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D205" i="8" l="1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M226" i="8" s="1"/>
  <c r="F226" i="8"/>
  <c r="G226" i="8"/>
  <c r="H226" i="8"/>
  <c r="I226" i="8"/>
  <c r="J226" i="8"/>
  <c r="K226" i="8"/>
  <c r="L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190" i="8"/>
  <c r="C191" i="8"/>
  <c r="C192" i="8"/>
  <c r="C193" i="8"/>
  <c r="C194" i="8"/>
  <c r="C195" i="8"/>
  <c r="C196" i="8"/>
  <c r="U384" i="2"/>
  <c r="V384" i="2"/>
  <c r="W384" i="2"/>
  <c r="X384" i="2"/>
  <c r="AA384" i="2" s="1"/>
  <c r="Y384" i="2"/>
  <c r="Z384" i="2"/>
  <c r="AC384" i="2" s="1"/>
  <c r="AB384" i="2"/>
  <c r="U385" i="2"/>
  <c r="V385" i="2"/>
  <c r="W385" i="2"/>
  <c r="X385" i="2"/>
  <c r="Y385" i="2"/>
  <c r="AB385" i="2" s="1"/>
  <c r="Z385" i="2"/>
  <c r="AA385" i="2"/>
  <c r="AC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W388" i="2"/>
  <c r="X388" i="2"/>
  <c r="AA388" i="2" s="1"/>
  <c r="Y388" i="2"/>
  <c r="Z388" i="2"/>
  <c r="AC388" i="2" s="1"/>
  <c r="AB388" i="2"/>
  <c r="U389" i="2"/>
  <c r="V389" i="2"/>
  <c r="W389" i="2"/>
  <c r="X389" i="2"/>
  <c r="Y389" i="2"/>
  <c r="AB389" i="2" s="1"/>
  <c r="Z389" i="2"/>
  <c r="AA389" i="2"/>
  <c r="AC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W392" i="2"/>
  <c r="X392" i="2"/>
  <c r="AA392" i="2" s="1"/>
  <c r="Y392" i="2"/>
  <c r="Z392" i="2"/>
  <c r="AC392" i="2" s="1"/>
  <c r="AB392" i="2"/>
  <c r="U393" i="2"/>
  <c r="V393" i="2"/>
  <c r="W393" i="2"/>
  <c r="X393" i="2"/>
  <c r="Y393" i="2"/>
  <c r="AB393" i="2" s="1"/>
  <c r="Z393" i="2"/>
  <c r="AA393" i="2"/>
  <c r="AC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W396" i="2"/>
  <c r="X396" i="2"/>
  <c r="AA396" i="2" s="1"/>
  <c r="Y396" i="2"/>
  <c r="Z396" i="2"/>
  <c r="AC396" i="2" s="1"/>
  <c r="AB396" i="2"/>
  <c r="U397" i="2"/>
  <c r="V397" i="2"/>
  <c r="W397" i="2"/>
  <c r="X397" i="2"/>
  <c r="Y397" i="2"/>
  <c r="AB397" i="2" s="1"/>
  <c r="Z397" i="2"/>
  <c r="AA397" i="2"/>
  <c r="AC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W400" i="2"/>
  <c r="X400" i="2"/>
  <c r="AA400" i="2" s="1"/>
  <c r="Y400" i="2"/>
  <c r="Z400" i="2"/>
  <c r="AC400" i="2" s="1"/>
  <c r="AB400" i="2"/>
  <c r="U401" i="2"/>
  <c r="V401" i="2"/>
  <c r="W401" i="2"/>
  <c r="X401" i="2"/>
  <c r="Y401" i="2"/>
  <c r="AB401" i="2" s="1"/>
  <c r="Z401" i="2"/>
  <c r="AA401" i="2"/>
  <c r="AC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W404" i="2"/>
  <c r="X404" i="2"/>
  <c r="AA404" i="2" s="1"/>
  <c r="Y404" i="2"/>
  <c r="Z404" i="2"/>
  <c r="AC404" i="2" s="1"/>
  <c r="AB404" i="2"/>
  <c r="U405" i="2"/>
  <c r="V405" i="2"/>
  <c r="W405" i="2"/>
  <c r="X405" i="2"/>
  <c r="Y405" i="2"/>
  <c r="AB405" i="2" s="1"/>
  <c r="Z405" i="2"/>
  <c r="AA405" i="2"/>
  <c r="AC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W408" i="2"/>
  <c r="X408" i="2"/>
  <c r="AA408" i="2" s="1"/>
  <c r="Y408" i="2"/>
  <c r="Z408" i="2"/>
  <c r="AC408" i="2" s="1"/>
  <c r="AB408" i="2"/>
  <c r="U409" i="2"/>
  <c r="V409" i="2"/>
  <c r="W409" i="2"/>
  <c r="X409" i="2"/>
  <c r="Y409" i="2"/>
  <c r="AB409" i="2" s="1"/>
  <c r="Z409" i="2"/>
  <c r="AA409" i="2"/>
  <c r="AC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W412" i="2"/>
  <c r="X412" i="2"/>
  <c r="AA412" i="2" s="1"/>
  <c r="Y412" i="2"/>
  <c r="Z412" i="2"/>
  <c r="AC412" i="2" s="1"/>
  <c r="AB412" i="2"/>
  <c r="U413" i="2"/>
  <c r="V413" i="2"/>
  <c r="W413" i="2"/>
  <c r="X413" i="2"/>
  <c r="Y413" i="2"/>
  <c r="AB413" i="2" s="1"/>
  <c r="Z413" i="2"/>
  <c r="AA413" i="2"/>
  <c r="AC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W416" i="2"/>
  <c r="X416" i="2"/>
  <c r="AA416" i="2" s="1"/>
  <c r="Y416" i="2"/>
  <c r="Z416" i="2"/>
  <c r="AC416" i="2" s="1"/>
  <c r="AB416" i="2"/>
  <c r="U417" i="2"/>
  <c r="V417" i="2"/>
  <c r="W417" i="2"/>
  <c r="X417" i="2"/>
  <c r="Y417" i="2"/>
  <c r="AB417" i="2" s="1"/>
  <c r="Z417" i="2"/>
  <c r="AA417" i="2"/>
  <c r="AC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W420" i="2"/>
  <c r="X420" i="2"/>
  <c r="AA420" i="2" s="1"/>
  <c r="Y420" i="2"/>
  <c r="Z420" i="2"/>
  <c r="AC420" i="2" s="1"/>
  <c r="AB420" i="2"/>
  <c r="U421" i="2"/>
  <c r="V421" i="2"/>
  <c r="W421" i="2"/>
  <c r="X421" i="2"/>
  <c r="Y421" i="2"/>
  <c r="AB421" i="2" s="1"/>
  <c r="Z421" i="2"/>
  <c r="AA421" i="2"/>
  <c r="AC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W424" i="2"/>
  <c r="X424" i="2"/>
  <c r="AA424" i="2" s="1"/>
  <c r="Y424" i="2"/>
  <c r="Z424" i="2"/>
  <c r="AC424" i="2" s="1"/>
  <c r="AB424" i="2"/>
  <c r="U425" i="2"/>
  <c r="V425" i="2"/>
  <c r="W425" i="2"/>
  <c r="X425" i="2"/>
  <c r="Y425" i="2"/>
  <c r="AB425" i="2" s="1"/>
  <c r="Z425" i="2"/>
  <c r="AA425" i="2"/>
  <c r="AC425" i="2"/>
  <c r="U426" i="2"/>
  <c r="V426" i="2"/>
  <c r="W426" i="2"/>
  <c r="X426" i="2"/>
  <c r="AA426" i="2" s="1"/>
  <c r="Y426" i="2"/>
  <c r="Z426" i="2"/>
  <c r="AC426" i="2" s="1"/>
  <c r="AB426" i="2"/>
  <c r="U427" i="2"/>
  <c r="V427" i="2"/>
  <c r="W427" i="2"/>
  <c r="X427" i="2"/>
  <c r="Y427" i="2"/>
  <c r="AB427" i="2" s="1"/>
  <c r="Z427" i="2"/>
  <c r="AA427" i="2"/>
  <c r="AC427" i="2"/>
  <c r="U428" i="2"/>
  <c r="V428" i="2"/>
  <c r="W428" i="2"/>
  <c r="X428" i="2"/>
  <c r="AA428" i="2" s="1"/>
  <c r="Y428" i="2"/>
  <c r="Z428" i="2"/>
  <c r="AC428" i="2" s="1"/>
  <c r="AB428" i="2"/>
  <c r="U429" i="2"/>
  <c r="V429" i="2"/>
  <c r="W429" i="2"/>
  <c r="X429" i="2"/>
  <c r="Y429" i="2"/>
  <c r="AB429" i="2" s="1"/>
  <c r="Z429" i="2"/>
  <c r="AA429" i="2"/>
  <c r="AC429" i="2"/>
  <c r="U430" i="2"/>
  <c r="V430" i="2"/>
  <c r="W430" i="2"/>
  <c r="X430" i="2"/>
  <c r="AA430" i="2" s="1"/>
  <c r="Y430" i="2"/>
  <c r="Z430" i="2"/>
  <c r="AC430" i="2" s="1"/>
  <c r="AB430" i="2"/>
  <c r="U373" i="2"/>
  <c r="V373" i="2"/>
  <c r="W373" i="2"/>
  <c r="X373" i="2"/>
  <c r="AA373" i="2" s="1"/>
  <c r="Y373" i="2"/>
  <c r="Z373" i="2"/>
  <c r="AC373" i="2" s="1"/>
  <c r="AB373" i="2"/>
  <c r="U374" i="2"/>
  <c r="V374" i="2"/>
  <c r="W374" i="2"/>
  <c r="X374" i="2"/>
  <c r="Y374" i="2"/>
  <c r="AB374" i="2" s="1"/>
  <c r="Z374" i="2"/>
  <c r="AA374" i="2"/>
  <c r="AC374" i="2"/>
  <c r="U375" i="2"/>
  <c r="V375" i="2"/>
  <c r="W375" i="2"/>
  <c r="X375" i="2"/>
  <c r="AA375" i="2" s="1"/>
  <c r="Y375" i="2"/>
  <c r="Z375" i="2"/>
  <c r="AC375" i="2" s="1"/>
  <c r="AB375" i="2"/>
  <c r="U376" i="2"/>
  <c r="V376" i="2"/>
  <c r="W376" i="2"/>
  <c r="X376" i="2"/>
  <c r="Y376" i="2"/>
  <c r="AB376" i="2" s="1"/>
  <c r="Z376" i="2"/>
  <c r="AA376" i="2"/>
  <c r="AC376" i="2"/>
  <c r="U377" i="2"/>
  <c r="V377" i="2"/>
  <c r="W377" i="2"/>
  <c r="X377" i="2"/>
  <c r="AA377" i="2" s="1"/>
  <c r="Y377" i="2"/>
  <c r="Z377" i="2"/>
  <c r="AC377" i="2" s="1"/>
  <c r="AB377" i="2"/>
  <c r="U378" i="2"/>
  <c r="V378" i="2"/>
  <c r="W378" i="2"/>
  <c r="X378" i="2"/>
  <c r="Y378" i="2"/>
  <c r="AB378" i="2" s="1"/>
  <c r="Z378" i="2"/>
  <c r="AA378" i="2"/>
  <c r="AC378" i="2"/>
  <c r="U379" i="2"/>
  <c r="V379" i="2"/>
  <c r="W379" i="2"/>
  <c r="X379" i="2"/>
  <c r="AA379" i="2" s="1"/>
  <c r="Y379" i="2"/>
  <c r="Z379" i="2"/>
  <c r="AC379" i="2" s="1"/>
  <c r="AB379" i="2"/>
  <c r="U380" i="2"/>
  <c r="V380" i="2"/>
  <c r="W380" i="2"/>
  <c r="X380" i="2"/>
  <c r="Y380" i="2"/>
  <c r="AB380" i="2" s="1"/>
  <c r="Z380" i="2"/>
  <c r="AA380" i="2"/>
  <c r="AC380" i="2"/>
  <c r="U381" i="2"/>
  <c r="V381" i="2"/>
  <c r="W381" i="2"/>
  <c r="X381" i="2"/>
  <c r="AA381" i="2" s="1"/>
  <c r="Y381" i="2"/>
  <c r="Z381" i="2"/>
  <c r="AC381" i="2" s="1"/>
  <c r="AB381" i="2"/>
  <c r="U382" i="2"/>
  <c r="V382" i="2"/>
  <c r="W382" i="2"/>
  <c r="X382" i="2"/>
  <c r="Y382" i="2"/>
  <c r="AB382" i="2" s="1"/>
  <c r="Z382" i="2"/>
  <c r="AA382" i="2"/>
  <c r="AC382" i="2"/>
  <c r="U383" i="2"/>
  <c r="V383" i="2"/>
  <c r="W383" i="2"/>
  <c r="X383" i="2"/>
  <c r="AA383" i="2" s="1"/>
  <c r="Y383" i="2"/>
  <c r="Z383" i="2"/>
  <c r="AC383" i="2" s="1"/>
  <c r="AB383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E376" i="2"/>
  <c r="F376" i="2"/>
  <c r="O376" i="2" s="1"/>
  <c r="G376" i="2"/>
  <c r="H376" i="2"/>
  <c r="I376" i="2"/>
  <c r="J376" i="2"/>
  <c r="K376" i="2"/>
  <c r="L376" i="2"/>
  <c r="M376" i="2"/>
  <c r="N376" i="2"/>
  <c r="P376" i="2"/>
  <c r="E377" i="2"/>
  <c r="F377" i="2"/>
  <c r="O377" i="2" s="1"/>
  <c r="G377" i="2"/>
  <c r="H377" i="2"/>
  <c r="I377" i="2"/>
  <c r="J377" i="2"/>
  <c r="K377" i="2"/>
  <c r="L377" i="2"/>
  <c r="M377" i="2"/>
  <c r="N377" i="2"/>
  <c r="P377" i="2"/>
  <c r="E378" i="2"/>
  <c r="F378" i="2"/>
  <c r="O378" i="2" s="1"/>
  <c r="G378" i="2"/>
  <c r="H378" i="2"/>
  <c r="I378" i="2"/>
  <c r="J378" i="2"/>
  <c r="K378" i="2"/>
  <c r="L378" i="2"/>
  <c r="M378" i="2"/>
  <c r="N378" i="2"/>
  <c r="P378" i="2"/>
  <c r="E379" i="2"/>
  <c r="F379" i="2"/>
  <c r="O379" i="2" s="1"/>
  <c r="G379" i="2"/>
  <c r="H379" i="2"/>
  <c r="I379" i="2"/>
  <c r="J379" i="2"/>
  <c r="K379" i="2"/>
  <c r="L379" i="2"/>
  <c r="M379" i="2"/>
  <c r="N379" i="2"/>
  <c r="P379" i="2"/>
  <c r="E380" i="2"/>
  <c r="F380" i="2"/>
  <c r="O380" i="2" s="1"/>
  <c r="G380" i="2"/>
  <c r="H380" i="2"/>
  <c r="I380" i="2"/>
  <c r="J380" i="2"/>
  <c r="K380" i="2"/>
  <c r="L380" i="2"/>
  <c r="M380" i="2"/>
  <c r="N380" i="2"/>
  <c r="P380" i="2"/>
  <c r="E381" i="2"/>
  <c r="F381" i="2"/>
  <c r="O381" i="2" s="1"/>
  <c r="G381" i="2"/>
  <c r="H381" i="2"/>
  <c r="I381" i="2"/>
  <c r="J381" i="2"/>
  <c r="K381" i="2"/>
  <c r="L381" i="2"/>
  <c r="M381" i="2"/>
  <c r="N381" i="2"/>
  <c r="P381" i="2"/>
  <c r="E382" i="2"/>
  <c r="F382" i="2"/>
  <c r="O382" i="2" s="1"/>
  <c r="G382" i="2"/>
  <c r="H382" i="2"/>
  <c r="I382" i="2"/>
  <c r="J382" i="2"/>
  <c r="K382" i="2"/>
  <c r="L382" i="2"/>
  <c r="M382" i="2"/>
  <c r="N382" i="2"/>
  <c r="P382" i="2"/>
  <c r="E383" i="2"/>
  <c r="F383" i="2"/>
  <c r="O383" i="2" s="1"/>
  <c r="G383" i="2"/>
  <c r="H383" i="2"/>
  <c r="I383" i="2"/>
  <c r="J383" i="2"/>
  <c r="K383" i="2"/>
  <c r="L383" i="2"/>
  <c r="M383" i="2"/>
  <c r="N383" i="2"/>
  <c r="P383" i="2"/>
  <c r="E384" i="2"/>
  <c r="F384" i="2"/>
  <c r="O384" i="2" s="1"/>
  <c r="G384" i="2"/>
  <c r="H384" i="2"/>
  <c r="I384" i="2"/>
  <c r="J384" i="2"/>
  <c r="K384" i="2"/>
  <c r="L384" i="2"/>
  <c r="M384" i="2"/>
  <c r="N384" i="2"/>
  <c r="P384" i="2"/>
  <c r="E385" i="2"/>
  <c r="F385" i="2"/>
  <c r="O385" i="2" s="1"/>
  <c r="G385" i="2"/>
  <c r="H385" i="2"/>
  <c r="I385" i="2"/>
  <c r="J385" i="2"/>
  <c r="K385" i="2"/>
  <c r="L385" i="2"/>
  <c r="M385" i="2"/>
  <c r="N385" i="2"/>
  <c r="P385" i="2"/>
  <c r="E386" i="2"/>
  <c r="F386" i="2"/>
  <c r="O386" i="2" s="1"/>
  <c r="G386" i="2"/>
  <c r="H386" i="2"/>
  <c r="I386" i="2"/>
  <c r="J386" i="2"/>
  <c r="K386" i="2"/>
  <c r="L386" i="2"/>
  <c r="M386" i="2"/>
  <c r="N386" i="2"/>
  <c r="P386" i="2"/>
  <c r="E387" i="2"/>
  <c r="F387" i="2"/>
  <c r="O387" i="2" s="1"/>
  <c r="G387" i="2"/>
  <c r="H387" i="2"/>
  <c r="I387" i="2"/>
  <c r="J387" i="2"/>
  <c r="K387" i="2"/>
  <c r="L387" i="2"/>
  <c r="M387" i="2"/>
  <c r="N387" i="2"/>
  <c r="P387" i="2"/>
  <c r="E388" i="2"/>
  <c r="F388" i="2"/>
  <c r="O388" i="2" s="1"/>
  <c r="G388" i="2"/>
  <c r="H388" i="2"/>
  <c r="I388" i="2"/>
  <c r="J388" i="2"/>
  <c r="K388" i="2"/>
  <c r="L388" i="2"/>
  <c r="M388" i="2"/>
  <c r="N388" i="2"/>
  <c r="P388" i="2"/>
  <c r="E389" i="2"/>
  <c r="F389" i="2"/>
  <c r="O389" i="2" s="1"/>
  <c r="G389" i="2"/>
  <c r="H389" i="2"/>
  <c r="I389" i="2"/>
  <c r="J389" i="2"/>
  <c r="K389" i="2"/>
  <c r="L389" i="2"/>
  <c r="M389" i="2"/>
  <c r="N389" i="2"/>
  <c r="P389" i="2"/>
  <c r="E390" i="2"/>
  <c r="F390" i="2"/>
  <c r="O390" i="2" s="1"/>
  <c r="G390" i="2"/>
  <c r="H390" i="2"/>
  <c r="I390" i="2"/>
  <c r="J390" i="2"/>
  <c r="K390" i="2"/>
  <c r="L390" i="2"/>
  <c r="M390" i="2"/>
  <c r="N390" i="2"/>
  <c r="P390" i="2"/>
  <c r="E391" i="2"/>
  <c r="F391" i="2"/>
  <c r="O391" i="2" s="1"/>
  <c r="G391" i="2"/>
  <c r="H391" i="2"/>
  <c r="I391" i="2"/>
  <c r="J391" i="2"/>
  <c r="K391" i="2"/>
  <c r="L391" i="2"/>
  <c r="M391" i="2"/>
  <c r="N391" i="2"/>
  <c r="P391" i="2"/>
  <c r="E392" i="2"/>
  <c r="F392" i="2"/>
  <c r="O392" i="2" s="1"/>
  <c r="G392" i="2"/>
  <c r="H392" i="2"/>
  <c r="I392" i="2"/>
  <c r="J392" i="2"/>
  <c r="K392" i="2"/>
  <c r="L392" i="2"/>
  <c r="M392" i="2"/>
  <c r="N392" i="2"/>
  <c r="P392" i="2"/>
  <c r="E393" i="2"/>
  <c r="F393" i="2"/>
  <c r="O393" i="2" s="1"/>
  <c r="G393" i="2"/>
  <c r="H393" i="2"/>
  <c r="I393" i="2"/>
  <c r="J393" i="2"/>
  <c r="K393" i="2"/>
  <c r="L393" i="2"/>
  <c r="M393" i="2"/>
  <c r="N393" i="2"/>
  <c r="P393" i="2"/>
  <c r="E394" i="2"/>
  <c r="F394" i="2"/>
  <c r="O394" i="2" s="1"/>
  <c r="G394" i="2"/>
  <c r="H394" i="2"/>
  <c r="I394" i="2"/>
  <c r="J394" i="2"/>
  <c r="K394" i="2"/>
  <c r="L394" i="2"/>
  <c r="M394" i="2"/>
  <c r="N394" i="2"/>
  <c r="P394" i="2"/>
  <c r="E395" i="2"/>
  <c r="F395" i="2"/>
  <c r="O395" i="2" s="1"/>
  <c r="G395" i="2"/>
  <c r="H395" i="2"/>
  <c r="I395" i="2"/>
  <c r="J395" i="2"/>
  <c r="K395" i="2"/>
  <c r="L395" i="2"/>
  <c r="M395" i="2"/>
  <c r="N395" i="2"/>
  <c r="P395" i="2"/>
  <c r="E396" i="2"/>
  <c r="F396" i="2"/>
  <c r="O396" i="2" s="1"/>
  <c r="G396" i="2"/>
  <c r="H396" i="2"/>
  <c r="I396" i="2"/>
  <c r="J396" i="2"/>
  <c r="K396" i="2"/>
  <c r="L396" i="2"/>
  <c r="M396" i="2"/>
  <c r="N396" i="2"/>
  <c r="P396" i="2"/>
  <c r="E397" i="2"/>
  <c r="F397" i="2"/>
  <c r="O397" i="2" s="1"/>
  <c r="G397" i="2"/>
  <c r="H397" i="2"/>
  <c r="I397" i="2"/>
  <c r="J397" i="2"/>
  <c r="K397" i="2"/>
  <c r="L397" i="2"/>
  <c r="M397" i="2"/>
  <c r="N397" i="2"/>
  <c r="P397" i="2"/>
  <c r="E398" i="2"/>
  <c r="F398" i="2"/>
  <c r="O398" i="2" s="1"/>
  <c r="G398" i="2"/>
  <c r="H398" i="2"/>
  <c r="I398" i="2"/>
  <c r="J398" i="2"/>
  <c r="K398" i="2"/>
  <c r="L398" i="2"/>
  <c r="M398" i="2"/>
  <c r="N398" i="2"/>
  <c r="P398" i="2"/>
  <c r="E399" i="2"/>
  <c r="F399" i="2"/>
  <c r="O399" i="2" s="1"/>
  <c r="G399" i="2"/>
  <c r="H399" i="2"/>
  <c r="I399" i="2"/>
  <c r="J399" i="2"/>
  <c r="K399" i="2"/>
  <c r="L399" i="2"/>
  <c r="M399" i="2"/>
  <c r="N399" i="2"/>
  <c r="P399" i="2"/>
  <c r="E400" i="2"/>
  <c r="F400" i="2"/>
  <c r="O400" i="2" s="1"/>
  <c r="G400" i="2"/>
  <c r="H400" i="2"/>
  <c r="I400" i="2"/>
  <c r="J400" i="2"/>
  <c r="K400" i="2"/>
  <c r="L400" i="2"/>
  <c r="M400" i="2"/>
  <c r="N400" i="2"/>
  <c r="P400" i="2"/>
  <c r="E401" i="2"/>
  <c r="F401" i="2"/>
  <c r="O401" i="2" s="1"/>
  <c r="G401" i="2"/>
  <c r="H401" i="2"/>
  <c r="I401" i="2"/>
  <c r="J401" i="2"/>
  <c r="K401" i="2"/>
  <c r="L401" i="2"/>
  <c r="M401" i="2"/>
  <c r="N401" i="2"/>
  <c r="P401" i="2"/>
  <c r="E402" i="2"/>
  <c r="F402" i="2"/>
  <c r="O402" i="2" s="1"/>
  <c r="G402" i="2"/>
  <c r="H402" i="2"/>
  <c r="I402" i="2"/>
  <c r="J402" i="2"/>
  <c r="K402" i="2"/>
  <c r="L402" i="2"/>
  <c r="M402" i="2"/>
  <c r="N402" i="2"/>
  <c r="P402" i="2"/>
  <c r="E403" i="2"/>
  <c r="F403" i="2"/>
  <c r="O403" i="2" s="1"/>
  <c r="G403" i="2"/>
  <c r="H403" i="2"/>
  <c r="I403" i="2"/>
  <c r="J403" i="2"/>
  <c r="K403" i="2"/>
  <c r="L403" i="2"/>
  <c r="M403" i="2"/>
  <c r="N403" i="2"/>
  <c r="P403" i="2"/>
  <c r="E404" i="2"/>
  <c r="F404" i="2"/>
  <c r="O404" i="2" s="1"/>
  <c r="G404" i="2"/>
  <c r="H404" i="2"/>
  <c r="I404" i="2"/>
  <c r="J404" i="2"/>
  <c r="K404" i="2"/>
  <c r="L404" i="2"/>
  <c r="M404" i="2"/>
  <c r="N404" i="2"/>
  <c r="P404" i="2"/>
  <c r="E405" i="2"/>
  <c r="F405" i="2"/>
  <c r="O405" i="2" s="1"/>
  <c r="G405" i="2"/>
  <c r="H405" i="2"/>
  <c r="I405" i="2"/>
  <c r="J405" i="2"/>
  <c r="K405" i="2"/>
  <c r="L405" i="2"/>
  <c r="M405" i="2"/>
  <c r="N405" i="2"/>
  <c r="P405" i="2"/>
  <c r="E406" i="2"/>
  <c r="F406" i="2"/>
  <c r="O406" i="2" s="1"/>
  <c r="G406" i="2"/>
  <c r="H406" i="2"/>
  <c r="I406" i="2"/>
  <c r="J406" i="2"/>
  <c r="K406" i="2"/>
  <c r="L406" i="2"/>
  <c r="M406" i="2"/>
  <c r="N406" i="2"/>
  <c r="P406" i="2"/>
  <c r="E407" i="2"/>
  <c r="F407" i="2"/>
  <c r="O407" i="2" s="1"/>
  <c r="G407" i="2"/>
  <c r="H407" i="2"/>
  <c r="I407" i="2"/>
  <c r="J407" i="2"/>
  <c r="K407" i="2"/>
  <c r="L407" i="2"/>
  <c r="M407" i="2"/>
  <c r="N407" i="2"/>
  <c r="P407" i="2"/>
  <c r="E408" i="2"/>
  <c r="F408" i="2"/>
  <c r="O408" i="2" s="1"/>
  <c r="G408" i="2"/>
  <c r="H408" i="2"/>
  <c r="I408" i="2"/>
  <c r="J408" i="2"/>
  <c r="K408" i="2"/>
  <c r="L408" i="2"/>
  <c r="M408" i="2"/>
  <c r="N408" i="2"/>
  <c r="P408" i="2"/>
  <c r="E409" i="2"/>
  <c r="F409" i="2"/>
  <c r="O409" i="2" s="1"/>
  <c r="G409" i="2"/>
  <c r="H409" i="2"/>
  <c r="I409" i="2"/>
  <c r="J409" i="2"/>
  <c r="K409" i="2"/>
  <c r="L409" i="2"/>
  <c r="M409" i="2"/>
  <c r="N409" i="2"/>
  <c r="P409" i="2"/>
  <c r="E410" i="2"/>
  <c r="F410" i="2"/>
  <c r="O410" i="2" s="1"/>
  <c r="G410" i="2"/>
  <c r="H410" i="2"/>
  <c r="I410" i="2"/>
  <c r="J410" i="2"/>
  <c r="K410" i="2"/>
  <c r="L410" i="2"/>
  <c r="M410" i="2"/>
  <c r="N410" i="2"/>
  <c r="P410" i="2"/>
  <c r="E411" i="2"/>
  <c r="F411" i="2"/>
  <c r="O411" i="2" s="1"/>
  <c r="G411" i="2"/>
  <c r="H411" i="2"/>
  <c r="I411" i="2"/>
  <c r="J411" i="2"/>
  <c r="K411" i="2"/>
  <c r="L411" i="2"/>
  <c r="M411" i="2"/>
  <c r="N411" i="2"/>
  <c r="P411" i="2"/>
  <c r="E412" i="2"/>
  <c r="F412" i="2"/>
  <c r="O412" i="2" s="1"/>
  <c r="G412" i="2"/>
  <c r="H412" i="2"/>
  <c r="I412" i="2"/>
  <c r="J412" i="2"/>
  <c r="K412" i="2"/>
  <c r="L412" i="2"/>
  <c r="M412" i="2"/>
  <c r="N412" i="2"/>
  <c r="P412" i="2"/>
  <c r="E413" i="2"/>
  <c r="F413" i="2"/>
  <c r="O413" i="2" s="1"/>
  <c r="G413" i="2"/>
  <c r="H413" i="2"/>
  <c r="I413" i="2"/>
  <c r="J413" i="2"/>
  <c r="K413" i="2"/>
  <c r="L413" i="2"/>
  <c r="M413" i="2"/>
  <c r="N413" i="2"/>
  <c r="P413" i="2"/>
  <c r="E414" i="2"/>
  <c r="F414" i="2"/>
  <c r="O414" i="2" s="1"/>
  <c r="G414" i="2"/>
  <c r="H414" i="2"/>
  <c r="I414" i="2"/>
  <c r="J414" i="2"/>
  <c r="K414" i="2"/>
  <c r="L414" i="2"/>
  <c r="M414" i="2"/>
  <c r="N414" i="2"/>
  <c r="P414" i="2"/>
  <c r="E415" i="2"/>
  <c r="F415" i="2"/>
  <c r="O415" i="2" s="1"/>
  <c r="G415" i="2"/>
  <c r="H415" i="2"/>
  <c r="I415" i="2"/>
  <c r="J415" i="2"/>
  <c r="K415" i="2"/>
  <c r="L415" i="2"/>
  <c r="M415" i="2"/>
  <c r="N415" i="2"/>
  <c r="P415" i="2"/>
  <c r="E416" i="2"/>
  <c r="F416" i="2"/>
  <c r="O416" i="2" s="1"/>
  <c r="G416" i="2"/>
  <c r="H416" i="2"/>
  <c r="I416" i="2"/>
  <c r="J416" i="2"/>
  <c r="K416" i="2"/>
  <c r="L416" i="2"/>
  <c r="M416" i="2"/>
  <c r="N416" i="2"/>
  <c r="P416" i="2"/>
  <c r="E417" i="2"/>
  <c r="F417" i="2"/>
  <c r="O417" i="2" s="1"/>
  <c r="G417" i="2"/>
  <c r="H417" i="2"/>
  <c r="I417" i="2"/>
  <c r="J417" i="2"/>
  <c r="K417" i="2"/>
  <c r="L417" i="2"/>
  <c r="M417" i="2"/>
  <c r="N417" i="2"/>
  <c r="P417" i="2"/>
  <c r="E418" i="2"/>
  <c r="F418" i="2"/>
  <c r="O418" i="2" s="1"/>
  <c r="G418" i="2"/>
  <c r="H418" i="2"/>
  <c r="I418" i="2"/>
  <c r="J418" i="2"/>
  <c r="K418" i="2"/>
  <c r="L418" i="2"/>
  <c r="M418" i="2"/>
  <c r="N418" i="2"/>
  <c r="P418" i="2"/>
  <c r="E419" i="2"/>
  <c r="F419" i="2"/>
  <c r="O419" i="2" s="1"/>
  <c r="G419" i="2"/>
  <c r="H419" i="2"/>
  <c r="I419" i="2"/>
  <c r="J419" i="2"/>
  <c r="K419" i="2"/>
  <c r="L419" i="2"/>
  <c r="M419" i="2"/>
  <c r="N419" i="2"/>
  <c r="P419" i="2"/>
  <c r="E420" i="2"/>
  <c r="F420" i="2"/>
  <c r="O420" i="2" s="1"/>
  <c r="G420" i="2"/>
  <c r="H420" i="2"/>
  <c r="I420" i="2"/>
  <c r="J420" i="2"/>
  <c r="K420" i="2"/>
  <c r="L420" i="2"/>
  <c r="M420" i="2"/>
  <c r="N420" i="2"/>
  <c r="P420" i="2"/>
  <c r="E421" i="2"/>
  <c r="F421" i="2"/>
  <c r="O421" i="2" s="1"/>
  <c r="G421" i="2"/>
  <c r="H421" i="2"/>
  <c r="I421" i="2"/>
  <c r="J421" i="2"/>
  <c r="K421" i="2"/>
  <c r="L421" i="2"/>
  <c r="M421" i="2"/>
  <c r="N421" i="2"/>
  <c r="P421" i="2"/>
  <c r="E422" i="2"/>
  <c r="F422" i="2"/>
  <c r="O422" i="2" s="1"/>
  <c r="G422" i="2"/>
  <c r="H422" i="2"/>
  <c r="I422" i="2"/>
  <c r="J422" i="2"/>
  <c r="K422" i="2"/>
  <c r="L422" i="2"/>
  <c r="M422" i="2"/>
  <c r="N422" i="2"/>
  <c r="P422" i="2"/>
  <c r="E423" i="2"/>
  <c r="F423" i="2"/>
  <c r="O423" i="2" s="1"/>
  <c r="G423" i="2"/>
  <c r="H423" i="2"/>
  <c r="I423" i="2"/>
  <c r="J423" i="2"/>
  <c r="K423" i="2"/>
  <c r="L423" i="2"/>
  <c r="M423" i="2"/>
  <c r="N423" i="2"/>
  <c r="P423" i="2"/>
  <c r="E424" i="2"/>
  <c r="F424" i="2"/>
  <c r="O424" i="2" s="1"/>
  <c r="G424" i="2"/>
  <c r="H424" i="2"/>
  <c r="I424" i="2"/>
  <c r="J424" i="2"/>
  <c r="K424" i="2"/>
  <c r="L424" i="2"/>
  <c r="M424" i="2"/>
  <c r="N424" i="2"/>
  <c r="P424" i="2"/>
  <c r="E425" i="2"/>
  <c r="F425" i="2"/>
  <c r="O425" i="2" s="1"/>
  <c r="G425" i="2"/>
  <c r="H425" i="2"/>
  <c r="I425" i="2"/>
  <c r="J425" i="2"/>
  <c r="K425" i="2"/>
  <c r="L425" i="2"/>
  <c r="M425" i="2"/>
  <c r="N425" i="2"/>
  <c r="P425" i="2"/>
  <c r="E426" i="2"/>
  <c r="F426" i="2"/>
  <c r="O426" i="2" s="1"/>
  <c r="G426" i="2"/>
  <c r="H426" i="2"/>
  <c r="I426" i="2"/>
  <c r="J426" i="2"/>
  <c r="K426" i="2"/>
  <c r="L426" i="2"/>
  <c r="M426" i="2"/>
  <c r="N426" i="2"/>
  <c r="P426" i="2"/>
  <c r="E427" i="2"/>
  <c r="F427" i="2"/>
  <c r="O427" i="2" s="1"/>
  <c r="G427" i="2"/>
  <c r="H427" i="2"/>
  <c r="I427" i="2"/>
  <c r="J427" i="2"/>
  <c r="K427" i="2"/>
  <c r="L427" i="2"/>
  <c r="M427" i="2"/>
  <c r="N427" i="2"/>
  <c r="P427" i="2"/>
  <c r="E428" i="2"/>
  <c r="F428" i="2"/>
  <c r="O428" i="2" s="1"/>
  <c r="G428" i="2"/>
  <c r="H428" i="2"/>
  <c r="I428" i="2"/>
  <c r="J428" i="2"/>
  <c r="K428" i="2"/>
  <c r="L428" i="2"/>
  <c r="M428" i="2"/>
  <c r="N428" i="2"/>
  <c r="P428" i="2"/>
  <c r="E429" i="2"/>
  <c r="F429" i="2"/>
  <c r="O429" i="2" s="1"/>
  <c r="G429" i="2"/>
  <c r="H429" i="2"/>
  <c r="I429" i="2"/>
  <c r="J429" i="2"/>
  <c r="K429" i="2"/>
  <c r="L429" i="2"/>
  <c r="M429" i="2"/>
  <c r="N429" i="2"/>
  <c r="P429" i="2"/>
  <c r="E430" i="2"/>
  <c r="F430" i="2"/>
  <c r="O430" i="2" s="1"/>
  <c r="G430" i="2"/>
  <c r="H430" i="2"/>
  <c r="I430" i="2"/>
  <c r="J430" i="2"/>
  <c r="K430" i="2"/>
  <c r="L430" i="2"/>
  <c r="M430" i="2"/>
  <c r="N430" i="2"/>
  <c r="P430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U205" i="2" l="1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Z206" i="2"/>
  <c r="AA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W208" i="2"/>
  <c r="X208" i="2"/>
  <c r="Y208" i="2"/>
  <c r="Z208" i="2"/>
  <c r="AC208" i="2"/>
  <c r="U209" i="2"/>
  <c r="AA209" i="2" s="1"/>
  <c r="V209" i="2"/>
  <c r="W209" i="2"/>
  <c r="X209" i="2"/>
  <c r="Y209" i="2"/>
  <c r="Z209" i="2"/>
  <c r="AB209" i="2"/>
  <c r="AC209" i="2"/>
  <c r="U210" i="2"/>
  <c r="V210" i="2"/>
  <c r="W210" i="2"/>
  <c r="AC210" i="2" s="1"/>
  <c r="X210" i="2"/>
  <c r="Y210" i="2"/>
  <c r="Z210" i="2"/>
  <c r="AA210" i="2"/>
  <c r="AB210" i="2"/>
  <c r="U211" i="2"/>
  <c r="V211" i="2"/>
  <c r="AB211" i="2" s="1"/>
  <c r="W211" i="2"/>
  <c r="X211" i="2"/>
  <c r="Y211" i="2"/>
  <c r="Z211" i="2"/>
  <c r="AA211" i="2"/>
  <c r="U212" i="2"/>
  <c r="AA212" i="2" s="1"/>
  <c r="V212" i="2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 s="1"/>
  <c r="X214" i="2"/>
  <c r="Y214" i="2"/>
  <c r="Z214" i="2"/>
  <c r="AA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W216" i="2"/>
  <c r="X216" i="2"/>
  <c r="Y216" i="2"/>
  <c r="Z216" i="2"/>
  <c r="AC216" i="2"/>
  <c r="U217" i="2"/>
  <c r="V217" i="2"/>
  <c r="W217" i="2"/>
  <c r="X217" i="2"/>
  <c r="Y217" i="2"/>
  <c r="Z217" i="2"/>
  <c r="AB217" i="2"/>
  <c r="AC217" i="2"/>
  <c r="U218" i="2"/>
  <c r="V218" i="2"/>
  <c r="W218" i="2"/>
  <c r="AC218" i="2" s="1"/>
  <c r="X218" i="2"/>
  <c r="Y218" i="2"/>
  <c r="Z218" i="2"/>
  <c r="AA218" i="2"/>
  <c r="AB218" i="2"/>
  <c r="U219" i="2"/>
  <c r="V219" i="2"/>
  <c r="AB219" i="2" s="1"/>
  <c r="W219" i="2"/>
  <c r="X219" i="2"/>
  <c r="Y219" i="2"/>
  <c r="Z219" i="2"/>
  <c r="AA219" i="2"/>
  <c r="U220" i="2"/>
  <c r="AA220" i="2" s="1"/>
  <c r="V220" i="2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 s="1"/>
  <c r="X222" i="2"/>
  <c r="Y222" i="2"/>
  <c r="Z222" i="2"/>
  <c r="AA222" i="2"/>
  <c r="AB222" i="2"/>
  <c r="U223" i="2"/>
  <c r="V223" i="2"/>
  <c r="AB223" i="2" s="1"/>
  <c r="W223" i="2"/>
  <c r="X223" i="2"/>
  <c r="Y223" i="2"/>
  <c r="Z223" i="2"/>
  <c r="AA223" i="2"/>
  <c r="U224" i="2"/>
  <c r="AA224" i="2" s="1"/>
  <c r="V224" i="2"/>
  <c r="W224" i="2"/>
  <c r="X224" i="2"/>
  <c r="Y224" i="2"/>
  <c r="Z224" i="2"/>
  <c r="AC224" i="2"/>
  <c r="U225" i="2"/>
  <c r="V225" i="2"/>
  <c r="W225" i="2"/>
  <c r="X225" i="2"/>
  <c r="Y225" i="2"/>
  <c r="Z225" i="2"/>
  <c r="AB225" i="2"/>
  <c r="AC225" i="2"/>
  <c r="U226" i="2"/>
  <c r="V226" i="2"/>
  <c r="W226" i="2"/>
  <c r="AC226" i="2" s="1"/>
  <c r="X226" i="2"/>
  <c r="Y226" i="2"/>
  <c r="Z226" i="2"/>
  <c r="AA226" i="2"/>
  <c r="AB226" i="2"/>
  <c r="U227" i="2"/>
  <c r="V227" i="2"/>
  <c r="AB227" i="2" s="1"/>
  <c r="W227" i="2"/>
  <c r="X227" i="2"/>
  <c r="Y227" i="2"/>
  <c r="Z227" i="2"/>
  <c r="AA227" i="2"/>
  <c r="U228" i="2"/>
  <c r="AA228" i="2" s="1"/>
  <c r="V228" i="2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 s="1"/>
  <c r="X230" i="2"/>
  <c r="Y230" i="2"/>
  <c r="Z230" i="2"/>
  <c r="AA230" i="2"/>
  <c r="AB230" i="2"/>
  <c r="U231" i="2"/>
  <c r="V231" i="2"/>
  <c r="AB231" i="2" s="1"/>
  <c r="W231" i="2"/>
  <c r="X231" i="2"/>
  <c r="Y231" i="2"/>
  <c r="Z231" i="2"/>
  <c r="AA231" i="2"/>
  <c r="U232" i="2"/>
  <c r="AA232" i="2" s="1"/>
  <c r="V232" i="2"/>
  <c r="W232" i="2"/>
  <c r="X232" i="2"/>
  <c r="Y232" i="2"/>
  <c r="Z232" i="2"/>
  <c r="AC232" i="2"/>
  <c r="U233" i="2"/>
  <c r="V233" i="2"/>
  <c r="W233" i="2"/>
  <c r="X233" i="2"/>
  <c r="Y233" i="2"/>
  <c r="Z233" i="2"/>
  <c r="AB233" i="2"/>
  <c r="AC233" i="2"/>
  <c r="U234" i="2"/>
  <c r="V234" i="2"/>
  <c r="W234" i="2"/>
  <c r="AC234" i="2" s="1"/>
  <c r="X234" i="2"/>
  <c r="Y234" i="2"/>
  <c r="Z234" i="2"/>
  <c r="AA234" i="2"/>
  <c r="AB234" i="2"/>
  <c r="U235" i="2"/>
  <c r="V235" i="2"/>
  <c r="AB235" i="2" s="1"/>
  <c r="W235" i="2"/>
  <c r="X235" i="2"/>
  <c r="Y235" i="2"/>
  <c r="Z235" i="2"/>
  <c r="AA235" i="2"/>
  <c r="U236" i="2"/>
  <c r="AA236" i="2" s="1"/>
  <c r="V236" i="2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 s="1"/>
  <c r="X238" i="2"/>
  <c r="Y238" i="2"/>
  <c r="Z238" i="2"/>
  <c r="AA238" i="2"/>
  <c r="AB238" i="2"/>
  <c r="U239" i="2"/>
  <c r="V239" i="2"/>
  <c r="AB239" i="2" s="1"/>
  <c r="W239" i="2"/>
  <c r="X239" i="2"/>
  <c r="Y239" i="2"/>
  <c r="Z239" i="2"/>
  <c r="AA239" i="2"/>
  <c r="U240" i="2"/>
  <c r="AA240" i="2" s="1"/>
  <c r="V240" i="2"/>
  <c r="W240" i="2"/>
  <c r="X240" i="2"/>
  <c r="Y240" i="2"/>
  <c r="Z240" i="2"/>
  <c r="AC240" i="2"/>
  <c r="U241" i="2"/>
  <c r="V241" i="2"/>
  <c r="W241" i="2"/>
  <c r="X241" i="2"/>
  <c r="Y241" i="2"/>
  <c r="Z241" i="2"/>
  <c r="AB241" i="2"/>
  <c r="AC241" i="2"/>
  <c r="U242" i="2"/>
  <c r="V242" i="2"/>
  <c r="W242" i="2"/>
  <c r="AC242" i="2" s="1"/>
  <c r="X242" i="2"/>
  <c r="Y242" i="2"/>
  <c r="Z242" i="2"/>
  <c r="AA242" i="2"/>
  <c r="AB242" i="2"/>
  <c r="U243" i="2"/>
  <c r="V243" i="2"/>
  <c r="AB243" i="2" s="1"/>
  <c r="W243" i="2"/>
  <c r="X243" i="2"/>
  <c r="Y243" i="2"/>
  <c r="Z243" i="2"/>
  <c r="AA243" i="2"/>
  <c r="U244" i="2"/>
  <c r="AA244" i="2" s="1"/>
  <c r="V244" i="2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 s="1"/>
  <c r="X246" i="2"/>
  <c r="Y246" i="2"/>
  <c r="Z246" i="2"/>
  <c r="AA246" i="2"/>
  <c r="AB246" i="2"/>
  <c r="U247" i="2"/>
  <c r="V247" i="2"/>
  <c r="AB247" i="2" s="1"/>
  <c r="W247" i="2"/>
  <c r="X247" i="2"/>
  <c r="Y247" i="2"/>
  <c r="Z247" i="2"/>
  <c r="AA247" i="2"/>
  <c r="U248" i="2"/>
  <c r="AA248" i="2" s="1"/>
  <c r="V248" i="2"/>
  <c r="W248" i="2"/>
  <c r="X248" i="2"/>
  <c r="Y248" i="2"/>
  <c r="Z248" i="2"/>
  <c r="AC248" i="2"/>
  <c r="U249" i="2"/>
  <c r="V249" i="2"/>
  <c r="W249" i="2"/>
  <c r="X249" i="2"/>
  <c r="Y249" i="2"/>
  <c r="Z249" i="2"/>
  <c r="AB249" i="2"/>
  <c r="AC249" i="2"/>
  <c r="U250" i="2"/>
  <c r="V250" i="2"/>
  <c r="W250" i="2"/>
  <c r="AC250" i="2" s="1"/>
  <c r="X250" i="2"/>
  <c r="Y250" i="2"/>
  <c r="Z250" i="2"/>
  <c r="AA250" i="2"/>
  <c r="AB250" i="2"/>
  <c r="U251" i="2"/>
  <c r="V251" i="2"/>
  <c r="AB251" i="2" s="1"/>
  <c r="W251" i="2"/>
  <c r="X251" i="2"/>
  <c r="Y251" i="2"/>
  <c r="Z251" i="2"/>
  <c r="AA251" i="2"/>
  <c r="U252" i="2"/>
  <c r="AA252" i="2" s="1"/>
  <c r="V252" i="2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Y255" i="2"/>
  <c r="Z255" i="2"/>
  <c r="AA255" i="2"/>
  <c r="U256" i="2"/>
  <c r="AA256" i="2" s="1"/>
  <c r="V256" i="2"/>
  <c r="W256" i="2"/>
  <c r="X256" i="2"/>
  <c r="Y256" i="2"/>
  <c r="Z256" i="2"/>
  <c r="AC256" i="2"/>
  <c r="U257" i="2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X259" i="2"/>
  <c r="Y259" i="2"/>
  <c r="Z259" i="2"/>
  <c r="AA259" i="2"/>
  <c r="U260" i="2"/>
  <c r="AA260" i="2" s="1"/>
  <c r="V260" i="2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X263" i="2"/>
  <c r="Y263" i="2"/>
  <c r="Z263" i="2"/>
  <c r="AA263" i="2"/>
  <c r="U264" i="2"/>
  <c r="AA264" i="2" s="1"/>
  <c r="V264" i="2"/>
  <c r="W264" i="2"/>
  <c r="X264" i="2"/>
  <c r="Y264" i="2"/>
  <c r="Z264" i="2"/>
  <c r="AC264" i="2"/>
  <c r="U265" i="2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X267" i="2"/>
  <c r="Y267" i="2"/>
  <c r="Z267" i="2"/>
  <c r="AA267" i="2"/>
  <c r="U268" i="2"/>
  <c r="AA268" i="2" s="1"/>
  <c r="V268" i="2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X271" i="2"/>
  <c r="Y271" i="2"/>
  <c r="Z271" i="2"/>
  <c r="AA271" i="2"/>
  <c r="U272" i="2"/>
  <c r="AA272" i="2" s="1"/>
  <c r="V272" i="2"/>
  <c r="W272" i="2"/>
  <c r="X272" i="2"/>
  <c r="Y272" i="2"/>
  <c r="Z272" i="2"/>
  <c r="AC272" i="2"/>
  <c r="U273" i="2"/>
  <c r="V273" i="2"/>
  <c r="W273" i="2"/>
  <c r="X273" i="2"/>
  <c r="Y273" i="2"/>
  <c r="Z273" i="2"/>
  <c r="AB273" i="2"/>
  <c r="AC273" i="2"/>
  <c r="U274" i="2"/>
  <c r="V274" i="2"/>
  <c r="W274" i="2"/>
  <c r="AC274" i="2" s="1"/>
  <c r="X274" i="2"/>
  <c r="Y274" i="2"/>
  <c r="Z274" i="2"/>
  <c r="AA274" i="2"/>
  <c r="AB274" i="2"/>
  <c r="U275" i="2"/>
  <c r="V275" i="2"/>
  <c r="AB275" i="2" s="1"/>
  <c r="W275" i="2"/>
  <c r="X275" i="2"/>
  <c r="Y275" i="2"/>
  <c r="Z275" i="2"/>
  <c r="AA275" i="2"/>
  <c r="U276" i="2"/>
  <c r="AA276" i="2" s="1"/>
  <c r="V276" i="2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U279" i="2"/>
  <c r="V279" i="2"/>
  <c r="AB279" i="2" s="1"/>
  <c r="W279" i="2"/>
  <c r="X279" i="2"/>
  <c r="Y279" i="2"/>
  <c r="Z279" i="2"/>
  <c r="AA279" i="2"/>
  <c r="U280" i="2"/>
  <c r="AA280" i="2" s="1"/>
  <c r="V280" i="2"/>
  <c r="W280" i="2"/>
  <c r="X280" i="2"/>
  <c r="Y280" i="2"/>
  <c r="Z280" i="2"/>
  <c r="AC280" i="2"/>
  <c r="U281" i="2"/>
  <c r="V281" i="2"/>
  <c r="W281" i="2"/>
  <c r="X281" i="2"/>
  <c r="Y281" i="2"/>
  <c r="Z281" i="2"/>
  <c r="AB281" i="2"/>
  <c r="AC281" i="2"/>
  <c r="U282" i="2"/>
  <c r="V282" i="2"/>
  <c r="W282" i="2"/>
  <c r="AC282" i="2" s="1"/>
  <c r="X282" i="2"/>
  <c r="Y282" i="2"/>
  <c r="Z282" i="2"/>
  <c r="AA282" i="2"/>
  <c r="AB282" i="2"/>
  <c r="U283" i="2"/>
  <c r="V283" i="2"/>
  <c r="AB283" i="2" s="1"/>
  <c r="W283" i="2"/>
  <c r="X283" i="2"/>
  <c r="Y283" i="2"/>
  <c r="Z283" i="2"/>
  <c r="AA283" i="2"/>
  <c r="U284" i="2"/>
  <c r="AA284" i="2" s="1"/>
  <c r="V284" i="2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 s="1"/>
  <c r="X286" i="2"/>
  <c r="Y286" i="2"/>
  <c r="Z286" i="2"/>
  <c r="AA286" i="2"/>
  <c r="AB286" i="2"/>
  <c r="U287" i="2"/>
  <c r="V287" i="2"/>
  <c r="AB287" i="2" s="1"/>
  <c r="W287" i="2"/>
  <c r="X287" i="2"/>
  <c r="Y287" i="2"/>
  <c r="Z287" i="2"/>
  <c r="AA287" i="2"/>
  <c r="U288" i="2"/>
  <c r="AA288" i="2" s="1"/>
  <c r="V288" i="2"/>
  <c r="W288" i="2"/>
  <c r="X288" i="2"/>
  <c r="Y288" i="2"/>
  <c r="Z288" i="2"/>
  <c r="AC288" i="2"/>
  <c r="U289" i="2"/>
  <c r="V289" i="2"/>
  <c r="W289" i="2"/>
  <c r="X289" i="2"/>
  <c r="Y289" i="2"/>
  <c r="Z289" i="2"/>
  <c r="AB289" i="2"/>
  <c r="AC289" i="2"/>
  <c r="U290" i="2"/>
  <c r="V290" i="2"/>
  <c r="W290" i="2"/>
  <c r="AC290" i="2" s="1"/>
  <c r="X290" i="2"/>
  <c r="Y290" i="2"/>
  <c r="Z290" i="2"/>
  <c r="AA290" i="2"/>
  <c r="AB290" i="2"/>
  <c r="U291" i="2"/>
  <c r="V291" i="2"/>
  <c r="AB291" i="2" s="1"/>
  <c r="W291" i="2"/>
  <c r="X291" i="2"/>
  <c r="Y291" i="2"/>
  <c r="Z291" i="2"/>
  <c r="AA291" i="2"/>
  <c r="U292" i="2"/>
  <c r="AA292" i="2" s="1"/>
  <c r="V292" i="2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X295" i="2"/>
  <c r="Y295" i="2"/>
  <c r="Z295" i="2"/>
  <c r="AA295" i="2"/>
  <c r="U296" i="2"/>
  <c r="AA296" i="2" s="1"/>
  <c r="V296" i="2"/>
  <c r="W296" i="2"/>
  <c r="X296" i="2"/>
  <c r="Y296" i="2"/>
  <c r="Z296" i="2"/>
  <c r="AC296" i="2"/>
  <c r="U297" i="2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X299" i="2"/>
  <c r="Y299" i="2"/>
  <c r="Z299" i="2"/>
  <c r="AA299" i="2"/>
  <c r="U300" i="2"/>
  <c r="AA300" i="2" s="1"/>
  <c r="V300" i="2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X303" i="2"/>
  <c r="Y303" i="2"/>
  <c r="Z303" i="2"/>
  <c r="AA303" i="2"/>
  <c r="U304" i="2"/>
  <c r="AA304" i="2" s="1"/>
  <c r="V304" i="2"/>
  <c r="W304" i="2"/>
  <c r="X304" i="2"/>
  <c r="Y304" i="2"/>
  <c r="Z304" i="2"/>
  <c r="AC304" i="2"/>
  <c r="U305" i="2"/>
  <c r="V305" i="2"/>
  <c r="W305" i="2"/>
  <c r="X305" i="2"/>
  <c r="Y305" i="2"/>
  <c r="Z305" i="2"/>
  <c r="AB305" i="2"/>
  <c r="AC305" i="2"/>
  <c r="U306" i="2"/>
  <c r="V306" i="2"/>
  <c r="W306" i="2"/>
  <c r="AC306" i="2" s="1"/>
  <c r="X306" i="2"/>
  <c r="Y306" i="2"/>
  <c r="Z306" i="2"/>
  <c r="AA306" i="2"/>
  <c r="AB306" i="2"/>
  <c r="U307" i="2"/>
  <c r="V307" i="2"/>
  <c r="AB307" i="2" s="1"/>
  <c r="W307" i="2"/>
  <c r="X307" i="2"/>
  <c r="Y307" i="2"/>
  <c r="Z307" i="2"/>
  <c r="AA307" i="2"/>
  <c r="U308" i="2"/>
  <c r="AA308" i="2" s="1"/>
  <c r="V308" i="2"/>
  <c r="W308" i="2"/>
  <c r="X308" i="2"/>
  <c r="Y308" i="2"/>
  <c r="Z308" i="2"/>
  <c r="AC308" i="2"/>
  <c r="U309" i="2"/>
  <c r="V309" i="2"/>
  <c r="W309" i="2"/>
  <c r="X309" i="2"/>
  <c r="Y309" i="2"/>
  <c r="AB309" i="2" s="1"/>
  <c r="Z309" i="2"/>
  <c r="AC309" i="2"/>
  <c r="U310" i="2"/>
  <c r="V310" i="2"/>
  <c r="W310" i="2"/>
  <c r="AC310" i="2" s="1"/>
  <c r="X310" i="2"/>
  <c r="AA310" i="2" s="1"/>
  <c r="Y310" i="2"/>
  <c r="Z310" i="2"/>
  <c r="AB310" i="2"/>
  <c r="U311" i="2"/>
  <c r="V311" i="2"/>
  <c r="AB311" i="2" s="1"/>
  <c r="W311" i="2"/>
  <c r="X311" i="2"/>
  <c r="Y311" i="2"/>
  <c r="Z311" i="2"/>
  <c r="AA311" i="2"/>
  <c r="U312" i="2"/>
  <c r="AA312" i="2" s="1"/>
  <c r="V312" i="2"/>
  <c r="W312" i="2"/>
  <c r="X312" i="2"/>
  <c r="Y312" i="2"/>
  <c r="Z312" i="2"/>
  <c r="AC312" i="2"/>
  <c r="U313" i="2"/>
  <c r="V313" i="2"/>
  <c r="W313" i="2"/>
  <c r="X313" i="2"/>
  <c r="Y313" i="2"/>
  <c r="AB313" i="2" s="1"/>
  <c r="Z313" i="2"/>
  <c r="AC313" i="2"/>
  <c r="U314" i="2"/>
  <c r="V314" i="2"/>
  <c r="W314" i="2"/>
  <c r="AC314" i="2" s="1"/>
  <c r="X314" i="2"/>
  <c r="AA314" i="2" s="1"/>
  <c r="Y314" i="2"/>
  <c r="Z314" i="2"/>
  <c r="AB314" i="2"/>
  <c r="U315" i="2"/>
  <c r="V315" i="2"/>
  <c r="AB315" i="2" s="1"/>
  <c r="W315" i="2"/>
  <c r="X315" i="2"/>
  <c r="Y315" i="2"/>
  <c r="Z315" i="2"/>
  <c r="AA315" i="2"/>
  <c r="U316" i="2"/>
  <c r="AA316" i="2" s="1"/>
  <c r="V316" i="2"/>
  <c r="W316" i="2"/>
  <c r="X316" i="2"/>
  <c r="Y316" i="2"/>
  <c r="Z316" i="2"/>
  <c r="AC316" i="2"/>
  <c r="U317" i="2"/>
  <c r="V317" i="2"/>
  <c r="W317" i="2"/>
  <c r="X317" i="2"/>
  <c r="Y317" i="2"/>
  <c r="AB317" i="2" s="1"/>
  <c r="Z317" i="2"/>
  <c r="AC317" i="2"/>
  <c r="U318" i="2"/>
  <c r="AA318" i="2" s="1"/>
  <c r="V318" i="2"/>
  <c r="W318" i="2"/>
  <c r="X318" i="2"/>
  <c r="Y318" i="2"/>
  <c r="Z318" i="2"/>
  <c r="AC318" i="2" s="1"/>
  <c r="AB318" i="2"/>
  <c r="U319" i="2"/>
  <c r="V319" i="2"/>
  <c r="W319" i="2"/>
  <c r="AC319" i="2" s="1"/>
  <c r="X319" i="2"/>
  <c r="Y319" i="2"/>
  <c r="AB319" i="2" s="1"/>
  <c r="Z319" i="2"/>
  <c r="AA319" i="2"/>
  <c r="U320" i="2"/>
  <c r="V320" i="2"/>
  <c r="AB320" i="2" s="1"/>
  <c r="W320" i="2"/>
  <c r="AC320" i="2" s="1"/>
  <c r="X320" i="2"/>
  <c r="AA320" i="2" s="1"/>
  <c r="Y320" i="2"/>
  <c r="Z320" i="2"/>
  <c r="U321" i="2"/>
  <c r="AA321" i="2" s="1"/>
  <c r="V321" i="2"/>
  <c r="W321" i="2"/>
  <c r="X321" i="2"/>
  <c r="Y321" i="2"/>
  <c r="Z321" i="2"/>
  <c r="AC321" i="2"/>
  <c r="U322" i="2"/>
  <c r="AA322" i="2" s="1"/>
  <c r="V322" i="2"/>
  <c r="W322" i="2"/>
  <c r="X322" i="2"/>
  <c r="Y322" i="2"/>
  <c r="Z322" i="2"/>
  <c r="AC322" i="2" s="1"/>
  <c r="AB322" i="2"/>
  <c r="U323" i="2"/>
  <c r="V323" i="2"/>
  <c r="W323" i="2"/>
  <c r="AC323" i="2" s="1"/>
  <c r="X323" i="2"/>
  <c r="Y323" i="2"/>
  <c r="AB323" i="2" s="1"/>
  <c r="Z323" i="2"/>
  <c r="AA323" i="2"/>
  <c r="U324" i="2"/>
  <c r="V324" i="2"/>
  <c r="AB324" i="2" s="1"/>
  <c r="W324" i="2"/>
  <c r="AC324" i="2" s="1"/>
  <c r="X324" i="2"/>
  <c r="AA324" i="2" s="1"/>
  <c r="Y324" i="2"/>
  <c r="Z324" i="2"/>
  <c r="U325" i="2"/>
  <c r="AA325" i="2" s="1"/>
  <c r="V325" i="2"/>
  <c r="AB325" i="2" s="1"/>
  <c r="W325" i="2"/>
  <c r="X325" i="2"/>
  <c r="Y325" i="2"/>
  <c r="Z325" i="2"/>
  <c r="AC325" i="2"/>
  <c r="U326" i="2"/>
  <c r="V326" i="2"/>
  <c r="W326" i="2"/>
  <c r="X326" i="2"/>
  <c r="Y326" i="2"/>
  <c r="Z326" i="2"/>
  <c r="AC326" i="2" s="1"/>
  <c r="AB326" i="2"/>
  <c r="U327" i="2"/>
  <c r="V327" i="2"/>
  <c r="W327" i="2"/>
  <c r="AC327" i="2" s="1"/>
  <c r="X327" i="2"/>
  <c r="Y327" i="2"/>
  <c r="AB327" i="2" s="1"/>
  <c r="Z327" i="2"/>
  <c r="AA327" i="2"/>
  <c r="U328" i="2"/>
  <c r="V328" i="2"/>
  <c r="AB328" i="2" s="1"/>
  <c r="W328" i="2"/>
  <c r="X328" i="2"/>
  <c r="AA328" i="2" s="1"/>
  <c r="Y328" i="2"/>
  <c r="Z328" i="2"/>
  <c r="U329" i="2"/>
  <c r="AA329" i="2" s="1"/>
  <c r="V329" i="2"/>
  <c r="AB329" i="2" s="1"/>
  <c r="W329" i="2"/>
  <c r="X329" i="2"/>
  <c r="Y329" i="2"/>
  <c r="Z329" i="2"/>
  <c r="AC329" i="2"/>
  <c r="U330" i="2"/>
  <c r="V330" i="2"/>
  <c r="W330" i="2"/>
  <c r="X330" i="2"/>
  <c r="Y330" i="2"/>
  <c r="Z330" i="2"/>
  <c r="AC330" i="2" s="1"/>
  <c r="AB330" i="2"/>
  <c r="U331" i="2"/>
  <c r="V331" i="2"/>
  <c r="W331" i="2"/>
  <c r="AC331" i="2" s="1"/>
  <c r="X331" i="2"/>
  <c r="Y331" i="2"/>
  <c r="AB331" i="2" s="1"/>
  <c r="Z331" i="2"/>
  <c r="AA331" i="2"/>
  <c r="U332" i="2"/>
  <c r="V332" i="2"/>
  <c r="AB332" i="2" s="1"/>
  <c r="W332" i="2"/>
  <c r="X332" i="2"/>
  <c r="AA332" i="2" s="1"/>
  <c r="Y332" i="2"/>
  <c r="Z332" i="2"/>
  <c r="U333" i="2"/>
  <c r="AA333" i="2" s="1"/>
  <c r="V333" i="2"/>
  <c r="W333" i="2"/>
  <c r="X333" i="2"/>
  <c r="Y333" i="2"/>
  <c r="Z333" i="2"/>
  <c r="AC333" i="2"/>
  <c r="U334" i="2"/>
  <c r="AA334" i="2" s="1"/>
  <c r="V334" i="2"/>
  <c r="W334" i="2"/>
  <c r="X334" i="2"/>
  <c r="Y334" i="2"/>
  <c r="Z334" i="2"/>
  <c r="AC334" i="2" s="1"/>
  <c r="AB334" i="2"/>
  <c r="U335" i="2"/>
  <c r="V335" i="2"/>
  <c r="W335" i="2"/>
  <c r="AC335" i="2" s="1"/>
  <c r="X335" i="2"/>
  <c r="Y335" i="2"/>
  <c r="AB335" i="2" s="1"/>
  <c r="Z335" i="2"/>
  <c r="AA335" i="2"/>
  <c r="U336" i="2"/>
  <c r="V336" i="2"/>
  <c r="AB336" i="2" s="1"/>
  <c r="W336" i="2"/>
  <c r="AC336" i="2" s="1"/>
  <c r="X336" i="2"/>
  <c r="AA336" i="2" s="1"/>
  <c r="Y336" i="2"/>
  <c r="Z336" i="2"/>
  <c r="U337" i="2"/>
  <c r="AA337" i="2" s="1"/>
  <c r="V337" i="2"/>
  <c r="W337" i="2"/>
  <c r="X337" i="2"/>
  <c r="Y337" i="2"/>
  <c r="Z337" i="2"/>
  <c r="AC337" i="2"/>
  <c r="U338" i="2"/>
  <c r="AA338" i="2" s="1"/>
  <c r="V338" i="2"/>
  <c r="W338" i="2"/>
  <c r="X338" i="2"/>
  <c r="Y338" i="2"/>
  <c r="Z338" i="2"/>
  <c r="AC338" i="2" s="1"/>
  <c r="AB338" i="2"/>
  <c r="U339" i="2"/>
  <c r="V339" i="2"/>
  <c r="W339" i="2"/>
  <c r="AC339" i="2" s="1"/>
  <c r="X339" i="2"/>
  <c r="Y339" i="2"/>
  <c r="AB339" i="2" s="1"/>
  <c r="Z339" i="2"/>
  <c r="AA339" i="2"/>
  <c r="U340" i="2"/>
  <c r="V340" i="2"/>
  <c r="AB340" i="2" s="1"/>
  <c r="W340" i="2"/>
  <c r="AC340" i="2" s="1"/>
  <c r="X340" i="2"/>
  <c r="AA340" i="2" s="1"/>
  <c r="Y340" i="2"/>
  <c r="Z340" i="2"/>
  <c r="U341" i="2"/>
  <c r="AA341" i="2" s="1"/>
  <c r="V341" i="2"/>
  <c r="AB341" i="2" s="1"/>
  <c r="W341" i="2"/>
  <c r="X341" i="2"/>
  <c r="Y341" i="2"/>
  <c r="Z341" i="2"/>
  <c r="AC341" i="2"/>
  <c r="U342" i="2"/>
  <c r="V342" i="2"/>
  <c r="W342" i="2"/>
  <c r="X342" i="2"/>
  <c r="Y342" i="2"/>
  <c r="Z342" i="2"/>
  <c r="AC342" i="2" s="1"/>
  <c r="AB342" i="2"/>
  <c r="U343" i="2"/>
  <c r="V343" i="2"/>
  <c r="W343" i="2"/>
  <c r="AC343" i="2" s="1"/>
  <c r="X343" i="2"/>
  <c r="Y343" i="2"/>
  <c r="AB343" i="2" s="1"/>
  <c r="Z343" i="2"/>
  <c r="AA343" i="2"/>
  <c r="U344" i="2"/>
  <c r="V344" i="2"/>
  <c r="AB344" i="2" s="1"/>
  <c r="W344" i="2"/>
  <c r="X344" i="2"/>
  <c r="AA344" i="2" s="1"/>
  <c r="Y344" i="2"/>
  <c r="Z344" i="2"/>
  <c r="U345" i="2"/>
  <c r="AA345" i="2" s="1"/>
  <c r="V345" i="2"/>
  <c r="AB345" i="2" s="1"/>
  <c r="W345" i="2"/>
  <c r="X345" i="2"/>
  <c r="Y345" i="2"/>
  <c r="Z345" i="2"/>
  <c r="AC345" i="2"/>
  <c r="U346" i="2"/>
  <c r="V346" i="2"/>
  <c r="W346" i="2"/>
  <c r="X346" i="2"/>
  <c r="Y346" i="2"/>
  <c r="Z346" i="2"/>
  <c r="AC346" i="2" s="1"/>
  <c r="AB346" i="2"/>
  <c r="U347" i="2"/>
  <c r="V347" i="2"/>
  <c r="W347" i="2"/>
  <c r="AC347" i="2" s="1"/>
  <c r="X347" i="2"/>
  <c r="Y347" i="2"/>
  <c r="AB347" i="2" s="1"/>
  <c r="Z347" i="2"/>
  <c r="AA347" i="2"/>
  <c r="U348" i="2"/>
  <c r="V348" i="2"/>
  <c r="AB348" i="2" s="1"/>
  <c r="W348" i="2"/>
  <c r="X348" i="2"/>
  <c r="AA348" i="2" s="1"/>
  <c r="Y348" i="2"/>
  <c r="Z348" i="2"/>
  <c r="U349" i="2"/>
  <c r="AA349" i="2" s="1"/>
  <c r="V349" i="2"/>
  <c r="W349" i="2"/>
  <c r="X349" i="2"/>
  <c r="Y349" i="2"/>
  <c r="Z349" i="2"/>
  <c r="AC349" i="2"/>
  <c r="U350" i="2"/>
  <c r="AA350" i="2" s="1"/>
  <c r="V350" i="2"/>
  <c r="W350" i="2"/>
  <c r="X350" i="2"/>
  <c r="Y350" i="2"/>
  <c r="Z350" i="2"/>
  <c r="AC350" i="2" s="1"/>
  <c r="AB350" i="2"/>
  <c r="U351" i="2"/>
  <c r="V351" i="2"/>
  <c r="W351" i="2"/>
  <c r="AC351" i="2" s="1"/>
  <c r="X351" i="2"/>
  <c r="Y351" i="2"/>
  <c r="AB351" i="2" s="1"/>
  <c r="Z351" i="2"/>
  <c r="AA351" i="2"/>
  <c r="U352" i="2"/>
  <c r="V352" i="2"/>
  <c r="AB352" i="2" s="1"/>
  <c r="W352" i="2"/>
  <c r="AC352" i="2" s="1"/>
  <c r="X352" i="2"/>
  <c r="AA352" i="2" s="1"/>
  <c r="Y352" i="2"/>
  <c r="Z352" i="2"/>
  <c r="U353" i="2"/>
  <c r="AA353" i="2" s="1"/>
  <c r="V353" i="2"/>
  <c r="W353" i="2"/>
  <c r="X353" i="2"/>
  <c r="Y353" i="2"/>
  <c r="Z353" i="2"/>
  <c r="AC353" i="2"/>
  <c r="U354" i="2"/>
  <c r="AA354" i="2" s="1"/>
  <c r="V354" i="2"/>
  <c r="W354" i="2"/>
  <c r="X354" i="2"/>
  <c r="Y354" i="2"/>
  <c r="Z354" i="2"/>
  <c r="AC354" i="2" s="1"/>
  <c r="AB354" i="2"/>
  <c r="U355" i="2"/>
  <c r="V355" i="2"/>
  <c r="W355" i="2"/>
  <c r="AC355" i="2" s="1"/>
  <c r="X355" i="2"/>
  <c r="Y355" i="2"/>
  <c r="AB355" i="2" s="1"/>
  <c r="Z355" i="2"/>
  <c r="AA355" i="2"/>
  <c r="U356" i="2"/>
  <c r="V356" i="2"/>
  <c r="AB356" i="2" s="1"/>
  <c r="W356" i="2"/>
  <c r="AC356" i="2" s="1"/>
  <c r="X356" i="2"/>
  <c r="AA356" i="2" s="1"/>
  <c r="Y356" i="2"/>
  <c r="Z356" i="2"/>
  <c r="U357" i="2"/>
  <c r="AA357" i="2" s="1"/>
  <c r="V357" i="2"/>
  <c r="AB357" i="2" s="1"/>
  <c r="W357" i="2"/>
  <c r="X357" i="2"/>
  <c r="Y357" i="2"/>
  <c r="Z357" i="2"/>
  <c r="AC357" i="2"/>
  <c r="U358" i="2"/>
  <c r="V358" i="2"/>
  <c r="W358" i="2"/>
  <c r="X358" i="2"/>
  <c r="Y358" i="2"/>
  <c r="Z358" i="2"/>
  <c r="AC358" i="2" s="1"/>
  <c r="AB358" i="2"/>
  <c r="U359" i="2"/>
  <c r="V359" i="2"/>
  <c r="W359" i="2"/>
  <c r="AC359" i="2" s="1"/>
  <c r="X359" i="2"/>
  <c r="Y359" i="2"/>
  <c r="AB359" i="2" s="1"/>
  <c r="Z359" i="2"/>
  <c r="AA359" i="2"/>
  <c r="U360" i="2"/>
  <c r="V360" i="2"/>
  <c r="AB360" i="2" s="1"/>
  <c r="W360" i="2"/>
  <c r="X360" i="2"/>
  <c r="AA360" i="2" s="1"/>
  <c r="Y360" i="2"/>
  <c r="Z360" i="2"/>
  <c r="U361" i="2"/>
  <c r="V361" i="2"/>
  <c r="AB361" i="2" s="1"/>
  <c r="W361" i="2"/>
  <c r="AC361" i="2" s="1"/>
  <c r="X361" i="2"/>
  <c r="Y361" i="2"/>
  <c r="Z361" i="2"/>
  <c r="AA361" i="2"/>
  <c r="U362" i="2"/>
  <c r="AA362" i="2" s="1"/>
  <c r="V362" i="2"/>
  <c r="AB362" i="2" s="1"/>
  <c r="W362" i="2"/>
  <c r="X362" i="2"/>
  <c r="Y362" i="2"/>
  <c r="Z362" i="2"/>
  <c r="AC362" i="2" s="1"/>
  <c r="U363" i="2"/>
  <c r="V363" i="2"/>
  <c r="W363" i="2"/>
  <c r="AC363" i="2" s="1"/>
  <c r="X363" i="2"/>
  <c r="Y363" i="2"/>
  <c r="AB363" i="2" s="1"/>
  <c r="Z363" i="2"/>
  <c r="AA363" i="2"/>
  <c r="U364" i="2"/>
  <c r="V364" i="2"/>
  <c r="W364" i="2"/>
  <c r="AC364" i="2" s="1"/>
  <c r="X364" i="2"/>
  <c r="AA364" i="2" s="1"/>
  <c r="Y364" i="2"/>
  <c r="Z364" i="2"/>
  <c r="AB364" i="2"/>
  <c r="U365" i="2"/>
  <c r="V365" i="2"/>
  <c r="W365" i="2"/>
  <c r="X365" i="2"/>
  <c r="Y365" i="2"/>
  <c r="Z365" i="2"/>
  <c r="AA365" i="2"/>
  <c r="AC365" i="2"/>
  <c r="U366" i="2"/>
  <c r="V366" i="2"/>
  <c r="W366" i="2"/>
  <c r="X366" i="2"/>
  <c r="Y366" i="2"/>
  <c r="Z366" i="2"/>
  <c r="AC366" i="2" s="1"/>
  <c r="AB366" i="2"/>
  <c r="U367" i="2"/>
  <c r="AA367" i="2" s="1"/>
  <c r="V367" i="2"/>
  <c r="W367" i="2"/>
  <c r="X367" i="2"/>
  <c r="Y367" i="2"/>
  <c r="AB367" i="2" s="1"/>
  <c r="Z367" i="2"/>
  <c r="AC367" i="2"/>
  <c r="U368" i="2"/>
  <c r="V368" i="2"/>
  <c r="AB368" i="2" s="1"/>
  <c r="W368" i="2"/>
  <c r="X368" i="2"/>
  <c r="AA368" i="2" s="1"/>
  <c r="Y368" i="2"/>
  <c r="Z368" i="2"/>
  <c r="U369" i="2"/>
  <c r="AA369" i="2" s="1"/>
  <c r="V369" i="2"/>
  <c r="AB369" i="2" s="1"/>
  <c r="W369" i="2"/>
  <c r="AC369" i="2" s="1"/>
  <c r="X369" i="2"/>
  <c r="Y369" i="2"/>
  <c r="Z369" i="2"/>
  <c r="U370" i="2"/>
  <c r="AA370" i="2" s="1"/>
  <c r="V370" i="2"/>
  <c r="AB370" i="2" s="1"/>
  <c r="W370" i="2"/>
  <c r="X370" i="2"/>
  <c r="Y370" i="2"/>
  <c r="Z370" i="2"/>
  <c r="AC370" i="2" s="1"/>
  <c r="U371" i="2"/>
  <c r="V371" i="2"/>
  <c r="W371" i="2"/>
  <c r="AC371" i="2" s="1"/>
  <c r="X371" i="2"/>
  <c r="Y371" i="2"/>
  <c r="AB371" i="2" s="1"/>
  <c r="Z371" i="2"/>
  <c r="AA371" i="2"/>
  <c r="U372" i="2"/>
  <c r="V372" i="2"/>
  <c r="AB372" i="2" s="1"/>
  <c r="W372" i="2"/>
  <c r="AC372" i="2" s="1"/>
  <c r="X372" i="2"/>
  <c r="Y372" i="2"/>
  <c r="Z372" i="2"/>
  <c r="AA372" i="2"/>
  <c r="U197" i="2"/>
  <c r="AA197" i="2" s="1"/>
  <c r="V197" i="2"/>
  <c r="W197" i="2"/>
  <c r="X197" i="2"/>
  <c r="Y197" i="2"/>
  <c r="Z197" i="2"/>
  <c r="AB197" i="2"/>
  <c r="AC197" i="2"/>
  <c r="U198" i="2"/>
  <c r="V198" i="2"/>
  <c r="W198" i="2"/>
  <c r="AC198" i="2" s="1"/>
  <c r="X198" i="2"/>
  <c r="Y198" i="2"/>
  <c r="Z198" i="2"/>
  <c r="AA198" i="2"/>
  <c r="AB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/>
  <c r="U201" i="2"/>
  <c r="AA201" i="2" s="1"/>
  <c r="V201" i="2"/>
  <c r="W201" i="2"/>
  <c r="X201" i="2"/>
  <c r="Y201" i="2"/>
  <c r="Z201" i="2"/>
  <c r="AB201" i="2"/>
  <c r="AC201" i="2"/>
  <c r="U202" i="2"/>
  <c r="V202" i="2"/>
  <c r="W202" i="2"/>
  <c r="AC202" i="2" s="1"/>
  <c r="X202" i="2"/>
  <c r="Y202" i="2"/>
  <c r="Z202" i="2"/>
  <c r="AA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/>
  <c r="U187" i="2"/>
  <c r="V187" i="2"/>
  <c r="W187" i="2"/>
  <c r="X187" i="2"/>
  <c r="AA187" i="2" s="1"/>
  <c r="Y187" i="2"/>
  <c r="AB187" i="2" s="1"/>
  <c r="Z187" i="2"/>
  <c r="U188" i="2"/>
  <c r="V188" i="2"/>
  <c r="W188" i="2"/>
  <c r="X188" i="2"/>
  <c r="Y188" i="2"/>
  <c r="Z188" i="2"/>
  <c r="AC188" i="2" s="1"/>
  <c r="U189" i="2"/>
  <c r="V189" i="2"/>
  <c r="W189" i="2"/>
  <c r="AC189" i="2" s="1"/>
  <c r="X189" i="2"/>
  <c r="Y189" i="2"/>
  <c r="AB189" i="2" s="1"/>
  <c r="Z189" i="2"/>
  <c r="U190" i="2"/>
  <c r="V190" i="2"/>
  <c r="W190" i="2"/>
  <c r="X190" i="2"/>
  <c r="AA190" i="2" s="1"/>
  <c r="Y190" i="2"/>
  <c r="AB190" i="2" s="1"/>
  <c r="Z190" i="2"/>
  <c r="AC190" i="2" s="1"/>
  <c r="U191" i="2"/>
  <c r="AA191" i="2" s="1"/>
  <c r="V191" i="2"/>
  <c r="W191" i="2"/>
  <c r="X191" i="2"/>
  <c r="Y191" i="2"/>
  <c r="AB191" i="2" s="1"/>
  <c r="Z191" i="2"/>
  <c r="U192" i="2"/>
  <c r="V192" i="2"/>
  <c r="AB192" i="2" s="1"/>
  <c r="W192" i="2"/>
  <c r="X192" i="2"/>
  <c r="AA192" i="2" s="1"/>
  <c r="Y192" i="2"/>
  <c r="Z192" i="2"/>
  <c r="AC192" i="2" s="1"/>
  <c r="U193" i="2"/>
  <c r="V193" i="2"/>
  <c r="W193" i="2"/>
  <c r="X193" i="2"/>
  <c r="Y193" i="2"/>
  <c r="AB193" i="2" s="1"/>
  <c r="Z193" i="2"/>
  <c r="AC193" i="2" s="1"/>
  <c r="U194" i="2"/>
  <c r="V194" i="2"/>
  <c r="AB194" i="2" s="1"/>
  <c r="W194" i="2"/>
  <c r="X194" i="2"/>
  <c r="Y194" i="2"/>
  <c r="Z194" i="2"/>
  <c r="AC194" i="2" s="1"/>
  <c r="U195" i="2"/>
  <c r="V195" i="2"/>
  <c r="W195" i="2"/>
  <c r="X195" i="2"/>
  <c r="Y195" i="2"/>
  <c r="Z195" i="2"/>
  <c r="AA195" i="2"/>
  <c r="U196" i="2"/>
  <c r="V196" i="2"/>
  <c r="W196" i="2"/>
  <c r="X196" i="2"/>
  <c r="AA196" i="2" s="1"/>
  <c r="Y196" i="2"/>
  <c r="Z196" i="2"/>
  <c r="U186" i="2"/>
  <c r="V186" i="2"/>
  <c r="W186" i="2"/>
  <c r="X186" i="2"/>
  <c r="AA186" i="2" s="1"/>
  <c r="Y186" i="2"/>
  <c r="AB186" i="2" s="1"/>
  <c r="Z186" i="2"/>
  <c r="AC186" i="2" s="1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H372" i="2"/>
  <c r="I372" i="2"/>
  <c r="J372" i="2"/>
  <c r="K372" i="2"/>
  <c r="L372" i="2"/>
  <c r="M372" i="2"/>
  <c r="O372" i="2"/>
  <c r="P372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G285" i="2"/>
  <c r="H285" i="2"/>
  <c r="I285" i="2"/>
  <c r="J285" i="2"/>
  <c r="K285" i="2"/>
  <c r="L285" i="2"/>
  <c r="M285" i="2"/>
  <c r="O285" i="2"/>
  <c r="P285" i="2"/>
  <c r="E286" i="2"/>
  <c r="N286" i="2" s="1"/>
  <c r="F286" i="2"/>
  <c r="G286" i="2"/>
  <c r="H286" i="2"/>
  <c r="I286" i="2"/>
  <c r="J286" i="2"/>
  <c r="K286" i="2"/>
  <c r="L286" i="2"/>
  <c r="M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H288" i="2"/>
  <c r="I288" i="2"/>
  <c r="J288" i="2"/>
  <c r="K288" i="2"/>
  <c r="L288" i="2"/>
  <c r="M288" i="2"/>
  <c r="O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AC368" i="2" l="1"/>
  <c r="AB365" i="2"/>
  <c r="AC360" i="2"/>
  <c r="AA358" i="2"/>
  <c r="AB349" i="2"/>
  <c r="AC344" i="2"/>
  <c r="AA342" i="2"/>
  <c r="AB333" i="2"/>
  <c r="AC328" i="2"/>
  <c r="AA326" i="2"/>
  <c r="AA366" i="2"/>
  <c r="AB353" i="2"/>
  <c r="AC348" i="2"/>
  <c r="AA346" i="2"/>
  <c r="AB337" i="2"/>
  <c r="AC332" i="2"/>
  <c r="AA330" i="2"/>
  <c r="AB321" i="2"/>
  <c r="AB316" i="2"/>
  <c r="AA313" i="2"/>
  <c r="AC311" i="2"/>
  <c r="AB308" i="2"/>
  <c r="AA305" i="2"/>
  <c r="AC303" i="2"/>
  <c r="AB300" i="2"/>
  <c r="AA297" i="2"/>
  <c r="AC295" i="2"/>
  <c r="AB292" i="2"/>
  <c r="AA289" i="2"/>
  <c r="AC287" i="2"/>
  <c r="AB284" i="2"/>
  <c r="AA281" i="2"/>
  <c r="AC279" i="2"/>
  <c r="AB276" i="2"/>
  <c r="AA273" i="2"/>
  <c r="AC271" i="2"/>
  <c r="AB268" i="2"/>
  <c r="AA265" i="2"/>
  <c r="AC263" i="2"/>
  <c r="AB260" i="2"/>
  <c r="AA257" i="2"/>
  <c r="AC255" i="2"/>
  <c r="AB252" i="2"/>
  <c r="AA249" i="2"/>
  <c r="AC247" i="2"/>
  <c r="AB244" i="2"/>
  <c r="AA241" i="2"/>
  <c r="AC239" i="2"/>
  <c r="AB236" i="2"/>
  <c r="AA233" i="2"/>
  <c r="AC231" i="2"/>
  <c r="AB228" i="2"/>
  <c r="AA225" i="2"/>
  <c r="AC223" i="2"/>
  <c r="AB220" i="2"/>
  <c r="AA217" i="2"/>
  <c r="AB212" i="2"/>
  <c r="AA317" i="2"/>
  <c r="AC315" i="2"/>
  <c r="AB312" i="2"/>
  <c r="AA309" i="2"/>
  <c r="AC30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C211" i="2"/>
  <c r="AB208" i="2"/>
  <c r="AC196" i="2"/>
  <c r="AB196" i="2"/>
  <c r="AB195" i="2"/>
  <c r="AA194" i="2"/>
  <c r="AA188" i="2"/>
  <c r="AC187" i="2"/>
  <c r="AC191" i="2"/>
  <c r="AA189" i="2"/>
  <c r="AC195" i="2"/>
  <c r="AA193" i="2"/>
  <c r="AB188" i="2"/>
  <c r="O188" i="8"/>
  <c r="P188" i="8"/>
  <c r="Q188" i="8"/>
  <c r="R188" i="8"/>
  <c r="S188" i="8"/>
  <c r="O189" i="8"/>
  <c r="P189" i="8"/>
  <c r="T189" i="8" s="1"/>
  <c r="Q189" i="8"/>
  <c r="R189" i="8"/>
  <c r="S189" i="8" l="1"/>
  <c r="T188" i="8"/>
  <c r="O45" i="8" l="1"/>
  <c r="P45" i="8"/>
  <c r="Q45" i="8"/>
  <c r="R45" i="8"/>
  <c r="T45" i="8" s="1"/>
  <c r="S45" i="8"/>
  <c r="O46" i="8"/>
  <c r="P46" i="8"/>
  <c r="Q46" i="8"/>
  <c r="S46" i="8" s="1"/>
  <c r="R46" i="8"/>
  <c r="T46" i="8"/>
  <c r="O47" i="8"/>
  <c r="P47" i="8"/>
  <c r="Q47" i="8"/>
  <c r="R47" i="8"/>
  <c r="S47" i="8"/>
  <c r="O48" i="8"/>
  <c r="P48" i="8"/>
  <c r="T48" i="8" s="1"/>
  <c r="Q48" i="8"/>
  <c r="R48" i="8"/>
  <c r="O49" i="8"/>
  <c r="P49" i="8"/>
  <c r="Q49" i="8"/>
  <c r="R49" i="8"/>
  <c r="S49" i="8"/>
  <c r="O50" i="8"/>
  <c r="P50" i="8"/>
  <c r="Q50" i="8"/>
  <c r="R50" i="8"/>
  <c r="O51" i="8"/>
  <c r="P51" i="8"/>
  <c r="Q51" i="8"/>
  <c r="R51" i="8"/>
  <c r="T51" i="8" s="1"/>
  <c r="S51" i="8"/>
  <c r="O52" i="8"/>
  <c r="P52" i="8"/>
  <c r="Q52" i="8"/>
  <c r="S52" i="8" s="1"/>
  <c r="R52" i="8"/>
  <c r="O53" i="8"/>
  <c r="P53" i="8"/>
  <c r="Q53" i="8"/>
  <c r="S53" i="8" s="1"/>
  <c r="R53" i="8"/>
  <c r="T53" i="8" s="1"/>
  <c r="O54" i="8"/>
  <c r="P54" i="8"/>
  <c r="T54" i="8" s="1"/>
  <c r="Q54" i="8"/>
  <c r="S54" i="8" s="1"/>
  <c r="R54" i="8"/>
  <c r="O55" i="8"/>
  <c r="P55" i="8"/>
  <c r="Q55" i="8"/>
  <c r="S55" i="8" s="1"/>
  <c r="R55" i="8"/>
  <c r="O56" i="8"/>
  <c r="P56" i="8"/>
  <c r="T56" i="8" s="1"/>
  <c r="Q56" i="8"/>
  <c r="R56" i="8"/>
  <c r="O57" i="8"/>
  <c r="P57" i="8"/>
  <c r="Q57" i="8"/>
  <c r="R57" i="8"/>
  <c r="S57" i="8"/>
  <c r="O58" i="8"/>
  <c r="P58" i="8"/>
  <c r="Q58" i="8"/>
  <c r="R58" i="8"/>
  <c r="O59" i="8"/>
  <c r="P59" i="8"/>
  <c r="Q59" i="8"/>
  <c r="R59" i="8"/>
  <c r="T59" i="8" s="1"/>
  <c r="S59" i="8"/>
  <c r="O60" i="8"/>
  <c r="P60" i="8"/>
  <c r="Q60" i="8"/>
  <c r="S60" i="8" s="1"/>
  <c r="R60" i="8"/>
  <c r="O61" i="8"/>
  <c r="P61" i="8"/>
  <c r="Q61" i="8"/>
  <c r="S61" i="8" s="1"/>
  <c r="R61" i="8"/>
  <c r="T61" i="8" s="1"/>
  <c r="O62" i="8"/>
  <c r="P62" i="8"/>
  <c r="T62" i="8" s="1"/>
  <c r="Q62" i="8"/>
  <c r="S62" i="8" s="1"/>
  <c r="R62" i="8"/>
  <c r="O63" i="8"/>
  <c r="P63" i="8"/>
  <c r="Q63" i="8"/>
  <c r="S63" i="8" s="1"/>
  <c r="R63" i="8"/>
  <c r="O64" i="8"/>
  <c r="P64" i="8"/>
  <c r="T64" i="8" s="1"/>
  <c r="Q64" i="8"/>
  <c r="R64" i="8"/>
  <c r="O65" i="8"/>
  <c r="P65" i="8"/>
  <c r="Q65" i="8"/>
  <c r="R65" i="8"/>
  <c r="S65" i="8"/>
  <c r="O66" i="8"/>
  <c r="P66" i="8"/>
  <c r="Q66" i="8"/>
  <c r="R66" i="8"/>
  <c r="T66" i="8" s="1"/>
  <c r="O67" i="8"/>
  <c r="P67" i="8"/>
  <c r="Q67" i="8"/>
  <c r="S67" i="8" s="1"/>
  <c r="R67" i="8"/>
  <c r="T67" i="8" s="1"/>
  <c r="O68" i="8"/>
  <c r="P68" i="8"/>
  <c r="T68" i="8" s="1"/>
  <c r="Q68" i="8"/>
  <c r="S68" i="8" s="1"/>
  <c r="R68" i="8"/>
  <c r="O69" i="8"/>
  <c r="P69" i="8"/>
  <c r="Q69" i="8"/>
  <c r="S69" i="8" s="1"/>
  <c r="R69" i="8"/>
  <c r="O70" i="8"/>
  <c r="P70" i="8"/>
  <c r="T70" i="8" s="1"/>
  <c r="Q70" i="8"/>
  <c r="R70" i="8"/>
  <c r="O71" i="8"/>
  <c r="P71" i="8"/>
  <c r="Q71" i="8"/>
  <c r="R71" i="8"/>
  <c r="S71" i="8"/>
  <c r="O72" i="8"/>
  <c r="P72" i="8"/>
  <c r="Q72" i="8"/>
  <c r="R72" i="8"/>
  <c r="O73" i="8"/>
  <c r="P73" i="8"/>
  <c r="Q73" i="8"/>
  <c r="R73" i="8"/>
  <c r="T73" i="8" s="1"/>
  <c r="S73" i="8"/>
  <c r="O74" i="8"/>
  <c r="P74" i="8"/>
  <c r="Q74" i="8"/>
  <c r="S74" i="8" s="1"/>
  <c r="R74" i="8"/>
  <c r="O75" i="8"/>
  <c r="P75" i="8"/>
  <c r="Q75" i="8"/>
  <c r="S75" i="8" s="1"/>
  <c r="R75" i="8"/>
  <c r="T75" i="8" s="1"/>
  <c r="O76" i="8"/>
  <c r="P76" i="8"/>
  <c r="T76" i="8" s="1"/>
  <c r="Q76" i="8"/>
  <c r="S76" i="8" s="1"/>
  <c r="R76" i="8"/>
  <c r="O77" i="8"/>
  <c r="P77" i="8"/>
  <c r="Q77" i="8"/>
  <c r="S77" i="8" s="1"/>
  <c r="R77" i="8"/>
  <c r="O78" i="8"/>
  <c r="P78" i="8"/>
  <c r="T78" i="8" s="1"/>
  <c r="Q78" i="8"/>
  <c r="R78" i="8"/>
  <c r="O79" i="8"/>
  <c r="P79" i="8"/>
  <c r="Q79" i="8"/>
  <c r="R79" i="8"/>
  <c r="S79" i="8"/>
  <c r="O80" i="8"/>
  <c r="P80" i="8"/>
  <c r="Q80" i="8"/>
  <c r="R80" i="8"/>
  <c r="O81" i="8"/>
  <c r="P81" i="8"/>
  <c r="Q81" i="8"/>
  <c r="R81" i="8"/>
  <c r="T81" i="8" s="1"/>
  <c r="S81" i="8"/>
  <c r="O82" i="8"/>
  <c r="P82" i="8"/>
  <c r="Q82" i="8"/>
  <c r="S82" i="8" s="1"/>
  <c r="R82" i="8"/>
  <c r="O83" i="8"/>
  <c r="P83" i="8"/>
  <c r="Q83" i="8"/>
  <c r="S83" i="8" s="1"/>
  <c r="R83" i="8"/>
  <c r="T83" i="8" s="1"/>
  <c r="O84" i="8"/>
  <c r="P84" i="8"/>
  <c r="T84" i="8" s="1"/>
  <c r="Q84" i="8"/>
  <c r="S84" i="8" s="1"/>
  <c r="R84" i="8"/>
  <c r="O85" i="8"/>
  <c r="P85" i="8"/>
  <c r="Q85" i="8"/>
  <c r="S85" i="8" s="1"/>
  <c r="R85" i="8"/>
  <c r="O86" i="8"/>
  <c r="P86" i="8"/>
  <c r="T86" i="8" s="1"/>
  <c r="Q86" i="8"/>
  <c r="R86" i="8"/>
  <c r="O87" i="8"/>
  <c r="P87" i="8"/>
  <c r="Q87" i="8"/>
  <c r="R87" i="8"/>
  <c r="S87" i="8"/>
  <c r="O88" i="8"/>
  <c r="P88" i="8"/>
  <c r="Q88" i="8"/>
  <c r="R88" i="8"/>
  <c r="O89" i="8"/>
  <c r="P89" i="8"/>
  <c r="Q89" i="8"/>
  <c r="R89" i="8"/>
  <c r="T89" i="8" s="1"/>
  <c r="S89" i="8"/>
  <c r="O90" i="8"/>
  <c r="P90" i="8"/>
  <c r="Q90" i="8"/>
  <c r="S90" i="8" s="1"/>
  <c r="R90" i="8"/>
  <c r="O91" i="8"/>
  <c r="P91" i="8"/>
  <c r="Q91" i="8"/>
  <c r="S91" i="8" s="1"/>
  <c r="R91" i="8"/>
  <c r="T91" i="8" s="1"/>
  <c r="O92" i="8"/>
  <c r="P92" i="8"/>
  <c r="T92" i="8" s="1"/>
  <c r="Q92" i="8"/>
  <c r="S92" i="8" s="1"/>
  <c r="R92" i="8"/>
  <c r="O93" i="8"/>
  <c r="P93" i="8"/>
  <c r="Q93" i="8"/>
  <c r="S93" i="8" s="1"/>
  <c r="R93" i="8"/>
  <c r="O94" i="8"/>
  <c r="P94" i="8"/>
  <c r="Q94" i="8"/>
  <c r="R94" i="8"/>
  <c r="T94" i="8"/>
  <c r="O95" i="8"/>
  <c r="P95" i="8"/>
  <c r="Q95" i="8"/>
  <c r="R95" i="8"/>
  <c r="T95" i="8" s="1"/>
  <c r="S95" i="8"/>
  <c r="O96" i="8"/>
  <c r="P96" i="8"/>
  <c r="Q96" i="8"/>
  <c r="S96" i="8" s="1"/>
  <c r="R96" i="8"/>
  <c r="O97" i="8"/>
  <c r="P97" i="8"/>
  <c r="Q97" i="8"/>
  <c r="S97" i="8" s="1"/>
  <c r="R97" i="8"/>
  <c r="T97" i="8" s="1"/>
  <c r="O98" i="8"/>
  <c r="P98" i="8"/>
  <c r="T98" i="8" s="1"/>
  <c r="Q98" i="8"/>
  <c r="S98" i="8" s="1"/>
  <c r="R98" i="8"/>
  <c r="O99" i="8"/>
  <c r="P99" i="8"/>
  <c r="Q99" i="8"/>
  <c r="R99" i="8"/>
  <c r="S99" i="8"/>
  <c r="O100" i="8"/>
  <c r="P100" i="8"/>
  <c r="Q100" i="8"/>
  <c r="R100" i="8"/>
  <c r="O101" i="8"/>
  <c r="P101" i="8"/>
  <c r="Q101" i="8"/>
  <c r="R101" i="8"/>
  <c r="T101" i="8" s="1"/>
  <c r="S101" i="8"/>
  <c r="O102" i="8"/>
  <c r="P102" i="8"/>
  <c r="Q102" i="8"/>
  <c r="S102" i="8" s="1"/>
  <c r="R102" i="8"/>
  <c r="T102" i="8" s="1"/>
  <c r="O103" i="8"/>
  <c r="P103" i="8"/>
  <c r="Q103" i="8"/>
  <c r="S103" i="8" s="1"/>
  <c r="R103" i="8"/>
  <c r="O104" i="8"/>
  <c r="P104" i="8"/>
  <c r="T104" i="8" s="1"/>
  <c r="Q104" i="8"/>
  <c r="R104" i="8"/>
  <c r="O105" i="8"/>
  <c r="P105" i="8"/>
  <c r="Q105" i="8"/>
  <c r="R105" i="8"/>
  <c r="S105" i="8"/>
  <c r="O106" i="8"/>
  <c r="P106" i="8"/>
  <c r="Q106" i="8"/>
  <c r="R106" i="8"/>
  <c r="T106" i="8" s="1"/>
  <c r="O107" i="8"/>
  <c r="P107" i="8"/>
  <c r="Q107" i="8"/>
  <c r="S107" i="8" s="1"/>
  <c r="R107" i="8"/>
  <c r="T107" i="8" s="1"/>
  <c r="O108" i="8"/>
  <c r="P108" i="8"/>
  <c r="T108" i="8" s="1"/>
  <c r="Q108" i="8"/>
  <c r="S108" i="8" s="1"/>
  <c r="R108" i="8"/>
  <c r="O109" i="8"/>
  <c r="P109" i="8"/>
  <c r="Q109" i="8"/>
  <c r="S109" i="8" s="1"/>
  <c r="R109" i="8"/>
  <c r="O110" i="8"/>
  <c r="P110" i="8"/>
  <c r="Q110" i="8"/>
  <c r="R110" i="8"/>
  <c r="T110" i="8"/>
  <c r="O111" i="8"/>
  <c r="P111" i="8"/>
  <c r="Q111" i="8"/>
  <c r="R111" i="8"/>
  <c r="T111" i="8" s="1"/>
  <c r="S111" i="8"/>
  <c r="O112" i="8"/>
  <c r="P112" i="8"/>
  <c r="Q112" i="8"/>
  <c r="S112" i="8" s="1"/>
  <c r="R112" i="8"/>
  <c r="O113" i="8"/>
  <c r="P113" i="8"/>
  <c r="Q113" i="8"/>
  <c r="S113" i="8" s="1"/>
  <c r="R113" i="8"/>
  <c r="T113" i="8" s="1"/>
  <c r="O114" i="8"/>
  <c r="P114" i="8"/>
  <c r="T114" i="8" s="1"/>
  <c r="Q114" i="8"/>
  <c r="S114" i="8" s="1"/>
  <c r="R114" i="8"/>
  <c r="O115" i="8"/>
  <c r="P115" i="8"/>
  <c r="Q115" i="8"/>
  <c r="R115" i="8"/>
  <c r="S115" i="8"/>
  <c r="O116" i="8"/>
  <c r="P116" i="8"/>
  <c r="Q116" i="8"/>
  <c r="R116" i="8"/>
  <c r="O117" i="8"/>
  <c r="P117" i="8"/>
  <c r="Q117" i="8"/>
  <c r="R117" i="8"/>
  <c r="T117" i="8" s="1"/>
  <c r="S117" i="8"/>
  <c r="O118" i="8"/>
  <c r="P118" i="8"/>
  <c r="Q118" i="8"/>
  <c r="S118" i="8" s="1"/>
  <c r="R118" i="8"/>
  <c r="T118" i="8" s="1"/>
  <c r="O119" i="8"/>
  <c r="P119" i="8"/>
  <c r="Q119" i="8"/>
  <c r="S119" i="8" s="1"/>
  <c r="R119" i="8"/>
  <c r="O120" i="8"/>
  <c r="P120" i="8"/>
  <c r="T120" i="8" s="1"/>
  <c r="Q120" i="8"/>
  <c r="R120" i="8"/>
  <c r="O121" i="8"/>
  <c r="S121" i="8" s="1"/>
  <c r="P121" i="8"/>
  <c r="Q121" i="8"/>
  <c r="R121" i="8"/>
  <c r="O122" i="8"/>
  <c r="P122" i="8"/>
  <c r="Q122" i="8"/>
  <c r="R122" i="8"/>
  <c r="T122" i="8" s="1"/>
  <c r="O123" i="8"/>
  <c r="P123" i="8"/>
  <c r="Q123" i="8"/>
  <c r="S123" i="8" s="1"/>
  <c r="R123" i="8"/>
  <c r="T123" i="8" s="1"/>
  <c r="O124" i="8"/>
  <c r="P124" i="8"/>
  <c r="T124" i="8" s="1"/>
  <c r="Q124" i="8"/>
  <c r="S124" i="8" s="1"/>
  <c r="R124" i="8"/>
  <c r="O125" i="8"/>
  <c r="P125" i="8"/>
  <c r="Q125" i="8"/>
  <c r="S125" i="8" s="1"/>
  <c r="R125" i="8"/>
  <c r="O126" i="8"/>
  <c r="P126" i="8"/>
  <c r="Q126" i="8"/>
  <c r="R126" i="8"/>
  <c r="T126" i="8"/>
  <c r="O127" i="8"/>
  <c r="P127" i="8"/>
  <c r="Q127" i="8"/>
  <c r="R127" i="8"/>
  <c r="T127" i="8" s="1"/>
  <c r="S127" i="8"/>
  <c r="O128" i="8"/>
  <c r="P128" i="8"/>
  <c r="Q128" i="8"/>
  <c r="S128" i="8" s="1"/>
  <c r="R128" i="8"/>
  <c r="O129" i="8"/>
  <c r="P129" i="8"/>
  <c r="Q129" i="8"/>
  <c r="S129" i="8" s="1"/>
  <c r="R129" i="8"/>
  <c r="T129" i="8" s="1"/>
  <c r="O130" i="8"/>
  <c r="P130" i="8"/>
  <c r="T130" i="8" s="1"/>
  <c r="Q130" i="8"/>
  <c r="S130" i="8" s="1"/>
  <c r="R130" i="8"/>
  <c r="O131" i="8"/>
  <c r="P131" i="8"/>
  <c r="Q131" i="8"/>
  <c r="R131" i="8"/>
  <c r="S131" i="8"/>
  <c r="O132" i="8"/>
  <c r="P132" i="8"/>
  <c r="Q132" i="8"/>
  <c r="R132" i="8"/>
  <c r="O133" i="8"/>
  <c r="P133" i="8"/>
  <c r="Q133" i="8"/>
  <c r="R133" i="8"/>
  <c r="T133" i="8" s="1"/>
  <c r="S133" i="8"/>
  <c r="O134" i="8"/>
  <c r="P134" i="8"/>
  <c r="T134" i="8" s="1"/>
  <c r="Q134" i="8"/>
  <c r="S134" i="8" s="1"/>
  <c r="R134" i="8"/>
  <c r="O135" i="8"/>
  <c r="P135" i="8"/>
  <c r="Q135" i="8"/>
  <c r="S135" i="8" s="1"/>
  <c r="R135" i="8"/>
  <c r="O136" i="8"/>
  <c r="P136" i="8"/>
  <c r="T136" i="8" s="1"/>
  <c r="Q136" i="8"/>
  <c r="R136" i="8"/>
  <c r="O137" i="8"/>
  <c r="P137" i="8"/>
  <c r="Q137" i="8"/>
  <c r="R137" i="8"/>
  <c r="S137" i="8"/>
  <c r="O138" i="8"/>
  <c r="P138" i="8"/>
  <c r="Q138" i="8"/>
  <c r="R138" i="8"/>
  <c r="T138" i="8" s="1"/>
  <c r="O139" i="8"/>
  <c r="P139" i="8"/>
  <c r="Q139" i="8"/>
  <c r="S139" i="8" s="1"/>
  <c r="R139" i="8"/>
  <c r="T139" i="8" s="1"/>
  <c r="O140" i="8"/>
  <c r="P140" i="8"/>
  <c r="T140" i="8" s="1"/>
  <c r="Q140" i="8"/>
  <c r="S140" i="8" s="1"/>
  <c r="R140" i="8"/>
  <c r="O141" i="8"/>
  <c r="P141" i="8"/>
  <c r="Q141" i="8"/>
  <c r="S141" i="8" s="1"/>
  <c r="R141" i="8"/>
  <c r="O142" i="8"/>
  <c r="P142" i="8"/>
  <c r="Q142" i="8"/>
  <c r="R142" i="8"/>
  <c r="T142" i="8"/>
  <c r="O143" i="8"/>
  <c r="P143" i="8"/>
  <c r="Q143" i="8"/>
  <c r="R143" i="8"/>
  <c r="T143" i="8" s="1"/>
  <c r="S143" i="8"/>
  <c r="O144" i="8"/>
  <c r="P144" i="8"/>
  <c r="Q144" i="8"/>
  <c r="S144" i="8" s="1"/>
  <c r="R144" i="8"/>
  <c r="O145" i="8"/>
  <c r="P145" i="8"/>
  <c r="Q145" i="8"/>
  <c r="S145" i="8" s="1"/>
  <c r="R145" i="8"/>
  <c r="T145" i="8" s="1"/>
  <c r="O146" i="8"/>
  <c r="P146" i="8"/>
  <c r="T146" i="8" s="1"/>
  <c r="Q146" i="8"/>
  <c r="R146" i="8"/>
  <c r="O147" i="8"/>
  <c r="S147" i="8" s="1"/>
  <c r="P147" i="8"/>
  <c r="Q147" i="8"/>
  <c r="R147" i="8"/>
  <c r="O148" i="8"/>
  <c r="P148" i="8"/>
  <c r="Q148" i="8"/>
  <c r="R148" i="8"/>
  <c r="O149" i="8"/>
  <c r="P149" i="8"/>
  <c r="Q149" i="8"/>
  <c r="R149" i="8"/>
  <c r="T149" i="8" s="1"/>
  <c r="O150" i="8"/>
  <c r="P150" i="8"/>
  <c r="Q150" i="8"/>
  <c r="R150" i="8"/>
  <c r="O151" i="8"/>
  <c r="P151" i="8"/>
  <c r="Q151" i="8"/>
  <c r="R151" i="8"/>
  <c r="S151" i="8"/>
  <c r="O152" i="8"/>
  <c r="P152" i="8"/>
  <c r="Q152" i="8"/>
  <c r="R152" i="8"/>
  <c r="O153" i="8"/>
  <c r="P153" i="8"/>
  <c r="Q153" i="8"/>
  <c r="S153" i="8" s="1"/>
  <c r="R153" i="8"/>
  <c r="T153" i="8" s="1"/>
  <c r="O154" i="8"/>
  <c r="P154" i="8"/>
  <c r="Q154" i="8"/>
  <c r="S154" i="8" s="1"/>
  <c r="R154" i="8"/>
  <c r="O155" i="8"/>
  <c r="P155" i="8"/>
  <c r="Q155" i="8"/>
  <c r="S155" i="8" s="1"/>
  <c r="R155" i="8"/>
  <c r="O156" i="8"/>
  <c r="P156" i="8"/>
  <c r="T156" i="8" s="1"/>
  <c r="Q156" i="8"/>
  <c r="R156" i="8"/>
  <c r="O157" i="8"/>
  <c r="P157" i="8"/>
  <c r="Q157" i="8"/>
  <c r="S157" i="8" s="1"/>
  <c r="R157" i="8"/>
  <c r="O158" i="8"/>
  <c r="P158" i="8"/>
  <c r="T158" i="8" s="1"/>
  <c r="Q158" i="8"/>
  <c r="R158" i="8"/>
  <c r="O159" i="8"/>
  <c r="P159" i="8"/>
  <c r="Q159" i="8"/>
  <c r="R159" i="8"/>
  <c r="O160" i="8"/>
  <c r="P160" i="8"/>
  <c r="T160" i="8" s="1"/>
  <c r="Q160" i="8"/>
  <c r="R160" i="8"/>
  <c r="O161" i="8"/>
  <c r="P161" i="8"/>
  <c r="Q161" i="8"/>
  <c r="R161" i="8"/>
  <c r="O162" i="8"/>
  <c r="P162" i="8"/>
  <c r="Q162" i="8"/>
  <c r="R162" i="8"/>
  <c r="T162" i="8"/>
  <c r="O163" i="8"/>
  <c r="P163" i="8"/>
  <c r="Q163" i="8"/>
  <c r="R163" i="8"/>
  <c r="T163" i="8" s="1"/>
  <c r="S163" i="8"/>
  <c r="O164" i="8"/>
  <c r="P164" i="8"/>
  <c r="Q164" i="8"/>
  <c r="S164" i="8" s="1"/>
  <c r="R164" i="8"/>
  <c r="O165" i="8"/>
  <c r="P165" i="8"/>
  <c r="Q165" i="8"/>
  <c r="S165" i="8" s="1"/>
  <c r="R165" i="8"/>
  <c r="T165" i="8" s="1"/>
  <c r="O166" i="8"/>
  <c r="P166" i="8"/>
  <c r="Q166" i="8"/>
  <c r="S166" i="8" s="1"/>
  <c r="R166" i="8"/>
  <c r="O167" i="8"/>
  <c r="P167" i="8"/>
  <c r="Q167" i="8"/>
  <c r="S167" i="8" s="1"/>
  <c r="R167" i="8"/>
  <c r="O168" i="8"/>
  <c r="P168" i="8"/>
  <c r="Q168" i="8"/>
  <c r="R168" i="8"/>
  <c r="O169" i="8"/>
  <c r="P169" i="8"/>
  <c r="Q169" i="8"/>
  <c r="S169" i="8" s="1"/>
  <c r="R169" i="8"/>
  <c r="O170" i="8"/>
  <c r="P170" i="8"/>
  <c r="Q170" i="8"/>
  <c r="R170" i="8"/>
  <c r="O171" i="8"/>
  <c r="P171" i="8"/>
  <c r="Q171" i="8"/>
  <c r="R171" i="8"/>
  <c r="O172" i="8"/>
  <c r="P172" i="8"/>
  <c r="T172" i="8" s="1"/>
  <c r="Q172" i="8"/>
  <c r="R172" i="8"/>
  <c r="O173" i="8"/>
  <c r="S173" i="8" s="1"/>
  <c r="P173" i="8"/>
  <c r="Q173" i="8"/>
  <c r="R173" i="8"/>
  <c r="O174" i="8"/>
  <c r="P174" i="8"/>
  <c r="Q174" i="8"/>
  <c r="R174" i="8"/>
  <c r="T174" i="8" s="1"/>
  <c r="O175" i="8"/>
  <c r="P175" i="8"/>
  <c r="Q175" i="8"/>
  <c r="R175" i="8"/>
  <c r="T175" i="8" s="1"/>
  <c r="O176" i="8"/>
  <c r="P176" i="8"/>
  <c r="Q176" i="8"/>
  <c r="R176" i="8"/>
  <c r="O177" i="8"/>
  <c r="P177" i="8"/>
  <c r="Q177" i="8"/>
  <c r="R177" i="8"/>
  <c r="O178" i="8"/>
  <c r="P178" i="8"/>
  <c r="Q178" i="8"/>
  <c r="R178" i="8"/>
  <c r="T178" i="8" s="1"/>
  <c r="O179" i="8"/>
  <c r="P179" i="8"/>
  <c r="Q179" i="8"/>
  <c r="S179" i="8" s="1"/>
  <c r="R179" i="8"/>
  <c r="T179" i="8" s="1"/>
  <c r="O180" i="8"/>
  <c r="P180" i="8"/>
  <c r="Q180" i="8"/>
  <c r="S180" i="8" s="1"/>
  <c r="R180" i="8"/>
  <c r="O181" i="8"/>
  <c r="P181" i="8"/>
  <c r="Q181" i="8"/>
  <c r="S181" i="8" s="1"/>
  <c r="R181" i="8"/>
  <c r="O182" i="8"/>
  <c r="P182" i="8"/>
  <c r="T182" i="8" s="1"/>
  <c r="Q182" i="8"/>
  <c r="S182" i="8" s="1"/>
  <c r="R182" i="8"/>
  <c r="O183" i="8"/>
  <c r="P183" i="8"/>
  <c r="Q183" i="8"/>
  <c r="S183" i="8" s="1"/>
  <c r="R183" i="8"/>
  <c r="O184" i="8"/>
  <c r="P184" i="8"/>
  <c r="Q184" i="8"/>
  <c r="R184" i="8"/>
  <c r="O185" i="8"/>
  <c r="P185" i="8"/>
  <c r="Q185" i="8"/>
  <c r="R185" i="8"/>
  <c r="S185" i="8"/>
  <c r="O186" i="8"/>
  <c r="P186" i="8"/>
  <c r="Q186" i="8"/>
  <c r="R186" i="8"/>
  <c r="T186" i="8" s="1"/>
  <c r="O187" i="8"/>
  <c r="P187" i="8"/>
  <c r="Q187" i="8"/>
  <c r="R187" i="8"/>
  <c r="T187" i="8" s="1"/>
  <c r="S187" i="8"/>
  <c r="O39" i="8"/>
  <c r="P39" i="8"/>
  <c r="Q39" i="8"/>
  <c r="S39" i="8" s="1"/>
  <c r="R39" i="8"/>
  <c r="T39" i="8" s="1"/>
  <c r="O40" i="8"/>
  <c r="P40" i="8"/>
  <c r="Q40" i="8"/>
  <c r="R40" i="8"/>
  <c r="O41" i="8"/>
  <c r="P41" i="8"/>
  <c r="Q41" i="8"/>
  <c r="R41" i="8"/>
  <c r="S41" i="8"/>
  <c r="T41" i="8"/>
  <c r="O42" i="8"/>
  <c r="P42" i="8"/>
  <c r="Q42" i="8"/>
  <c r="S42" i="8" s="1"/>
  <c r="R42" i="8"/>
  <c r="T42" i="8" s="1"/>
  <c r="O43" i="8"/>
  <c r="P43" i="8"/>
  <c r="T43" i="8" s="1"/>
  <c r="Q43" i="8"/>
  <c r="S43" i="8" s="1"/>
  <c r="R43" i="8"/>
  <c r="O44" i="8"/>
  <c r="P44" i="8"/>
  <c r="Q44" i="8"/>
  <c r="R44" i="8"/>
  <c r="T44" i="8" s="1"/>
  <c r="O28" i="8"/>
  <c r="P28" i="8"/>
  <c r="Q28" i="8"/>
  <c r="R28" i="8"/>
  <c r="T28" i="8" s="1"/>
  <c r="S28" i="8"/>
  <c r="O29" i="8"/>
  <c r="P29" i="8"/>
  <c r="Q29" i="8"/>
  <c r="S29" i="8" s="1"/>
  <c r="R29" i="8"/>
  <c r="T29" i="8" s="1"/>
  <c r="O30" i="8"/>
  <c r="P30" i="8"/>
  <c r="Q30" i="8"/>
  <c r="S30" i="8" s="1"/>
  <c r="R30" i="8"/>
  <c r="O31" i="8"/>
  <c r="P31" i="8"/>
  <c r="T31" i="8" s="1"/>
  <c r="Q31" i="8"/>
  <c r="R31" i="8"/>
  <c r="S31" i="8"/>
  <c r="O32" i="8"/>
  <c r="S32" i="8" s="1"/>
  <c r="P32" i="8"/>
  <c r="Q32" i="8"/>
  <c r="R32" i="8"/>
  <c r="T32" i="8" s="1"/>
  <c r="O33" i="8"/>
  <c r="P33" i="8"/>
  <c r="Q33" i="8"/>
  <c r="S33" i="8" s="1"/>
  <c r="R33" i="8"/>
  <c r="O34" i="8"/>
  <c r="P34" i="8"/>
  <c r="Q34" i="8"/>
  <c r="S34" i="8" s="1"/>
  <c r="R34" i="8"/>
  <c r="O35" i="8"/>
  <c r="P35" i="8"/>
  <c r="T35" i="8" s="1"/>
  <c r="Q35" i="8"/>
  <c r="R35" i="8"/>
  <c r="S35" i="8"/>
  <c r="O36" i="8"/>
  <c r="P36" i="8"/>
  <c r="Q36" i="8"/>
  <c r="R36" i="8"/>
  <c r="T36" i="8" s="1"/>
  <c r="S36" i="8"/>
  <c r="O37" i="8"/>
  <c r="P37" i="8"/>
  <c r="Q37" i="8"/>
  <c r="S37" i="8" s="1"/>
  <c r="R37" i="8"/>
  <c r="O38" i="8"/>
  <c r="P38" i="8"/>
  <c r="Q38" i="8"/>
  <c r="S38" i="8" s="1"/>
  <c r="R38" i="8"/>
  <c r="T37" i="8" l="1"/>
  <c r="T33" i="8"/>
  <c r="S44" i="8"/>
  <c r="T40" i="8"/>
  <c r="S186" i="8"/>
  <c r="T185" i="8"/>
  <c r="S177" i="8"/>
  <c r="S176" i="8"/>
  <c r="S175" i="8"/>
  <c r="T170" i="8"/>
  <c r="T166" i="8"/>
  <c r="T159" i="8"/>
  <c r="S150" i="8"/>
  <c r="S149" i="8"/>
  <c r="S148" i="8"/>
  <c r="T147" i="8"/>
  <c r="T144" i="8"/>
  <c r="S138" i="8"/>
  <c r="T137" i="8"/>
  <c r="S132" i="8"/>
  <c r="T131" i="8"/>
  <c r="T128" i="8"/>
  <c r="S122" i="8"/>
  <c r="T121" i="8"/>
  <c r="S116" i="8"/>
  <c r="T115" i="8"/>
  <c r="T112" i="8"/>
  <c r="S106" i="8"/>
  <c r="T105" i="8"/>
  <c r="S100" i="8"/>
  <c r="T99" i="8"/>
  <c r="T96" i="8"/>
  <c r="T90" i="8"/>
  <c r="S88" i="8"/>
  <c r="T87" i="8"/>
  <c r="T82" i="8"/>
  <c r="S80" i="8"/>
  <c r="T79" i="8"/>
  <c r="T74" i="8"/>
  <c r="S72" i="8"/>
  <c r="T71" i="8"/>
  <c r="S66" i="8"/>
  <c r="T65" i="8"/>
  <c r="T60" i="8"/>
  <c r="S58" i="8"/>
  <c r="T57" i="8"/>
  <c r="T52" i="8"/>
  <c r="S50" i="8"/>
  <c r="T49" i="8"/>
  <c r="T38" i="8"/>
  <c r="T34" i="8"/>
  <c r="T30" i="8"/>
  <c r="S40" i="8"/>
  <c r="T181" i="8"/>
  <c r="T176" i="8"/>
  <c r="S171" i="8"/>
  <c r="S170" i="8"/>
  <c r="T169" i="8"/>
  <c r="S161" i="8"/>
  <c r="S160" i="8"/>
  <c r="S159" i="8"/>
  <c r="T154" i="8"/>
  <c r="T150" i="8"/>
  <c r="S142" i="8"/>
  <c r="T141" i="8"/>
  <c r="S136" i="8"/>
  <c r="T135" i="8"/>
  <c r="T132" i="8"/>
  <c r="S126" i="8"/>
  <c r="T125" i="8"/>
  <c r="S120" i="8"/>
  <c r="T119" i="8"/>
  <c r="T116" i="8"/>
  <c r="S110" i="8"/>
  <c r="T109" i="8"/>
  <c r="S104" i="8"/>
  <c r="T103" i="8"/>
  <c r="T100" i="8"/>
  <c r="S94" i="8"/>
  <c r="T93" i="8"/>
  <c r="T88" i="8"/>
  <c r="S86" i="8"/>
  <c r="T85" i="8"/>
  <c r="T80" i="8"/>
  <c r="S78" i="8"/>
  <c r="T77" i="8"/>
  <c r="T72" i="8"/>
  <c r="S70" i="8"/>
  <c r="T69" i="8"/>
  <c r="S64" i="8"/>
  <c r="T63" i="8"/>
  <c r="T58" i="8"/>
  <c r="S56" i="8"/>
  <c r="T55" i="8"/>
  <c r="T50" i="8"/>
  <c r="S48" i="8"/>
  <c r="T47" i="8"/>
  <c r="S184" i="8"/>
  <c r="T183" i="8"/>
  <c r="T180" i="8"/>
  <c r="S174" i="8"/>
  <c r="T173" i="8"/>
  <c r="S168" i="8"/>
  <c r="T167" i="8"/>
  <c r="T164" i="8"/>
  <c r="S158" i="8"/>
  <c r="T157" i="8"/>
  <c r="S152" i="8"/>
  <c r="T151" i="8"/>
  <c r="T148" i="8"/>
  <c r="T184" i="8"/>
  <c r="S178" i="8"/>
  <c r="T177" i="8"/>
  <c r="S172" i="8"/>
  <c r="T171" i="8"/>
  <c r="T168" i="8"/>
  <c r="S162" i="8"/>
  <c r="T161" i="8"/>
  <c r="S156" i="8"/>
  <c r="T155" i="8"/>
  <c r="T152" i="8"/>
  <c r="S146" i="8"/>
  <c r="D1000" i="2" l="1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R25" i="8"/>
  <c r="T25" i="8" l="1"/>
  <c r="S25" i="8"/>
  <c r="O24" i="8"/>
  <c r="P24" i="8"/>
  <c r="Q24" i="8"/>
  <c r="S24" i="8" s="1"/>
  <c r="R24" i="8"/>
  <c r="O4" i="8"/>
  <c r="P4" i="8"/>
  <c r="T4" i="8" s="1"/>
  <c r="Q4" i="8"/>
  <c r="R4" i="8"/>
  <c r="S4" i="8"/>
  <c r="O5" i="8"/>
  <c r="P5" i="8"/>
  <c r="Q5" i="8"/>
  <c r="R5" i="8"/>
  <c r="T5" i="8" s="1"/>
  <c r="O6" i="8"/>
  <c r="S6" i="8" s="1"/>
  <c r="P6" i="8"/>
  <c r="Q6" i="8"/>
  <c r="R6" i="8"/>
  <c r="T6" i="8" s="1"/>
  <c r="O7" i="8"/>
  <c r="P7" i="8"/>
  <c r="Q7" i="8"/>
  <c r="S7" i="8" s="1"/>
  <c r="R7" i="8"/>
  <c r="O8" i="8"/>
  <c r="P8" i="8"/>
  <c r="Q8" i="8"/>
  <c r="S8" i="8" s="1"/>
  <c r="R8" i="8"/>
  <c r="O9" i="8"/>
  <c r="P9" i="8"/>
  <c r="Q9" i="8"/>
  <c r="R9" i="8"/>
  <c r="T9" i="8" s="1"/>
  <c r="O10" i="8"/>
  <c r="P10" i="8"/>
  <c r="Q10" i="8"/>
  <c r="R10" i="8"/>
  <c r="O11" i="8"/>
  <c r="P11" i="8"/>
  <c r="Q11" i="8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S20" i="8" s="1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5" i="8" l="1"/>
  <c r="S10" i="8"/>
  <c r="S11" i="8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C9" i="11" s="1"/>
  <c r="B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B78" i="11"/>
  <c r="D78" i="11" s="1"/>
  <c r="C78" i="11"/>
  <c r="A79" i="11"/>
  <c r="B79" i="11"/>
  <c r="D79" i="11" s="1"/>
  <c r="C79" i="1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B88" i="11"/>
  <c r="D88" i="11" s="1"/>
  <c r="C88" i="11"/>
  <c r="A89" i="11"/>
  <c r="B89" i="11"/>
  <c r="D89" i="11" s="1"/>
  <c r="C89" i="11"/>
  <c r="A90" i="11"/>
  <c r="C90" i="11" s="1"/>
  <c r="B90" i="11"/>
  <c r="D90" i="11" s="1"/>
  <c r="A91" i="11"/>
  <c r="B91" i="11"/>
  <c r="D91" i="11" s="1"/>
  <c r="C91" i="1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B99" i="11"/>
  <c r="D99" i="11" s="1"/>
  <c r="C99" i="11"/>
  <c r="A100" i="11"/>
  <c r="B100" i="11"/>
  <c r="D100" i="11" s="1"/>
  <c r="C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B111" i="11"/>
  <c r="D111" i="11" s="1"/>
  <c r="C111" i="11"/>
  <c r="A112" i="11"/>
  <c r="B112" i="11"/>
  <c r="D112" i="11" s="1"/>
  <c r="C112" i="1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B119" i="11"/>
  <c r="D119" i="11" s="1"/>
  <c r="C119" i="11"/>
  <c r="A120" i="11"/>
  <c r="B120" i="11"/>
  <c r="D120" i="11" s="1"/>
  <c r="C120" i="1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C127" i="11" s="1"/>
  <c r="B127" i="11"/>
  <c r="D127" i="11" s="1"/>
  <c r="A128" i="11"/>
  <c r="C128" i="11" s="1"/>
  <c r="B128" i="11"/>
  <c r="D128" i="11" s="1"/>
  <c r="A129" i="11"/>
  <c r="B129" i="11"/>
  <c r="D129" i="11" s="1"/>
  <c r="C129" i="11"/>
  <c r="A130" i="11"/>
  <c r="C130" i="11" s="1"/>
  <c r="B130" i="11"/>
  <c r="D130" i="11" s="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B136" i="11"/>
  <c r="D136" i="11" s="1"/>
  <c r="C136" i="11"/>
  <c r="A137" i="11"/>
  <c r="C137" i="11" s="1"/>
  <c r="B137" i="11"/>
  <c r="D137" i="11" s="1"/>
  <c r="A138" i="11"/>
  <c r="C138" i="11" s="1"/>
  <c r="B138" i="11"/>
  <c r="D138" i="11" s="1"/>
  <c r="A139" i="11"/>
  <c r="B139" i="11"/>
  <c r="D139" i="11" s="1"/>
  <c r="C139" i="11"/>
  <c r="A140" i="11"/>
  <c r="B140" i="11"/>
  <c r="D140" i="11" s="1"/>
  <c r="C140" i="1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B146" i="11"/>
  <c r="D146" i="11" s="1"/>
  <c r="C146" i="1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C157" i="11" s="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B192" i="11"/>
  <c r="D192" i="11" s="1"/>
  <c r="C192" i="11"/>
  <c r="A193" i="11"/>
  <c r="B193" i="11"/>
  <c r="D193" i="11" s="1"/>
  <c r="C193" i="1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D209" i="11" s="1"/>
  <c r="C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C214" i="11" s="1"/>
  <c r="B214" i="11"/>
  <c r="D214" i="11" s="1"/>
  <c r="A215" i="11"/>
  <c r="B215" i="11"/>
  <c r="D215" i="11" s="1"/>
  <c r="C215" i="11"/>
  <c r="A216" i="11"/>
  <c r="C216" i="11" s="1"/>
  <c r="B216" i="11"/>
  <c r="D216" i="11" s="1"/>
  <c r="A217" i="11"/>
  <c r="C217" i="11" s="1"/>
  <c r="B217" i="11"/>
  <c r="D217" i="11" s="1"/>
  <c r="A218" i="11"/>
  <c r="B218" i="11"/>
  <c r="D218" i="11" s="1"/>
  <c r="C218" i="11"/>
  <c r="A219" i="11"/>
  <c r="C219" i="11" s="1"/>
  <c r="B219" i="11"/>
  <c r="D219" i="11" s="1"/>
  <c r="A220" i="11"/>
  <c r="C220" i="11" s="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B224" i="11"/>
  <c r="D224" i="11" s="1"/>
  <c r="C224" i="1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B298" i="11"/>
  <c r="D298" i="11" s="1"/>
  <c r="C298" i="1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C304" i="11" s="1"/>
  <c r="B304" i="11"/>
  <c r="D304" i="11" s="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B317" i="11"/>
  <c r="D317" i="11" s="1"/>
  <c r="C317" i="11"/>
  <c r="A318" i="11"/>
  <c r="C318" i="11" s="1"/>
  <c r="B318" i="11"/>
  <c r="D318" i="11" s="1"/>
  <c r="A319" i="11"/>
  <c r="C319" i="11" s="1"/>
  <c r="B319" i="11"/>
  <c r="D319" i="11" s="1"/>
  <c r="A320" i="11"/>
  <c r="B320" i="11"/>
  <c r="D320" i="11" s="1"/>
  <c r="C320" i="1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C350" i="11" s="1"/>
  <c r="B350" i="11"/>
  <c r="D350" i="11" s="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100" i="10"/>
  <c r="D72" i="10"/>
  <c r="D125" i="10"/>
  <c r="D112" i="10"/>
  <c r="D51" i="10"/>
  <c r="D61" i="10"/>
  <c r="D49" i="10"/>
  <c r="D24" i="10"/>
  <c r="D18" i="10"/>
  <c r="D32" i="10"/>
  <c r="D114" i="10"/>
  <c r="D78" i="10"/>
  <c r="D86" i="10"/>
  <c r="D109" i="10"/>
  <c r="D62" i="10"/>
  <c r="D103" i="10"/>
  <c r="D119" i="10"/>
  <c r="D115" i="10"/>
  <c r="D108" i="10"/>
  <c r="D4" i="10"/>
  <c r="D13" i="10"/>
  <c r="D71" i="10"/>
  <c r="D101" i="10"/>
  <c r="D95" i="10"/>
  <c r="D136" i="10"/>
  <c r="D130" i="10"/>
  <c r="D102" i="10"/>
  <c r="D111" i="10"/>
  <c r="D39" i="10"/>
  <c r="D22" i="10"/>
  <c r="D14" i="10"/>
  <c r="D77" i="10"/>
  <c r="D55" i="10"/>
  <c r="D65" i="10"/>
  <c r="D85" i="10"/>
  <c r="D15" i="10"/>
  <c r="D182" i="10"/>
  <c r="D176" i="10"/>
  <c r="D148" i="10"/>
  <c r="D168" i="10"/>
  <c r="D154" i="10"/>
  <c r="D183" i="10"/>
  <c r="D152" i="10"/>
  <c r="D169" i="10"/>
  <c r="D171" i="10"/>
  <c r="D151" i="10"/>
  <c r="D188" i="10"/>
  <c r="D31" i="10"/>
  <c r="D64" i="10"/>
  <c r="D89" i="10"/>
  <c r="D20" i="10"/>
  <c r="D98" i="10"/>
  <c r="D34" i="10"/>
  <c r="D107" i="10"/>
  <c r="D30" i="10"/>
  <c r="D40" i="10"/>
  <c r="D67" i="10"/>
  <c r="D126" i="10"/>
  <c r="D75" i="10"/>
  <c r="D135" i="10"/>
  <c r="D129" i="10"/>
  <c r="D156" i="10"/>
  <c r="D146" i="10"/>
  <c r="D179" i="10"/>
  <c r="D137" i="10"/>
  <c r="D54" i="10"/>
  <c r="D84" i="10"/>
  <c r="D45" i="10"/>
  <c r="D120" i="10"/>
  <c r="D105" i="10"/>
  <c r="D121" i="10"/>
  <c r="D6" i="10"/>
  <c r="D142" i="10"/>
  <c r="D122" i="10"/>
  <c r="D106" i="10"/>
  <c r="D35" i="10"/>
  <c r="D27" i="10"/>
  <c r="D81" i="10"/>
  <c r="D88" i="10"/>
  <c r="D140" i="10"/>
  <c r="D47" i="10"/>
  <c r="D134" i="10"/>
  <c r="D133" i="10"/>
  <c r="D12" i="10"/>
  <c r="D42" i="10"/>
  <c r="D124" i="10"/>
  <c r="D144" i="10"/>
  <c r="D36" i="10"/>
  <c r="D66" i="10"/>
  <c r="D58" i="10"/>
  <c r="D33" i="10"/>
  <c r="D94" i="10"/>
  <c r="D92" i="10"/>
  <c r="D26" i="10"/>
  <c r="D127" i="10"/>
  <c r="D56" i="10"/>
  <c r="D9" i="10"/>
  <c r="D19" i="10"/>
  <c r="D21" i="10"/>
  <c r="D186" i="10"/>
  <c r="D162" i="10"/>
  <c r="D173" i="10"/>
  <c r="D157" i="10"/>
  <c r="D172" i="10"/>
  <c r="D170" i="10"/>
  <c r="D161" i="10"/>
  <c r="D165" i="10"/>
  <c r="D145" i="10"/>
  <c r="D155" i="10"/>
  <c r="D149" i="10"/>
  <c r="D52" i="10"/>
  <c r="D57" i="10"/>
  <c r="D53" i="10"/>
  <c r="D25" i="10"/>
  <c r="D48" i="10"/>
  <c r="D59" i="10"/>
  <c r="D2" i="10"/>
  <c r="D5" i="10"/>
  <c r="D174" i="10"/>
  <c r="D180" i="10"/>
  <c r="D160" i="10"/>
  <c r="D158" i="10"/>
  <c r="D74" i="10"/>
  <c r="D46" i="10"/>
  <c r="D123" i="10"/>
  <c r="D82" i="10"/>
  <c r="D28" i="10"/>
  <c r="D70" i="10"/>
  <c r="D69" i="10"/>
  <c r="D117" i="10"/>
  <c r="D11" i="10"/>
  <c r="D99" i="10"/>
  <c r="D37" i="10"/>
  <c r="D63" i="10"/>
  <c r="D104" i="10"/>
  <c r="D96" i="10"/>
  <c r="D76" i="10"/>
  <c r="D38" i="10"/>
  <c r="D41" i="10"/>
  <c r="D116" i="10"/>
  <c r="D80" i="10"/>
  <c r="D23" i="10"/>
  <c r="D7" i="10"/>
  <c r="D68" i="10"/>
  <c r="D83" i="10"/>
  <c r="D90" i="10"/>
  <c r="D110" i="10"/>
  <c r="D118" i="10"/>
  <c r="D143" i="10"/>
  <c r="D113" i="10"/>
  <c r="D50" i="10"/>
  <c r="D44" i="10"/>
  <c r="D8" i="10"/>
  <c r="D91" i="10"/>
  <c r="D87" i="10"/>
  <c r="D17" i="10"/>
  <c r="D60" i="10"/>
  <c r="D3" i="10"/>
  <c r="D159" i="10"/>
  <c r="D166" i="10"/>
  <c r="D150" i="10"/>
  <c r="D164" i="10"/>
  <c r="D147" i="10"/>
  <c r="D185" i="10"/>
  <c r="D181" i="10"/>
  <c r="D178" i="10"/>
  <c r="D177" i="10"/>
  <c r="D184" i="10"/>
  <c r="D175" i="10"/>
  <c r="D131" i="10"/>
  <c r="D43" i="10"/>
  <c r="D141" i="10"/>
  <c r="D10" i="10"/>
  <c r="D73" i="10"/>
  <c r="D132" i="10"/>
  <c r="D79" i="10"/>
  <c r="D97" i="10"/>
  <c r="D16" i="10"/>
  <c r="D138" i="10"/>
  <c r="D93" i="10"/>
  <c r="D29" i="10"/>
  <c r="D128" i="10"/>
  <c r="D139" i="10"/>
  <c r="D163" i="10"/>
  <c r="D153" i="10"/>
  <c r="D167" i="10"/>
  <c r="D187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07" i="10"/>
  <c r="D211" i="10"/>
  <c r="D196" i="10"/>
  <c r="D206" i="10"/>
  <c r="D195" i="10"/>
  <c r="D198" i="10"/>
  <c r="D193" i="10"/>
  <c r="D202" i="10"/>
  <c r="D191" i="10"/>
  <c r="D194" i="10"/>
  <c r="D199" i="10"/>
  <c r="D203" i="10"/>
  <c r="D201" i="10"/>
  <c r="D212" i="10"/>
  <c r="D231" i="10"/>
  <c r="D243" i="10"/>
  <c r="D238" i="10"/>
  <c r="D237" i="10"/>
  <c r="D226" i="10"/>
  <c r="D224" i="10"/>
  <c r="D219" i="10"/>
  <c r="D229" i="10"/>
  <c r="D189" i="10"/>
  <c r="D209" i="10"/>
  <c r="D228" i="10"/>
  <c r="D222" i="10"/>
  <c r="D215" i="10"/>
  <c r="D239" i="10"/>
  <c r="D210" i="10"/>
  <c r="D221" i="10"/>
  <c r="D214" i="10"/>
  <c r="D220" i="10"/>
  <c r="D233" i="10"/>
  <c r="D208" i="10"/>
  <c r="D223" i="10"/>
  <c r="D244" i="10"/>
  <c r="D225" i="10"/>
  <c r="D216" i="10"/>
  <c r="D190" i="10"/>
  <c r="D205" i="10"/>
  <c r="D192" i="10"/>
  <c r="D200" i="10"/>
  <c r="D197" i="10"/>
  <c r="D204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L73" i="11" s="1"/>
  <c r="N73" i="11" s="1"/>
  <c r="I74" i="8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L225" i="11" s="1"/>
  <c r="N225" i="11" s="1"/>
  <c r="E224" i="11"/>
  <c r="F221" i="11"/>
  <c r="J221" i="11" s="1"/>
  <c r="K221" i="11" s="1"/>
  <c r="M221" i="11" s="1"/>
  <c r="E220" i="11"/>
  <c r="H219" i="11"/>
  <c r="F218" i="11"/>
  <c r="F217" i="11"/>
  <c r="E216" i="11"/>
  <c r="H215" i="11"/>
  <c r="J215" i="11" s="1"/>
  <c r="K215" i="11" s="1"/>
  <c r="M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L203" i="11" s="1"/>
  <c r="N203" i="11" s="1"/>
  <c r="F202" i="11"/>
  <c r="F201" i="11"/>
  <c r="I201" i="11" s="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E176" i="11"/>
  <c r="H175" i="11"/>
  <c r="F174" i="11"/>
  <c r="F173" i="11"/>
  <c r="E172" i="11"/>
  <c r="H171" i="11"/>
  <c r="J171" i="11" s="1"/>
  <c r="K171" i="11" s="1"/>
  <c r="M171" i="11" s="1"/>
  <c r="H172" i="8" s="1"/>
  <c r="F170" i="11"/>
  <c r="F169" i="11"/>
  <c r="E168" i="11"/>
  <c r="H167" i="11"/>
  <c r="F166" i="11"/>
  <c r="F165" i="1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L143" i="11" s="1"/>
  <c r="N143" i="11" s="1"/>
  <c r="I144" i="8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J131" i="11" s="1"/>
  <c r="L131" i="11" s="1"/>
  <c r="N131" i="11" s="1"/>
  <c r="I132" i="8" s="1"/>
  <c r="E130" i="11"/>
  <c r="H129" i="11"/>
  <c r="F128" i="11"/>
  <c r="F127" i="1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K87" i="11" s="1"/>
  <c r="M87" i="11" s="1"/>
  <c r="H88" i="8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L71" i="11" s="1"/>
  <c r="N71" i="11" s="1"/>
  <c r="I72" i="8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L42" i="11" s="1"/>
  <c r="N42" i="11" s="1"/>
  <c r="I43" i="8" s="1"/>
  <c r="E41" i="11"/>
  <c r="H40" i="11"/>
  <c r="F39" i="11"/>
  <c r="F38" i="11"/>
  <c r="J38" i="11" s="1"/>
  <c r="K38" i="11" s="1"/>
  <c r="M38" i="11" s="1"/>
  <c r="H39" i="8" s="1"/>
  <c r="E37" i="11"/>
  <c r="H36" i="11"/>
  <c r="F35" i="11"/>
  <c r="F34" i="11"/>
  <c r="E33" i="11"/>
  <c r="H32" i="11"/>
  <c r="F31" i="11"/>
  <c r="F30" i="11"/>
  <c r="E29" i="11"/>
  <c r="H28" i="11"/>
  <c r="J28" i="11" s="1"/>
  <c r="K28" i="11" s="1"/>
  <c r="M28" i="11" s="1"/>
  <c r="H29" i="8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221" i="11" l="1"/>
  <c r="N221" i="11" s="1"/>
  <c r="L215" i="11"/>
  <c r="N215" i="11" s="1"/>
  <c r="K225" i="11"/>
  <c r="M225" i="11" s="1"/>
  <c r="K203" i="11"/>
  <c r="M203" i="11" s="1"/>
  <c r="I44" i="11"/>
  <c r="I48" i="11"/>
  <c r="I93" i="11"/>
  <c r="I105" i="11"/>
  <c r="I125" i="11"/>
  <c r="I137" i="11"/>
  <c r="E298" i="9"/>
  <c r="E322" i="9"/>
  <c r="E282" i="9"/>
  <c r="E266" i="9"/>
  <c r="E250" i="9"/>
  <c r="D348" i="9"/>
  <c r="E331" i="9"/>
  <c r="E307" i="9"/>
  <c r="E299" i="9"/>
  <c r="E291" i="9"/>
  <c r="E283" i="9"/>
  <c r="E275" i="9"/>
  <c r="E267" i="9"/>
  <c r="E259" i="9"/>
  <c r="E251" i="9"/>
  <c r="I189" i="11"/>
  <c r="I197" i="11"/>
  <c r="K284" i="11"/>
  <c r="M284" i="11" s="1"/>
  <c r="L284" i="11"/>
  <c r="N284" i="11" s="1"/>
  <c r="L296" i="11"/>
  <c r="N296" i="11" s="1"/>
  <c r="K296" i="11"/>
  <c r="M296" i="11" s="1"/>
  <c r="K304" i="11"/>
  <c r="M304" i="11" s="1"/>
  <c r="L304" i="11"/>
  <c r="N304" i="11" s="1"/>
  <c r="I312" i="11"/>
  <c r="L340" i="11"/>
  <c r="N340" i="11" s="1"/>
  <c r="K340" i="11"/>
  <c r="M340" i="11" s="1"/>
  <c r="L344" i="11"/>
  <c r="N344" i="11" s="1"/>
  <c r="K344" i="11"/>
  <c r="M344" i="11" s="1"/>
  <c r="J348" i="11"/>
  <c r="D231" i="9"/>
  <c r="D215" i="9"/>
  <c r="I199" i="11"/>
  <c r="J165" i="11"/>
  <c r="K165" i="11" s="1"/>
  <c r="M165" i="11" s="1"/>
  <c r="H166" i="8" s="1"/>
  <c r="J177" i="11"/>
  <c r="L177" i="11" s="1"/>
  <c r="N177" i="11" s="1"/>
  <c r="I178" i="8" s="1"/>
  <c r="L28" i="11"/>
  <c r="N28" i="11" s="1"/>
  <c r="I29" i="8" s="1"/>
  <c r="L38" i="11"/>
  <c r="N38" i="11" s="1"/>
  <c r="I39" i="8" s="1"/>
  <c r="K42" i="11"/>
  <c r="M42" i="11" s="1"/>
  <c r="H43" i="8" s="1"/>
  <c r="K177" i="11"/>
  <c r="M177" i="11" s="1"/>
  <c r="H178" i="8" s="1"/>
  <c r="K71" i="11"/>
  <c r="M71" i="11" s="1"/>
  <c r="H72" i="8" s="1"/>
  <c r="K73" i="11"/>
  <c r="M73" i="11" s="1"/>
  <c r="H74" i="8" s="1"/>
  <c r="L87" i="11"/>
  <c r="N87" i="11" s="1"/>
  <c r="I88" i="8" s="1"/>
  <c r="K131" i="11"/>
  <c r="M131" i="11" s="1"/>
  <c r="H132" i="8" s="1"/>
  <c r="K143" i="11"/>
  <c r="M143" i="11" s="1"/>
  <c r="H144" i="8" s="1"/>
  <c r="L171" i="11"/>
  <c r="N171" i="11" s="1"/>
  <c r="I172" i="8" s="1"/>
  <c r="K183" i="11"/>
  <c r="M183" i="11" s="1"/>
  <c r="H184" i="8" s="1"/>
  <c r="L183" i="11"/>
  <c r="N183" i="11" s="1"/>
  <c r="I184" i="8" s="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E348" i="9" s="1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E332" i="9" s="1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E340" i="9" s="1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354" i="9"/>
  <c r="C358" i="9"/>
  <c r="C616" i="9"/>
  <c r="C632" i="9"/>
  <c r="C786" i="9"/>
  <c r="C917" i="9"/>
  <c r="C925" i="9"/>
  <c r="C329" i="9"/>
  <c r="E329" i="9" s="1"/>
  <c r="C331" i="9"/>
  <c r="D331" i="9" s="1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C27" i="9"/>
  <c r="D27" i="9" s="1"/>
  <c r="F28" i="8" s="1"/>
  <c r="C29" i="9"/>
  <c r="G29" i="9" s="1"/>
  <c r="C31" i="9"/>
  <c r="G31" i="9" s="1"/>
  <c r="C33" i="9"/>
  <c r="D33" i="9" s="1"/>
  <c r="F34" i="8" s="1"/>
  <c r="C35" i="9"/>
  <c r="D35" i="9" s="1"/>
  <c r="F36" i="8" s="1"/>
  <c r="C37" i="9"/>
  <c r="G37" i="9" s="1"/>
  <c r="C39" i="9"/>
  <c r="G39" i="9" s="1"/>
  <c r="C41" i="9"/>
  <c r="D41" i="9" s="1"/>
  <c r="F42" i="8" s="1"/>
  <c r="C43" i="9"/>
  <c r="D43" i="9" s="1"/>
  <c r="F44" i="8" s="1"/>
  <c r="C45" i="9"/>
  <c r="G45" i="9" s="1"/>
  <c r="C47" i="9"/>
  <c r="G47" i="9" s="1"/>
  <c r="C49" i="9"/>
  <c r="D49" i="9" s="1"/>
  <c r="F50" i="8" s="1"/>
  <c r="C51" i="9"/>
  <c r="D51" i="9" s="1"/>
  <c r="F52" i="8" s="1"/>
  <c r="C53" i="9"/>
  <c r="G53" i="9" s="1"/>
  <c r="C55" i="9"/>
  <c r="G55" i="9" s="1"/>
  <c r="C57" i="9"/>
  <c r="D57" i="9" s="1"/>
  <c r="F58" i="8" s="1"/>
  <c r="C59" i="9"/>
  <c r="D59" i="9" s="1"/>
  <c r="F60" i="8" s="1"/>
  <c r="C61" i="9"/>
  <c r="G61" i="9" s="1"/>
  <c r="C63" i="9"/>
  <c r="G63" i="9" s="1"/>
  <c r="C65" i="9"/>
  <c r="D65" i="9" s="1"/>
  <c r="F66" i="8" s="1"/>
  <c r="C67" i="9"/>
  <c r="D67" i="9" s="1"/>
  <c r="F68" i="8" s="1"/>
  <c r="C69" i="9"/>
  <c r="D69" i="9" s="1"/>
  <c r="F70" i="8" s="1"/>
  <c r="C71" i="9"/>
  <c r="D71" i="9" s="1"/>
  <c r="F72" i="8" s="1"/>
  <c r="C73" i="9"/>
  <c r="E73" i="9" s="1"/>
  <c r="G74" i="8" s="1"/>
  <c r="C75" i="9"/>
  <c r="G75" i="9" s="1"/>
  <c r="C77" i="9"/>
  <c r="E77" i="9" s="1"/>
  <c r="G78" i="8" s="1"/>
  <c r="C79" i="9"/>
  <c r="D79" i="9" s="1"/>
  <c r="F80" i="8" s="1"/>
  <c r="C81" i="9"/>
  <c r="E81" i="9" s="1"/>
  <c r="G82" i="8" s="1"/>
  <c r="C83" i="9"/>
  <c r="G83" i="9" s="1"/>
  <c r="C85" i="9"/>
  <c r="E85" i="9" s="1"/>
  <c r="G86" i="8" s="1"/>
  <c r="C87" i="9"/>
  <c r="D87" i="9" s="1"/>
  <c r="F88" i="8" s="1"/>
  <c r="C89" i="9"/>
  <c r="E89" i="9" s="1"/>
  <c r="G90" i="8" s="1"/>
  <c r="C91" i="9"/>
  <c r="G91" i="9" s="1"/>
  <c r="C93" i="9"/>
  <c r="E93" i="9" s="1"/>
  <c r="G94" i="8" s="1"/>
  <c r="C95" i="9"/>
  <c r="D95" i="9" s="1"/>
  <c r="F96" i="8" s="1"/>
  <c r="C97" i="9"/>
  <c r="E97" i="9" s="1"/>
  <c r="G98" i="8" s="1"/>
  <c r="C99" i="9"/>
  <c r="G99" i="9" s="1"/>
  <c r="C101" i="9"/>
  <c r="E101" i="9" s="1"/>
  <c r="G102" i="8" s="1"/>
  <c r="C103" i="9"/>
  <c r="D103" i="9" s="1"/>
  <c r="F104" i="8" s="1"/>
  <c r="C105" i="9"/>
  <c r="E105" i="9" s="1"/>
  <c r="G106" i="8" s="1"/>
  <c r="C107" i="9"/>
  <c r="G107" i="9" s="1"/>
  <c r="C109" i="9"/>
  <c r="E109" i="9" s="1"/>
  <c r="G110" i="8" s="1"/>
  <c r="C111" i="9"/>
  <c r="D111" i="9" s="1"/>
  <c r="F112" i="8" s="1"/>
  <c r="C113" i="9"/>
  <c r="E113" i="9" s="1"/>
  <c r="G114" i="8" s="1"/>
  <c r="C115" i="9"/>
  <c r="G115" i="9" s="1"/>
  <c r="C117" i="9"/>
  <c r="E117" i="9" s="1"/>
  <c r="G118" i="8" s="1"/>
  <c r="C119" i="9"/>
  <c r="D119" i="9" s="1"/>
  <c r="F120" i="8" s="1"/>
  <c r="C121" i="9"/>
  <c r="E121" i="9" s="1"/>
  <c r="G122" i="8" s="1"/>
  <c r="C123" i="9"/>
  <c r="G123" i="9" s="1"/>
  <c r="C125" i="9"/>
  <c r="E125" i="9" s="1"/>
  <c r="G126" i="8" s="1"/>
  <c r="C127" i="9"/>
  <c r="D127" i="9" s="1"/>
  <c r="F128" i="8" s="1"/>
  <c r="C129" i="9"/>
  <c r="E129" i="9" s="1"/>
  <c r="G130" i="8" s="1"/>
  <c r="C131" i="9"/>
  <c r="G131" i="9" s="1"/>
  <c r="C133" i="9"/>
  <c r="E133" i="9" s="1"/>
  <c r="G134" i="8" s="1"/>
  <c r="C135" i="9"/>
  <c r="D135" i="9" s="1"/>
  <c r="F136" i="8" s="1"/>
  <c r="C137" i="9"/>
  <c r="E137" i="9" s="1"/>
  <c r="G138" i="8" s="1"/>
  <c r="C139" i="9"/>
  <c r="G139" i="9" s="1"/>
  <c r="C141" i="9"/>
  <c r="E141" i="9" s="1"/>
  <c r="G142" i="8" s="1"/>
  <c r="C143" i="9"/>
  <c r="D143" i="9" s="1"/>
  <c r="F144" i="8" s="1"/>
  <c r="C145" i="9"/>
  <c r="E145" i="9" s="1"/>
  <c r="G146" i="8" s="1"/>
  <c r="C147" i="9"/>
  <c r="G147" i="9" s="1"/>
  <c r="C149" i="9"/>
  <c r="E149" i="9" s="1"/>
  <c r="G150" i="8" s="1"/>
  <c r="C151" i="9"/>
  <c r="D151" i="9" s="1"/>
  <c r="F152" i="8" s="1"/>
  <c r="C153" i="9"/>
  <c r="E153" i="9" s="1"/>
  <c r="G154" i="8" s="1"/>
  <c r="G155" i="9"/>
  <c r="C155" i="9"/>
  <c r="E155" i="9" s="1"/>
  <c r="G156" i="8" s="1"/>
  <c r="C157" i="9"/>
  <c r="E157" i="9" s="1"/>
  <c r="G158" i="8" s="1"/>
  <c r="C159" i="9"/>
  <c r="E159" i="9" s="1"/>
  <c r="G160" i="8" s="1"/>
  <c r="C161" i="9"/>
  <c r="D161" i="9" s="1"/>
  <c r="F162" i="8" s="1"/>
  <c r="C163" i="9"/>
  <c r="G163" i="9" s="1"/>
  <c r="C165" i="9"/>
  <c r="E165" i="9" s="1"/>
  <c r="G166" i="8" s="1"/>
  <c r="C167" i="9"/>
  <c r="E167" i="9" s="1"/>
  <c r="G168" i="8" s="1"/>
  <c r="C169" i="9"/>
  <c r="D169" i="9" s="1"/>
  <c r="F170" i="8" s="1"/>
  <c r="C171" i="9"/>
  <c r="G171" i="9" s="1"/>
  <c r="C173" i="9"/>
  <c r="E173" i="9" s="1"/>
  <c r="G174" i="8" s="1"/>
  <c r="C175" i="9"/>
  <c r="E175" i="9" s="1"/>
  <c r="G176" i="8" s="1"/>
  <c r="C177" i="9"/>
  <c r="D177" i="9" s="1"/>
  <c r="F178" i="8" s="1"/>
  <c r="C179" i="9"/>
  <c r="G179" i="9" s="1"/>
  <c r="C181" i="9"/>
  <c r="E181" i="9" s="1"/>
  <c r="G182" i="8" s="1"/>
  <c r="C183" i="9"/>
  <c r="E183" i="9" s="1"/>
  <c r="G184" i="8" s="1"/>
  <c r="C185" i="9"/>
  <c r="D185" i="9" s="1"/>
  <c r="F186" i="8" s="1"/>
  <c r="C187" i="9"/>
  <c r="D187" i="9" s="1"/>
  <c r="F188" i="8" s="1"/>
  <c r="C189" i="9"/>
  <c r="D189" i="9" s="1"/>
  <c r="C191" i="9"/>
  <c r="E191" i="9" s="1"/>
  <c r="C193" i="9"/>
  <c r="E193" i="9" s="1"/>
  <c r="C195" i="9"/>
  <c r="D195" i="9" s="1"/>
  <c r="C197" i="9"/>
  <c r="D197" i="9" s="1"/>
  <c r="C199" i="9"/>
  <c r="E199" i="9" s="1"/>
  <c r="C201" i="9"/>
  <c r="E201" i="9" s="1"/>
  <c r="C203" i="9"/>
  <c r="D203" i="9" s="1"/>
  <c r="C205" i="9"/>
  <c r="D205" i="9" s="1"/>
  <c r="G207" i="9"/>
  <c r="C207" i="9"/>
  <c r="E207" i="9" s="1"/>
  <c r="C209" i="9"/>
  <c r="E209" i="9" s="1"/>
  <c r="C211" i="9"/>
  <c r="D211" i="9" s="1"/>
  <c r="C213" i="9"/>
  <c r="D213" i="9" s="1"/>
  <c r="G215" i="9"/>
  <c r="C215" i="9"/>
  <c r="E215" i="9" s="1"/>
  <c r="C217" i="9"/>
  <c r="E217" i="9" s="1"/>
  <c r="C219" i="9"/>
  <c r="D219" i="9" s="1"/>
  <c r="C221" i="9"/>
  <c r="D221" i="9" s="1"/>
  <c r="G223" i="9"/>
  <c r="C223" i="9"/>
  <c r="E223" i="9" s="1"/>
  <c r="C225" i="9"/>
  <c r="E225" i="9" s="1"/>
  <c r="C227" i="9"/>
  <c r="D227" i="9" s="1"/>
  <c r="C229" i="9"/>
  <c r="D229" i="9" s="1"/>
  <c r="G231" i="9"/>
  <c r="C231" i="9"/>
  <c r="E231" i="9" s="1"/>
  <c r="C233" i="9"/>
  <c r="E233" i="9" s="1"/>
  <c r="C235" i="9"/>
  <c r="D235" i="9" s="1"/>
  <c r="C237" i="9"/>
  <c r="D237" i="9" s="1"/>
  <c r="G239" i="9"/>
  <c r="C239" i="9"/>
  <c r="E239" i="9" s="1"/>
  <c r="C241" i="9"/>
  <c r="E241" i="9" s="1"/>
  <c r="C243" i="9"/>
  <c r="D243" i="9" s="1"/>
  <c r="C245" i="9"/>
  <c r="D245" i="9" s="1"/>
  <c r="G247" i="9"/>
  <c r="C247" i="9"/>
  <c r="D247" i="9" s="1"/>
  <c r="C249" i="9"/>
  <c r="E249" i="9" s="1"/>
  <c r="G251" i="9"/>
  <c r="C251" i="9"/>
  <c r="D251" i="9" s="1"/>
  <c r="C253" i="9"/>
  <c r="D253" i="9" s="1"/>
  <c r="G255" i="9"/>
  <c r="C255" i="9"/>
  <c r="D255" i="9" s="1"/>
  <c r="C257" i="9"/>
  <c r="E257" i="9" s="1"/>
  <c r="G259" i="9"/>
  <c r="C259" i="9"/>
  <c r="D259" i="9" s="1"/>
  <c r="C261" i="9"/>
  <c r="D261" i="9" s="1"/>
  <c r="G263" i="9"/>
  <c r="C263" i="9"/>
  <c r="D263" i="9" s="1"/>
  <c r="C265" i="9"/>
  <c r="E265" i="9" s="1"/>
  <c r="G267" i="9"/>
  <c r="C267" i="9"/>
  <c r="D267" i="9" s="1"/>
  <c r="C269" i="9"/>
  <c r="D269" i="9" s="1"/>
  <c r="G271" i="9"/>
  <c r="C271" i="9"/>
  <c r="D271" i="9" s="1"/>
  <c r="C273" i="9"/>
  <c r="E273" i="9" s="1"/>
  <c r="G275" i="9"/>
  <c r="C275" i="9"/>
  <c r="D275" i="9" s="1"/>
  <c r="C277" i="9"/>
  <c r="D277" i="9" s="1"/>
  <c r="G279" i="9"/>
  <c r="C279" i="9"/>
  <c r="D279" i="9" s="1"/>
  <c r="C281" i="9"/>
  <c r="E281" i="9" s="1"/>
  <c r="G283" i="9"/>
  <c r="C283" i="9"/>
  <c r="D283" i="9" s="1"/>
  <c r="C285" i="9"/>
  <c r="D285" i="9" s="1"/>
  <c r="G287" i="9"/>
  <c r="C287" i="9"/>
  <c r="D287" i="9" s="1"/>
  <c r="C289" i="9"/>
  <c r="E289" i="9" s="1"/>
  <c r="G291" i="9"/>
  <c r="C291" i="9"/>
  <c r="D291" i="9" s="1"/>
  <c r="C293" i="9"/>
  <c r="D293" i="9" s="1"/>
  <c r="G295" i="9"/>
  <c r="C295" i="9"/>
  <c r="D295" i="9" s="1"/>
  <c r="C297" i="9"/>
  <c r="E297" i="9" s="1"/>
  <c r="G299" i="9"/>
  <c r="C299" i="9"/>
  <c r="D299" i="9" s="1"/>
  <c r="C301" i="9"/>
  <c r="D301" i="9" s="1"/>
  <c r="G303" i="9"/>
  <c r="C303" i="9"/>
  <c r="D303" i="9" s="1"/>
  <c r="C305" i="9"/>
  <c r="E305" i="9" s="1"/>
  <c r="G307" i="9"/>
  <c r="C307" i="9"/>
  <c r="D307" i="9" s="1"/>
  <c r="C309" i="9"/>
  <c r="D309" i="9" s="1"/>
  <c r="G311" i="9"/>
  <c r="C311" i="9"/>
  <c r="D311" i="9" s="1"/>
  <c r="C313" i="9"/>
  <c r="E313" i="9" s="1"/>
  <c r="C315" i="9"/>
  <c r="D315" i="9" s="1"/>
  <c r="C317" i="9"/>
  <c r="D317" i="9" s="1"/>
  <c r="C319" i="9"/>
  <c r="D319" i="9" s="1"/>
  <c r="C321" i="9"/>
  <c r="E321" i="9" s="1"/>
  <c r="G323" i="9"/>
  <c r="C323" i="9"/>
  <c r="D323" i="9" s="1"/>
  <c r="C325" i="9"/>
  <c r="D325" i="9" s="1"/>
  <c r="C327" i="9"/>
  <c r="D327" i="9" s="1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E28" i="9" s="1"/>
  <c r="G29" i="8" s="1"/>
  <c r="G30" i="9"/>
  <c r="C30" i="9"/>
  <c r="E30" i="9" s="1"/>
  <c r="G31" i="8" s="1"/>
  <c r="G32" i="9"/>
  <c r="C32" i="9"/>
  <c r="E32" i="9" s="1"/>
  <c r="G33" i="8" s="1"/>
  <c r="C34" i="9"/>
  <c r="E34" i="9" s="1"/>
  <c r="G35" i="8" s="1"/>
  <c r="G36" i="9"/>
  <c r="C36" i="9"/>
  <c r="E36" i="9" s="1"/>
  <c r="G37" i="8" s="1"/>
  <c r="C38" i="9"/>
  <c r="E38" i="9" s="1"/>
  <c r="G39" i="8" s="1"/>
  <c r="G40" i="9"/>
  <c r="C40" i="9"/>
  <c r="E40" i="9" s="1"/>
  <c r="G41" i="8" s="1"/>
  <c r="C42" i="9"/>
  <c r="E42" i="9" s="1"/>
  <c r="G43" i="8" s="1"/>
  <c r="G44" i="9"/>
  <c r="C44" i="9"/>
  <c r="E44" i="9" s="1"/>
  <c r="G45" i="8" s="1"/>
  <c r="C46" i="9"/>
  <c r="E46" i="9" s="1"/>
  <c r="G47" i="8" s="1"/>
  <c r="G48" i="9"/>
  <c r="C48" i="9"/>
  <c r="E48" i="9" s="1"/>
  <c r="G49" i="8" s="1"/>
  <c r="C50" i="9"/>
  <c r="D50" i="9" s="1"/>
  <c r="F51" i="8" s="1"/>
  <c r="G52" i="9"/>
  <c r="C52" i="9"/>
  <c r="E52" i="9" s="1"/>
  <c r="G53" i="8" s="1"/>
  <c r="C54" i="9"/>
  <c r="E54" i="9" s="1"/>
  <c r="G55" i="8" s="1"/>
  <c r="G56" i="9"/>
  <c r="C56" i="9"/>
  <c r="E56" i="9" s="1"/>
  <c r="G57" i="8" s="1"/>
  <c r="C58" i="9"/>
  <c r="D58" i="9" s="1"/>
  <c r="F59" i="8" s="1"/>
  <c r="G60" i="9"/>
  <c r="C60" i="9"/>
  <c r="E60" i="9" s="1"/>
  <c r="G61" i="8" s="1"/>
  <c r="C62" i="9"/>
  <c r="E62" i="9" s="1"/>
  <c r="G63" i="8" s="1"/>
  <c r="G64" i="9"/>
  <c r="C64" i="9"/>
  <c r="E64" i="9" s="1"/>
  <c r="G65" i="8" s="1"/>
  <c r="C66" i="9"/>
  <c r="D66" i="9" s="1"/>
  <c r="F67" i="8" s="1"/>
  <c r="G68" i="9"/>
  <c r="C68" i="9"/>
  <c r="E68" i="9" s="1"/>
  <c r="G69" i="8" s="1"/>
  <c r="C70" i="9"/>
  <c r="E70" i="9" s="1"/>
  <c r="G71" i="8" s="1"/>
  <c r="G72" i="9"/>
  <c r="C72" i="9"/>
  <c r="D72" i="9" s="1"/>
  <c r="F73" i="8" s="1"/>
  <c r="C74" i="9"/>
  <c r="D74" i="9" s="1"/>
  <c r="F75" i="8" s="1"/>
  <c r="G76" i="9"/>
  <c r="C76" i="9"/>
  <c r="E76" i="9" s="1"/>
  <c r="G77" i="8" s="1"/>
  <c r="C78" i="9"/>
  <c r="E78" i="9" s="1"/>
  <c r="G79" i="8" s="1"/>
  <c r="G80" i="9"/>
  <c r="C80" i="9"/>
  <c r="D80" i="9" s="1"/>
  <c r="F81" i="8" s="1"/>
  <c r="C82" i="9"/>
  <c r="D82" i="9" s="1"/>
  <c r="F83" i="8" s="1"/>
  <c r="G84" i="9"/>
  <c r="C84" i="9"/>
  <c r="E84" i="9" s="1"/>
  <c r="G85" i="8" s="1"/>
  <c r="C86" i="9"/>
  <c r="E86" i="9" s="1"/>
  <c r="G87" i="8" s="1"/>
  <c r="G88" i="9"/>
  <c r="C88" i="9"/>
  <c r="D88" i="9" s="1"/>
  <c r="F89" i="8" s="1"/>
  <c r="C90" i="9"/>
  <c r="D90" i="9" s="1"/>
  <c r="F91" i="8" s="1"/>
  <c r="G92" i="9"/>
  <c r="C92" i="9"/>
  <c r="E92" i="9" s="1"/>
  <c r="G93" i="8" s="1"/>
  <c r="C94" i="9"/>
  <c r="E94" i="9" s="1"/>
  <c r="G95" i="8" s="1"/>
  <c r="G96" i="9"/>
  <c r="C96" i="9"/>
  <c r="D96" i="9" s="1"/>
  <c r="F97" i="8" s="1"/>
  <c r="C98" i="9"/>
  <c r="D98" i="9" s="1"/>
  <c r="F99" i="8" s="1"/>
  <c r="G100" i="9"/>
  <c r="C100" i="9"/>
  <c r="E100" i="9" s="1"/>
  <c r="G101" i="8" s="1"/>
  <c r="C102" i="9"/>
  <c r="E102" i="9" s="1"/>
  <c r="G103" i="8" s="1"/>
  <c r="G104" i="9"/>
  <c r="C104" i="9"/>
  <c r="D104" i="9" s="1"/>
  <c r="F105" i="8" s="1"/>
  <c r="C106" i="9"/>
  <c r="D106" i="9" s="1"/>
  <c r="F107" i="8" s="1"/>
  <c r="G108" i="9"/>
  <c r="C108" i="9"/>
  <c r="E108" i="9" s="1"/>
  <c r="G109" i="8" s="1"/>
  <c r="C110" i="9"/>
  <c r="E110" i="9" s="1"/>
  <c r="G111" i="8" s="1"/>
  <c r="G112" i="9"/>
  <c r="C112" i="9"/>
  <c r="D112" i="9" s="1"/>
  <c r="F113" i="8" s="1"/>
  <c r="C114" i="9"/>
  <c r="D114" i="9" s="1"/>
  <c r="F115" i="8" s="1"/>
  <c r="G116" i="9"/>
  <c r="C116" i="9"/>
  <c r="E116" i="9" s="1"/>
  <c r="G117" i="8" s="1"/>
  <c r="C118" i="9"/>
  <c r="E118" i="9" s="1"/>
  <c r="G119" i="8" s="1"/>
  <c r="G120" i="9"/>
  <c r="C120" i="9"/>
  <c r="D120" i="9" s="1"/>
  <c r="F121" i="8" s="1"/>
  <c r="C122" i="9"/>
  <c r="D122" i="9" s="1"/>
  <c r="F123" i="8" s="1"/>
  <c r="G124" i="9"/>
  <c r="C124" i="9"/>
  <c r="E124" i="9" s="1"/>
  <c r="G125" i="8" s="1"/>
  <c r="C126" i="9"/>
  <c r="E126" i="9" s="1"/>
  <c r="G127" i="8" s="1"/>
  <c r="G128" i="9"/>
  <c r="C128" i="9"/>
  <c r="D128" i="9" s="1"/>
  <c r="F129" i="8" s="1"/>
  <c r="C130" i="9"/>
  <c r="D130" i="9" s="1"/>
  <c r="F131" i="8" s="1"/>
  <c r="G132" i="9"/>
  <c r="C132" i="9"/>
  <c r="E132" i="9" s="1"/>
  <c r="G133" i="8" s="1"/>
  <c r="C134" i="9"/>
  <c r="E134" i="9" s="1"/>
  <c r="G135" i="8" s="1"/>
  <c r="G136" i="9"/>
  <c r="C136" i="9"/>
  <c r="D136" i="9" s="1"/>
  <c r="F137" i="8" s="1"/>
  <c r="C138" i="9"/>
  <c r="D138" i="9" s="1"/>
  <c r="F139" i="8" s="1"/>
  <c r="G140" i="9"/>
  <c r="C140" i="9"/>
  <c r="E140" i="9" s="1"/>
  <c r="G141" i="8" s="1"/>
  <c r="C142" i="9"/>
  <c r="E142" i="9" s="1"/>
  <c r="G143" i="8" s="1"/>
  <c r="G144" i="9"/>
  <c r="C144" i="9"/>
  <c r="D144" i="9" s="1"/>
  <c r="F145" i="8" s="1"/>
  <c r="C146" i="9"/>
  <c r="D146" i="9" s="1"/>
  <c r="F147" i="8" s="1"/>
  <c r="C148" i="9"/>
  <c r="E148" i="9" s="1"/>
  <c r="G149" i="8" s="1"/>
  <c r="G150" i="9"/>
  <c r="C150" i="9"/>
  <c r="E150" i="9" s="1"/>
  <c r="G151" i="8" s="1"/>
  <c r="C152" i="9"/>
  <c r="D152" i="9" s="1"/>
  <c r="F153" i="8" s="1"/>
  <c r="C154" i="9"/>
  <c r="D154" i="9" s="1"/>
  <c r="F155" i="8" s="1"/>
  <c r="G156" i="9"/>
  <c r="C156" i="9"/>
  <c r="E156" i="9" s="1"/>
  <c r="G157" i="8" s="1"/>
  <c r="C158" i="9"/>
  <c r="E158" i="9" s="1"/>
  <c r="G159" i="8" s="1"/>
  <c r="G160" i="9"/>
  <c r="C160" i="9"/>
  <c r="D160" i="9" s="1"/>
  <c r="F161" i="8" s="1"/>
  <c r="C162" i="9"/>
  <c r="D162" i="9" s="1"/>
  <c r="F163" i="8" s="1"/>
  <c r="C164" i="9"/>
  <c r="E164" i="9" s="1"/>
  <c r="G165" i="8" s="1"/>
  <c r="C166" i="9"/>
  <c r="E166" i="9" s="1"/>
  <c r="G167" i="8" s="1"/>
  <c r="C168" i="9"/>
  <c r="D168" i="9" s="1"/>
  <c r="F169" i="8" s="1"/>
  <c r="C170" i="9"/>
  <c r="D170" i="9" s="1"/>
  <c r="F171" i="8" s="1"/>
  <c r="C172" i="9"/>
  <c r="E172" i="9" s="1"/>
  <c r="G173" i="8" s="1"/>
  <c r="C174" i="9"/>
  <c r="E174" i="9" s="1"/>
  <c r="G175" i="8" s="1"/>
  <c r="C176" i="9"/>
  <c r="D176" i="9" s="1"/>
  <c r="F177" i="8" s="1"/>
  <c r="C178" i="9"/>
  <c r="D178" i="9" s="1"/>
  <c r="F179" i="8" s="1"/>
  <c r="C180" i="9"/>
  <c r="E180" i="9" s="1"/>
  <c r="G181" i="8" s="1"/>
  <c r="C182" i="9"/>
  <c r="E182" i="9" s="1"/>
  <c r="G183" i="8" s="1"/>
  <c r="C184" i="9"/>
  <c r="D184" i="9" s="1"/>
  <c r="F185" i="8" s="1"/>
  <c r="C186" i="9"/>
  <c r="D186" i="9" s="1"/>
  <c r="F187" i="8" s="1"/>
  <c r="C188" i="9"/>
  <c r="E188" i="9" s="1"/>
  <c r="G189" i="8" s="1"/>
  <c r="C190" i="9"/>
  <c r="E190" i="9" s="1"/>
  <c r="C192" i="9"/>
  <c r="E192" i="9" s="1"/>
  <c r="C194" i="9"/>
  <c r="E194" i="9" s="1"/>
  <c r="C196" i="9"/>
  <c r="E196" i="9" s="1"/>
  <c r="C198" i="9"/>
  <c r="E198" i="9" s="1"/>
  <c r="C200" i="9"/>
  <c r="G200" i="9" s="1"/>
  <c r="C202" i="9"/>
  <c r="E202" i="9" s="1"/>
  <c r="C204" i="9"/>
  <c r="E204" i="9" s="1"/>
  <c r="C206" i="9"/>
  <c r="E206" i="9" s="1"/>
  <c r="C208" i="9"/>
  <c r="E208" i="9" s="1"/>
  <c r="C210" i="9"/>
  <c r="E210" i="9" s="1"/>
  <c r="C212" i="9"/>
  <c r="E212" i="9" s="1"/>
  <c r="G214" i="9"/>
  <c r="C214" i="9"/>
  <c r="E214" i="9" s="1"/>
  <c r="C216" i="9"/>
  <c r="D216" i="9" s="1"/>
  <c r="C218" i="9"/>
  <c r="E218" i="9" s="1"/>
  <c r="C220" i="9"/>
  <c r="E220" i="9" s="1"/>
  <c r="G222" i="9"/>
  <c r="C222" i="9"/>
  <c r="E222" i="9" s="1"/>
  <c r="C224" i="9"/>
  <c r="E224" i="9" s="1"/>
  <c r="C226" i="9"/>
  <c r="E226" i="9" s="1"/>
  <c r="C228" i="9"/>
  <c r="E228" i="9" s="1"/>
  <c r="G230" i="9"/>
  <c r="C230" i="9"/>
  <c r="E230" i="9" s="1"/>
  <c r="C232" i="9"/>
  <c r="D232" i="9" s="1"/>
  <c r="C234" i="9"/>
  <c r="E234" i="9" s="1"/>
  <c r="C236" i="9"/>
  <c r="E236" i="9" s="1"/>
  <c r="G238" i="9"/>
  <c r="C238" i="9"/>
  <c r="E238" i="9" s="1"/>
  <c r="C240" i="9"/>
  <c r="E240" i="9" s="1"/>
  <c r="C242" i="9"/>
  <c r="E242" i="9" s="1"/>
  <c r="C244" i="9"/>
  <c r="E244" i="9" s="1"/>
  <c r="G246" i="9"/>
  <c r="C246" i="9"/>
  <c r="E246" i="9" s="1"/>
  <c r="C248" i="9"/>
  <c r="E248" i="9" s="1"/>
  <c r="G250" i="9"/>
  <c r="C250" i="9"/>
  <c r="D250" i="9" s="1"/>
  <c r="C252" i="9"/>
  <c r="D252" i="9" s="1"/>
  <c r="G254" i="9"/>
  <c r="C254" i="9"/>
  <c r="E254" i="9" s="1"/>
  <c r="C256" i="9"/>
  <c r="D256" i="9" s="1"/>
  <c r="G258" i="9"/>
  <c r="C258" i="9"/>
  <c r="D258" i="9" s="1"/>
  <c r="C260" i="9"/>
  <c r="E260" i="9" s="1"/>
  <c r="G262" i="9"/>
  <c r="C262" i="9"/>
  <c r="E262" i="9" s="1"/>
  <c r="C264" i="9"/>
  <c r="E264" i="9" s="1"/>
  <c r="G266" i="9"/>
  <c r="C266" i="9"/>
  <c r="D266" i="9" s="1"/>
  <c r="C268" i="9"/>
  <c r="D268" i="9" s="1"/>
  <c r="G270" i="9"/>
  <c r="C270" i="9"/>
  <c r="E270" i="9" s="1"/>
  <c r="C272" i="9"/>
  <c r="D272" i="9" s="1"/>
  <c r="G274" i="9"/>
  <c r="C274" i="9"/>
  <c r="D274" i="9" s="1"/>
  <c r="C276" i="9"/>
  <c r="E276" i="9" s="1"/>
  <c r="G278" i="9"/>
  <c r="C278" i="9"/>
  <c r="E278" i="9" s="1"/>
  <c r="C280" i="9"/>
  <c r="E280" i="9" s="1"/>
  <c r="G282" i="9"/>
  <c r="C282" i="9"/>
  <c r="D282" i="9" s="1"/>
  <c r="C284" i="9"/>
  <c r="D284" i="9" s="1"/>
  <c r="G286" i="9"/>
  <c r="C286" i="9"/>
  <c r="E286" i="9" s="1"/>
  <c r="C288" i="9"/>
  <c r="D288" i="9" s="1"/>
  <c r="G290" i="9"/>
  <c r="C290" i="9"/>
  <c r="D290" i="9" s="1"/>
  <c r="C292" i="9"/>
  <c r="E292" i="9" s="1"/>
  <c r="G294" i="9"/>
  <c r="C294" i="9"/>
  <c r="E294" i="9" s="1"/>
  <c r="C296" i="9"/>
  <c r="E296" i="9" s="1"/>
  <c r="G298" i="9"/>
  <c r="C298" i="9"/>
  <c r="D298" i="9" s="1"/>
  <c r="C300" i="9"/>
  <c r="D300" i="9" s="1"/>
  <c r="G302" i="9"/>
  <c r="C302" i="9"/>
  <c r="E302" i="9" s="1"/>
  <c r="C304" i="9"/>
  <c r="E304" i="9" s="1"/>
  <c r="G306" i="9"/>
  <c r="C306" i="9"/>
  <c r="E306" i="9" s="1"/>
  <c r="C308" i="9"/>
  <c r="G308" i="9" s="1"/>
  <c r="G310" i="9"/>
  <c r="C310" i="9"/>
  <c r="E310" i="9" s="1"/>
  <c r="C312" i="9"/>
  <c r="E312" i="9" s="1"/>
  <c r="C314" i="9"/>
  <c r="E314" i="9" s="1"/>
  <c r="C316" i="9"/>
  <c r="E316" i="9" s="1"/>
  <c r="C318" i="9"/>
  <c r="E318" i="9" s="1"/>
  <c r="C320" i="9"/>
  <c r="E320" i="9" s="1"/>
  <c r="G322" i="9"/>
  <c r="C322" i="9"/>
  <c r="D322" i="9" s="1"/>
  <c r="C324" i="9"/>
  <c r="E324" i="9" s="1"/>
  <c r="G326" i="9"/>
  <c r="C326" i="9"/>
  <c r="D326" i="9" s="1"/>
  <c r="C328" i="9"/>
  <c r="D328" i="9" s="1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51" i="9"/>
  <c r="G353" i="9"/>
  <c r="G355" i="9"/>
  <c r="G357" i="9"/>
  <c r="G359" i="9"/>
  <c r="G332" i="9"/>
  <c r="G336" i="9"/>
  <c r="G338" i="9"/>
  <c r="G340" i="9"/>
  <c r="G342" i="9"/>
  <c r="G344" i="9"/>
  <c r="G348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F634" i="5" s="1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G636" i="5" s="1"/>
  <c r="F635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0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 l="1"/>
  <c r="E227" i="9"/>
  <c r="E243" i="9"/>
  <c r="G242" i="9"/>
  <c r="G234" i="9"/>
  <c r="G226" i="9"/>
  <c r="G218" i="9"/>
  <c r="G210" i="9"/>
  <c r="G243" i="9"/>
  <c r="G235" i="9"/>
  <c r="G227" i="9"/>
  <c r="G219" i="9"/>
  <c r="G211" i="9"/>
  <c r="G199" i="9"/>
  <c r="D207" i="9"/>
  <c r="D223" i="9"/>
  <c r="D239" i="9"/>
  <c r="E219" i="9"/>
  <c r="E235" i="9"/>
  <c r="F377" i="5"/>
  <c r="F393" i="5"/>
  <c r="F409" i="5"/>
  <c r="F425" i="5"/>
  <c r="G372" i="5"/>
  <c r="E372" i="5"/>
  <c r="G195" i="9"/>
  <c r="G202" i="9"/>
  <c r="G194" i="9"/>
  <c r="G198" i="9"/>
  <c r="G203" i="9"/>
  <c r="G191" i="9"/>
  <c r="D191" i="9"/>
  <c r="E203" i="9"/>
  <c r="G206" i="9"/>
  <c r="G190" i="9"/>
  <c r="D199" i="9"/>
  <c r="E195" i="9"/>
  <c r="G172" i="9"/>
  <c r="L165" i="11"/>
  <c r="N165" i="11" s="1"/>
  <c r="I166" i="8" s="1"/>
  <c r="G176" i="9"/>
  <c r="G146" i="9"/>
  <c r="D147" i="8" s="1"/>
  <c r="L147" i="8" s="1"/>
  <c r="G142" i="9"/>
  <c r="G138" i="9"/>
  <c r="G134" i="9"/>
  <c r="G130" i="9"/>
  <c r="D131" i="8" s="1"/>
  <c r="L131" i="8" s="1"/>
  <c r="G126" i="9"/>
  <c r="G122" i="9"/>
  <c r="G118" i="9"/>
  <c r="G114" i="9"/>
  <c r="D115" i="8" s="1"/>
  <c r="L115" i="8" s="1"/>
  <c r="G110" i="9"/>
  <c r="G106" i="9"/>
  <c r="G102" i="9"/>
  <c r="G98" i="9"/>
  <c r="D99" i="8" s="1"/>
  <c r="L99" i="8" s="1"/>
  <c r="G94" i="9"/>
  <c r="G90" i="9"/>
  <c r="G86" i="9"/>
  <c r="G82" i="9"/>
  <c r="D83" i="8" s="1"/>
  <c r="L83" i="8" s="1"/>
  <c r="G78" i="9"/>
  <c r="G74" i="9"/>
  <c r="G70" i="9"/>
  <c r="G66" i="9"/>
  <c r="D67" i="8" s="1"/>
  <c r="L67" i="8" s="1"/>
  <c r="G62" i="9"/>
  <c r="G58" i="9"/>
  <c r="G54" i="9"/>
  <c r="G50" i="9"/>
  <c r="D51" i="8" s="1"/>
  <c r="L51" i="8" s="1"/>
  <c r="G46" i="9"/>
  <c r="G42" i="9"/>
  <c r="G38" i="9"/>
  <c r="G34" i="9"/>
  <c r="D35" i="8" s="1"/>
  <c r="L35" i="8" s="1"/>
  <c r="G187" i="9"/>
  <c r="E187" i="9"/>
  <c r="G188" i="8" s="1"/>
  <c r="I266" i="5"/>
  <c r="G368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 s="1"/>
  <c r="K337" i="11"/>
  <c r="M337" i="11" s="1"/>
  <c r="L273" i="11"/>
  <c r="N273" i="11" s="1"/>
  <c r="K273" i="11"/>
  <c r="M273" i="11" s="1"/>
  <c r="L295" i="11"/>
  <c r="N295" i="11" s="1"/>
  <c r="K295" i="11"/>
  <c r="M295" i="11" s="1"/>
  <c r="K220" i="11"/>
  <c r="M220" i="11" s="1"/>
  <c r="L220" i="11"/>
  <c r="N220" i="11" s="1"/>
  <c r="K214" i="11"/>
  <c r="M214" i="11" s="1"/>
  <c r="L214" i="11"/>
  <c r="N214" i="11" s="1"/>
  <c r="K259" i="11"/>
  <c r="M259" i="11" s="1"/>
  <c r="L259" i="11"/>
  <c r="N259" i="11" s="1"/>
  <c r="K333" i="11"/>
  <c r="M333" i="11" s="1"/>
  <c r="L333" i="11"/>
  <c r="N333" i="11" s="1"/>
  <c r="K269" i="11"/>
  <c r="M269" i="11" s="1"/>
  <c r="L269" i="11"/>
  <c r="N269" i="11" s="1"/>
  <c r="L240" i="11"/>
  <c r="N240" i="11" s="1"/>
  <c r="K240" i="11"/>
  <c r="M240" i="11" s="1"/>
  <c r="K250" i="11"/>
  <c r="M250" i="11" s="1"/>
  <c r="L250" i="11"/>
  <c r="N250" i="11" s="1"/>
  <c r="K226" i="11"/>
  <c r="M226" i="11" s="1"/>
  <c r="L226" i="11"/>
  <c r="N226" i="11" s="1"/>
  <c r="L218" i="11"/>
  <c r="N218" i="11" s="1"/>
  <c r="K218" i="11"/>
  <c r="M218" i="11" s="1"/>
  <c r="L213" i="11"/>
  <c r="N213" i="11" s="1"/>
  <c r="K213" i="11"/>
  <c r="M213" i="11" s="1"/>
  <c r="K278" i="11"/>
  <c r="M278" i="11" s="1"/>
  <c r="L278" i="11"/>
  <c r="N278" i="11" s="1"/>
  <c r="K243" i="11"/>
  <c r="M243" i="11" s="1"/>
  <c r="L243" i="11"/>
  <c r="N243" i="11" s="1"/>
  <c r="K199" i="11"/>
  <c r="M199" i="11" s="1"/>
  <c r="L199" i="11"/>
  <c r="N199" i="11" s="1"/>
  <c r="L266" i="11"/>
  <c r="N266" i="11" s="1"/>
  <c r="K266" i="11"/>
  <c r="M266" i="11" s="1"/>
  <c r="K237" i="11"/>
  <c r="M237" i="11" s="1"/>
  <c r="L237" i="11"/>
  <c r="N237" i="11" s="1"/>
  <c r="K239" i="11"/>
  <c r="M239" i="11" s="1"/>
  <c r="L239" i="11"/>
  <c r="N239" i="11" s="1"/>
  <c r="K227" i="11"/>
  <c r="M227" i="11" s="1"/>
  <c r="L227" i="11"/>
  <c r="N227" i="11" s="1"/>
  <c r="L328" i="11"/>
  <c r="N328" i="11" s="1"/>
  <c r="K328" i="11"/>
  <c r="M328" i="11" s="1"/>
  <c r="K348" i="11"/>
  <c r="M348" i="11" s="1"/>
  <c r="L348" i="11"/>
  <c r="N348" i="11" s="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18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G205" i="9"/>
  <c r="G201" i="9"/>
  <c r="G197" i="9"/>
  <c r="G193" i="9"/>
  <c r="G189" i="9"/>
  <c r="K329" i="11"/>
  <c r="M329" i="11" s="1"/>
  <c r="L329" i="11"/>
  <c r="N329" i="11" s="1"/>
  <c r="K297" i="11"/>
  <c r="M297" i="11" s="1"/>
  <c r="L297" i="11"/>
  <c r="N297" i="11" s="1"/>
  <c r="L265" i="11"/>
  <c r="N265" i="11" s="1"/>
  <c r="K265" i="11"/>
  <c r="M265" i="11" s="1"/>
  <c r="K319" i="11"/>
  <c r="M319" i="11" s="1"/>
  <c r="L319" i="11"/>
  <c r="N319" i="11" s="1"/>
  <c r="K287" i="11"/>
  <c r="M287" i="11" s="1"/>
  <c r="L287" i="11"/>
  <c r="N287" i="11" s="1"/>
  <c r="K244" i="11"/>
  <c r="M244" i="11" s="1"/>
  <c r="L244" i="11"/>
  <c r="N244" i="11" s="1"/>
  <c r="L212" i="11"/>
  <c r="N212" i="11" s="1"/>
  <c r="K212" i="11"/>
  <c r="M212" i="11" s="1"/>
  <c r="K238" i="11"/>
  <c r="M238" i="11" s="1"/>
  <c r="L238" i="11"/>
  <c r="N238" i="11" s="1"/>
  <c r="L206" i="11"/>
  <c r="N206" i="11" s="1"/>
  <c r="K206" i="11"/>
  <c r="M206" i="11" s="1"/>
  <c r="L254" i="11"/>
  <c r="N254" i="11" s="1"/>
  <c r="K254" i="11"/>
  <c r="M254" i="11" s="1"/>
  <c r="L325" i="11"/>
  <c r="N325" i="11" s="1"/>
  <c r="K325" i="11"/>
  <c r="M325" i="11" s="1"/>
  <c r="L293" i="11"/>
  <c r="N293" i="11" s="1"/>
  <c r="K293" i="11"/>
  <c r="M293" i="11" s="1"/>
  <c r="L261" i="11"/>
  <c r="N261" i="11" s="1"/>
  <c r="K261" i="11"/>
  <c r="M261" i="11" s="1"/>
  <c r="K232" i="11"/>
  <c r="M232" i="11" s="1"/>
  <c r="L232" i="11"/>
  <c r="N232" i="11" s="1"/>
  <c r="K200" i="11"/>
  <c r="M200" i="11" s="1"/>
  <c r="L200" i="11"/>
  <c r="N200" i="11" s="1"/>
  <c r="L255" i="11"/>
  <c r="N255" i="11" s="1"/>
  <c r="K255" i="11"/>
  <c r="M255" i="11" s="1"/>
  <c r="L347" i="11"/>
  <c r="N347" i="11" s="1"/>
  <c r="K347" i="11"/>
  <c r="M347" i="11" s="1"/>
  <c r="L283" i="11"/>
  <c r="N283" i="11" s="1"/>
  <c r="K283" i="11"/>
  <c r="M283" i="11" s="1"/>
  <c r="K210" i="11"/>
  <c r="M210" i="11" s="1"/>
  <c r="L210" i="11"/>
  <c r="N210" i="11" s="1"/>
  <c r="L260" i="11"/>
  <c r="N260" i="11" s="1"/>
  <c r="K260" i="11"/>
  <c r="M260" i="11" s="1"/>
  <c r="K291" i="11"/>
  <c r="M291" i="11" s="1"/>
  <c r="L291" i="11"/>
  <c r="N291" i="11" s="1"/>
  <c r="L202" i="11"/>
  <c r="N202" i="11" s="1"/>
  <c r="K202" i="11"/>
  <c r="M202" i="11" s="1"/>
  <c r="K252" i="11"/>
  <c r="M252" i="11" s="1"/>
  <c r="L252" i="11"/>
  <c r="N252" i="11" s="1"/>
  <c r="L308" i="11"/>
  <c r="N308" i="11" s="1"/>
  <c r="K308" i="11"/>
  <c r="M308" i="11" s="1"/>
  <c r="L314" i="11"/>
  <c r="N314" i="11" s="1"/>
  <c r="K314" i="11"/>
  <c r="M314" i="11" s="1"/>
  <c r="K288" i="11"/>
  <c r="M288" i="11" s="1"/>
  <c r="L288" i="11"/>
  <c r="N288" i="11" s="1"/>
  <c r="K211" i="11"/>
  <c r="M211" i="11" s="1"/>
  <c r="L211" i="11"/>
  <c r="N211" i="11" s="1"/>
  <c r="L231" i="11"/>
  <c r="N231" i="11" s="1"/>
  <c r="K231" i="11"/>
  <c r="M231" i="11" s="1"/>
  <c r="L241" i="11"/>
  <c r="N241" i="11" s="1"/>
  <c r="K241" i="11"/>
  <c r="M241" i="11" s="1"/>
  <c r="K272" i="11"/>
  <c r="M272" i="11" s="1"/>
  <c r="L272" i="11"/>
  <c r="N272" i="11" s="1"/>
  <c r="K262" i="11"/>
  <c r="M262" i="11" s="1"/>
  <c r="L262" i="11"/>
  <c r="N262" i="11" s="1"/>
  <c r="L187" i="11"/>
  <c r="N187" i="11" s="1"/>
  <c r="I188" i="8" s="1"/>
  <c r="K187" i="11"/>
  <c r="M187" i="11" s="1"/>
  <c r="H188" i="8" s="1"/>
  <c r="K268" i="11"/>
  <c r="M268" i="11" s="1"/>
  <c r="L268" i="11"/>
  <c r="N268" i="11" s="1"/>
  <c r="L350" i="11"/>
  <c r="N350" i="11" s="1"/>
  <c r="K350" i="11"/>
  <c r="M350" i="11" s="1"/>
  <c r="L330" i="11"/>
  <c r="N330" i="11" s="1"/>
  <c r="K330" i="11"/>
  <c r="M330" i="11" s="1"/>
  <c r="K205" i="11"/>
  <c r="M205" i="11" s="1"/>
  <c r="L205" i="11"/>
  <c r="N205" i="11" s="1"/>
  <c r="K189" i="11"/>
  <c r="M189" i="11" s="1"/>
  <c r="L189" i="11"/>
  <c r="N189" i="11" s="1"/>
  <c r="L276" i="11"/>
  <c r="N276" i="11" s="1"/>
  <c r="K276" i="11"/>
  <c r="M276" i="11" s="1"/>
  <c r="D193" i="9"/>
  <c r="D201" i="9"/>
  <c r="D209" i="9"/>
  <c r="D217" i="9"/>
  <c r="D225" i="9"/>
  <c r="D233" i="9"/>
  <c r="D241" i="9"/>
  <c r="D194" i="9"/>
  <c r="D202" i="9"/>
  <c r="D210" i="9"/>
  <c r="D218" i="9"/>
  <c r="D226" i="9"/>
  <c r="D234" i="9"/>
  <c r="D242" i="9"/>
  <c r="E189" i="9"/>
  <c r="E197" i="9"/>
  <c r="E205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 s="1"/>
  <c r="K305" i="11"/>
  <c r="M305" i="11" s="1"/>
  <c r="L327" i="11"/>
  <c r="N327" i="11" s="1"/>
  <c r="K327" i="11"/>
  <c r="M327" i="11" s="1"/>
  <c r="K263" i="11"/>
  <c r="M263" i="11" s="1"/>
  <c r="L263" i="11"/>
  <c r="N263" i="11" s="1"/>
  <c r="K188" i="11"/>
  <c r="M188" i="11" s="1"/>
  <c r="H189" i="8" s="1"/>
  <c r="L188" i="11"/>
  <c r="N188" i="11" s="1"/>
  <c r="I189" i="8" s="1"/>
  <c r="L257" i="11"/>
  <c r="N257" i="11" s="1"/>
  <c r="K257" i="11"/>
  <c r="M257" i="11" s="1"/>
  <c r="K301" i="11"/>
  <c r="M301" i="11" s="1"/>
  <c r="L301" i="11"/>
  <c r="N301" i="11" s="1"/>
  <c r="L208" i="11"/>
  <c r="N208" i="11" s="1"/>
  <c r="K208" i="11"/>
  <c r="M208" i="11" s="1"/>
  <c r="L299" i="11"/>
  <c r="N299" i="11" s="1"/>
  <c r="K299" i="11"/>
  <c r="M299" i="11" s="1"/>
  <c r="K307" i="11"/>
  <c r="M307" i="11" s="1"/>
  <c r="L307" i="11"/>
  <c r="N307" i="11" s="1"/>
  <c r="K316" i="11"/>
  <c r="M316" i="11" s="1"/>
  <c r="L316" i="11"/>
  <c r="N316" i="11" s="1"/>
  <c r="L334" i="11"/>
  <c r="N334" i="11" s="1"/>
  <c r="K334" i="11"/>
  <c r="M334" i="11" s="1"/>
  <c r="L270" i="11"/>
  <c r="N270" i="11" s="1"/>
  <c r="K270" i="11"/>
  <c r="M270" i="11" s="1"/>
  <c r="K338" i="11"/>
  <c r="M338" i="11" s="1"/>
  <c r="L338" i="11"/>
  <c r="N338" i="11" s="1"/>
  <c r="K290" i="11"/>
  <c r="M290" i="11" s="1"/>
  <c r="L290" i="11"/>
  <c r="N290" i="11" s="1"/>
  <c r="K336" i="11"/>
  <c r="M336" i="11" s="1"/>
  <c r="L336" i="11"/>
  <c r="N336" i="11" s="1"/>
  <c r="K294" i="11"/>
  <c r="M294" i="11" s="1"/>
  <c r="L294" i="11"/>
  <c r="N294" i="11" s="1"/>
  <c r="L245" i="11"/>
  <c r="N245" i="11" s="1"/>
  <c r="K245" i="11"/>
  <c r="M245" i="11" s="1"/>
  <c r="L197" i="11"/>
  <c r="N197" i="11" s="1"/>
  <c r="K197" i="11"/>
  <c r="M197" i="11" s="1"/>
  <c r="L207" i="11"/>
  <c r="N207" i="11" s="1"/>
  <c r="K207" i="11"/>
  <c r="M207" i="11" s="1"/>
  <c r="L280" i="11"/>
  <c r="N280" i="11" s="1"/>
  <c r="K280" i="11"/>
  <c r="M280" i="11" s="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 s="1"/>
  <c r="K321" i="11"/>
  <c r="M321" i="11" s="1"/>
  <c r="L289" i="11"/>
  <c r="N289" i="11" s="1"/>
  <c r="K289" i="11"/>
  <c r="M289" i="11" s="1"/>
  <c r="L343" i="11"/>
  <c r="N343" i="11" s="1"/>
  <c r="K343" i="11"/>
  <c r="M343" i="11" s="1"/>
  <c r="L311" i="11"/>
  <c r="N311" i="11" s="1"/>
  <c r="K311" i="11"/>
  <c r="M311" i="11" s="1"/>
  <c r="L279" i="11"/>
  <c r="N279" i="11" s="1"/>
  <c r="K279" i="11"/>
  <c r="M279" i="11" s="1"/>
  <c r="L236" i="11"/>
  <c r="N236" i="11" s="1"/>
  <c r="K236" i="11"/>
  <c r="M236" i="11" s="1"/>
  <c r="K204" i="11"/>
  <c r="M204" i="11" s="1"/>
  <c r="L204" i="11"/>
  <c r="N204" i="11" s="1"/>
  <c r="L230" i="11"/>
  <c r="N230" i="11" s="1"/>
  <c r="K230" i="11"/>
  <c r="M230" i="11" s="1"/>
  <c r="K198" i="11"/>
  <c r="M198" i="11" s="1"/>
  <c r="L198" i="11"/>
  <c r="N198" i="11" s="1"/>
  <c r="L249" i="11"/>
  <c r="N249" i="11" s="1"/>
  <c r="K249" i="11"/>
  <c r="M249" i="11" s="1"/>
  <c r="K251" i="11"/>
  <c r="M251" i="11" s="1"/>
  <c r="L251" i="11"/>
  <c r="N251" i="11" s="1"/>
  <c r="K349" i="11"/>
  <c r="M349" i="11" s="1"/>
  <c r="L349" i="11"/>
  <c r="N349" i="11" s="1"/>
  <c r="K317" i="11"/>
  <c r="M317" i="11" s="1"/>
  <c r="L317" i="11"/>
  <c r="N317" i="11" s="1"/>
  <c r="K285" i="11"/>
  <c r="M285" i="11" s="1"/>
  <c r="L285" i="11"/>
  <c r="N285" i="11" s="1"/>
  <c r="L256" i="11"/>
  <c r="N256" i="11" s="1"/>
  <c r="K256" i="11"/>
  <c r="M256" i="11" s="1"/>
  <c r="L224" i="11"/>
  <c r="N224" i="11" s="1"/>
  <c r="K224" i="11"/>
  <c r="M224" i="11" s="1"/>
  <c r="L192" i="11"/>
  <c r="N192" i="11" s="1"/>
  <c r="K192" i="11"/>
  <c r="M192" i="11" s="1"/>
  <c r="K258" i="11"/>
  <c r="M258" i="11" s="1"/>
  <c r="L258" i="11"/>
  <c r="N258" i="11" s="1"/>
  <c r="L331" i="11"/>
  <c r="N331" i="11" s="1"/>
  <c r="K331" i="11"/>
  <c r="M331" i="11" s="1"/>
  <c r="K267" i="11"/>
  <c r="M267" i="11" s="1"/>
  <c r="L267" i="11"/>
  <c r="N267" i="11" s="1"/>
  <c r="K194" i="11"/>
  <c r="M194" i="11" s="1"/>
  <c r="L194" i="11"/>
  <c r="N194" i="11" s="1"/>
  <c r="K339" i="11"/>
  <c r="M339" i="11" s="1"/>
  <c r="L339" i="11"/>
  <c r="N339" i="11" s="1"/>
  <c r="K275" i="11"/>
  <c r="M275" i="11" s="1"/>
  <c r="L275" i="11"/>
  <c r="N275" i="11" s="1"/>
  <c r="K332" i="11"/>
  <c r="M332" i="11" s="1"/>
  <c r="L332" i="11"/>
  <c r="N332" i="11" s="1"/>
  <c r="L264" i="11"/>
  <c r="N264" i="11" s="1"/>
  <c r="K264" i="11"/>
  <c r="M264" i="11" s="1"/>
  <c r="L302" i="11"/>
  <c r="N302" i="11" s="1"/>
  <c r="K302" i="11"/>
  <c r="M302" i="11" s="1"/>
  <c r="L201" i="11"/>
  <c r="N201" i="11" s="1"/>
  <c r="K201" i="11"/>
  <c r="M201" i="11" s="1"/>
  <c r="K322" i="11"/>
  <c r="M322" i="11" s="1"/>
  <c r="L322" i="11"/>
  <c r="N322" i="11" s="1"/>
  <c r="K306" i="11"/>
  <c r="M306" i="11" s="1"/>
  <c r="L306" i="11"/>
  <c r="N306" i="11" s="1"/>
  <c r="K274" i="11"/>
  <c r="M274" i="11" s="1"/>
  <c r="L274" i="11"/>
  <c r="N274" i="11" s="1"/>
  <c r="K195" i="11"/>
  <c r="M195" i="11" s="1"/>
  <c r="L195" i="11"/>
  <c r="N195" i="11" s="1"/>
  <c r="L235" i="11"/>
  <c r="N235" i="11" s="1"/>
  <c r="K235" i="11"/>
  <c r="M235" i="11" s="1"/>
  <c r="K209" i="11"/>
  <c r="M209" i="11" s="1"/>
  <c r="L209" i="11"/>
  <c r="N209" i="11" s="1"/>
  <c r="K320" i="11"/>
  <c r="M320" i="11" s="1"/>
  <c r="L320" i="11"/>
  <c r="N320" i="11" s="1"/>
  <c r="L191" i="11"/>
  <c r="N191" i="11" s="1"/>
  <c r="K191" i="11"/>
  <c r="M191" i="11" s="1"/>
  <c r="L318" i="11"/>
  <c r="N318" i="11" s="1"/>
  <c r="K318" i="11"/>
  <c r="M318" i="11" s="1"/>
  <c r="D188" i="9"/>
  <c r="F189" i="8" s="1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E188" i="8"/>
  <c r="M188" i="8" s="1"/>
  <c r="D188" i="8"/>
  <c r="L188" i="8" s="1"/>
  <c r="K345" i="11"/>
  <c r="M345" i="11" s="1"/>
  <c r="L345" i="11"/>
  <c r="N345" i="11" s="1"/>
  <c r="K313" i="11"/>
  <c r="M313" i="11" s="1"/>
  <c r="L313" i="11"/>
  <c r="N313" i="11" s="1"/>
  <c r="K281" i="11"/>
  <c r="M281" i="11" s="1"/>
  <c r="L281" i="11"/>
  <c r="N281" i="11" s="1"/>
  <c r="K335" i="11"/>
  <c r="M335" i="11" s="1"/>
  <c r="L335" i="11"/>
  <c r="N335" i="11" s="1"/>
  <c r="K303" i="11"/>
  <c r="M303" i="11" s="1"/>
  <c r="L303" i="11"/>
  <c r="N303" i="11" s="1"/>
  <c r="K271" i="11"/>
  <c r="M271" i="11" s="1"/>
  <c r="L271" i="11"/>
  <c r="N271" i="11" s="1"/>
  <c r="K228" i="11"/>
  <c r="M228" i="11" s="1"/>
  <c r="L228" i="11"/>
  <c r="N228" i="11" s="1"/>
  <c r="L196" i="11"/>
  <c r="N196" i="11" s="1"/>
  <c r="K196" i="11"/>
  <c r="M196" i="11" s="1"/>
  <c r="K222" i="11"/>
  <c r="M222" i="11" s="1"/>
  <c r="L222" i="11"/>
  <c r="N222" i="11" s="1"/>
  <c r="L190" i="11"/>
  <c r="N190" i="11" s="1"/>
  <c r="K190" i="11"/>
  <c r="M190" i="11" s="1"/>
  <c r="L246" i="11"/>
  <c r="N246" i="11" s="1"/>
  <c r="K246" i="11"/>
  <c r="M246" i="11" s="1"/>
  <c r="L341" i="11"/>
  <c r="N341" i="11" s="1"/>
  <c r="K341" i="11"/>
  <c r="M341" i="11" s="1"/>
  <c r="L309" i="11"/>
  <c r="N309" i="11" s="1"/>
  <c r="K309" i="11"/>
  <c r="M309" i="11" s="1"/>
  <c r="L277" i="11"/>
  <c r="N277" i="11" s="1"/>
  <c r="K277" i="11"/>
  <c r="M277" i="11" s="1"/>
  <c r="L248" i="11"/>
  <c r="N248" i="11" s="1"/>
  <c r="K248" i="11"/>
  <c r="M248" i="11" s="1"/>
  <c r="K216" i="11"/>
  <c r="M216" i="11" s="1"/>
  <c r="L216" i="11"/>
  <c r="N216" i="11" s="1"/>
  <c r="K253" i="11"/>
  <c r="M253" i="11" s="1"/>
  <c r="L253" i="11"/>
  <c r="N253" i="11" s="1"/>
  <c r="L247" i="11"/>
  <c r="N247" i="11" s="1"/>
  <c r="K247" i="11"/>
  <c r="M247" i="11" s="1"/>
  <c r="L315" i="11"/>
  <c r="N315" i="11" s="1"/>
  <c r="K315" i="11"/>
  <c r="M315" i="11" s="1"/>
  <c r="K242" i="11"/>
  <c r="M242" i="11" s="1"/>
  <c r="L242" i="11"/>
  <c r="N242" i="11" s="1"/>
  <c r="K323" i="11"/>
  <c r="M323" i="11" s="1"/>
  <c r="L323" i="11"/>
  <c r="N323" i="11" s="1"/>
  <c r="L234" i="11"/>
  <c r="N234" i="11" s="1"/>
  <c r="K234" i="11"/>
  <c r="M234" i="11" s="1"/>
  <c r="L324" i="11"/>
  <c r="N324" i="11" s="1"/>
  <c r="K324" i="11"/>
  <c r="M324" i="11" s="1"/>
  <c r="L346" i="11"/>
  <c r="N346" i="11" s="1"/>
  <c r="K346" i="11"/>
  <c r="M346" i="11" s="1"/>
  <c r="L282" i="11"/>
  <c r="N282" i="11" s="1"/>
  <c r="K282" i="11"/>
  <c r="M282" i="11" s="1"/>
  <c r="K193" i="11"/>
  <c r="M193" i="11" s="1"/>
  <c r="L193" i="11"/>
  <c r="N193" i="11" s="1"/>
  <c r="K223" i="11"/>
  <c r="M223" i="11" s="1"/>
  <c r="L223" i="11"/>
  <c r="N223" i="11" s="1"/>
  <c r="L292" i="11"/>
  <c r="N292" i="11" s="1"/>
  <c r="K292" i="11"/>
  <c r="M292" i="11" s="1"/>
  <c r="L217" i="11"/>
  <c r="N217" i="11" s="1"/>
  <c r="K217" i="11"/>
  <c r="M217" i="11" s="1"/>
  <c r="L229" i="11"/>
  <c r="N229" i="11" s="1"/>
  <c r="K229" i="11"/>
  <c r="M229" i="11" s="1"/>
  <c r="K233" i="11"/>
  <c r="M233" i="11" s="1"/>
  <c r="L233" i="11"/>
  <c r="N233" i="11" s="1"/>
  <c r="K342" i="11"/>
  <c r="M342" i="11" s="1"/>
  <c r="L342" i="11"/>
  <c r="N342" i="11" s="1"/>
  <c r="K326" i="11"/>
  <c r="M326" i="11" s="1"/>
  <c r="L326" i="11"/>
  <c r="N326" i="11" s="1"/>
  <c r="L219" i="11"/>
  <c r="N219" i="11" s="1"/>
  <c r="K219" i="11"/>
  <c r="M219" i="11" s="1"/>
  <c r="L312" i="11"/>
  <c r="N312" i="11" s="1"/>
  <c r="K312" i="11"/>
  <c r="M312" i="11" s="1"/>
  <c r="L298" i="11"/>
  <c r="N298" i="11" s="1"/>
  <c r="K298" i="11"/>
  <c r="M298" i="11" s="1"/>
  <c r="K300" i="11"/>
  <c r="M300" i="11" s="1"/>
  <c r="L300" i="11"/>
  <c r="N300" i="11" s="1"/>
  <c r="K310" i="11"/>
  <c r="M310" i="11" s="1"/>
  <c r="L310" i="11"/>
  <c r="N310" i="11" s="1"/>
  <c r="L286" i="11"/>
  <c r="N286" i="11" s="1"/>
  <c r="K286" i="11"/>
  <c r="M286" i="11" s="1"/>
  <c r="D190" i="9"/>
  <c r="D198" i="9"/>
  <c r="D206" i="9"/>
  <c r="D214" i="9"/>
  <c r="D222" i="9"/>
  <c r="D230" i="9"/>
  <c r="D238" i="9"/>
  <c r="D246" i="9"/>
  <c r="D306" i="9"/>
  <c r="D314" i="9"/>
  <c r="D338" i="9"/>
  <c r="D156" i="8"/>
  <c r="L156" i="8" s="1"/>
  <c r="E156" i="8"/>
  <c r="M156" i="8" s="1"/>
  <c r="G180" i="9"/>
  <c r="G164" i="9"/>
  <c r="D165" i="8" s="1"/>
  <c r="L165" i="8" s="1"/>
  <c r="G184" i="9"/>
  <c r="E185" i="8" s="1"/>
  <c r="M185" i="8" s="1"/>
  <c r="G168" i="9"/>
  <c r="G152" i="9"/>
  <c r="G148" i="9"/>
  <c r="D149" i="8" s="1"/>
  <c r="L149" i="8" s="1"/>
  <c r="D155" i="9"/>
  <c r="F156" i="8" s="1"/>
  <c r="K155" i="11"/>
  <c r="M155" i="11" s="1"/>
  <c r="H156" i="8" s="1"/>
  <c r="L155" i="11"/>
  <c r="N155" i="11" s="1"/>
  <c r="I156" i="8" s="1"/>
  <c r="G634" i="5"/>
  <c r="E648" i="5"/>
  <c r="E148" i="8"/>
  <c r="M148" i="8" s="1"/>
  <c r="D148" i="8"/>
  <c r="L148" i="8" s="1"/>
  <c r="E140" i="8"/>
  <c r="M140" i="8" s="1"/>
  <c r="D140" i="8"/>
  <c r="L140" i="8" s="1"/>
  <c r="E132" i="8"/>
  <c r="M132" i="8" s="1"/>
  <c r="D132" i="8"/>
  <c r="L132" i="8" s="1"/>
  <c r="E124" i="8"/>
  <c r="M124" i="8" s="1"/>
  <c r="D124" i="8"/>
  <c r="L124" i="8" s="1"/>
  <c r="E116" i="8"/>
  <c r="M116" i="8" s="1"/>
  <c r="D116" i="8"/>
  <c r="L116" i="8" s="1"/>
  <c r="E108" i="8"/>
  <c r="M108" i="8" s="1"/>
  <c r="D108" i="8"/>
  <c r="L108" i="8" s="1"/>
  <c r="E100" i="8"/>
  <c r="M100" i="8" s="1"/>
  <c r="D100" i="8"/>
  <c r="L100" i="8" s="1"/>
  <c r="E92" i="8"/>
  <c r="M92" i="8" s="1"/>
  <c r="D92" i="8"/>
  <c r="L92" i="8" s="1"/>
  <c r="E84" i="8"/>
  <c r="M84" i="8" s="1"/>
  <c r="D84" i="8"/>
  <c r="L84" i="8" s="1"/>
  <c r="E76" i="8"/>
  <c r="M76" i="8" s="1"/>
  <c r="D76" i="8"/>
  <c r="L76" i="8" s="1"/>
  <c r="E64" i="8"/>
  <c r="M64" i="8" s="1"/>
  <c r="D64" i="8"/>
  <c r="L64" i="8" s="1"/>
  <c r="E56" i="8"/>
  <c r="M56" i="8" s="1"/>
  <c r="D56" i="8"/>
  <c r="L56" i="8" s="1"/>
  <c r="D48" i="8"/>
  <c r="L48" i="8" s="1"/>
  <c r="E48" i="8"/>
  <c r="M48" i="8" s="1"/>
  <c r="D40" i="8"/>
  <c r="L40" i="8" s="1"/>
  <c r="E40" i="8"/>
  <c r="M40" i="8" s="1"/>
  <c r="D32" i="8"/>
  <c r="L32" i="8" s="1"/>
  <c r="E32" i="8"/>
  <c r="M32" i="8" s="1"/>
  <c r="E180" i="8"/>
  <c r="M180" i="8" s="1"/>
  <c r="D180" i="8"/>
  <c r="L180" i="8" s="1"/>
  <c r="E172" i="8"/>
  <c r="M172" i="8" s="1"/>
  <c r="D172" i="8"/>
  <c r="L172" i="8" s="1"/>
  <c r="E164" i="8"/>
  <c r="M164" i="8" s="1"/>
  <c r="D164" i="8"/>
  <c r="L164" i="8" s="1"/>
  <c r="E62" i="8"/>
  <c r="M62" i="8" s="1"/>
  <c r="D62" i="8"/>
  <c r="L62" i="8" s="1"/>
  <c r="E54" i="8"/>
  <c r="M54" i="8" s="1"/>
  <c r="D54" i="8"/>
  <c r="L54" i="8" s="1"/>
  <c r="D46" i="8"/>
  <c r="L46" i="8" s="1"/>
  <c r="E46" i="8"/>
  <c r="M46" i="8" s="1"/>
  <c r="D38" i="8"/>
  <c r="L38" i="8" s="1"/>
  <c r="E38" i="8"/>
  <c r="M38" i="8" s="1"/>
  <c r="D30" i="8"/>
  <c r="L30" i="8" s="1"/>
  <c r="E30" i="8"/>
  <c r="M30" i="8" s="1"/>
  <c r="G186" i="9"/>
  <c r="G182" i="9"/>
  <c r="G178" i="9"/>
  <c r="G174" i="9"/>
  <c r="G170" i="9"/>
  <c r="G166" i="9"/>
  <c r="G162" i="9"/>
  <c r="G158" i="9"/>
  <c r="G154" i="9"/>
  <c r="D151" i="8"/>
  <c r="L151" i="8" s="1"/>
  <c r="E151" i="8"/>
  <c r="M151" i="8" s="1"/>
  <c r="D143" i="8"/>
  <c r="L143" i="8" s="1"/>
  <c r="E143" i="8"/>
  <c r="M143" i="8" s="1"/>
  <c r="D139" i="8"/>
  <c r="L139" i="8" s="1"/>
  <c r="E139" i="8"/>
  <c r="M139" i="8" s="1"/>
  <c r="D135" i="8"/>
  <c r="L135" i="8" s="1"/>
  <c r="E135" i="8"/>
  <c r="M135" i="8" s="1"/>
  <c r="D127" i="8"/>
  <c r="L127" i="8" s="1"/>
  <c r="E127" i="8"/>
  <c r="M127" i="8" s="1"/>
  <c r="D123" i="8"/>
  <c r="L123" i="8" s="1"/>
  <c r="E123" i="8"/>
  <c r="M123" i="8" s="1"/>
  <c r="D119" i="8"/>
  <c r="L119" i="8" s="1"/>
  <c r="E119" i="8"/>
  <c r="M119" i="8" s="1"/>
  <c r="D111" i="8"/>
  <c r="L111" i="8" s="1"/>
  <c r="E111" i="8"/>
  <c r="M111" i="8" s="1"/>
  <c r="D107" i="8"/>
  <c r="L107" i="8" s="1"/>
  <c r="E107" i="8"/>
  <c r="M107" i="8" s="1"/>
  <c r="D103" i="8"/>
  <c r="L103" i="8" s="1"/>
  <c r="E103" i="8"/>
  <c r="M103" i="8" s="1"/>
  <c r="D95" i="8"/>
  <c r="L95" i="8" s="1"/>
  <c r="E95" i="8"/>
  <c r="M95" i="8" s="1"/>
  <c r="D91" i="8"/>
  <c r="L91" i="8" s="1"/>
  <c r="E91" i="8"/>
  <c r="M91" i="8" s="1"/>
  <c r="D87" i="8"/>
  <c r="L87" i="8" s="1"/>
  <c r="E87" i="8"/>
  <c r="M87" i="8" s="1"/>
  <c r="D79" i="8"/>
  <c r="L79" i="8" s="1"/>
  <c r="E79" i="8"/>
  <c r="M79" i="8" s="1"/>
  <c r="D75" i="8"/>
  <c r="L75" i="8" s="1"/>
  <c r="E75" i="8"/>
  <c r="M75" i="8" s="1"/>
  <c r="D71" i="8"/>
  <c r="L71" i="8" s="1"/>
  <c r="E71" i="8"/>
  <c r="M71" i="8" s="1"/>
  <c r="D63" i="8"/>
  <c r="L63" i="8" s="1"/>
  <c r="E63" i="8"/>
  <c r="M63" i="8" s="1"/>
  <c r="D59" i="8"/>
  <c r="L59" i="8" s="1"/>
  <c r="E59" i="8"/>
  <c r="M59" i="8" s="1"/>
  <c r="D55" i="8"/>
  <c r="L55" i="8" s="1"/>
  <c r="E55" i="8"/>
  <c r="M55" i="8" s="1"/>
  <c r="D47" i="8"/>
  <c r="L47" i="8" s="1"/>
  <c r="E47" i="8"/>
  <c r="M47" i="8" s="1"/>
  <c r="D43" i="8"/>
  <c r="L43" i="8" s="1"/>
  <c r="E43" i="8"/>
  <c r="M43" i="8" s="1"/>
  <c r="D39" i="8"/>
  <c r="L39" i="8" s="1"/>
  <c r="E39" i="8"/>
  <c r="M39" i="8" s="1"/>
  <c r="D31" i="8"/>
  <c r="L31" i="8" s="1"/>
  <c r="E31" i="8"/>
  <c r="M31" i="8" s="1"/>
  <c r="L180" i="11"/>
  <c r="N180" i="11" s="1"/>
  <c r="I181" i="8" s="1"/>
  <c r="K180" i="11"/>
  <c r="M180" i="11" s="1"/>
  <c r="H181" i="8" s="1"/>
  <c r="K174" i="11"/>
  <c r="M174" i="11" s="1"/>
  <c r="H175" i="8" s="1"/>
  <c r="L174" i="11"/>
  <c r="N174" i="11" s="1"/>
  <c r="I175" i="8" s="1"/>
  <c r="L138" i="11"/>
  <c r="N138" i="11" s="1"/>
  <c r="I139" i="8" s="1"/>
  <c r="K138" i="11"/>
  <c r="M138" i="11" s="1"/>
  <c r="H139" i="8" s="1"/>
  <c r="L106" i="11"/>
  <c r="N106" i="11" s="1"/>
  <c r="I107" i="8" s="1"/>
  <c r="K106" i="11"/>
  <c r="M106" i="11" s="1"/>
  <c r="H107" i="8" s="1"/>
  <c r="L74" i="11"/>
  <c r="N74" i="11" s="1"/>
  <c r="I75" i="8" s="1"/>
  <c r="K74" i="11"/>
  <c r="M74" i="11" s="1"/>
  <c r="H75" i="8" s="1"/>
  <c r="K124" i="11"/>
  <c r="M124" i="11" s="1"/>
  <c r="H125" i="8" s="1"/>
  <c r="L124" i="11"/>
  <c r="N124" i="11" s="1"/>
  <c r="I125" i="8" s="1"/>
  <c r="K92" i="11"/>
  <c r="M92" i="11" s="1"/>
  <c r="H93" i="8" s="1"/>
  <c r="L92" i="11"/>
  <c r="N92" i="11" s="1"/>
  <c r="I93" i="8" s="1"/>
  <c r="L57" i="11"/>
  <c r="N57" i="11" s="1"/>
  <c r="I58" i="8" s="1"/>
  <c r="K57" i="11"/>
  <c r="M57" i="11" s="1"/>
  <c r="H58" i="8" s="1"/>
  <c r="L47" i="11"/>
  <c r="N47" i="11" s="1"/>
  <c r="I48" i="8" s="1"/>
  <c r="K47" i="11"/>
  <c r="M47" i="11" s="1"/>
  <c r="H48" i="8" s="1"/>
  <c r="L168" i="11"/>
  <c r="N168" i="11" s="1"/>
  <c r="I169" i="8" s="1"/>
  <c r="K168" i="11"/>
  <c r="M168" i="11" s="1"/>
  <c r="H169" i="8" s="1"/>
  <c r="K134" i="11"/>
  <c r="M134" i="11" s="1"/>
  <c r="H135" i="8" s="1"/>
  <c r="L134" i="11"/>
  <c r="N134" i="11" s="1"/>
  <c r="I135" i="8" s="1"/>
  <c r="K102" i="11"/>
  <c r="M102" i="11" s="1"/>
  <c r="H103" i="8" s="1"/>
  <c r="L102" i="11"/>
  <c r="N102" i="11" s="1"/>
  <c r="I103" i="8" s="1"/>
  <c r="K70" i="11"/>
  <c r="M70" i="11" s="1"/>
  <c r="H71" i="8" s="1"/>
  <c r="L70" i="11"/>
  <c r="N70" i="11" s="1"/>
  <c r="I71" i="8" s="1"/>
  <c r="L51" i="11"/>
  <c r="N51" i="11" s="1"/>
  <c r="I52" i="8" s="1"/>
  <c r="K51" i="11"/>
  <c r="M51" i="11" s="1"/>
  <c r="H52" i="8" s="1"/>
  <c r="L149" i="11"/>
  <c r="N149" i="11" s="1"/>
  <c r="I150" i="8" s="1"/>
  <c r="K149" i="11"/>
  <c r="M149" i="11" s="1"/>
  <c r="H150" i="8" s="1"/>
  <c r="L147" i="11"/>
  <c r="N147" i="11" s="1"/>
  <c r="I148" i="8" s="1"/>
  <c r="K147" i="11"/>
  <c r="M147" i="11" s="1"/>
  <c r="H148" i="8" s="1"/>
  <c r="L136" i="11"/>
  <c r="N136" i="11" s="1"/>
  <c r="I137" i="8" s="1"/>
  <c r="K136" i="11"/>
  <c r="M136" i="11" s="1"/>
  <c r="H137" i="8" s="1"/>
  <c r="L72" i="11"/>
  <c r="N72" i="11" s="1"/>
  <c r="I73" i="8" s="1"/>
  <c r="K72" i="11"/>
  <c r="M72" i="11" s="1"/>
  <c r="H73" i="8" s="1"/>
  <c r="K45" i="11"/>
  <c r="M45" i="11" s="1"/>
  <c r="H46" i="8" s="1"/>
  <c r="L45" i="11"/>
  <c r="N45" i="11" s="1"/>
  <c r="I46" i="8" s="1"/>
  <c r="K144" i="11"/>
  <c r="M144" i="11" s="1"/>
  <c r="H145" i="8" s="1"/>
  <c r="L144" i="11"/>
  <c r="N144" i="11" s="1"/>
  <c r="I145" i="8" s="1"/>
  <c r="L67" i="11"/>
  <c r="N67" i="11" s="1"/>
  <c r="I68" i="8" s="1"/>
  <c r="K67" i="11"/>
  <c r="M67" i="11" s="1"/>
  <c r="H68" i="8" s="1"/>
  <c r="K109" i="11"/>
  <c r="M109" i="11" s="1"/>
  <c r="H110" i="8" s="1"/>
  <c r="L109" i="11"/>
  <c r="N109" i="11" s="1"/>
  <c r="I110" i="8" s="1"/>
  <c r="K107" i="11"/>
  <c r="M107" i="11" s="1"/>
  <c r="H108" i="8" s="1"/>
  <c r="L107" i="11"/>
  <c r="N107" i="11" s="1"/>
  <c r="I108" i="8" s="1"/>
  <c r="K44" i="11"/>
  <c r="M44" i="11" s="1"/>
  <c r="H45" i="8" s="1"/>
  <c r="L44" i="11"/>
  <c r="N44" i="11" s="1"/>
  <c r="I45" i="8" s="1"/>
  <c r="K54" i="11"/>
  <c r="M54" i="11" s="1"/>
  <c r="H55" i="8" s="1"/>
  <c r="L54" i="11"/>
  <c r="N54" i="11" s="1"/>
  <c r="I55" i="8" s="1"/>
  <c r="K169" i="11"/>
  <c r="M169" i="11" s="1"/>
  <c r="H170" i="8" s="1"/>
  <c r="L169" i="11"/>
  <c r="N169" i="11" s="1"/>
  <c r="I170" i="8" s="1"/>
  <c r="K139" i="11"/>
  <c r="M139" i="11" s="1"/>
  <c r="H140" i="8" s="1"/>
  <c r="L139" i="11"/>
  <c r="N139" i="11" s="1"/>
  <c r="I140" i="8" s="1"/>
  <c r="L83" i="11"/>
  <c r="N83" i="11" s="1"/>
  <c r="I84" i="8" s="1"/>
  <c r="K83" i="11"/>
  <c r="M83" i="11" s="1"/>
  <c r="H84" i="8" s="1"/>
  <c r="L62" i="11"/>
  <c r="N62" i="11" s="1"/>
  <c r="I63" i="8" s="1"/>
  <c r="K62" i="11"/>
  <c r="M62" i="11" s="1"/>
  <c r="H63" i="8" s="1"/>
  <c r="L36" i="11"/>
  <c r="N36" i="11" s="1"/>
  <c r="I37" i="8" s="1"/>
  <c r="K36" i="11"/>
  <c r="M36" i="11" s="1"/>
  <c r="H37" i="8" s="1"/>
  <c r="L175" i="11"/>
  <c r="N175" i="11" s="1"/>
  <c r="I176" i="8" s="1"/>
  <c r="K175" i="11"/>
  <c r="M175" i="11" s="1"/>
  <c r="H176" i="8" s="1"/>
  <c r="L64" i="11"/>
  <c r="N64" i="11" s="1"/>
  <c r="I65" i="8" s="1"/>
  <c r="K64" i="11"/>
  <c r="M64" i="11" s="1"/>
  <c r="H65" i="8" s="1"/>
  <c r="L181" i="11"/>
  <c r="N181" i="11" s="1"/>
  <c r="I182" i="8" s="1"/>
  <c r="K181" i="11"/>
  <c r="M181" i="11" s="1"/>
  <c r="H182" i="8" s="1"/>
  <c r="K93" i="11"/>
  <c r="M93" i="11" s="1"/>
  <c r="H94" i="8" s="1"/>
  <c r="L93" i="11"/>
  <c r="N93" i="11" s="1"/>
  <c r="I94" i="8" s="1"/>
  <c r="L48" i="11"/>
  <c r="N48" i="11" s="1"/>
  <c r="I49" i="8" s="1"/>
  <c r="K48" i="11"/>
  <c r="M48" i="11" s="1"/>
  <c r="H49" i="8" s="1"/>
  <c r="L58" i="11"/>
  <c r="N58" i="11" s="1"/>
  <c r="I59" i="8" s="1"/>
  <c r="K58" i="11"/>
  <c r="M58" i="11" s="1"/>
  <c r="H59" i="8" s="1"/>
  <c r="L127" i="11"/>
  <c r="N127" i="11" s="1"/>
  <c r="I128" i="8" s="1"/>
  <c r="K127" i="11"/>
  <c r="M127" i="11" s="1"/>
  <c r="H128" i="8" s="1"/>
  <c r="K40" i="11"/>
  <c r="M40" i="11" s="1"/>
  <c r="H41" i="8" s="1"/>
  <c r="L40" i="11"/>
  <c r="N40" i="11" s="1"/>
  <c r="I41" i="8" s="1"/>
  <c r="K50" i="11"/>
  <c r="M50" i="11" s="1"/>
  <c r="H51" i="8" s="1"/>
  <c r="L50" i="11"/>
  <c r="N50" i="11" s="1"/>
  <c r="I51" i="8" s="1"/>
  <c r="E29" i="9"/>
  <c r="G30" i="8" s="1"/>
  <c r="E37" i="9"/>
  <c r="G38" i="8" s="1"/>
  <c r="E45" i="9"/>
  <c r="G46" i="8" s="1"/>
  <c r="E53" i="9"/>
  <c r="G54" i="8" s="1"/>
  <c r="E61" i="9"/>
  <c r="G62" i="8" s="1"/>
  <c r="E69" i="9"/>
  <c r="G70" i="8" s="1"/>
  <c r="D34" i="9"/>
  <c r="F35" i="8" s="1"/>
  <c r="D42" i="9"/>
  <c r="F43" i="8" s="1"/>
  <c r="D52" i="9"/>
  <c r="F53" i="8" s="1"/>
  <c r="D60" i="9"/>
  <c r="F61" i="8" s="1"/>
  <c r="D68" i="9"/>
  <c r="F69" i="8" s="1"/>
  <c r="E50" i="9"/>
  <c r="G51" i="8" s="1"/>
  <c r="E58" i="9"/>
  <c r="G59" i="8" s="1"/>
  <c r="E66" i="9"/>
  <c r="G67" i="8" s="1"/>
  <c r="D29" i="9"/>
  <c r="F30" i="8" s="1"/>
  <c r="D37" i="9"/>
  <c r="F38" i="8" s="1"/>
  <c r="D45" i="9"/>
  <c r="F46" i="8" s="1"/>
  <c r="D53" i="9"/>
  <c r="F54" i="8" s="1"/>
  <c r="D61" i="9"/>
  <c r="F62" i="8" s="1"/>
  <c r="E72" i="9"/>
  <c r="G73" i="8" s="1"/>
  <c r="E80" i="9"/>
  <c r="G81" i="8" s="1"/>
  <c r="E88" i="9"/>
  <c r="G89" i="8" s="1"/>
  <c r="E96" i="9"/>
  <c r="G97" i="8" s="1"/>
  <c r="E104" i="9"/>
  <c r="G105" i="8" s="1"/>
  <c r="E112" i="9"/>
  <c r="G113" i="8" s="1"/>
  <c r="E120" i="9"/>
  <c r="G121" i="8" s="1"/>
  <c r="E128" i="9"/>
  <c r="G129" i="8" s="1"/>
  <c r="E136" i="9"/>
  <c r="G137" i="8" s="1"/>
  <c r="E144" i="9"/>
  <c r="G145" i="8" s="1"/>
  <c r="E152" i="9"/>
  <c r="G153" i="8" s="1"/>
  <c r="E160" i="9"/>
  <c r="G161" i="8" s="1"/>
  <c r="E168" i="9"/>
  <c r="G169" i="8" s="1"/>
  <c r="E176" i="9"/>
  <c r="G177" i="8" s="1"/>
  <c r="E184" i="9"/>
  <c r="G185" i="8" s="1"/>
  <c r="D73" i="9"/>
  <c r="F74" i="8" s="1"/>
  <c r="D81" i="9"/>
  <c r="F82" i="8" s="1"/>
  <c r="D89" i="9"/>
  <c r="F90" i="8" s="1"/>
  <c r="D97" i="9"/>
  <c r="F98" i="8" s="1"/>
  <c r="D105" i="9"/>
  <c r="F106" i="8" s="1"/>
  <c r="D113" i="9"/>
  <c r="F114" i="8" s="1"/>
  <c r="D121" i="9"/>
  <c r="F122" i="8" s="1"/>
  <c r="D129" i="9"/>
  <c r="F130" i="8" s="1"/>
  <c r="D137" i="9"/>
  <c r="F138" i="8" s="1"/>
  <c r="D145" i="9"/>
  <c r="F146" i="8" s="1"/>
  <c r="D153" i="9"/>
  <c r="F154" i="8" s="1"/>
  <c r="D163" i="9"/>
  <c r="F164" i="8" s="1"/>
  <c r="D171" i="9"/>
  <c r="F172" i="8" s="1"/>
  <c r="D179" i="9"/>
  <c r="F180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27" i="9"/>
  <c r="G128" i="8" s="1"/>
  <c r="E135" i="9"/>
  <c r="G136" i="8" s="1"/>
  <c r="E143" i="9"/>
  <c r="G144" i="8" s="1"/>
  <c r="E151" i="9"/>
  <c r="G152" i="8" s="1"/>
  <c r="E161" i="9"/>
  <c r="G162" i="8" s="1"/>
  <c r="E169" i="9"/>
  <c r="G170" i="8" s="1"/>
  <c r="E177" i="9"/>
  <c r="G178" i="8" s="1"/>
  <c r="E185" i="9"/>
  <c r="G186" i="8" s="1"/>
  <c r="D76" i="9"/>
  <c r="F77" i="8" s="1"/>
  <c r="D84" i="9"/>
  <c r="F85" i="8" s="1"/>
  <c r="D92" i="9"/>
  <c r="F93" i="8" s="1"/>
  <c r="D100" i="9"/>
  <c r="F101" i="8" s="1"/>
  <c r="D108" i="9"/>
  <c r="F109" i="8" s="1"/>
  <c r="D116" i="9"/>
  <c r="F117" i="8" s="1"/>
  <c r="D124" i="9"/>
  <c r="F125" i="8" s="1"/>
  <c r="D132" i="9"/>
  <c r="F133" i="8" s="1"/>
  <c r="D140" i="9"/>
  <c r="F141" i="8" s="1"/>
  <c r="D148" i="9"/>
  <c r="F149" i="8" s="1"/>
  <c r="D156" i="9"/>
  <c r="F157" i="8" s="1"/>
  <c r="D164" i="9"/>
  <c r="F165" i="8" s="1"/>
  <c r="D172" i="9"/>
  <c r="F173" i="8" s="1"/>
  <c r="D180" i="9"/>
  <c r="F181" i="8" s="1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 s="1"/>
  <c r="I173" i="8" s="1"/>
  <c r="K172" i="11"/>
  <c r="M172" i="11" s="1"/>
  <c r="H173" i="8" s="1"/>
  <c r="L166" i="11"/>
  <c r="N166" i="11" s="1"/>
  <c r="I167" i="8" s="1"/>
  <c r="K166" i="11"/>
  <c r="M166" i="11" s="1"/>
  <c r="H167" i="8" s="1"/>
  <c r="K130" i="11"/>
  <c r="M130" i="11" s="1"/>
  <c r="H131" i="8" s="1"/>
  <c r="L130" i="11"/>
  <c r="N130" i="11" s="1"/>
  <c r="I131" i="8" s="1"/>
  <c r="K98" i="11"/>
  <c r="M98" i="11" s="1"/>
  <c r="H99" i="8" s="1"/>
  <c r="L98" i="11"/>
  <c r="N98" i="11" s="1"/>
  <c r="I99" i="8" s="1"/>
  <c r="L150" i="11"/>
  <c r="N150" i="11" s="1"/>
  <c r="I151" i="8" s="1"/>
  <c r="K150" i="11"/>
  <c r="M150" i="11" s="1"/>
  <c r="H151" i="8" s="1"/>
  <c r="L116" i="11"/>
  <c r="N116" i="11" s="1"/>
  <c r="I117" i="8" s="1"/>
  <c r="K116" i="11"/>
  <c r="M116" i="11" s="1"/>
  <c r="H117" i="8" s="1"/>
  <c r="L84" i="11"/>
  <c r="N84" i="11" s="1"/>
  <c r="I85" i="8" s="1"/>
  <c r="K84" i="11"/>
  <c r="M84" i="11" s="1"/>
  <c r="H85" i="8" s="1"/>
  <c r="K49" i="11"/>
  <c r="M49" i="11" s="1"/>
  <c r="H50" i="8" s="1"/>
  <c r="L49" i="11"/>
  <c r="N49" i="11" s="1"/>
  <c r="I50" i="8" s="1"/>
  <c r="K39" i="11"/>
  <c r="M39" i="11" s="1"/>
  <c r="H40" i="8" s="1"/>
  <c r="L39" i="11"/>
  <c r="N39" i="11" s="1"/>
  <c r="I40" i="8" s="1"/>
  <c r="K151" i="11"/>
  <c r="M151" i="11" s="1"/>
  <c r="H152" i="8" s="1"/>
  <c r="L151" i="11"/>
  <c r="N151" i="11" s="1"/>
  <c r="I152" i="8" s="1"/>
  <c r="K160" i="11"/>
  <c r="M160" i="11" s="1"/>
  <c r="H161" i="8" s="1"/>
  <c r="L160" i="11"/>
  <c r="N160" i="11" s="1"/>
  <c r="I161" i="8" s="1"/>
  <c r="L126" i="11"/>
  <c r="N126" i="11" s="1"/>
  <c r="I127" i="8" s="1"/>
  <c r="K126" i="11"/>
  <c r="M126" i="11" s="1"/>
  <c r="H127" i="8" s="1"/>
  <c r="L94" i="11"/>
  <c r="N94" i="11" s="1"/>
  <c r="I95" i="8" s="1"/>
  <c r="K94" i="11"/>
  <c r="M94" i="11" s="1"/>
  <c r="H95" i="8" s="1"/>
  <c r="K65" i="11"/>
  <c r="M65" i="11" s="1"/>
  <c r="H66" i="8" s="1"/>
  <c r="L65" i="11"/>
  <c r="N65" i="11" s="1"/>
  <c r="I66" i="8" s="1"/>
  <c r="K43" i="11"/>
  <c r="M43" i="11" s="1"/>
  <c r="H44" i="8" s="1"/>
  <c r="L43" i="11"/>
  <c r="N43" i="11" s="1"/>
  <c r="I44" i="8" s="1"/>
  <c r="L120" i="11"/>
  <c r="N120" i="11" s="1"/>
  <c r="I121" i="8" s="1"/>
  <c r="K120" i="11"/>
  <c r="M120" i="11" s="1"/>
  <c r="H121" i="8" s="1"/>
  <c r="L53" i="11"/>
  <c r="N53" i="11" s="1"/>
  <c r="I54" i="8" s="1"/>
  <c r="K53" i="11"/>
  <c r="M53" i="11" s="1"/>
  <c r="H54" i="8" s="1"/>
  <c r="L186" i="11"/>
  <c r="N186" i="11" s="1"/>
  <c r="I187" i="8" s="1"/>
  <c r="K186" i="11"/>
  <c r="M186" i="11" s="1"/>
  <c r="H187" i="8" s="1"/>
  <c r="K29" i="11"/>
  <c r="M29" i="11" s="1"/>
  <c r="H30" i="8" s="1"/>
  <c r="L29" i="11"/>
  <c r="N29" i="11" s="1"/>
  <c r="I30" i="8" s="1"/>
  <c r="K152" i="11"/>
  <c r="M152" i="11" s="1"/>
  <c r="H153" i="8" s="1"/>
  <c r="L152" i="11"/>
  <c r="N152" i="11" s="1"/>
  <c r="I153" i="8" s="1"/>
  <c r="K112" i="11"/>
  <c r="M112" i="11" s="1"/>
  <c r="H113" i="8" s="1"/>
  <c r="L112" i="11"/>
  <c r="N112" i="11" s="1"/>
  <c r="I113" i="8" s="1"/>
  <c r="L89" i="11"/>
  <c r="N89" i="11" s="1"/>
  <c r="I90" i="8" s="1"/>
  <c r="K89" i="11"/>
  <c r="M89" i="11" s="1"/>
  <c r="H90" i="8" s="1"/>
  <c r="L32" i="11"/>
  <c r="N32" i="11" s="1"/>
  <c r="I33" i="8" s="1"/>
  <c r="K32" i="11"/>
  <c r="M32" i="11" s="1"/>
  <c r="H33" i="8" s="1"/>
  <c r="L163" i="11"/>
  <c r="N163" i="11" s="1"/>
  <c r="I164" i="8" s="1"/>
  <c r="K163" i="11"/>
  <c r="M163" i="11" s="1"/>
  <c r="H164" i="8" s="1"/>
  <c r="K135" i="11"/>
  <c r="M135" i="11" s="1"/>
  <c r="H136" i="8" s="1"/>
  <c r="L135" i="11"/>
  <c r="N135" i="11" s="1"/>
  <c r="I136" i="8" s="1"/>
  <c r="K113" i="11"/>
  <c r="M113" i="11" s="1"/>
  <c r="H114" i="8" s="1"/>
  <c r="L113" i="11"/>
  <c r="N113" i="11" s="1"/>
  <c r="I114" i="8" s="1"/>
  <c r="K97" i="11"/>
  <c r="M97" i="11" s="1"/>
  <c r="H98" i="8" s="1"/>
  <c r="L97" i="11"/>
  <c r="N97" i="11" s="1"/>
  <c r="I98" i="8" s="1"/>
  <c r="K81" i="11"/>
  <c r="M81" i="11" s="1"/>
  <c r="H82" i="8" s="1"/>
  <c r="L81" i="11"/>
  <c r="N81" i="11" s="1"/>
  <c r="I82" i="8" s="1"/>
  <c r="L52" i="11"/>
  <c r="N52" i="11" s="1"/>
  <c r="I53" i="8" s="1"/>
  <c r="K52" i="11"/>
  <c r="M52" i="11" s="1"/>
  <c r="H53" i="8" s="1"/>
  <c r="K34" i="11"/>
  <c r="M34" i="11" s="1"/>
  <c r="H35" i="8" s="1"/>
  <c r="L34" i="11"/>
  <c r="N34" i="11" s="1"/>
  <c r="I35" i="8" s="1"/>
  <c r="L133" i="11"/>
  <c r="N133" i="11" s="1"/>
  <c r="I134" i="8" s="1"/>
  <c r="K133" i="11"/>
  <c r="M133" i="11" s="1"/>
  <c r="H134" i="8" s="1"/>
  <c r="L167" i="11"/>
  <c r="N167" i="11" s="1"/>
  <c r="I168" i="8" s="1"/>
  <c r="K167" i="11"/>
  <c r="M167" i="11" s="1"/>
  <c r="H168" i="8" s="1"/>
  <c r="K60" i="11"/>
  <c r="M60" i="11" s="1"/>
  <c r="H61" i="8" s="1"/>
  <c r="L60" i="11"/>
  <c r="N60" i="11" s="1"/>
  <c r="I61" i="8" s="1"/>
  <c r="K119" i="11"/>
  <c r="M119" i="11" s="1"/>
  <c r="H120" i="8" s="1"/>
  <c r="L119" i="11"/>
  <c r="N119" i="11" s="1"/>
  <c r="I120" i="8" s="1"/>
  <c r="K125" i="11"/>
  <c r="M125" i="11" s="1"/>
  <c r="H126" i="8" s="1"/>
  <c r="L125" i="11"/>
  <c r="N125" i="11" s="1"/>
  <c r="I126" i="8" s="1"/>
  <c r="E31" i="9"/>
  <c r="G32" i="8" s="1"/>
  <c r="E39" i="9"/>
  <c r="G40" i="8" s="1"/>
  <c r="E47" i="9"/>
  <c r="G48" i="8" s="1"/>
  <c r="E55" i="9"/>
  <c r="G56" i="8" s="1"/>
  <c r="E63" i="9"/>
  <c r="G64" i="8" s="1"/>
  <c r="D28" i="9"/>
  <c r="F29" i="8" s="1"/>
  <c r="D36" i="9"/>
  <c r="F37" i="8" s="1"/>
  <c r="D44" i="9"/>
  <c r="F45" i="8" s="1"/>
  <c r="D54" i="9"/>
  <c r="F55" i="8" s="1"/>
  <c r="D62" i="9"/>
  <c r="F63" i="8" s="1"/>
  <c r="D31" i="9"/>
  <c r="F32" i="8" s="1"/>
  <c r="D39" i="9"/>
  <c r="F40" i="8" s="1"/>
  <c r="D47" i="9"/>
  <c r="F48" i="8" s="1"/>
  <c r="D55" i="9"/>
  <c r="F56" i="8" s="1"/>
  <c r="D63" i="9"/>
  <c r="F64" i="8" s="1"/>
  <c r="E74" i="9"/>
  <c r="G75" i="8" s="1"/>
  <c r="E82" i="9"/>
  <c r="G83" i="8" s="1"/>
  <c r="E90" i="9"/>
  <c r="G91" i="8" s="1"/>
  <c r="E98" i="9"/>
  <c r="G99" i="8" s="1"/>
  <c r="E106" i="9"/>
  <c r="G107" i="8" s="1"/>
  <c r="E114" i="9"/>
  <c r="G115" i="8" s="1"/>
  <c r="E122" i="9"/>
  <c r="G123" i="8" s="1"/>
  <c r="E130" i="9"/>
  <c r="G131" i="8" s="1"/>
  <c r="E138" i="9"/>
  <c r="G139" i="8" s="1"/>
  <c r="E146" i="9"/>
  <c r="G147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83" i="9"/>
  <c r="F84" i="8" s="1"/>
  <c r="D91" i="9"/>
  <c r="F92" i="8" s="1"/>
  <c r="D99" i="9"/>
  <c r="F100" i="8" s="1"/>
  <c r="D107" i="9"/>
  <c r="F108" i="8" s="1"/>
  <c r="D115" i="9"/>
  <c r="F116" i="8" s="1"/>
  <c r="D123" i="9"/>
  <c r="F124" i="8" s="1"/>
  <c r="D131" i="9"/>
  <c r="F132" i="8" s="1"/>
  <c r="D139" i="9"/>
  <c r="F140" i="8" s="1"/>
  <c r="D147" i="9"/>
  <c r="F148" i="8" s="1"/>
  <c r="D157" i="9"/>
  <c r="F158" i="8" s="1"/>
  <c r="D165" i="9"/>
  <c r="F166" i="8" s="1"/>
  <c r="D173" i="9"/>
  <c r="F174" i="8" s="1"/>
  <c r="D181" i="9"/>
  <c r="F182" i="8" s="1"/>
  <c r="E163" i="9"/>
  <c r="G164" i="8" s="1"/>
  <c r="E171" i="9"/>
  <c r="G172" i="8" s="1"/>
  <c r="E179" i="9"/>
  <c r="G180" i="8" s="1"/>
  <c r="D70" i="9"/>
  <c r="F71" i="8" s="1"/>
  <c r="D78" i="9"/>
  <c r="F79" i="8" s="1"/>
  <c r="D86" i="9"/>
  <c r="F87" i="8" s="1"/>
  <c r="D94" i="9"/>
  <c r="F95" i="8" s="1"/>
  <c r="D102" i="9"/>
  <c r="F103" i="8" s="1"/>
  <c r="D110" i="9"/>
  <c r="F111" i="8" s="1"/>
  <c r="D118" i="9"/>
  <c r="F119" i="8" s="1"/>
  <c r="D126" i="9"/>
  <c r="F127" i="8" s="1"/>
  <c r="D134" i="9"/>
  <c r="F135" i="8" s="1"/>
  <c r="D142" i="9"/>
  <c r="F143" i="8" s="1"/>
  <c r="D150" i="9"/>
  <c r="F151" i="8" s="1"/>
  <c r="D158" i="9"/>
  <c r="F159" i="8" s="1"/>
  <c r="D166" i="9"/>
  <c r="F167" i="8" s="1"/>
  <c r="D174" i="9"/>
  <c r="F175" i="8" s="1"/>
  <c r="D182" i="9"/>
  <c r="F183" i="8" s="1"/>
  <c r="D185" i="8"/>
  <c r="L185" i="8" s="1"/>
  <c r="D181" i="8"/>
  <c r="L181" i="8" s="1"/>
  <c r="E181" i="8"/>
  <c r="M181" i="8" s="1"/>
  <c r="D177" i="8"/>
  <c r="L177" i="8" s="1"/>
  <c r="E177" i="8"/>
  <c r="M177" i="8" s="1"/>
  <c r="D173" i="8"/>
  <c r="L173" i="8" s="1"/>
  <c r="E173" i="8"/>
  <c r="M173" i="8" s="1"/>
  <c r="D169" i="8"/>
  <c r="L169" i="8" s="1"/>
  <c r="E169" i="8"/>
  <c r="M169" i="8" s="1"/>
  <c r="E165" i="8"/>
  <c r="M165" i="8" s="1"/>
  <c r="D161" i="8"/>
  <c r="L161" i="8" s="1"/>
  <c r="E161" i="8"/>
  <c r="M161" i="8" s="1"/>
  <c r="D157" i="8"/>
  <c r="L157" i="8" s="1"/>
  <c r="E157" i="8"/>
  <c r="M157" i="8" s="1"/>
  <c r="D153" i="8"/>
  <c r="L153" i="8" s="1"/>
  <c r="E153" i="8"/>
  <c r="M153" i="8" s="1"/>
  <c r="E149" i="8"/>
  <c r="M149" i="8" s="1"/>
  <c r="D145" i="8"/>
  <c r="L145" i="8" s="1"/>
  <c r="E145" i="8"/>
  <c r="M145" i="8" s="1"/>
  <c r="D141" i="8"/>
  <c r="L141" i="8" s="1"/>
  <c r="E141" i="8"/>
  <c r="M141" i="8" s="1"/>
  <c r="D137" i="8"/>
  <c r="L137" i="8" s="1"/>
  <c r="E137" i="8"/>
  <c r="M137" i="8" s="1"/>
  <c r="D133" i="8"/>
  <c r="L133" i="8" s="1"/>
  <c r="E133" i="8"/>
  <c r="M133" i="8" s="1"/>
  <c r="D129" i="8"/>
  <c r="L129" i="8" s="1"/>
  <c r="E129" i="8"/>
  <c r="M129" i="8" s="1"/>
  <c r="D125" i="8"/>
  <c r="L125" i="8" s="1"/>
  <c r="E125" i="8"/>
  <c r="M125" i="8" s="1"/>
  <c r="D121" i="8"/>
  <c r="L121" i="8" s="1"/>
  <c r="E121" i="8"/>
  <c r="M121" i="8" s="1"/>
  <c r="D117" i="8"/>
  <c r="L117" i="8" s="1"/>
  <c r="E117" i="8"/>
  <c r="M117" i="8" s="1"/>
  <c r="D113" i="8"/>
  <c r="L113" i="8" s="1"/>
  <c r="E113" i="8"/>
  <c r="M113" i="8" s="1"/>
  <c r="D109" i="8"/>
  <c r="L109" i="8" s="1"/>
  <c r="E109" i="8"/>
  <c r="M109" i="8" s="1"/>
  <c r="D105" i="8"/>
  <c r="L105" i="8" s="1"/>
  <c r="E105" i="8"/>
  <c r="M105" i="8" s="1"/>
  <c r="D101" i="8"/>
  <c r="L101" i="8" s="1"/>
  <c r="E101" i="8"/>
  <c r="M101" i="8" s="1"/>
  <c r="D97" i="8"/>
  <c r="L97" i="8" s="1"/>
  <c r="E97" i="8"/>
  <c r="M97" i="8" s="1"/>
  <c r="D93" i="8"/>
  <c r="L93" i="8" s="1"/>
  <c r="E93" i="8"/>
  <c r="M93" i="8" s="1"/>
  <c r="D89" i="8"/>
  <c r="L89" i="8" s="1"/>
  <c r="E89" i="8"/>
  <c r="M89" i="8" s="1"/>
  <c r="D85" i="8"/>
  <c r="L85" i="8" s="1"/>
  <c r="E85" i="8"/>
  <c r="M85" i="8" s="1"/>
  <c r="D81" i="8"/>
  <c r="L81" i="8" s="1"/>
  <c r="E81" i="8"/>
  <c r="M81" i="8" s="1"/>
  <c r="D77" i="8"/>
  <c r="L77" i="8" s="1"/>
  <c r="E77" i="8"/>
  <c r="M77" i="8" s="1"/>
  <c r="D73" i="8"/>
  <c r="L73" i="8" s="1"/>
  <c r="E73" i="8"/>
  <c r="M73" i="8" s="1"/>
  <c r="D69" i="8"/>
  <c r="L69" i="8" s="1"/>
  <c r="E69" i="8"/>
  <c r="M69" i="8" s="1"/>
  <c r="D65" i="8"/>
  <c r="L65" i="8" s="1"/>
  <c r="E65" i="8"/>
  <c r="M65" i="8" s="1"/>
  <c r="D61" i="8"/>
  <c r="L61" i="8" s="1"/>
  <c r="E61" i="8"/>
  <c r="M61" i="8" s="1"/>
  <c r="D57" i="8"/>
  <c r="L57" i="8" s="1"/>
  <c r="E57" i="8"/>
  <c r="M57" i="8" s="1"/>
  <c r="D53" i="8"/>
  <c r="L53" i="8" s="1"/>
  <c r="E53" i="8"/>
  <c r="M53" i="8" s="1"/>
  <c r="D49" i="8"/>
  <c r="L49" i="8" s="1"/>
  <c r="E49" i="8"/>
  <c r="M49" i="8" s="1"/>
  <c r="D45" i="8"/>
  <c r="L45" i="8" s="1"/>
  <c r="E45" i="8"/>
  <c r="M45" i="8" s="1"/>
  <c r="D41" i="8"/>
  <c r="L41" i="8" s="1"/>
  <c r="E41" i="8"/>
  <c r="M41" i="8" s="1"/>
  <c r="D37" i="8"/>
  <c r="L37" i="8" s="1"/>
  <c r="E37" i="8"/>
  <c r="M37" i="8" s="1"/>
  <c r="D33" i="8"/>
  <c r="L33" i="8" s="1"/>
  <c r="E33" i="8"/>
  <c r="M33" i="8" s="1"/>
  <c r="D29" i="8"/>
  <c r="L29" i="8" s="1"/>
  <c r="E29" i="8"/>
  <c r="M29" i="8" s="1"/>
  <c r="K164" i="11"/>
  <c r="M164" i="11" s="1"/>
  <c r="H165" i="8" s="1"/>
  <c r="L164" i="11"/>
  <c r="N164" i="11" s="1"/>
  <c r="I165" i="8" s="1"/>
  <c r="K158" i="11"/>
  <c r="M158" i="11" s="1"/>
  <c r="H159" i="8" s="1"/>
  <c r="L158" i="11"/>
  <c r="N158" i="11" s="1"/>
  <c r="I159" i="8" s="1"/>
  <c r="L122" i="11"/>
  <c r="N122" i="11" s="1"/>
  <c r="I123" i="8" s="1"/>
  <c r="K122" i="11"/>
  <c r="M122" i="11" s="1"/>
  <c r="H123" i="8" s="1"/>
  <c r="L90" i="11"/>
  <c r="N90" i="11" s="1"/>
  <c r="I91" i="8" s="1"/>
  <c r="K90" i="11"/>
  <c r="M90" i="11" s="1"/>
  <c r="H91" i="8" s="1"/>
  <c r="K140" i="11"/>
  <c r="M140" i="11" s="1"/>
  <c r="H141" i="8" s="1"/>
  <c r="L140" i="11"/>
  <c r="N140" i="11" s="1"/>
  <c r="I141" i="8" s="1"/>
  <c r="K108" i="11"/>
  <c r="M108" i="11" s="1"/>
  <c r="H109" i="8" s="1"/>
  <c r="L108" i="11"/>
  <c r="N108" i="11" s="1"/>
  <c r="I109" i="8" s="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L63" i="11"/>
  <c r="N63" i="11" s="1"/>
  <c r="I64" i="8" s="1"/>
  <c r="K63" i="11"/>
  <c r="M63" i="11" s="1"/>
  <c r="H64" i="8" s="1"/>
  <c r="L31" i="11"/>
  <c r="N31" i="11" s="1"/>
  <c r="I32" i="8" s="1"/>
  <c r="K31" i="11"/>
  <c r="M31" i="11" s="1"/>
  <c r="H32" i="8" s="1"/>
  <c r="K184" i="11"/>
  <c r="M184" i="11" s="1"/>
  <c r="H185" i="8" s="1"/>
  <c r="L184" i="11"/>
  <c r="N184" i="11" s="1"/>
  <c r="I185" i="8" s="1"/>
  <c r="L148" i="11"/>
  <c r="N148" i="11" s="1"/>
  <c r="I149" i="8" s="1"/>
  <c r="K148" i="11"/>
  <c r="M148" i="11" s="1"/>
  <c r="H149" i="8" s="1"/>
  <c r="K118" i="11"/>
  <c r="M118" i="11" s="1"/>
  <c r="H119" i="8" s="1"/>
  <c r="L118" i="11"/>
  <c r="N118" i="11" s="1"/>
  <c r="I119" i="8" s="1"/>
  <c r="K86" i="11"/>
  <c r="M86" i="11" s="1"/>
  <c r="H87" i="8" s="1"/>
  <c r="L86" i="11"/>
  <c r="N86" i="11" s="1"/>
  <c r="I87" i="8" s="1"/>
  <c r="L35" i="11"/>
  <c r="N35" i="11" s="1"/>
  <c r="I36" i="8" s="1"/>
  <c r="K35" i="11"/>
  <c r="M35" i="11" s="1"/>
  <c r="H36" i="8" s="1"/>
  <c r="K178" i="11"/>
  <c r="M178" i="11" s="1"/>
  <c r="H179" i="8" s="1"/>
  <c r="L178" i="11"/>
  <c r="N178" i="11" s="1"/>
  <c r="I179" i="8" s="1"/>
  <c r="L104" i="11"/>
  <c r="N104" i="11" s="1"/>
  <c r="I105" i="8" s="1"/>
  <c r="K104" i="11"/>
  <c r="M104" i="11" s="1"/>
  <c r="H105" i="8" s="1"/>
  <c r="L37" i="11"/>
  <c r="N37" i="11" s="1"/>
  <c r="I38" i="8" s="1"/>
  <c r="K37" i="11"/>
  <c r="M37" i="11" s="1"/>
  <c r="H38" i="8" s="1"/>
  <c r="K170" i="11"/>
  <c r="M170" i="11" s="1"/>
  <c r="H171" i="8" s="1"/>
  <c r="L170" i="11"/>
  <c r="N170" i="11" s="1"/>
  <c r="I171" i="8" s="1"/>
  <c r="K128" i="11"/>
  <c r="M128" i="11" s="1"/>
  <c r="H129" i="8" s="1"/>
  <c r="L128" i="11"/>
  <c r="N128" i="11" s="1"/>
  <c r="I129" i="8" s="1"/>
  <c r="K80" i="11"/>
  <c r="M80" i="11" s="1"/>
  <c r="H81" i="8" s="1"/>
  <c r="L80" i="11"/>
  <c r="N80" i="11" s="1"/>
  <c r="I81" i="8" s="1"/>
  <c r="K141" i="11"/>
  <c r="M141" i="11" s="1"/>
  <c r="H142" i="8" s="1"/>
  <c r="L141" i="11"/>
  <c r="N141" i="11" s="1"/>
  <c r="I142" i="8" s="1"/>
  <c r="K77" i="11"/>
  <c r="M77" i="11" s="1"/>
  <c r="H78" i="8" s="1"/>
  <c r="L77" i="11"/>
  <c r="N77" i="11" s="1"/>
  <c r="I78" i="8" s="1"/>
  <c r="K123" i="11"/>
  <c r="M123" i="11" s="1"/>
  <c r="H124" i="8" s="1"/>
  <c r="L123" i="11"/>
  <c r="N123" i="11" s="1"/>
  <c r="I124" i="8" s="1"/>
  <c r="L161" i="11"/>
  <c r="N161" i="11" s="1"/>
  <c r="I162" i="8" s="1"/>
  <c r="K161" i="11"/>
  <c r="M161" i="11" s="1"/>
  <c r="H162" i="8" s="1"/>
  <c r="K129" i="11"/>
  <c r="M129" i="11" s="1"/>
  <c r="H130" i="8" s="1"/>
  <c r="L129" i="11"/>
  <c r="N129" i="11" s="1"/>
  <c r="I130" i="8" s="1"/>
  <c r="L95" i="11"/>
  <c r="N95" i="11" s="1"/>
  <c r="I96" i="8" s="1"/>
  <c r="K95" i="11"/>
  <c r="M95" i="11" s="1"/>
  <c r="H96" i="8" s="1"/>
  <c r="L79" i="11"/>
  <c r="N79" i="11" s="1"/>
  <c r="I80" i="8" s="1"/>
  <c r="K79" i="11"/>
  <c r="M79" i="11" s="1"/>
  <c r="H80" i="8" s="1"/>
  <c r="L30" i="11"/>
  <c r="N30" i="11" s="1"/>
  <c r="I31" i="8" s="1"/>
  <c r="K30" i="11"/>
  <c r="M30" i="11" s="1"/>
  <c r="H31" i="8" s="1"/>
  <c r="L69" i="11"/>
  <c r="N69" i="11" s="1"/>
  <c r="I70" i="8" s="1"/>
  <c r="K69" i="11"/>
  <c r="M69" i="11" s="1"/>
  <c r="H70" i="8" s="1"/>
  <c r="L85" i="11"/>
  <c r="N85" i="11" s="1"/>
  <c r="I86" i="8" s="1"/>
  <c r="K85" i="11"/>
  <c r="M85" i="11" s="1"/>
  <c r="H86" i="8" s="1"/>
  <c r="K159" i="11"/>
  <c r="M159" i="11" s="1"/>
  <c r="H160" i="8" s="1"/>
  <c r="L159" i="11"/>
  <c r="N159" i="11" s="1"/>
  <c r="I160" i="8" s="1"/>
  <c r="L101" i="11"/>
  <c r="N101" i="11" s="1"/>
  <c r="I102" i="8" s="1"/>
  <c r="K101" i="11"/>
  <c r="M101" i="11" s="1"/>
  <c r="H102" i="8" s="1"/>
  <c r="L99" i="11"/>
  <c r="N99" i="11" s="1"/>
  <c r="I100" i="8" s="1"/>
  <c r="K99" i="11"/>
  <c r="M99" i="11" s="1"/>
  <c r="H100" i="8" s="1"/>
  <c r="L173" i="11"/>
  <c r="N173" i="11" s="1"/>
  <c r="I174" i="8" s="1"/>
  <c r="K173" i="11"/>
  <c r="M173" i="11" s="1"/>
  <c r="H174" i="8" s="1"/>
  <c r="L105" i="11"/>
  <c r="N105" i="11" s="1"/>
  <c r="I106" i="8" s="1"/>
  <c r="K105" i="11"/>
  <c r="M105" i="11" s="1"/>
  <c r="H106" i="8" s="1"/>
  <c r="L157" i="11"/>
  <c r="N157" i="11" s="1"/>
  <c r="I158" i="8" s="1"/>
  <c r="K157" i="11"/>
  <c r="M157" i="11" s="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30" i="9"/>
  <c r="F31" i="8" s="1"/>
  <c r="D38" i="9"/>
  <c r="F39" i="8" s="1"/>
  <c r="D46" i="9"/>
  <c r="F47" i="8" s="1"/>
  <c r="D56" i="9"/>
  <c r="F57" i="8" s="1"/>
  <c r="D64" i="9"/>
  <c r="F65" i="8" s="1"/>
  <c r="D77" i="9"/>
  <c r="F78" i="8" s="1"/>
  <c r="D85" i="9"/>
  <c r="F86" i="8" s="1"/>
  <c r="D93" i="9"/>
  <c r="F94" i="8" s="1"/>
  <c r="D101" i="9"/>
  <c r="F102" i="8" s="1"/>
  <c r="D109" i="9"/>
  <c r="F110" i="8" s="1"/>
  <c r="D117" i="9"/>
  <c r="F118" i="8" s="1"/>
  <c r="D125" i="9"/>
  <c r="F126" i="8" s="1"/>
  <c r="D133" i="9"/>
  <c r="F134" i="8" s="1"/>
  <c r="D141" i="9"/>
  <c r="F142" i="8" s="1"/>
  <c r="D149" i="9"/>
  <c r="F150" i="8" s="1"/>
  <c r="D159" i="9"/>
  <c r="F160" i="8" s="1"/>
  <c r="D167" i="9"/>
  <c r="F168" i="8" s="1"/>
  <c r="D175" i="9"/>
  <c r="F176" i="8" s="1"/>
  <c r="D183" i="9"/>
  <c r="F184" i="8" s="1"/>
  <c r="E75" i="9"/>
  <c r="G76" i="8" s="1"/>
  <c r="E83" i="9"/>
  <c r="G84" i="8" s="1"/>
  <c r="E91" i="9"/>
  <c r="G92" i="8" s="1"/>
  <c r="E99" i="9"/>
  <c r="G100" i="8" s="1"/>
  <c r="E107" i="9"/>
  <c r="G108" i="8" s="1"/>
  <c r="E115" i="9"/>
  <c r="G116" i="8" s="1"/>
  <c r="E123" i="9"/>
  <c r="G124" i="8" s="1"/>
  <c r="E131" i="9"/>
  <c r="G132" i="8" s="1"/>
  <c r="E139" i="9"/>
  <c r="G140" i="8" s="1"/>
  <c r="E147" i="9"/>
  <c r="G148" i="8" s="1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 s="1"/>
  <c r="I157" i="8" s="1"/>
  <c r="K156" i="11"/>
  <c r="M156" i="11" s="1"/>
  <c r="H157" i="8" s="1"/>
  <c r="K182" i="11"/>
  <c r="M182" i="11" s="1"/>
  <c r="H183" i="8" s="1"/>
  <c r="L182" i="11"/>
  <c r="N182" i="11" s="1"/>
  <c r="I183" i="8" s="1"/>
  <c r="K146" i="11"/>
  <c r="M146" i="11" s="1"/>
  <c r="H147" i="8" s="1"/>
  <c r="L146" i="11"/>
  <c r="N146" i="11" s="1"/>
  <c r="I147" i="8" s="1"/>
  <c r="K114" i="11"/>
  <c r="M114" i="11" s="1"/>
  <c r="H115" i="8" s="1"/>
  <c r="L114" i="11"/>
  <c r="N114" i="11" s="1"/>
  <c r="I115" i="8" s="1"/>
  <c r="K82" i="11"/>
  <c r="M82" i="11" s="1"/>
  <c r="H83" i="8" s="1"/>
  <c r="L82" i="11"/>
  <c r="N82" i="11" s="1"/>
  <c r="I83" i="8" s="1"/>
  <c r="L132" i="11"/>
  <c r="N132" i="11" s="1"/>
  <c r="I133" i="8" s="1"/>
  <c r="K132" i="11"/>
  <c r="M132" i="11" s="1"/>
  <c r="H133" i="8" s="1"/>
  <c r="L100" i="11"/>
  <c r="N100" i="11" s="1"/>
  <c r="I101" i="8" s="1"/>
  <c r="K100" i="11"/>
  <c r="M100" i="11" s="1"/>
  <c r="H101" i="8" s="1"/>
  <c r="L68" i="11"/>
  <c r="N68" i="11" s="1"/>
  <c r="I69" i="8" s="1"/>
  <c r="K68" i="11"/>
  <c r="M68" i="11" s="1"/>
  <c r="H69" i="8" s="1"/>
  <c r="K33" i="11"/>
  <c r="M33" i="11" s="1"/>
  <c r="H34" i="8" s="1"/>
  <c r="L33" i="11"/>
  <c r="N33" i="11" s="1"/>
  <c r="I34" i="8" s="1"/>
  <c r="K55" i="11"/>
  <c r="M55" i="11" s="1"/>
  <c r="H56" i="8" s="1"/>
  <c r="L55" i="11"/>
  <c r="N55" i="11" s="1"/>
  <c r="I56" i="8" s="1"/>
  <c r="K153" i="11"/>
  <c r="M153" i="11" s="1"/>
  <c r="H154" i="8" s="1"/>
  <c r="L153" i="11"/>
  <c r="N153" i="11" s="1"/>
  <c r="I154" i="8" s="1"/>
  <c r="K66" i="11"/>
  <c r="M66" i="11" s="1"/>
  <c r="H67" i="8" s="1"/>
  <c r="L66" i="11"/>
  <c r="N66" i="11" s="1"/>
  <c r="I67" i="8" s="1"/>
  <c r="K176" i="11"/>
  <c r="M176" i="11" s="1"/>
  <c r="H177" i="8" s="1"/>
  <c r="L176" i="11"/>
  <c r="N176" i="11" s="1"/>
  <c r="I177" i="8" s="1"/>
  <c r="L142" i="11"/>
  <c r="N142" i="11" s="1"/>
  <c r="I143" i="8" s="1"/>
  <c r="K142" i="11"/>
  <c r="M142" i="11" s="1"/>
  <c r="H143" i="8" s="1"/>
  <c r="L110" i="11"/>
  <c r="N110" i="11" s="1"/>
  <c r="I111" i="8" s="1"/>
  <c r="K110" i="11"/>
  <c r="M110" i="11" s="1"/>
  <c r="H111" i="8" s="1"/>
  <c r="L78" i="11"/>
  <c r="N78" i="11" s="1"/>
  <c r="I79" i="8" s="1"/>
  <c r="K78" i="11"/>
  <c r="M78" i="11" s="1"/>
  <c r="H79" i="8" s="1"/>
  <c r="K59" i="11"/>
  <c r="M59" i="11" s="1"/>
  <c r="H60" i="8" s="1"/>
  <c r="L59" i="11"/>
  <c r="N59" i="11" s="1"/>
  <c r="I60" i="8" s="1"/>
  <c r="K27" i="11"/>
  <c r="M27" i="11" s="1"/>
  <c r="H28" i="8" s="1"/>
  <c r="L27" i="11"/>
  <c r="N27" i="11" s="1"/>
  <c r="I28" i="8" s="1"/>
  <c r="L162" i="11"/>
  <c r="N162" i="11" s="1"/>
  <c r="I163" i="8" s="1"/>
  <c r="K162" i="11"/>
  <c r="M162" i="11" s="1"/>
  <c r="H163" i="8" s="1"/>
  <c r="L88" i="11"/>
  <c r="N88" i="11" s="1"/>
  <c r="I89" i="8" s="1"/>
  <c r="K88" i="11"/>
  <c r="M88" i="11" s="1"/>
  <c r="H89" i="8" s="1"/>
  <c r="K61" i="11"/>
  <c r="M61" i="11" s="1"/>
  <c r="H62" i="8" s="1"/>
  <c r="L61" i="11"/>
  <c r="N61" i="11" s="1"/>
  <c r="I62" i="8" s="1"/>
  <c r="K96" i="11"/>
  <c r="M96" i="11" s="1"/>
  <c r="H97" i="8" s="1"/>
  <c r="L96" i="11"/>
  <c r="N96" i="11" s="1"/>
  <c r="I97" i="8" s="1"/>
  <c r="K154" i="11"/>
  <c r="M154" i="11" s="1"/>
  <c r="H155" i="8" s="1"/>
  <c r="L154" i="11"/>
  <c r="N154" i="11" s="1"/>
  <c r="I155" i="8" s="1"/>
  <c r="L185" i="11"/>
  <c r="N185" i="11" s="1"/>
  <c r="I186" i="8" s="1"/>
  <c r="K185" i="11"/>
  <c r="M185" i="11" s="1"/>
  <c r="H186" i="8" s="1"/>
  <c r="L121" i="11"/>
  <c r="N121" i="11" s="1"/>
  <c r="I122" i="8" s="1"/>
  <c r="K121" i="11"/>
  <c r="M121" i="11" s="1"/>
  <c r="H122" i="8" s="1"/>
  <c r="L115" i="11"/>
  <c r="N115" i="11" s="1"/>
  <c r="I116" i="8" s="1"/>
  <c r="K115" i="11"/>
  <c r="M115" i="11" s="1"/>
  <c r="H116" i="8" s="1"/>
  <c r="K179" i="11"/>
  <c r="M179" i="11" s="1"/>
  <c r="H180" i="8" s="1"/>
  <c r="L179" i="11"/>
  <c r="N179" i="11" s="1"/>
  <c r="I180" i="8" s="1"/>
  <c r="K145" i="11"/>
  <c r="M145" i="11" s="1"/>
  <c r="H146" i="8" s="1"/>
  <c r="L145" i="11"/>
  <c r="N145" i="11" s="1"/>
  <c r="I146" i="8" s="1"/>
  <c r="K91" i="11"/>
  <c r="M91" i="11" s="1"/>
  <c r="H92" i="8" s="1"/>
  <c r="L91" i="11"/>
  <c r="N91" i="11" s="1"/>
  <c r="I92" i="8" s="1"/>
  <c r="K75" i="11"/>
  <c r="M75" i="11" s="1"/>
  <c r="H76" i="8" s="1"/>
  <c r="L75" i="11"/>
  <c r="N75" i="11" s="1"/>
  <c r="I76" i="8" s="1"/>
  <c r="L46" i="11"/>
  <c r="N46" i="11" s="1"/>
  <c r="I47" i="8" s="1"/>
  <c r="K46" i="11"/>
  <c r="M46" i="11" s="1"/>
  <c r="H47" i="8" s="1"/>
  <c r="L111" i="11"/>
  <c r="N111" i="11" s="1"/>
  <c r="I112" i="8" s="1"/>
  <c r="K111" i="11"/>
  <c r="M111" i="11" s="1"/>
  <c r="H112" i="8" s="1"/>
  <c r="K56" i="11"/>
  <c r="M56" i="11" s="1"/>
  <c r="H57" i="8" s="1"/>
  <c r="L56" i="11"/>
  <c r="N56" i="11" s="1"/>
  <c r="I57" i="8" s="1"/>
  <c r="L137" i="11"/>
  <c r="N137" i="11" s="1"/>
  <c r="I138" i="8" s="1"/>
  <c r="K137" i="11"/>
  <c r="M137" i="11" s="1"/>
  <c r="H138" i="8" s="1"/>
  <c r="L117" i="11"/>
  <c r="N117" i="11" s="1"/>
  <c r="I118" i="8" s="1"/>
  <c r="K117" i="11"/>
  <c r="M117" i="11" s="1"/>
  <c r="H118" i="8" s="1"/>
  <c r="K103" i="11"/>
  <c r="M103" i="11" s="1"/>
  <c r="H104" i="8" s="1"/>
  <c r="L103" i="11"/>
  <c r="N103" i="11" s="1"/>
  <c r="I104" i="8" s="1"/>
  <c r="E27" i="9"/>
  <c r="G28" i="8" s="1"/>
  <c r="E35" i="9"/>
  <c r="G36" i="8" s="1"/>
  <c r="E43" i="9"/>
  <c r="G44" i="8" s="1"/>
  <c r="E51" i="9"/>
  <c r="G52" i="8" s="1"/>
  <c r="E59" i="9"/>
  <c r="G60" i="8" s="1"/>
  <c r="E67" i="9"/>
  <c r="G68" i="8" s="1"/>
  <c r="D32" i="9"/>
  <c r="F33" i="8" s="1"/>
  <c r="D40" i="9"/>
  <c r="F41" i="8" s="1"/>
  <c r="D48" i="9"/>
  <c r="F49" i="8" s="1"/>
  <c r="G203" i="5"/>
  <c r="G252" i="5"/>
  <c r="F340" i="5"/>
  <c r="G211" i="5"/>
  <c r="G275" i="5"/>
  <c r="G319" i="5"/>
  <c r="G357" i="5"/>
  <c r="I255" i="5"/>
  <c r="F303" i="5"/>
  <c r="E295" i="5"/>
  <c r="I332" i="5"/>
  <c r="I325" i="5"/>
  <c r="I228" i="5"/>
  <c r="I316" i="5"/>
  <c r="I348" i="5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F332" i="5"/>
  <c r="I365" i="5"/>
  <c r="I196" i="5"/>
  <c r="I256" i="5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I227" i="5"/>
  <c r="F252" i="5"/>
  <c r="F279" i="5"/>
  <c r="F295" i="5"/>
  <c r="F345" i="5"/>
  <c r="F365" i="5"/>
  <c r="E162" i="5"/>
  <c r="H163" i="2" s="1"/>
  <c r="E271" i="5"/>
  <c r="I279" i="5"/>
  <c r="F320" i="5"/>
  <c r="F328" i="5"/>
  <c r="F336" i="5"/>
  <c r="I345" i="5"/>
  <c r="F360" i="5"/>
  <c r="I212" i="5"/>
  <c r="I244" i="5"/>
  <c r="I336" i="5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E310" i="5"/>
  <c r="J997" i="11"/>
  <c r="J988" i="11"/>
  <c r="J1001" i="11"/>
  <c r="I991" i="11"/>
  <c r="L20" i="11"/>
  <c r="N20" i="11" s="1"/>
  <c r="I21" i="8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35" i="8" l="1"/>
  <c r="M35" i="8" s="1"/>
  <c r="E51" i="8"/>
  <c r="M51" i="8" s="1"/>
  <c r="E67" i="8"/>
  <c r="M67" i="8" s="1"/>
  <c r="E83" i="8"/>
  <c r="M83" i="8" s="1"/>
  <c r="E99" i="8"/>
  <c r="M99" i="8" s="1"/>
  <c r="E115" i="8"/>
  <c r="M115" i="8" s="1"/>
  <c r="E131" i="8"/>
  <c r="M131" i="8" s="1"/>
  <c r="E147" i="8"/>
  <c r="M147" i="8" s="1"/>
  <c r="K2" i="11"/>
  <c r="M2" i="11" s="1"/>
  <c r="H3" i="8" s="1"/>
  <c r="D189" i="8"/>
  <c r="L189" i="8" s="1"/>
  <c r="E189" i="8"/>
  <c r="M189" i="8" s="1"/>
  <c r="D28" i="8"/>
  <c r="L28" i="8" s="1"/>
  <c r="E28" i="8"/>
  <c r="M28" i="8" s="1"/>
  <c r="E60" i="8"/>
  <c r="M60" i="8" s="1"/>
  <c r="D60" i="8"/>
  <c r="L60" i="8" s="1"/>
  <c r="E88" i="8"/>
  <c r="M88" i="8" s="1"/>
  <c r="D88" i="8"/>
  <c r="L88" i="8" s="1"/>
  <c r="E120" i="8"/>
  <c r="M120" i="8" s="1"/>
  <c r="D120" i="8"/>
  <c r="L120" i="8" s="1"/>
  <c r="E152" i="8"/>
  <c r="M152" i="8" s="1"/>
  <c r="D152" i="8"/>
  <c r="L152" i="8" s="1"/>
  <c r="E184" i="8"/>
  <c r="M184" i="8" s="1"/>
  <c r="D184" i="8"/>
  <c r="L184" i="8" s="1"/>
  <c r="E58" i="8"/>
  <c r="M58" i="8" s="1"/>
  <c r="D58" i="8"/>
  <c r="L58" i="8" s="1"/>
  <c r="E78" i="8"/>
  <c r="M78" i="8" s="1"/>
  <c r="D78" i="8"/>
  <c r="L78" i="8" s="1"/>
  <c r="E94" i="8"/>
  <c r="M94" i="8" s="1"/>
  <c r="D94" i="8"/>
  <c r="L94" i="8" s="1"/>
  <c r="E110" i="8"/>
  <c r="M110" i="8" s="1"/>
  <c r="D110" i="8"/>
  <c r="L110" i="8" s="1"/>
  <c r="E126" i="8"/>
  <c r="M126" i="8" s="1"/>
  <c r="D126" i="8"/>
  <c r="L126" i="8" s="1"/>
  <c r="E142" i="8"/>
  <c r="M142" i="8" s="1"/>
  <c r="D142" i="8"/>
  <c r="L142" i="8" s="1"/>
  <c r="E158" i="8"/>
  <c r="M158" i="8" s="1"/>
  <c r="D158" i="8"/>
  <c r="L158" i="8" s="1"/>
  <c r="E174" i="8"/>
  <c r="M174" i="8" s="1"/>
  <c r="D174" i="8"/>
  <c r="L174" i="8" s="1"/>
  <c r="D167" i="8"/>
  <c r="L167" i="8" s="1"/>
  <c r="E167" i="8"/>
  <c r="M167" i="8" s="1"/>
  <c r="D183" i="8"/>
  <c r="L183" i="8" s="1"/>
  <c r="E183" i="8"/>
  <c r="M183" i="8" s="1"/>
  <c r="D36" i="8"/>
  <c r="L36" i="8" s="1"/>
  <c r="E36" i="8"/>
  <c r="M36" i="8" s="1"/>
  <c r="E68" i="8"/>
  <c r="M68" i="8" s="1"/>
  <c r="D68" i="8"/>
  <c r="L68" i="8" s="1"/>
  <c r="E96" i="8"/>
  <c r="M96" i="8" s="1"/>
  <c r="D96" i="8"/>
  <c r="L96" i="8" s="1"/>
  <c r="E128" i="8"/>
  <c r="M128" i="8" s="1"/>
  <c r="D128" i="8"/>
  <c r="L128" i="8" s="1"/>
  <c r="E160" i="8"/>
  <c r="M160" i="8" s="1"/>
  <c r="D160" i="8"/>
  <c r="L160" i="8" s="1"/>
  <c r="D34" i="8"/>
  <c r="L34" i="8" s="1"/>
  <c r="E34" i="8"/>
  <c r="M34" i="8" s="1"/>
  <c r="E66" i="8"/>
  <c r="M66" i="8" s="1"/>
  <c r="D66" i="8"/>
  <c r="L66" i="8" s="1"/>
  <c r="E82" i="8"/>
  <c r="M82" i="8" s="1"/>
  <c r="D82" i="8"/>
  <c r="L82" i="8" s="1"/>
  <c r="E98" i="8"/>
  <c r="M98" i="8" s="1"/>
  <c r="D98" i="8"/>
  <c r="L98" i="8" s="1"/>
  <c r="E114" i="8"/>
  <c r="M114" i="8" s="1"/>
  <c r="D114" i="8"/>
  <c r="L114" i="8" s="1"/>
  <c r="E130" i="8"/>
  <c r="M130" i="8" s="1"/>
  <c r="D130" i="8"/>
  <c r="L130" i="8" s="1"/>
  <c r="E146" i="8"/>
  <c r="M146" i="8" s="1"/>
  <c r="D146" i="8"/>
  <c r="L146" i="8" s="1"/>
  <c r="E162" i="8"/>
  <c r="M162" i="8" s="1"/>
  <c r="D162" i="8"/>
  <c r="L162" i="8" s="1"/>
  <c r="E178" i="8"/>
  <c r="M178" i="8" s="1"/>
  <c r="D178" i="8"/>
  <c r="L178" i="8" s="1"/>
  <c r="D155" i="8"/>
  <c r="L155" i="8" s="1"/>
  <c r="E155" i="8"/>
  <c r="M155" i="8" s="1"/>
  <c r="D171" i="8"/>
  <c r="L171" i="8" s="1"/>
  <c r="E171" i="8"/>
  <c r="M171" i="8" s="1"/>
  <c r="D187" i="8"/>
  <c r="L187" i="8" s="1"/>
  <c r="E187" i="8"/>
  <c r="M187" i="8" s="1"/>
  <c r="D44" i="8"/>
  <c r="L44" i="8" s="1"/>
  <c r="E44" i="8"/>
  <c r="M44" i="8" s="1"/>
  <c r="E72" i="8"/>
  <c r="M72" i="8" s="1"/>
  <c r="D72" i="8"/>
  <c r="L72" i="8" s="1"/>
  <c r="E104" i="8"/>
  <c r="M104" i="8" s="1"/>
  <c r="D104" i="8"/>
  <c r="L104" i="8" s="1"/>
  <c r="E136" i="8"/>
  <c r="M136" i="8" s="1"/>
  <c r="D136" i="8"/>
  <c r="L136" i="8" s="1"/>
  <c r="E168" i="8"/>
  <c r="M168" i="8" s="1"/>
  <c r="D168" i="8"/>
  <c r="L168" i="8" s="1"/>
  <c r="D42" i="8"/>
  <c r="L42" i="8" s="1"/>
  <c r="E42" i="8"/>
  <c r="M42" i="8" s="1"/>
  <c r="E70" i="8"/>
  <c r="M70" i="8" s="1"/>
  <c r="D70" i="8"/>
  <c r="L70" i="8" s="1"/>
  <c r="E86" i="8"/>
  <c r="M86" i="8" s="1"/>
  <c r="D86" i="8"/>
  <c r="L86" i="8" s="1"/>
  <c r="E102" i="8"/>
  <c r="M102" i="8" s="1"/>
  <c r="D102" i="8"/>
  <c r="L102" i="8" s="1"/>
  <c r="E118" i="8"/>
  <c r="M118" i="8" s="1"/>
  <c r="D118" i="8"/>
  <c r="L118" i="8" s="1"/>
  <c r="E134" i="8"/>
  <c r="M134" i="8" s="1"/>
  <c r="D134" i="8"/>
  <c r="L134" i="8" s="1"/>
  <c r="E150" i="8"/>
  <c r="M150" i="8" s="1"/>
  <c r="D150" i="8"/>
  <c r="L150" i="8" s="1"/>
  <c r="E166" i="8"/>
  <c r="M166" i="8" s="1"/>
  <c r="D166" i="8"/>
  <c r="L166" i="8" s="1"/>
  <c r="E182" i="8"/>
  <c r="M182" i="8" s="1"/>
  <c r="D182" i="8"/>
  <c r="L182" i="8" s="1"/>
  <c r="D159" i="8"/>
  <c r="L159" i="8" s="1"/>
  <c r="E159" i="8"/>
  <c r="M159" i="8" s="1"/>
  <c r="D175" i="8"/>
  <c r="L175" i="8" s="1"/>
  <c r="E175" i="8"/>
  <c r="M175" i="8" s="1"/>
  <c r="E52" i="8"/>
  <c r="M52" i="8" s="1"/>
  <c r="D52" i="8"/>
  <c r="L52" i="8" s="1"/>
  <c r="E80" i="8"/>
  <c r="M80" i="8" s="1"/>
  <c r="D80" i="8"/>
  <c r="L80" i="8" s="1"/>
  <c r="E112" i="8"/>
  <c r="M112" i="8" s="1"/>
  <c r="D112" i="8"/>
  <c r="L112" i="8" s="1"/>
  <c r="E144" i="8"/>
  <c r="M144" i="8" s="1"/>
  <c r="D144" i="8"/>
  <c r="L144" i="8" s="1"/>
  <c r="E176" i="8"/>
  <c r="M176" i="8" s="1"/>
  <c r="D176" i="8"/>
  <c r="L176" i="8" s="1"/>
  <c r="D50" i="8"/>
  <c r="L50" i="8" s="1"/>
  <c r="E50" i="8"/>
  <c r="M50" i="8" s="1"/>
  <c r="E74" i="8"/>
  <c r="M74" i="8" s="1"/>
  <c r="D74" i="8"/>
  <c r="L74" i="8" s="1"/>
  <c r="E90" i="8"/>
  <c r="M90" i="8" s="1"/>
  <c r="D90" i="8"/>
  <c r="L90" i="8" s="1"/>
  <c r="E106" i="8"/>
  <c r="M106" i="8" s="1"/>
  <c r="D106" i="8"/>
  <c r="L106" i="8" s="1"/>
  <c r="E122" i="8"/>
  <c r="M122" i="8" s="1"/>
  <c r="D122" i="8"/>
  <c r="L122" i="8" s="1"/>
  <c r="E138" i="8"/>
  <c r="M138" i="8" s="1"/>
  <c r="D138" i="8"/>
  <c r="L138" i="8" s="1"/>
  <c r="E154" i="8"/>
  <c r="M154" i="8" s="1"/>
  <c r="D154" i="8"/>
  <c r="L154" i="8" s="1"/>
  <c r="E170" i="8"/>
  <c r="M170" i="8" s="1"/>
  <c r="D170" i="8"/>
  <c r="L170" i="8" s="1"/>
  <c r="E186" i="8"/>
  <c r="M186" i="8" s="1"/>
  <c r="D186" i="8"/>
  <c r="L186" i="8" s="1"/>
  <c r="D163" i="8"/>
  <c r="L163" i="8" s="1"/>
  <c r="E163" i="8"/>
  <c r="M163" i="8" s="1"/>
  <c r="D179" i="8"/>
  <c r="L179" i="8" s="1"/>
  <c r="E179" i="8"/>
  <c r="M179" i="8" s="1"/>
  <c r="E12" i="8"/>
  <c r="M12" i="8" s="1"/>
  <c r="T633" i="4"/>
  <c r="T593" i="4"/>
  <c r="T493" i="4"/>
  <c r="T477" i="4"/>
  <c r="T497" i="4"/>
  <c r="T473" i="4"/>
  <c r="T489" i="4"/>
  <c r="U494" i="4"/>
  <c r="U478" i="4"/>
  <c r="U414" i="4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V965" i="4"/>
  <c r="G155" i="2"/>
  <c r="P155" i="2" s="1"/>
  <c r="F180" i="2"/>
  <c r="O180" i="2" s="1"/>
  <c r="F164" i="2"/>
  <c r="O164" i="2" s="1"/>
  <c r="F173" i="2"/>
  <c r="O173" i="2" s="1"/>
  <c r="U544" i="4"/>
  <c r="F78" i="2"/>
  <c r="O78" i="2" s="1"/>
  <c r="T825" i="4"/>
  <c r="E94" i="2"/>
  <c r="N94" i="2" s="1"/>
  <c r="G185" i="2"/>
  <c r="P185" i="2" s="1"/>
  <c r="E100" i="2"/>
  <c r="N100" i="2" s="1"/>
  <c r="F72" i="2"/>
  <c r="O72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F166" i="2"/>
  <c r="O166" i="2" s="1"/>
  <c r="E150" i="2"/>
  <c r="N150" i="2" s="1"/>
  <c r="V369" i="4"/>
  <c r="W369" i="4" s="1"/>
  <c r="X369" i="4" s="1"/>
  <c r="Y369" i="4" s="1"/>
  <c r="U945" i="4"/>
  <c r="V490" i="4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4" i="8"/>
  <c r="M4" i="8" s="1"/>
  <c r="G16" i="2"/>
  <c r="P16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16" i="4" l="1"/>
  <c r="W216" i="4" s="1"/>
  <c r="V352" i="4"/>
  <c r="W352" i="4" s="1"/>
  <c r="W454" i="4"/>
  <c r="X454" i="4" s="1"/>
  <c r="Y454" i="4" s="1"/>
  <c r="V577" i="4"/>
  <c r="V785" i="4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W817" i="4" s="1"/>
  <c r="X817" i="4" s="1"/>
  <c r="Y817" i="4" s="1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U482" i="4" s="1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C462" i="4"/>
  <c r="AO462" i="4" s="1"/>
  <c r="AU462" i="4" s="1"/>
  <c r="AE213" i="4"/>
  <c r="AF37" i="4"/>
  <c r="AF462" i="4"/>
  <c r="AK213" i="4"/>
  <c r="AA520" i="4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M520" i="4" l="1"/>
  <c r="AS520" i="4" s="1"/>
  <c r="AM442" i="4"/>
  <c r="AS442" i="4" s="1"/>
  <c r="AO498" i="4"/>
  <c r="AU498" i="4" s="1"/>
  <c r="AN520" i="4"/>
  <c r="AT520" i="4" s="1"/>
  <c r="AL462" i="4"/>
  <c r="AR462" i="4" s="1"/>
  <c r="AL478" i="4"/>
  <c r="AR478" i="4" s="1"/>
  <c r="AP478" i="4"/>
  <c r="AV478" i="4" s="1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L609" i="4" s="1"/>
  <c r="AR609" i="4" s="1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P617" i="4" s="1"/>
  <c r="AV617" i="4" s="1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O641" i="4" s="1"/>
  <c r="AU641" i="4" s="1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P633" i="4" s="1"/>
  <c r="AV633" i="4" s="1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 s="1"/>
  <c r="AT779" i="4" s="1"/>
  <c r="AA779" i="4"/>
  <c r="AC779" i="4"/>
  <c r="AB795" i="4"/>
  <c r="AN795" i="4" s="1"/>
  <c r="AT795" i="4" s="1"/>
  <c r="AE795" i="4"/>
  <c r="Z803" i="4"/>
  <c r="AB803" i="4"/>
  <c r="AD803" i="4"/>
  <c r="AA803" i="4"/>
  <c r="AE803" i="4"/>
  <c r="AC803" i="4"/>
  <c r="Z811" i="4"/>
  <c r="AL811" i="4" s="1"/>
  <c r="AR811" i="4" s="1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M617" i="4"/>
  <c r="AS617" i="4" s="1"/>
  <c r="AN617" i="4"/>
  <c r="AT617" i="4" s="1"/>
  <c r="AN633" i="4"/>
  <c r="AT633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N625" i="4"/>
  <c r="AT625" i="4" s="1"/>
  <c r="AQ633" i="4"/>
  <c r="AW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M461" i="4" l="1"/>
  <c r="AS461" i="4" s="1"/>
  <c r="AL585" i="4"/>
  <c r="AR585" i="4" s="1"/>
  <c r="AO422" i="4"/>
  <c r="AU422" i="4" s="1"/>
  <c r="Y771" i="4"/>
  <c r="AN150" i="4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D617" i="4" s="1"/>
  <c r="H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AT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V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T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V683" i="4" s="1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G771" i="4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V779" i="4" s="1"/>
  <c r="AJ699" i="4"/>
  <c r="AP699" i="4" s="1"/>
  <c r="AV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AV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T675" i="4" s="1"/>
  <c r="AO979" i="4"/>
  <c r="AU979" i="4" s="1"/>
  <c r="AM595" i="4"/>
  <c r="AS595" i="4" s="1"/>
  <c r="AP595" i="4"/>
  <c r="AV595" i="4" s="1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V803" i="4" s="1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AO319" i="4" s="1"/>
  <c r="AU319" i="4" s="1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AO255" i="4" s="1"/>
  <c r="AU255" i="4" s="1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F248" i="4" l="1"/>
  <c r="J248" i="4" s="1"/>
  <c r="AN287" i="4"/>
  <c r="AT287" i="4" s="1"/>
  <c r="AQ349" i="4"/>
  <c r="AW349" i="4" s="1"/>
  <c r="AM667" i="4"/>
  <c r="AS667" i="4" s="1"/>
  <c r="AN211" i="4"/>
  <c r="AT211" i="4" s="1"/>
  <c r="AM319" i="4"/>
  <c r="AS319" i="4" s="1"/>
  <c r="AN351" i="4"/>
  <c r="AT351" i="4" s="1"/>
  <c r="AM472" i="4"/>
  <c r="AS472" i="4" s="1"/>
  <c r="AN504" i="4"/>
  <c r="AT504" i="4" s="1"/>
  <c r="AQ392" i="4"/>
  <c r="AW392" i="4" s="1"/>
  <c r="AM211" i="4"/>
  <c r="AS211" i="4" s="1"/>
  <c r="AN255" i="4"/>
  <c r="AT255" i="4" s="1"/>
  <c r="AM351" i="4"/>
  <c r="AS351" i="4" s="1"/>
  <c r="AN408" i="4"/>
  <c r="AT408" i="4" s="1"/>
  <c r="AM504" i="4"/>
  <c r="AS504" i="4" s="1"/>
  <c r="AQ277" i="4"/>
  <c r="AW277" i="4" s="1"/>
  <c r="AN649" i="4"/>
  <c r="AT649" i="4" s="1"/>
  <c r="AQ315" i="4"/>
  <c r="AW315" i="4" s="1"/>
  <c r="AP415" i="4"/>
  <c r="AV415" i="4" s="1"/>
  <c r="AQ372" i="4"/>
  <c r="AW372" i="4" s="1"/>
  <c r="AB771" i="4"/>
  <c r="AN771" i="4" s="1"/>
  <c r="AT771" i="4" s="1"/>
  <c r="AA771" i="4"/>
  <c r="AM771" i="4" s="1"/>
  <c r="AS771" i="4" s="1"/>
  <c r="AC771" i="4"/>
  <c r="AI771" i="4"/>
  <c r="F617" i="4"/>
  <c r="J617" i="4" s="1"/>
  <c r="AM626" i="4"/>
  <c r="AS626" i="4" s="1"/>
  <c r="AM634" i="4"/>
  <c r="AS634" i="4" s="1"/>
  <c r="G617" i="4"/>
  <c r="AP637" i="4"/>
  <c r="AV637" i="4" s="1"/>
  <c r="AN623" i="4"/>
  <c r="AT623" i="4" s="1"/>
  <c r="AN647" i="4"/>
  <c r="AT647" i="4" s="1"/>
  <c r="AO452" i="4"/>
  <c r="AU452" i="4" s="1"/>
  <c r="AM440" i="4"/>
  <c r="AS440" i="4" s="1"/>
  <c r="AP287" i="4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V651" i="4" s="1"/>
  <c r="AN859" i="4"/>
  <c r="AT859" i="4" s="1"/>
  <c r="AO827" i="4"/>
  <c r="AU827" i="4" s="1"/>
  <c r="AP987" i="4"/>
  <c r="AV987" i="4" s="1"/>
  <c r="AM699" i="4"/>
  <c r="AS699" i="4" s="1"/>
  <c r="AP647" i="4"/>
  <c r="AV647" i="4" s="1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T699" i="4" s="1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T747" i="4" s="1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T811" i="4" s="1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AV611" i="4" s="1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T683" i="4" s="1"/>
  <c r="AM683" i="4"/>
  <c r="AS683" i="4" s="1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E412" i="4"/>
  <c r="I412" i="4" s="1"/>
  <c r="D412" i="4"/>
  <c r="H412" i="4" s="1"/>
  <c r="G412" i="4"/>
  <c r="F412" i="4"/>
  <c r="J412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F195" i="4" l="1"/>
  <c r="J195" i="4" s="1"/>
  <c r="D349" i="4"/>
  <c r="H349" i="4" s="1"/>
  <c r="D195" i="4"/>
  <c r="H195" i="4" s="1"/>
  <c r="F364" i="4"/>
  <c r="J364" i="4" s="1"/>
  <c r="D275" i="4"/>
  <c r="H275" i="4" s="1"/>
  <c r="AL202" i="4"/>
  <c r="AR202" i="4" s="1"/>
  <c r="AO310" i="4"/>
  <c r="AU310" i="4" s="1"/>
  <c r="AO771" i="4"/>
  <c r="AU771" i="4" s="1"/>
  <c r="D644" i="4"/>
  <c r="H644" i="4" s="1"/>
  <c r="E626" i="4"/>
  <c r="I626" i="4" s="1"/>
  <c r="D812" i="4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<sst xmlns="http://schemas.openxmlformats.org/spreadsheetml/2006/main" count="1150" uniqueCount="472">
  <si>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</si>
  <si>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</si>
  <si>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</si>
  <si>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</si>
  <si>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</si>
  <si>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</si>
  <si>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</si>
  <si>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</si>
  <si>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</si>
  <si>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</si>
  <si>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</si>
  <si>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</si>
  <si>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</si>
  <si>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</si>
  <si>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</si>
  <si>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</si>
  <si>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</si>
  <si>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</si>
  <si>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</si>
  <si>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</si>
  <si>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</si>
  <si>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</si>
  <si>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</si>
  <si>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</si>
  <si>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</si>
  <si>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</si>
  <si>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</si>
  <si>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</si>
  <si>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</si>
  <si>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</si>
  <si>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</si>
  <si>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</si>
  <si>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</si>
  <si>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</si>
  <si>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</si>
  <si>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</si>
  <si>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</si>
  <si>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</si>
  <si>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</si>
  <si>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</si>
  <si>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</si>
  <si>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</si>
  <si>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</si>
  <si>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</si>
  <si>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</si>
  <si>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</si>
  <si>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</si>
  <si>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</si>
  <si>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</si>
  <si>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</si>
  <si>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</si>
  <si>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</si>
  <si>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</si>
  <si>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</si>
  <si>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</si>
  <si>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</si>
  <si>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</si>
  <si>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</si>
  <si>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</si>
  <si>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</si>
  <si>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</si>
  <si>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</si>
  <si>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</si>
  <si>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</si>
  <si>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</si>
  <si>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</si>
  <si>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</si>
  <si>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</si>
  <si>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</si>
  <si>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</si>
  <si>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</si>
  <si>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</si>
  <si>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</si>
  <si>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</si>
  <si>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</si>
  <si>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</si>
  <si>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</si>
  <si>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</si>
  <si>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</si>
  <si>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</si>
  <si>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</si>
  <si>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</si>
  <si>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</si>
  <si>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</si>
  <si>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</si>
  <si>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</si>
  <si>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</si>
  <si>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</si>
  <si>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</si>
  <si>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</si>
  <si>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</si>
  <si>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</si>
  <si>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</si>
  <si>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</si>
  <si>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</si>
  <si>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</si>
  <si>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</si>
  <si>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</si>
  <si>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</si>
  <si>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</si>
  <si>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</si>
  <si>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</si>
  <si>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</si>
  <si>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</si>
  <si>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</si>
  <si>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</si>
  <si>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</si>
  <si>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</si>
  <si>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</si>
  <si>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</si>
  <si>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</si>
  <si>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</si>
  <si>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</si>
  <si>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</si>
  <si>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</si>
  <si>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</si>
  <si>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</si>
  <si>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</si>
  <si>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</si>
  <si>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</si>
  <si>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</si>
  <si>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</si>
  <si>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</si>
  <si>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</si>
  <si>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</si>
  <si>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</si>
  <si>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</si>
  <si>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</si>
  <si>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</si>
  <si>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</si>
  <si>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</si>
  <si>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</si>
  <si>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</si>
  <si>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</si>
  <si>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</si>
  <si>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</si>
  <si>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</si>
  <si>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</si>
  <si>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</si>
  <si>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</si>
  <si>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</si>
  <si>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</si>
  <si>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</si>
  <si>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</si>
  <si>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</si>
  <si>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</si>
  <si>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</si>
  <si>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</si>
  <si>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</si>
  <si>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</si>
  <si>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</si>
  <si>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</si>
  <si>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</si>
  <si>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</si>
  <si>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</si>
  <si>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</si>
  <si>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</si>
  <si>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</si>
  <si>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</si>
  <si>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</si>
  <si>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</si>
  <si>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</si>
  <si>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</si>
  <si>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</si>
  <si>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</si>
  <si>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</si>
  <si>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</si>
  <si>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</si>
  <si>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</si>
  <si>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</si>
  <si>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</si>
  <si>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</si>
  <si>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</si>
  <si>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</si>
  <si>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</si>
  <si>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</si>
  <si>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</si>
  <si>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</si>
  <si>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</si>
  <si>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</si>
  <si>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</si>
  <si>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</si>
  <si>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</si>
  <si>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</si>
  <si>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</si>
  <si>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</si>
  <si>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</si>
  <si>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</si>
  <si>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</si>
  <si>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</si>
  <si>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</si>
  <si>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</si>
  <si>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</si>
  <si>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</si>
  <si>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</si>
  <si>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</si>
  <si>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</si>
  <si>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</si>
  <si>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</si>
  <si>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</si>
  <si>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</si>
  <si>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</si>
  <si>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</si>
  <si>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</si>
  <si>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</si>
  <si>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</si>
  <si>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</si>
  <si>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</si>
  <si>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</si>
  <si>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</si>
  <si>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</si>
  <si>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</si>
  <si>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</si>
  <si>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</si>
  <si>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</si>
  <si>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</si>
  <si>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</si>
  <si>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</si>
  <si>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</si>
  <si>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</si>
  <si>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</si>
  <si>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</si>
  <si>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</si>
  <si>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</si>
  <si>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</si>
  <si>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</si>
  <si>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</si>
  <si>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</si>
  <si>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</si>
  <si>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</si>
  <si>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</si>
  <si>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</si>
  <si>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</si>
  <si>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</si>
  <si>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</si>
  <si>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</si>
  <si>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</si>
  <si>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</si>
  <si>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</si>
  <si>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</si>
  <si>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</si>
  <si>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</si>
  <si>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</si>
  <si>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</si>
  <si>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</si>
  <si>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</si>
  <si>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</si>
  <si>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</si>
  <si>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</si>
  <si>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</si>
  <si>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</si>
  <si>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</si>
  <si>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</si>
  <si>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</si>
  <si>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</si>
  <si>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</si>
  <si>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</si>
  <si>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</si>
  <si>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</si>
  <si>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</si>
  <si>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</si>
  <si>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</si>
  <si>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</si>
  <si>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</si>
  <si>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</si>
  <si>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</si>
  <si>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</si>
  <si>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</si>
  <si>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</si>
  <si>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</si>
  <si>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</si>
  <si>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</si>
  <si>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</si>
  <si>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</si>
  <si>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</si>
  <si>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Lens</t>
  </si>
  <si>
    <t>Le Havre</t>
  </si>
  <si>
    <t>Lyon</t>
  </si>
  <si>
    <t>Montpellier</t>
  </si>
  <si>
    <t>Metz</t>
  </si>
  <si>
    <t>St Etienne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</si>
  <si>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</si>
  <si>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</si>
  <si>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</si>
  <si>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</si>
  <si>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</si>
  <si>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</si>
  <si>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</si>
  <si>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</si>
  <si>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</si>
  <si>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</si>
  <si>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</si>
  <si>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</si>
  <si>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</si>
  <si>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</si>
  <si>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</si>
  <si>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</si>
  <si>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</si>
  <si>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</si>
  <si>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</si>
  <si>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</si>
  <si>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</si>
  <si>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</si>
  <si>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</si>
  <si>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</si>
  <si>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</si>
  <si>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</si>
  <si>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</si>
  <si>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</si>
  <si>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</si>
  <si>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</si>
  <si>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</si>
  <si>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</si>
  <si>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</si>
  <si>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</si>
  <si>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</si>
  <si>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</si>
  <si>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</si>
  <si>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</si>
  <si>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</si>
  <si>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</si>
  <si>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</si>
  <si>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</si>
  <si>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</si>
  <si>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</si>
  <si>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</si>
  <si>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</si>
  <si>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</si>
  <si>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</si>
  <si>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</si>
  <si>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</si>
  <si>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</si>
  <si>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</si>
  <si>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</si>
  <si>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</si>
  <si>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</si>
  <si>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</si>
  <si>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</si>
  <si>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</si>
  <si>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</si>
  <si>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</si>
  <si>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</si>
  <si>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</si>
  <si>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</si>
  <si>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</si>
  <si>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</si>
  <si>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</si>
  <si>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</si>
  <si>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</si>
  <si>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</si>
  <si>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</si>
  <si>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</si>
  <si>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</si>
  <si>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</si>
  <si>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</si>
  <si>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</si>
  <si>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</si>
  <si>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</si>
  <si>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</si>
  <si>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</si>
  <si>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</si>
  <si>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</si>
  <si>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</si>
  <si>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</si>
  <si>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</si>
  <si>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</si>
  <si>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</si>
  <si>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</si>
  <si>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</si>
  <si>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</si>
  <si>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</si>
  <si>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</si>
  <si>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</si>
  <si>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</si>
  <si>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</si>
  <si>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</si>
  <si>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</si>
  <si>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</si>
  <si>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</si>
  <si>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</si>
  <si>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</si>
  <si>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</si>
  <si>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</si>
  <si>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</si>
  <si>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</si>
  <si>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</si>
  <si>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</si>
  <si>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</si>
  <si>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</si>
  <si>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</si>
  <si>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</si>
  <si>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</si>
  <si>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</si>
  <si>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</si>
  <si>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Logrones</t>
  </si>
  <si>
    <t>Giannina</t>
  </si>
  <si>
    <t>Apollon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</si>
  <si>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</si>
  <si>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</si>
  <si>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</si>
  <si>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</si>
  <si>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</si>
  <si>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</si>
  <si>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</si>
  <si>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</si>
  <si>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</si>
  <si>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</si>
  <si>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</si>
  <si>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</si>
  <si>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</si>
  <si>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</si>
  <si>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</si>
  <si>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</si>
  <si>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</si>
  <si>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</si>
  <si>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</si>
  <si>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</si>
  <si>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</si>
  <si>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</si>
  <si>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</si>
  <si>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</si>
  <si>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</si>
  <si>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</si>
  <si>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</si>
  <si>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</si>
  <si>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</si>
  <si>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</si>
  <si>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OV25</t>
  </si>
  <si>
    <t>UN25</t>
  </si>
  <si>
    <t>P GOALS</t>
  </si>
  <si>
    <t>P SCORE</t>
  </si>
  <si>
    <t>Goals O</t>
  </si>
  <si>
    <t>Bristol Rvs</t>
  </si>
  <si>
    <t>Aldershot</t>
  </si>
  <si>
    <t>Torquay</t>
  </si>
  <si>
    <t>Boreham Wood</t>
  </si>
  <si>
    <t>Woking</t>
  </si>
  <si>
    <t>Bromley</t>
  </si>
  <si>
    <t>Dover Athletic</t>
  </si>
  <si>
    <t>Hartlepool</t>
  </si>
  <si>
    <t>Altrincham</t>
  </si>
  <si>
    <t>King’s Lynn</t>
  </si>
  <si>
    <t>Wealdstone</t>
  </si>
  <si>
    <t>Maidenhead</t>
  </si>
  <si>
    <t>Wrexham</t>
  </si>
  <si>
    <t>Barnet</t>
  </si>
  <si>
    <t>Yeovil</t>
  </si>
  <si>
    <t>Sutton</t>
  </si>
  <si>
    <t>Sabadell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</si>
  <si>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</si>
  <si>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</si>
  <si>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</si>
  <si>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</si>
  <si>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</si>
  <si>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</si>
  <si>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</si>
  <si>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Hibernian</t>
  </si>
  <si>
    <t>Notts County</t>
  </si>
  <si>
    <t>Hatayspor</t>
  </si>
  <si>
    <t>Accrington</t>
  </si>
  <si>
    <t>Halifax</t>
  </si>
  <si>
    <t>Reggiana</t>
  </si>
  <si>
    <t>Mouscron</t>
  </si>
  <si>
    <t>20/11/2020</t>
  </si>
  <si>
    <t>21/11/2020</t>
  </si>
  <si>
    <t>22/11/2020</t>
  </si>
  <si>
    <t>23/11/2020</t>
  </si>
  <si>
    <t>ov25</t>
  </si>
  <si>
    <t>ov2.25</t>
  </si>
  <si>
    <t>ov15</t>
  </si>
  <si>
    <t>un25</t>
  </si>
  <si>
    <t>Nancy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</si>
</sst>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14" fontId="0" fillId="0" borderId="0" xfId="0" applyNumberFormat="1" applyFill="1" applyAlignment="1">
      <alignment horizontal="left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2" fontId="1" fillId="2" borderId="0" xfId="0" applyNumberFormat="1" applyFont="1" applyFill="1" applyAlignmen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1.0511368361869355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1.0460060256260135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1.0588275819785438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1.0458219570064358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1.0475117579190587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1.0607092988079927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1.0449698306901456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1.0655953417225472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1.0521795989414335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1.0524934496338532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1.0431976029859278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1.0518374708906593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1.0543819242504819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1.042106143326367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1.0439719885779606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1.042106143326367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1.0521795989414335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1.0576683492758872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1.0538644213740753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1.0468011795556451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1.0543819242504819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1.0536616911224432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1.0533067630678474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1.0503245504598744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1.0501502456550436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1.0602107487113226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1.0541841730823214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1.0567609363032806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1.0557821208912506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1.0607092988079927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1.0505862061664459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1.0533067630678474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1.0500631329117833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1.0571615895212632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1.0500631329117833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1.0557821208912506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1.0502857379813271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1.0570323013866483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1.0567609363032806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1.0570323013866483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1.0532159430726011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1.0502857379813271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1.0518980699471303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1.0597968244159457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1.0611497315460385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1.0643058963539642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1.0643058963539642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1.0675466351235279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1.069601405639077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1.0671049906442842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1.0654583973780449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1.0637069279289246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1.0586402402731725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1.0450119742632082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1.0423915204335932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1.043360692319973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1.0381256350927071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1.043438569981763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1.0669537957107238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1.0675140074300833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1.0678037670587686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1.075065861217152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1.0626784802592908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1.0647027958175614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1.0687383201888139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1.0668028349405521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1.0509442098096211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1.0420112422030368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1.0431976029859278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1.0518374708906593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1.048153965543114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1.0451969483194312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1.1236364507180983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1.0469799548748147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1.0459944258216356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1.0888632475572622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1.038506964435719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1.0831357824615913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1.092463466631614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1.0842592746752788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1.0717876217555127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1.0655807011634075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1.060680530357947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1.0399586640868308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1.0431976029859278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1.0512018249471584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1.0517344996321181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1.0420112422030368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1.042106143326367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1.0538424813225786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1.0543967570307606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1.0548939488018336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1.0584605946196426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1.0716502370068346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1.0586402402731725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1.0864216089863343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1.0823669606052535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1.0710498142971454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1.0819204349687941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1.0790624591959426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1.0813944705707008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1.081007526581852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1.1026586410880661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1.0780742650164217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1.0741766796315904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1.0427733349764023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1.0555202493807025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1.0550761118040843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1.04299513543169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1.0516104099147749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1.0362637658896696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1.049459408292031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1.0588150667767779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1.0501106530953337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1.0717788239246513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1.0605079846757564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1.0646019609962662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1.0597953687722241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1.0671049906442842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1.0589099176352577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1.0647027958175614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1.0666566032202576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1.0650522192189402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1.0568116952111755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1.0567687035951574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1.0549385447709132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1.042708496600167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1.0423806634244144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1.0628364693383345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1.045344963452246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1.041979455975633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1.0356850891989859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1.0362637658896696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1.0466798766453527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1.0449698306901456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1.0359060590701679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1.0569383568656741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1.050186013602848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1.048153965543114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1.0511989710920113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1.0344490471441554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1.0463684894705136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1.0719901214070431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1.0828252129318454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1.0813984437283319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1.0570292890115194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1.0518985731239796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1.0571938366452731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1.043360692319973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1.0452436950640556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1.037952243407696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1.0441265060289624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1.0511368361869355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1.04299513543169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1.0906109238226616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1.0741525426861545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1.0586589767516819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1.0543819242504819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1.0549385447709132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1.0550761118040843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1.0583691873379317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1.0456526785031968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1.055097586721879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1.0453194261478931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1.0689524592883206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1.0656089460421265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1.0632706922771613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1.064647591214239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1.0700036736716445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1.0643567077555702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1.0606212727063642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1.0586391570182949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1.0657284823689301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1.0602395532056077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1.0363153290029818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1.039662242139441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1.0776122935953059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1.0558699045953301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1.081007526581852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1.0570323013866483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1.0479830465041664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1.0606849534786786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1.1435907395488611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1.0556315371027907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1.0497471873879383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1.0457565564423787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1.0466146635883056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1.0522559150967761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1.047073470420135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1.0470376731981623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1.0439719885779606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1.050186013602848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1.0470376731981623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1.0431976029859278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1.0533564937435893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1.042106143326367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1.0524934496338532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1.0516104099147749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1.0437075600663159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1.0427733349764023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1.0431976029859278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1.0499964535568072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1.0497253316960662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1.042106143326367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1.0431976029859278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1.0421804198806015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1.0431976029859278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1.0484438729518561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1.0487772084693074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1.0522559150967761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1.0549077074635693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1.0420112422030368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1.0543967570307606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1.0518428764688503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1.0513726059103246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1.0558699045953301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1.0570323013866483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1.0628364693383345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1.0511989710920113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1.0662195667116969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1.0833969648935085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1.0646933843950201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1.0698761144099667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1.0609146158095732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1.047073470420135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1.0502439111838868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1.0521795989414335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1.0543819242504819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1.0487772084693074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1.048418440111401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1.0434058512320166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1.0820129505595262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1.0522559150967761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1.0607891122072484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1.0609541449825806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1.0586446484898846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1.0602519614848172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1.0607891122072484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1.0675484023737911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1.0828735883799971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1.0618465284925471</v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1.0253261405068872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15.351387160355614</v>
      </c>
      <c r="I186" s="6">
        <f>IF('Log_working_3-way'!$D186="","",'True_Odds_Calculator_3-way'!O187/'True_Odds_Calculator_3-way'!B187-1)</f>
        <v>7.0385138887149221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2.7225390713180975E-2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1.0293161352162787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2.3173115910346698</v>
      </c>
      <c r="I187" s="6">
        <f>IF('Log_working_3-way'!$D187="","",'True_Odds_Calculator_3-way'!O188/'True_Odds_Calculator_3-way'!B188-1)</f>
        <v>2.6039449786564659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2.6160186676791763E-2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1.0259611469418748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28.110470841730162</v>
      </c>
      <c r="I188" s="6">
        <f>IF('Log_working_3-way'!$D188="","",'True_Odds_Calculator_3-way'!O189/'True_Odds_Calculator_3-way'!B189-1)</f>
        <v>6.7356124421241939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2.5766686774788106E-2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1.0361772993239404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35.428817632417008</v>
      </c>
      <c r="I189" s="6">
        <f>IF('Log_working_3-way'!$D189="","",'True_Odds_Calculator_3-way'!O190/'True_Odds_Calculator_3-way'!B190-1)</f>
        <v>6.0318964238539934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3.3188861641228806E-2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1.0381713966795307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2.3449073523461741</v>
      </c>
      <c r="I190" s="6">
        <f>IF('Log_working_3-way'!$D190="","",'True_Odds_Calculator_3-way'!O191/'True_Odds_Calculator_3-way'!B191-1)</f>
        <v>6.1614429410621065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3.6733985405987379E-2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1.0212888158170972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15.555614667871872</v>
      </c>
      <c r="I191" s="6">
        <f>IF('Log_working_3-way'!$D191="","",'True_Odds_Calculator_3-way'!O192/'True_Odds_Calculator_3-way'!B192-1)</f>
        <v>9.1073447392310491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2.2921114568752676E-2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1.0251122473468246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11.155039443235616</v>
      </c>
      <c r="I192" s="6">
        <f>IF('Log_working_3-way'!$D192="","",'True_Odds_Calculator_3-way'!O193/'True_Odds_Calculator_3-way'!B193-1)</f>
        <v>11.506069474560931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2.7237242776675608E-2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1.0353711539144503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37.84335794462752</v>
      </c>
      <c r="I193" s="6">
        <f>IF('Log_working_3-way'!$D193="","",'True_Odds_Calculator_3-way'!O194/'True_Odds_Calculator_3-way'!B194-1)</f>
        <v>6.2785557345068996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3.1262104597525653E-2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1.048531479075117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56.224882691403003</v>
      </c>
      <c r="I194" s="6">
        <f>IF('Log_working_3-way'!$D194="","",'True_Odds_Calculator_3-way'!O195/'True_Odds_Calculator_3-way'!B195-1)</f>
        <v>1.7501870259398173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3.4018679465559698E-2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1.0257748631786148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9.5319695686060602</v>
      </c>
      <c r="I195" s="6">
        <f>IF('Log_working_3-way'!$D195="","",'True_Odds_Calculator_3-way'!O196/'True_Odds_Calculator_3-way'!B196-1)</f>
        <v>5.6700645517687134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2.7408695840517971E-2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1.0322435891771971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33.380873655517178</v>
      </c>
      <c r="I196" s="6">
        <f>IF('Log_working_3-way'!$D196="","",'True_Odds_Calculator_3-way'!O197/'True_Odds_Calculator_3-way'!B197-1)</f>
        <v>5.3797881528817681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3.0539228213646963E-2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1.0282328770140847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7.8133684699301096</v>
      </c>
      <c r="I197" s="6">
        <f>IF('Log_working_3-way'!$D197="","",'True_Odds_Calculator_3-way'!O198/'True_Odds_Calculator_3-way'!B198-1)</f>
        <v>4.8357646471884381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2.939464593240837E-2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1.0245388983163843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12.871343839622133</v>
      </c>
      <c r="I198" s="6">
        <f>IF('Log_working_3-way'!$D198="","",'True_Odds_Calculator_3-way'!O199/'True_Odds_Calculator_3-way'!B199-1)</f>
        <v>8.165899367095717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2.657271024836394E-2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1.0315893973752028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31.422686210178036</v>
      </c>
      <c r="I199" s="6">
        <f>IF('Log_working_3-way'!$D199="","",'True_Odds_Calculator_3-way'!O200/'True_Odds_Calculator_3-way'!B200-1)</f>
        <v>5.512782729633134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3.0525637272795114E-2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1.0262794929551207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17.071317481110597</v>
      </c>
      <c r="I200" s="6">
        <f>IF('Log_working_3-way'!$D200="","",'True_Odds_Calculator_3-way'!O201/'True_Odds_Calculator_3-way'!B201-1)</f>
        <v>7.5139752818817342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2.8097290201409608E-2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1.027646222136992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6.7541411356519241</v>
      </c>
      <c r="I201" s="6">
        <f>IF('Log_working_3-way'!$D201="","",'True_Odds_Calculator_3-way'!O202/'True_Odds_Calculator_3-way'!B202-1)</f>
        <v>6.5818322661227535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2.9105204270930329E-2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1.0258719672159702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10.566777433471508</v>
      </c>
      <c r="I202" s="6">
        <f>IF('Log_working_3-way'!$D202="","",'True_Odds_Calculator_3-way'!O203/'True_Odds_Calculator_3-way'!B203-1)</f>
        <v>8.0973073923346686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2.7996474326451137E-2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1.0251970128403287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13.289943105696091</v>
      </c>
      <c r="I203" s="6">
        <f>IF('Log_working_3-way'!$D203="","",'True_Odds_Calculator_3-way'!O204/'True_Odds_Calculator_3-way'!B204-1)</f>
        <v>9.0000535657372112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2.7279178434183482E-2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1.0263170801263992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15.20073054696158</v>
      </c>
      <c r="I204" s="6">
        <f>IF('Log_working_3-way'!$D204="","",'True_Odds_Calculator_3-way'!O205/'True_Odds_Calculator_3-way'!B205-1)</f>
        <v>8.4374943088806305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2.83317203655431E-2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1.0275662593630923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6.1364373679903164</v>
      </c>
      <c r="I205" s="6">
        <f>IF('Log_working_3-way'!$D205="","",'True_Odds_Calculator_3-way'!O206/'True_Odds_Calculator_3-way'!B206-1)</f>
        <v>7.7104633409492056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2.9119503962165894E-2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1.0273559673853547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21.691289782471163</v>
      </c>
      <c r="I206" s="6">
        <f>IF('Log_working_3-way'!$D206="","",'True_Odds_Calculator_3-way'!O207/'True_Odds_Calculator_3-way'!B207-1)</f>
        <v>7.7682193534895845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2.8490126955600159E-2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1.0313204373712688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31.432854166904178</v>
      </c>
      <c r="I207" s="6">
        <f>IF('Log_working_3-way'!$D207="","",'True_Odds_Calculator_3-way'!O208/'True_Odds_Calculator_3-way'!B208-1)</f>
        <v>5.8295906701748086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3.0202559321312661E-2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1.0336789140948348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0.79848691847849973</v>
      </c>
      <c r="I208" s="6">
        <f>IF('Log_working_3-way'!$D208="","",'True_Odds_Calculator_3-way'!O209/'True_Odds_Calculator_3-way'!B209-1)</f>
        <v>4.3790316707822692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2.9243276257871598E-2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1.0307812834753491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9.7559030972094458</v>
      </c>
      <c r="I209" s="6">
        <f>IF('Log_working_3-way'!$D209="","",'True_Odds_Calculator_3-way'!O210/'True_Odds_Calculator_3-way'!B210-1)</f>
        <v>7.1330080130128142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3.3024471370871833E-2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1.0309444981428042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16.528752085871869</v>
      </c>
      <c r="I210" s="6">
        <f>IF('Log_working_3-way'!$D210="","",'True_Odds_Calculator_3-way'!O211/'True_Odds_Calculator_3-way'!B211-1)</f>
        <v>6.5110011091027706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3.3030815348095821E-2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1.0304957265723544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10.201622578229085</v>
      </c>
      <c r="I211" s="6">
        <f>IF('Log_working_3-way'!$D211="","",'True_Odds_Calculator_3-way'!O212/'True_Odds_Calculator_3-way'!B212-1)</f>
        <v>7.4750485729824678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3.2819439412846041E-2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1.031254126540182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19.183551632525784</v>
      </c>
      <c r="I212" s="6">
        <f>IF('Log_working_3-way'!$D212="","",'True_Odds_Calculator_3-way'!O213/'True_Odds_Calculator_3-way'!B213-1)</f>
        <v>7.1802944146123675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3.3032964699100553E-2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1.0334381790629807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6.840672134859564</v>
      </c>
      <c r="I213" s="6">
        <f>IF('Log_working_3-way'!$D213="","",'True_Odds_Calculator_3-way'!O214/'True_Odds_Calculator_3-way'!B214-1)</f>
        <v>6.9764388268499218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3.5219569702328091E-2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1.0353370676313098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25.743859557138908</v>
      </c>
      <c r="I214" s="6">
        <f>IF('Log_working_3-way'!$D214="","",'True_Odds_Calculator_3-way'!O215/'True_Odds_Calculator_3-way'!B215-1)</f>
        <v>6.2866602011586332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3.5782848236517673E-2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1.0318273376638996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10.496050254778789</v>
      </c>
      <c r="I215" s="6">
        <f>IF('Log_working_3-way'!$D215="","",'True_Odds_Calculator_3-way'!O216/'True_Odds_Calculator_3-way'!B216-1)</f>
        <v>7.9866320868056242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3.432101960276901E-2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1.0347550945305024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25.757591193072553</v>
      </c>
      <c r="I216" s="6">
        <f>IF('Log_working_3-way'!$D216="","",'True_Odds_Calculator_3-way'!O217/'True_Odds_Calculator_3-way'!B217-1)</f>
        <v>5.1597607518998005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3.5251298409193055E-2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1.0339777350193107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27.884414346903576</v>
      </c>
      <c r="I217" s="6">
        <f>IF('Log_working_3-way'!$D217="","",'True_Odds_Calculator_3-way'!O218/'True_Odds_Calculator_3-way'!B218-1)</f>
        <v>6.3409538818952393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3.3794587875266791E-2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1.0324546570010784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21.142148657361442</v>
      </c>
      <c r="I218" s="6">
        <f>IF('Log_working_3-way'!$D218="","",'True_Odds_Calculator_3-way'!O219/'True_Odds_Calculator_3-way'!B219-1)</f>
        <v>5.9517584076806784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3.3921736105919864E-2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1.0317960150759029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16.66286525441669</v>
      </c>
      <c r="I219" s="6">
        <f>IF('Log_working_3-way'!$D219="","",'True_Odds_Calculator_3-way'!O220/'True_Odds_Calculator_3-way'!B220-1)</f>
        <v>7.3663308812356423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3.3968074409250981E-2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1.0333380255853701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6.6674253011381017</v>
      </c>
      <c r="I220" s="6">
        <f>IF('Log_working_3-way'!$D220="","",'True_Odds_Calculator_3-way'!O221/'True_Odds_Calculator_3-way'!B221-1)</f>
        <v>6.4146704949772433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3.4888927284854265E-2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1.0315719668562766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8.7500467665776558</v>
      </c>
      <c r="I221" s="6">
        <f>IF('Log_working_3-way'!$D221="","",'True_Odds_Calculator_3-way'!O222/'True_Odds_Calculator_3-way'!B222-1)</f>
        <v>6.7638725165410838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3.3646869340920205E-2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1.0373824769234139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27.788779387308121</v>
      </c>
      <c r="I222" s="6">
        <f>IF('Log_working_3-way'!$D222="","",'True_Odds_Calculator_3-way'!O223/'True_Odds_Calculator_3-way'!B223-1)</f>
        <v>6.0045076169278166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3.7228804460532672E-2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1.0307620200842551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11.436188399288286</v>
      </c>
      <c r="I223" s="6">
        <f>IF('Log_working_3-way'!$D223="","",'True_Odds_Calculator_3-way'!O224/'True_Odds_Calculator_3-way'!B224-1)</f>
        <v>6.5531767203660891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3.3009465002695304E-2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1.0398304371323317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31.935754967683394</v>
      </c>
      <c r="I224" s="6">
        <f>IF('Log_working_3-way'!$D224="","",'True_Odds_Calculator_3-way'!O225/'True_Odds_Calculator_3-way'!B225-1)</f>
        <v>4.729175556276207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3.8341366531838172E-2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1.032022990450941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10.261223169158535</v>
      </c>
      <c r="I225" s="6">
        <f>IF('Log_working_3-way'!$D225="","",'True_Odds_Calculator_3-way'!O226/'True_Odds_Calculator_3-way'!B226-1)</f>
        <v>7.1223671316873851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3.4377807243026082E-2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1.0340158439356204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21.983682397025291</v>
      </c>
      <c r="I226" s="6">
        <f>IF('Log_working_3-way'!$D226="","",'True_Odds_Calculator_3-way'!O227/'True_Odds_Calculator_3-way'!B227-1)</f>
        <v>7.4048107198422191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3.5315381311496141E-2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1.0322494962718995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22.71511509181866</v>
      </c>
      <c r="I227" s="6">
        <f>IF('Log_working_3-way'!$D227="","",'True_Odds_Calculator_3-way'!O228/'True_Odds_Calculator_3-way'!B228-1)</f>
        <v>6.0304019602194741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3.3408488227311572E-2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1.0305814651333658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11.526699352301648</v>
      </c>
      <c r="I228" s="6">
        <f>IF('Log_working_3-way'!$D228="","",'True_Odds_Calculator_3-way'!O229/'True_Odds_Calculator_3-way'!B229-1)</f>
        <v>7.2288284026492402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3.2936809033177639E-2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1.0368249890931618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3.2773926748493309</v>
      </c>
      <c r="I229" s="6">
        <f>IF('Log_working_3-way'!$D229="","",'True_Odds_Calculator_3-way'!O230/'True_Odds_Calculator_3-way'!B230-1)</f>
        <v>5.718741322205223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3.6176311342525747E-2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1.0302626772156473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11.620780397479237</v>
      </c>
      <c r="I230" s="6">
        <f>IF('Log_working_3-way'!$D230="","",'True_Odds_Calculator_3-way'!O231/'True_Odds_Calculator_3-way'!B231-1)</f>
        <v>7.6289138705117772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3.265262136968583E-2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1.03302643995945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20.918547926880901</v>
      </c>
      <c r="I231" s="6">
        <f>IF('Log_working_3-way'!$D231="","",'True_Odds_Calculator_3-way'!O232/'True_Odds_Calculator_3-way'!B232-1)</f>
        <v>7.2641493414678688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3.4545583817700232E-2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1.0455780818553124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34.228556795402596</v>
      </c>
      <c r="I232" s="6">
        <f>IF('Log_working_3-way'!$D232="","",'True_Odds_Calculator_3-way'!O233/'True_Odds_Calculator_3-way'!B233-1)</f>
        <v>5.2734902228192881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4.2646908165377528E-2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1.0397274966217271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6.410742360575135</v>
      </c>
      <c r="I233" s="6">
        <f>IF('Log_working_3-way'!$D233="","",'True_Odds_Calculator_3-way'!O234/'True_Odds_Calculator_3-way'!B234-1)</f>
        <v>6.1697588008789266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4.1197899924997339E-2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1.0373950586578118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7.1809571503804754</v>
      </c>
      <c r="I234" s="6">
        <f>IF('Log_working_3-way'!$D234="","",'True_Odds_Calculator_3-way'!O235/'True_Odds_Calculator_3-way'!B235-1)</f>
        <v>5.8443123753608015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3.8981086940270693E-2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1.0395489666818407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25.353796009759506</v>
      </c>
      <c r="I235" s="6">
        <f>IF('Log_working_3-way'!$D235="","",'True_Odds_Calculator_3-way'!O236/'True_Odds_Calculator_3-way'!B236-1)</f>
        <v>4.8325416306634263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4.0135898413565796E-2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1.0376948970390898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9.2710883010922487</v>
      </c>
      <c r="I236" s="6">
        <f>IF('Log_working_3-way'!$D236="","",'True_Odds_Calculator_3-way'!O237/'True_Odds_Calculator_3-way'!B237-1)</f>
        <v>5.7309399524164633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3.9778143444722192E-2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1.0409346133551887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5.9767148691768757</v>
      </c>
      <c r="I237" s="6">
        <f>IF('Log_working_3-way'!$D237="","",'True_Odds_Calculator_3-way'!O238/'True_Odds_Calculator_3-way'!B238-1)</f>
        <v>4.6572368467125447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4.1360754678211986E-2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1.0389633920164381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23.7765354010481</v>
      </c>
      <c r="I238" s="6">
        <f>IF('Log_working_3-way'!$D238="","",'True_Odds_Calculator_3-way'!O239/'True_Odds_Calculator_3-way'!B239-1)</f>
        <v>5.4202375817377142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3.9984748754232857E-2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1.0404193473820258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24.25462105241164</v>
      </c>
      <c r="I239" s="6">
        <f>IF('Log_working_3-way'!$D239="","",'True_Odds_Calculator_3-way'!O240/'True_Odds_Calculator_3-way'!B240-1)</f>
        <v>5.5124984098168452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4.1333694232487783E-2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1.0367540103055695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13.914842204956937</v>
      </c>
      <c r="I240" s="6">
        <f>IF('Log_working_3-way'!$D240="","",'True_Odds_Calculator_3-way'!O241/'True_Odds_Calculator_3-way'!B241-1)</f>
        <v>6.0669718913271913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3.9235332634667497E-2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1.0209731832057052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18.494928148774299</v>
      </c>
      <c r="I241" s="6">
        <f>IF('Log_working_3-way'!$D241="","",'True_Odds_Calculator_3-way'!O242/'True_Odds_Calculator_3-way'!B242-1)</f>
        <v>6.1839771652154392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2.2309330236159441E-2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1.0376737258297621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53.185984963200077</v>
      </c>
      <c r="I242" s="6">
        <f>IF('Log_working_3-way'!$D242="","",'True_Odds_Calculator_3-way'!O243/'True_Odds_Calculator_3-way'!B243-1)</f>
        <v>2.2164084165263493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2.7787735842675465E-2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1.0264977548006544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1.1514295701750012</v>
      </c>
      <c r="I243" s="6">
        <f>IF('Log_working_3-way'!$D243="","",'True_Odds_Calculator_3-way'!O244/'True_Odds_Calculator_3-way'!B244-1)</f>
        <v>3.598805856460392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2.3182429060672805E-2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1.0228795444868426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4.4383246206956315</v>
      </c>
      <c r="I244" s="6">
        <f>IF('Log_working_3-way'!$D244="","",'True_Odds_Calculator_3-way'!O245/'True_Odds_Calculator_3-way'!B245-1)</f>
        <v>4.5161065837485568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2.2829297265724247E-2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1.0220032749760275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19.190255900702059</v>
      </c>
      <c r="I245" s="6">
        <f>IF('Log_working_3-way'!$D245="","",'True_Odds_Calculator_3-way'!O246/'True_Odds_Calculator_3-way'!B246-1)</f>
        <v>6.138118229320523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2.3323187502291898E-2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1.035492497559894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8.8940649026265461</v>
      </c>
      <c r="I246" s="6">
        <f>IF('Log_working_3-way'!$D246="","",'True_Odds_Calculator_3-way'!O247/'True_Odds_Calculator_3-way'!B247-1)</f>
        <v>10.067254856435262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3.828375014815677E-2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1.0400612468344854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4.7420007315610269</v>
      </c>
      <c r="I247" s="6">
        <f>IF('Log_working_3-way'!$D247="","",'True_Odds_Calculator_3-way'!O248/'True_Odds_Calculator_3-way'!B248-1)</f>
        <v>7.1643500954216339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4.1094472060990705E-2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1.0353103998948203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10.532968408966937</v>
      </c>
      <c r="I248" s="6">
        <f>IF('Log_working_3-way'!$D248="","",'True_Odds_Calculator_3-way'!O249/'True_Odds_Calculator_3-way'!B249-1)</f>
        <v>9.5614343064484846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3.8157419385154157E-2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1.0362135130447094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12.202018199043778</v>
      </c>
      <c r="I249" s="6">
        <f>IF('Log_working_3-way'!$D249="","",'True_Odds_Calculator_3-way'!O250/'True_Odds_Calculator_3-way'!B250-1)</f>
        <v>11.275856208039434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3.9039707264006296E-2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1.0366516656756639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15.988901380698973</v>
      </c>
      <c r="I250" s="6">
        <f>IF('Log_working_3-way'!$D250="","",'True_Odds_Calculator_3-way'!O251/'True_Odds_Calculator_3-way'!B251-1)</f>
        <v>9.2103929994834193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3.9156098214501389E-2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1.0375703547299535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16.710731751059452</v>
      </c>
      <c r="I251" s="6">
        <f>IF('Log_working_3-way'!$D251="","",'True_Odds_Calculator_3-way'!O252/'True_Odds_Calculator_3-way'!B252-1)</f>
        <v>8.2733489837705569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4.0043855867703648E-2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1.0357360209274051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8.6425829332516066</v>
      </c>
      <c r="I252" s="6">
        <f>IF('Log_working_3-way'!$D252="","",'True_Odds_Calculator_3-way'!O253/'True_Odds_Calculator_3-way'!B253-1)</f>
        <v>11.825267214326448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3.8562056995023797E-2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1.0373881122009059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19.622260367443708</v>
      </c>
      <c r="I253" s="6">
        <f>IF('Log_working_3-way'!$D253="","",'True_Odds_Calculator_3-way'!O254/'True_Odds_Calculator_3-way'!B254-1)</f>
        <v>7.0369556258432784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3.9336625842505857E-2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1.0269642538139907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7.6626746397778867</v>
      </c>
      <c r="I254" s="6">
        <f>IF('Log_working_3-way'!$D254="","",'True_Odds_Calculator_3-way'!O255/'True_Odds_Calculator_3-way'!B255-1)</f>
        <v>6.7140937230634687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2.8628096805180192E-2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1.0269019376619426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20.234457037777368</v>
      </c>
      <c r="I255" s="6">
        <f>IF('Log_working_3-way'!$D255="","",'True_Odds_Calculator_3-way'!O256/'True_Odds_Calculator_3-way'!B256-1)</f>
        <v>6.5453573024887488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2.8327127365809224E-2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1.0249674867524847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15.767317110347424</v>
      </c>
      <c r="I256" s="6">
        <f>IF('Log_working_3-way'!$D256="","",'True_Odds_Calculator_3-way'!O257/'True_Odds_Calculator_3-way'!B257-1)</f>
        <v>7.7298087515336604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2.6838956940890002E-2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1.0316574669773726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26.416217513131851</v>
      </c>
      <c r="I257" s="6">
        <f>IF('Log_working_3-way'!$D257="","",'True_Odds_Calculator_3-way'!O258/'True_Odds_Calculator_3-way'!B258-1)</f>
        <v>5.2105354384498126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3.1993030825960167E-2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1.027171999119121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1.6400611692147362</v>
      </c>
      <c r="I258" s="6">
        <f>IF('Log_working_3-way'!$D258="","",'True_Odds_Calculator_3-way'!O259/'True_Odds_Calculator_3-way'!B259-1)</f>
        <v>4.040989525085724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2.4657803888316732E-2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1.0311767701831132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41.696348554759929</v>
      </c>
      <c r="I259" s="6">
        <f>IF('Log_working_3-way'!$D259="","",'True_Odds_Calculator_3-way'!O260/'True_Odds_Calculator_3-way'!B260-1)</f>
        <v>3.1903524534575887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2.7200850257818709E-2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1.1259170697059671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76.068160412074349</v>
      </c>
      <c r="I260" s="6">
        <f>IF('Log_working_3-way'!$D260="","",'True_Odds_Calculator_3-way'!O261/'True_Odds_Calculator_3-way'!B261-1)</f>
        <v>-4.4720113764394553E-2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5.3122883567488177E-2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1.0233994457965321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5.4210213051997478</v>
      </c>
      <c r="I261" s="6">
        <f>IF('Log_working_3-way'!$D261="","",'True_Odds_Calculator_3-way'!O262/'True_Odds_Calculator_3-way'!B262-1)</f>
        <v>5.0735775307422308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2.3921530039654471E-2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1.0273202557293668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2.7629440349683385</v>
      </c>
      <c r="I262" s="6">
        <f>IF('Log_working_3-way'!$D262="","",'True_Odds_Calculator_3-way'!O263/'True_Odds_Calculator_3-way'!B263-1)</f>
        <v>3.8574383346800856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2.5738545998860385E-2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1.0423126688569075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16.0398414526952</v>
      </c>
      <c r="I263" s="6">
        <f>IF('Log_working_3-way'!$D263="","",'True_Odds_Calculator_3-way'!O264/'True_Odds_Calculator_3-way'!B264-1)</f>
        <v>5.6281915135487299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4.4811053222711505E-2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1.02305727291505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5.1350430592020073</v>
      </c>
      <c r="I264" s="6">
        <f>IF('Log_working_3-way'!$D264="","",'True_Odds_Calculator_3-way'!O265/'True_Odds_Calculator_3-way'!B265-1)</f>
        <v>6.2912373470991891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2.3850610131887162E-2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1.0568454812107422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26.679908181390172</v>
      </c>
      <c r="I265" s="6">
        <f>IF('Log_working_3-way'!$D265="","",'True_Odds_Calculator_3-way'!O266/'True_Odds_Calculator_3-way'!B266-1)</f>
        <v>9.4562295946852561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5.5581810651748054E-2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1.0461252704738393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7.8057627115093116</v>
      </c>
      <c r="I266" s="6">
        <f>IF('Log_working_3-way'!$D266="","",'True_Odds_Calculator_3-way'!O267/'True_Odds_Calculator_3-way'!B267-1)</f>
        <v>9.1792532963441342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4.9158795243074316E-2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1.0705500070355591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43.302717515752583</v>
      </c>
      <c r="I267" s="6">
        <f>IF('Log_working_3-way'!$D267="","",'True_Odds_Calculator_3-way'!O268/'True_Odds_Calculator_3-way'!B268-1)</f>
        <v>4.2282725346202463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5.8921879697483304E-2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1.0519033510481783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3.1882274711479246</v>
      </c>
      <c r="I268" s="6">
        <f>IF('Log_working_3-way'!$D268="","",'True_Odds_Calculator_3-way'!O269/'True_Odds_Calculator_3-way'!B269-1)</f>
        <v>4.6966613559389057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4.9380478614228673E-2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1.0507496953435034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58.004498745978708</v>
      </c>
      <c r="I269" s="6">
        <f>IF('Log_working_3-way'!$D269="","",'True_Odds_Calculator_3-way'!O270/'True_Odds_Calculator_3-way'!B270-1)</f>
        <v>1.5810844852784061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3.4415299632719609E-2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1.0318386926331056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1.222214941096897</v>
      </c>
      <c r="I270" s="6">
        <f>IF('Log_working_3-way'!$D270="","",'True_Odds_Calculator_3-way'!O271/'True_Odds_Calculator_3-way'!B271-1)</f>
        <v>2.5468226088444315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2.682860331849235E-2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1.0263309784976513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17.876983481817017</v>
      </c>
      <c r="I271" s="6">
        <f>IF('Log_working_3-way'!$D271="","",'True_Odds_Calculator_3-way'!O272/'True_Odds_Calculator_3-way'!B272-1)</f>
        <v>7.6675168797910356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2.8053438088263105E-2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1.0257169755030413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14.321629337606097</v>
      </c>
      <c r="I272" s="6">
        <f>IF('Log_working_3-way'!$D272="","",'True_Odds_Calculator_3-way'!O273/'True_Odds_Calculator_3-way'!B273-1)</f>
        <v>8.5614700077174728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2.7765338110165683E-2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1.0358383296038272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38.318556557687288</v>
      </c>
      <c r="I273" s="6">
        <f>IF('Log_working_3-way'!$D273="","",'True_Odds_Calculator_3-way'!O274/'True_Odds_Calculator_3-way'!B274-1)</f>
        <v>5.5384591033255788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3.1818070034630441E-2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1.0259412237927081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8.041855971676874</v>
      </c>
      <c r="I274" s="6">
        <f>IF('Log_working_3-way'!$D274="","",'True_Odds_Calculator_3-way'!O275/'True_Odds_Calculator_3-way'!B275-1)</f>
        <v>9.4569635351452259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2.8003818235551758E-2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1.0341245823490532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37.382793369790456</v>
      </c>
      <c r="I275" s="6">
        <f>IF('Log_working_3-way'!$D275="","",'True_Odds_Calculator_3-way'!O276/'True_Odds_Calculator_3-way'!B276-1)</f>
        <v>5.9003050608474501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3.0550250808443424E-2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1.0262206401424818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9.3869984886164506</v>
      </c>
      <c r="I276" s="6">
        <f>IF('Log_working_3-way'!$D276="","",'True_Odds_Calculator_3-way'!O277/'True_Odds_Calculator_3-way'!B277-1)</f>
        <v>7.1713672798159216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2.8175091829539145E-2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1.0342693513403636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35.02355428153821</v>
      </c>
      <c r="I277" s="6">
        <f>IF('Log_working_3-way'!$D277="","",'True_Odds_Calculator_3-way'!O278/'True_Odds_Calculator_3-way'!B278-1)</f>
        <v>4.1439270103222183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3.2109423759264955E-2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1.0266499808671405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6.5079725606258743</v>
      </c>
      <c r="I278" s="6">
        <f>IF('Log_working_3-way'!$D278="","",'True_Odds_Calculator_3-way'!O279/'True_Odds_Calculator_3-way'!B279-1)</f>
        <v>5.5645690258533538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2.771411594941009E-2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1.0361986681149131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16.434415011905223</v>
      </c>
      <c r="I279" s="6">
        <f>IF('Log_working_3-way'!$D279="","",'True_Odds_Calculator_3-way'!O280/'True_Odds_Calculator_3-way'!B280-1)</f>
        <v>7.1837973041204428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3.8620512758118952E-2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1.0366925531545081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9.983878815320459</v>
      </c>
      <c r="I280" s="6">
        <f>IF('Log_working_3-way'!$D280="","",'True_Odds_Calculator_3-way'!O281/'True_Odds_Calculator_3-way'!B281-1)</f>
        <v>6.5088443422733162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3.910837504642739E-2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1.0357429254083086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13.928086698376829</v>
      </c>
      <c r="I281" s="6">
        <f>IF('Log_working_3-way'!$D281="","",'True_Odds_Calculator_3-way'!O282/'True_Odds_Calculator_3-way'!B282-1)</f>
        <v>6.8173102607322971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3.8313302517686942E-2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1.0369101971433654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17.189519127502756</v>
      </c>
      <c r="I282" s="6">
        <f>IF('Log_working_3-way'!$D282="","",'True_Odds_Calculator_3-way'!O283/'True_Odds_Calculator_3-way'!B283-1)</f>
        <v>7.0375685943808293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3.9257362985326116E-2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1.0478605939349259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15.668154412478529</v>
      </c>
      <c r="I283" s="6">
        <f>IF('Log_working_3-way'!$D283="","",'True_Odds_Calculator_3-way'!O284/'True_Odds_Calculator_3-way'!B284-1)</f>
        <v>4.8915722890224664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5.0308023198584184E-2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1.0489012637064108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20.171695997882704</v>
      </c>
      <c r="I284" s="6">
        <f>IF('Log_working_3-way'!$D284="","",'True_Odds_Calculator_3-way'!O285/'True_Odds_Calculator_3-way'!B285-1)</f>
        <v>5.4195696065362817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5.0927190839180625E-2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1.0512851334175257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4.7991008354170699</v>
      </c>
      <c r="I285" s="6">
        <f>IF('Log_working_3-way'!$D285="","",'True_Odds_Calculator_3-way'!O286/'True_Odds_Calculator_3-way'!B286-1)</f>
        <v>5.6220474274704628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5.1306363531517407E-2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1.0587215362630622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33.812766862433953</v>
      </c>
      <c r="I286" s="6">
        <f>IF('Log_working_3-way'!$D286="","",'True_Odds_Calculator_3-way'!O287/'True_Odds_Calculator_3-way'!B287-1)</f>
        <v>4.9533393498141605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5.5099870889344649E-2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1.0488421150991316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17.789657390596037</v>
      </c>
      <c r="I287" s="6">
        <f>IF('Log_working_3-way'!$D287="","",'True_Odds_Calculator_3-way'!O288/'True_Odds_Calculator_3-way'!B288-1)</f>
        <v>5.3512903564751344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5.1274433010110698E-2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1.0565872938061249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31.434379118041967</v>
      </c>
      <c r="I288" s="6">
        <f>IF('Log_working_3-way'!$D288="","",'True_Odds_Calculator_3-way'!O289/'True_Odds_Calculator_3-way'!B289-1)</f>
        <v>3.5213367393388051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5.4392214398173877E-2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1.0510054943095668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23.494636353235375</v>
      </c>
      <c r="I289" s="6">
        <f>IF('Log_working_3-way'!$D289="","",'True_Odds_Calculator_3-way'!O290/'True_Odds_Calculator_3-way'!B290-1)</f>
        <v>4.2382262240335464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5.1953520455342517E-2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1.1167930312968291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69.062316855882003</v>
      </c>
      <c r="I290" s="6">
        <f>IF('Log_working_3-way'!$D290="","",'True_Odds_Calculator_3-way'!O291/'True_Odds_Calculator_3-way'!B291-1)</f>
        <v>0.63219968076999322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6.0716994039250682E-2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1.0496471147702171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23.030949007752071</v>
      </c>
      <c r="I291" s="6">
        <f>IF('Log_working_3-way'!$D291="","",'True_Odds_Calculator_3-way'!O292/'True_Odds_Calculator_3-way'!B292-1)</f>
        <v>4.5523443467524896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5.080692279154575E-2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1.0472929476195627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12.157779189125728</v>
      </c>
      <c r="I292" s="6">
        <f>IF('Log_working_3-way'!$D292="","",'True_Odds_Calculator_3-way'!O293/'True_Odds_Calculator_3-way'!B293-1)</f>
        <v>6.3875129763450511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5.0298743929336975E-2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1.0312464819288196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30.686620946181566</v>
      </c>
      <c r="I293" s="6">
        <f>IF('Log_working_3-way'!$D293="","",'True_Odds_Calculator_3-way'!O294/'True_Odds_Calculator_3-way'!B294-1)</f>
        <v>4.8870802887525215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3.0499947594591736E-2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1.036855697916973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1.2515320012389197</v>
      </c>
      <c r="I294" s="6">
        <f>IF('Log_working_3-way'!$D294="","",'True_Odds_Calculator_3-way'!O295/'True_Odds_Calculator_3-way'!B295-1)</f>
        <v>3.5789946847124385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3.2081984367209104E-2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1.0307665003983324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29.291235665623866</v>
      </c>
      <c r="I295" s="6">
        <f>IF('Log_working_3-way'!$D295="","",'True_Odds_Calculator_3-way'!O296/'True_Odds_Calculator_3-way'!B296-1)</f>
        <v>5.6861035812804692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3.033143039864683E-2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1.0299903712630398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29.317059223070874</v>
      </c>
      <c r="I296" s="6">
        <f>IF('Log_working_3-way'!$D296="","",'True_Odds_Calculator_3-way'!O297/'True_Odds_Calculator_3-way'!B297-1)</f>
        <v>6.3719076153451413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2.9453811541006791E-2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1.026315089111155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17.070662799361131</v>
      </c>
      <c r="I297" s="6">
        <f>IF('Log_working_3-way'!$D297="","",'True_Odds_Calculator_3-way'!O298/'True_Odds_Calculator_3-way'!B298-1)</f>
        <v>7.4635128002089548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2.8134537121461412E-2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1.0213553589767683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10.867168451663401</v>
      </c>
      <c r="I298" s="6">
        <f>IF('Log_working_3-way'!$D298="","",'True_Odds_Calculator_3-way'!O299/'True_Odds_Calculator_3-way'!B299-1)</f>
        <v>6.712779306551119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2.3031719555198116E-2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1.0395092637349932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36.695482624322935</v>
      </c>
      <c r="I299" s="6">
        <f>IF('Log_working_3-way'!$D299="","",'True_Odds_Calculator_3-way'!O300/'True_Odds_Calculator_3-way'!B300-1)</f>
        <v>4.2679511048053715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3.6264753241148195E-2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1.0404152321479447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31.929755724286537</v>
      </c>
      <c r="I300" s="6">
        <f>IF('Log_working_3-way'!$D300="","",'True_Odds_Calculator_3-way'!O301/'True_Odds_Calculator_3-way'!B301-1)</f>
        <v>6.3074773818869581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3.8530534730928823E-2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1.0214007936018004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9.5794537712904653</v>
      </c>
      <c r="I301" s="6">
        <f>IF('Log_working_3-way'!$D301="","",'True_Odds_Calculator_3-way'!O302/'True_Odds_Calculator_3-way'!B302-1)</f>
        <v>5.5619936087383524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2.2797334629658383E-2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1.0302846469569027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7.577925581844811</v>
      </c>
      <c r="I302" s="6">
        <f>IF('Log_working_3-way'!$D302="","",'True_Odds_Calculator_3-way'!O303/'True_Odds_Calculator_3-way'!B303-1)</f>
        <v>10.280428269262913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3.2616763348267463E-2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1.0310587454406741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14.991249147095852</v>
      </c>
      <c r="I303" s="6">
        <f>IF('Log_working_3-way'!$D303="","",'True_Odds_Calculator_3-way'!O304/'True_Odds_Calculator_3-way'!B304-1)</f>
        <v>9.8245593828441766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3.3349886394480777E-2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1.0310218306077485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16.832581209832782</v>
      </c>
      <c r="I304" s="6">
        <f>IF('Log_working_3-way'!$D304="","",'True_Odds_Calculator_3-way'!O305/'True_Odds_Calculator_3-way'!B305-1)</f>
        <v>10.591252514943687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3.2937269364784472E-2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1.0404356029849944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33.965010538183435</v>
      </c>
      <c r="I305" s="6">
        <f>IF('Log_working_3-way'!$D305="","",'True_Odds_Calculator_3-way'!O306/'True_Odds_Calculator_3-way'!B306-1)</f>
        <v>5.6374289953236936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3.7887210778104086E-2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1.0367766490625243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6.4703439337737541</v>
      </c>
      <c r="I306" s="6">
        <f>IF('Log_working_3-way'!$D306="","",'True_Odds_Calculator_3-way'!O307/'True_Odds_Calculator_3-way'!B307-1)</f>
        <v>7.3778021121352495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3.8653061840656644E-2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1.0350616940657644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12.619557684835424</v>
      </c>
      <c r="I307" s="6">
        <f>IF('Log_working_3-way'!$D307="","",'True_Odds_Calculator_3-way'!O308/'True_Odds_Calculator_3-way'!B308-1)</f>
        <v>7.336206086057226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3.7704555506413051E-2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1.0521484226180411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1.7381924454552991</v>
      </c>
      <c r="I308" s="6">
        <f>IF('Log_working_3-way'!$D308="","",'True_Odds_Calculator_3-way'!O309/'True_Odds_Calculator_3-way'!B309-1)</f>
        <v>3.3853591677758725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4.5589155674429449E-2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1.0357128733658159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12.924936854279403</v>
      </c>
      <c r="I309" s="6">
        <f>IF('Log_working_3-way'!$D309="","",'True_Odds_Calculator_3-way'!O310/'True_Odds_Calculator_3-way'!B310-1)</f>
        <v>6.4318978184695368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3.8234051542036518E-2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1.0258556546462907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10.260228782925042</v>
      </c>
      <c r="I310" s="6">
        <f>IF('Log_working_3-way'!$D310="","",'True_Odds_Calculator_3-way'!O311/'True_Odds_Calculator_3-way'!B311-1)</f>
        <v>5.2065677933432104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2.7443915642673566E-2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1.0276349687097992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21.683460857280096</v>
      </c>
      <c r="I311" s="6">
        <f>IF('Log_working_3-way'!$D311="","",'True_Odds_Calculator_3-way'!O312/'True_Odds_Calculator_3-way'!B312-1)</f>
        <v>6.8001076509208369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2.884509802083346E-2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1.0476231213569602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46.748321365655585</v>
      </c>
      <c r="I312" s="6">
        <f>IF('Log_working_3-way'!$D312="","",'True_Odds_Calculator_3-way'!O313/'True_Odds_Calculator_3-way'!B313-1)</f>
        <v>2.9135550208810774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3.8640380172479949E-2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1.025267390231019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11.157886420106102</v>
      </c>
      <c r="I313" s="6">
        <f>IF('Log_working_3-way'!$D313="","",'True_Odds_Calculator_3-way'!O314/'True_Odds_Calculator_3-way'!B314-1)</f>
        <v>5.6034136657706552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2.6996697621898491E-2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1.0229952675244898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4.9272999766593379</v>
      </c>
      <c r="I314" s="6">
        <f>IF('Log_working_3-way'!$D314="","",'True_Odds_Calculator_3-way'!O315/'True_Odds_Calculator_3-way'!B315-1)</f>
        <v>5.557440595402686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2.3507491258071944E-2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1.0181655408724068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8.7013558857519815</v>
      </c>
      <c r="I315" s="6">
        <f>IF('Log_working_3-way'!$D315="","",'True_Odds_Calculator_3-way'!O316/'True_Odds_Calculator_3-way'!B316-1)</f>
        <v>5.6531027058294248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1.9326519916142537E-2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1.037078374070852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26.27254496961919</v>
      </c>
      <c r="I316" s="6">
        <f>IF('Log_working_3-way'!$D316="","",'True_Odds_Calculator_3-way'!O317/'True_Odds_Calculator_3-way'!B317-1)</f>
        <v>4.7905663050642815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3.74295994993743E-2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1.0173462140911582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8.5858320839580191</v>
      </c>
      <c r="I317" s="6">
        <f>IF('Log_working_3-way'!$D317="","",'True_Odds_Calculator_3-way'!O318/'True_Odds_Calculator_3-way'!B318-1)</f>
        <v>8.0136749806914729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1.8756109481915972E-2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1.024373300257106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2.6146234940031303</v>
      </c>
      <c r="I318" s="6">
        <f>IF('Log_working_3-way'!$D318="","",'True_Odds_Calculator_3-way'!O319/'True_Odds_Calculator_3-way'!B319-1)</f>
        <v>4.2615683204679486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2.3128649002192025E-2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1.0203842723681953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6.7235067926943763</v>
      </c>
      <c r="I319" s="6">
        <f>IF('Log_working_3-way'!$D319="","",'True_Odds_Calculator_3-way'!O320/'True_Odds_Calculator_3-way'!B320-1)</f>
        <v>6.9000383916492982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2.1610790061613594E-2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1.0292777387404806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37.5319574226558</v>
      </c>
      <c r="I320" s="6">
        <f>IF('Log_working_3-way'!$D320="","",'True_Odds_Calculator_3-way'!O321/'True_Odds_Calculator_3-way'!B321-1)</f>
        <v>4.7667573339144411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2.6560807697473932E-2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1.0217028100440042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20.347456051579037</v>
      </c>
      <c r="I321" s="6">
        <f>IF('Log_working_3-way'!$D321="","",'True_Odds_Calculator_3-way'!O322/'True_Odds_Calculator_3-way'!B322-1)</f>
        <v>6.6707396475304916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2.2883858108007082E-2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1.0202082744301924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17.503620017351373</v>
      </c>
      <c r="I322" s="6">
        <f>IF('Log_working_3-way'!$D322="","",'True_Odds_Calculator_3-way'!O323/'True_Odds_Calculator_3-way'!B323-1)</f>
        <v>7.8272191012443759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2.1615860285350674E-2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1.0233049291945537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26.060426502740899</v>
      </c>
      <c r="I323" s="6">
        <f>IF('Log_working_3-way'!$D323="","",'True_Odds_Calculator_3-way'!O324/'True_Odds_Calculator_3-way'!B324-1)</f>
        <v>5.7651066256852248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2.3665721681252361E-2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1.0256912135106866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10.490363126098869</v>
      </c>
      <c r="I324" s="6">
        <f>IF('Log_working_3-way'!$D324="","",'True_Odds_Calculator_3-way'!O325/'True_Odds_Calculator_3-way'!B325-1)</f>
        <v>7.4668201623826675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2.7732920787070681E-2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1.0284499188113103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25.08828743446329</v>
      </c>
      <c r="I325" s="6">
        <f>IF('Log_working_3-way'!$D325="","",'True_Odds_Calculator_3-way'!O326/'True_Odds_Calculator_3-way'!B326-1)</f>
        <v>5.4884096084391505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2.9057900367696732E-2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1.0323213317251534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36.461833259997839</v>
      </c>
      <c r="I326" s="6">
        <f>IF('Log_working_3-way'!$D326="","",'True_Odds_Calculator_3-way'!O327/'True_Odds_Calculator_3-way'!B327-1)</f>
        <v>4.2274060751848035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2.9815019136961052E-2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1.0291328454510404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4.4564618505324329</v>
      </c>
      <c r="I327" s="6">
        <f>IF('Log_working_3-way'!$D327="","",'True_Odds_Calculator_3-way'!O328/'True_Odds_Calculator_3-way'!B328-1)</f>
        <v>4.866069533714164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2.9115157776489431E-2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1.020278077893735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11.661110927367222</v>
      </c>
      <c r="I328" s="6">
        <f>IF('Log_working_3-way'!$D328="","",'True_Odds_Calculator_3-way'!O329/'True_Odds_Calculator_3-way'!B329-1)</f>
        <v>7.4149714649052569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2.1971052217537146E-2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1.0216307214810021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21.17233969997649</v>
      </c>
      <c r="I329" s="6">
        <f>IF('Log_working_3-way'!$D329="","",'True_Odds_Calculator_3-way'!O330/'True_Odds_Calculator_3-way'!B330-1)</f>
        <v>6.142441057479644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2.2703840383398344E-2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1.088499101028755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60.600452888703835</v>
      </c>
      <c r="I330" s="6">
        <f>IF('Log_working_3-way'!$D330="","",'True_Odds_Calculator_3-way'!O331/'True_Odds_Calculator_3-way'!B331-1)</f>
        <v>1.7582399434376348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5.5778283203948398E-2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1.0469562861019908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8.2419559557486686</v>
      </c>
      <c r="I331" s="6">
        <f>IF('Log_working_3-way'!$D331="","",'True_Odds_Calculator_3-way'!O332/'True_Odds_Calculator_3-way'!B332-1)</f>
        <v>8.9737160653564434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5.008883455613411E-2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1.0935936030101785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60.372624152981444</v>
      </c>
      <c r="I332" s="6">
        <f>IF('Log_working_3-way'!$D332="","",'True_Odds_Calculator_3-way'!O333/'True_Odds_Calculator_3-way'!B333-1)</f>
        <v>1.5195049686451867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5.9697565372263783E-2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1.0276381599188968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41.254826404387849</v>
      </c>
      <c r="I333" s="6">
        <f>IF('Log_working_3-way'!$D333="","",'True_Odds_Calculator_3-way'!O334/'True_Odds_Calculator_3-way'!B334-1)</f>
        <v>2.8739683070386852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2.432200436066001E-2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1.0284192166811492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39.590153255339096</v>
      </c>
      <c r="I334" s="6">
        <f>IF('Log_working_3-way'!$D334="","",'True_Odds_Calculator_3-way'!O335/'True_Odds_Calculator_3-way'!B335-1)</f>
        <v>3.2859522608525591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2.5453360356423982E-2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1.0311439670871136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51.029590436532914</v>
      </c>
      <c r="I335" s="6">
        <f>IF('Log_working_3-way'!$D335="","",'True_Odds_Calculator_3-way'!O336/'True_Odds_Calculator_3-way'!B336-1)</f>
        <v>1.9433816276743543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2.4020046121224548E-2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1.0217009987749941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17.002152397319929</v>
      </c>
      <c r="I336" s="6">
        <f>IF('Log_working_3-way'!$D336="","",'True_Odds_Calculator_3-way'!O337/'True_Odds_Calculator_3-way'!B337-1)</f>
        <v>6.2561148386141543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2.3207521749049498E-2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1.0203643855389148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14.409247015982388</v>
      </c>
      <c r="I337" s="6">
        <f>IF('Log_working_3-way'!$D337="","",'True_Odds_Calculator_3-way'!O338/'True_Odds_Calculator_3-way'!B338-1)</f>
        <v>6.2258153835579026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2.1921417719543479E-2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1.0247877449849971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28.139169297682017</v>
      </c>
      <c r="I338" s="6">
        <f>IF('Log_working_3-way'!$D338="","",'True_Odds_Calculator_3-way'!O339/'True_Odds_Calculator_3-way'!B339-1)</f>
        <v>5.4488183438522944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2.4756434225151169E-2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1.0215708113221482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7.8707892579767282</v>
      </c>
      <c r="I339" s="6">
        <f>IF('Log_working_3-way'!$D339="","",'True_Odds_Calculator_3-way'!O340/'True_Odds_Calculator_3-way'!B340-1)</f>
        <v>5.4284935908693406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2.2731354757132394E-2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1.0259975946871354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15.339575889249996</v>
      </c>
      <c r="I340" s="6">
        <f>IF('Log_working_3-way'!$D340="","",'True_Odds_Calculator_3-way'!O341/'True_Odds_Calculator_3-way'!B341-1)</f>
        <v>8.9933533668473409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2.7967933705638659E-2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1.0261336240322372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19.858912631240898</v>
      </c>
      <c r="I341" s="6">
        <f>IF('Log_working_3-way'!$D341="","",'True_Odds_Calculator_3-way'!O342/'True_Odds_Calculator_3-way'!B342-1)</f>
        <v>7.882662879338227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2.7544958189390512E-2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1.0730132929030327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73.370961608830811</v>
      </c>
      <c r="I342" s="6">
        <f>IF('Log_working_3-way'!$D342="","",'True_Odds_Calculator_3-way'!O343/'True_Odds_Calculator_3-way'!B343-1)</f>
        <v>-2.9597253556848391E-2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3.4634367802677701E-2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1.059673029994169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59.604911764180088</v>
      </c>
      <c r="I343" s="6">
        <f>IF('Log_working_3-way'!$D343="","",'True_Odds_Calculator_3-way'!O344/'True_Odds_Calculator_3-way'!B344-1)</f>
        <v>1.2773102465517705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3.9324312051584709E-2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1.0324597038247501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2.2927856731940954</v>
      </c>
      <c r="I344" s="6">
        <f>IF('Log_working_3-way'!$D344="","",'True_Odds_Calculator_3-way'!O345/'True_Odds_Calculator_3-way'!B345-1)</f>
        <v>3.9027878447448838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2.9999176161056962E-2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1.0317585789389947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33.806997136417408</v>
      </c>
      <c r="I345" s="6">
        <f>IF('Log_working_3-way'!$D345="","",'True_Odds_Calculator_3-way'!O346/'True_Odds_Calculator_3-way'!B346-1)</f>
        <v>4.1775429125844452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3.0150079029877208E-2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1.0316940860467192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2.269774572346249</v>
      </c>
      <c r="I346" s="6">
        <f>IF('Log_working_3-way'!$D346="","",'True_Odds_Calculator_3-way'!O347/'True_Odds_Calculator_3-way'!B347-1)</f>
        <v>4.427878054150777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2.9648955478428496E-2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1.0314593071546045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4.6046464281284107</v>
      </c>
      <c r="I347" s="6">
        <f>IF('Log_working_3-way'!$D347="","",'True_Odds_Calculator_3-way'!O348/'True_Odds_Calculator_3-way'!B348-1)</f>
        <v>4.0789274294057689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3.1015320138684244E-2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1.0494131656957382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56.196326307730729</v>
      </c>
      <c r="I348" s="6">
        <f>IF('Log_working_3-way'!$D348="","",'True_Odds_Calculator_3-way'!O349/'True_Odds_Calculator_3-way'!B349-1)</f>
        <v>1.8833523184832686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3.4534933498663989E-2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1.0299421733737164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12.189291423395705</v>
      </c>
      <c r="I349" s="6">
        <f>IF('Log_working_3-way'!$D349="","",'True_Odds_Calculator_3-way'!O350/'True_Odds_Calculator_3-way'!B350-1)</f>
        <v>8.4593237443906641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3.2380883019356599E-2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1.0241319236822768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3.9978252355229973</v>
      </c>
      <c r="I350" s="6">
        <f>IF('Log_working_3-way'!$D350="","",'True_Odds_Calculator_3-way'!O351/'True_Odds_Calculator_3-way'!B351-1)</f>
        <v>5.3217963814120832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2.4175530969619441E-2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1.0193761644076658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7.1348724156826968</v>
      </c>
      <c r="I351" s="6">
        <f>IF('Log_working_3-way'!$D351="","",'True_Odds_Calculator_3-way'!O352/'True_Odds_Calculator_3-way'!B352-1)</f>
        <v>9.7397904993195255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2.0916691557726574E-2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1.0202091190188682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19.41428807216408</v>
      </c>
      <c r="I352" s="6">
        <f>IF('Log_working_3-way'!$D352="","",'True_Odds_Calculator_3-way'!O353/'True_Odds_Calculator_3-way'!B353-1)</f>
        <v>8.6214627433796966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2.1356909797696666E-2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1.0338688093718638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24.164207911903762</v>
      </c>
      <c r="I353" s="6">
        <f>IF('Log_working_3-way'!$D353="","",'True_Odds_Calculator_3-way'!O354/'True_Odds_Calculator_3-way'!B354-1)</f>
        <v>8.323600663011602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3.443830151904681E-2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1.0299824586758228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12.897691085917263</v>
      </c>
      <c r="I354" s="6">
        <f>IF('Log_working_3-way'!$D354="","",'True_Odds_Calculator_3-way'!O355/'True_Odds_Calculator_3-way'!B355-1)</f>
        <v>10.206134919756696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3.2403557034099029E-2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1.0317780683597231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10.655403623165469</v>
      </c>
      <c r="I355" s="6">
        <f>IF('Log_working_3-way'!$D355="","",'True_Odds_Calculator_3-way'!O356/'True_Odds_Calculator_3-way'!B356-1)</f>
        <v>9.5299676297512974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3.4398082665409335E-2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1.0350464912664179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24.139825351830265</v>
      </c>
      <c r="I356" s="6">
        <f>IF('Log_working_3-way'!$D356="","",'True_Odds_Calculator_3-way'!O357/'True_Odds_Calculator_3-way'!B357-1)</f>
        <v>9.1148032667851364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3.5441580327715272E-2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1.041297625771167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4.1484782459006802</v>
      </c>
      <c r="I357" s="6">
        <f>IF('Log_working_3-way'!$D357="","",'True_Odds_Calculator_3-way'!O358/'True_Odds_Calculator_3-way'!B358-1)</f>
        <v>5.035323924868365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4.0767265774616535E-2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1.0372695123948932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22.135071994294442</v>
      </c>
      <c r="I358" s="6">
        <f>IF('Log_working_3-way'!$D358="","",'True_Odds_Calculator_3-way'!O359/'True_Odds_Calculator_3-way'!B359-1)</f>
        <v>6.9501020289549285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3.8649006014578324E-2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1.036597190595963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15.031881388014416</v>
      </c>
      <c r="I359" s="6">
        <f>IF('Log_working_3-way'!$D359="","",'True_Odds_Calculator_3-way'!O360/'True_Odds_Calculator_3-way'!B360-1)</f>
        <v>6.9461758514629199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3.9162198829051587E-2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1.0358192653083425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14.657337173450216</v>
      </c>
      <c r="I360" s="6">
        <f>IF('Log_working_3-way'!$D360="","",'True_Odds_Calculator_3-way'!O361/'True_Odds_Calculator_3-way'!B361-1)</f>
        <v>7.5808765027033367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3.8433605838516849E-2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1.0418928024356646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27.988268476237366</v>
      </c>
      <c r="I361" s="6">
        <f>IF('Log_working_3-way'!$D361="","",'True_Odds_Calculator_3-way'!O362/'True_Odds_Calculator_3-way'!B362-1)</f>
        <v>6.7496078012565102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4.1441666441666358E-2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1.0329580790674469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22.698409128067972</v>
      </c>
      <c r="I362" s="6">
        <f>IF('Log_working_3-way'!$D362="","",'True_Odds_Calculator_3-way'!O363/'True_Odds_Calculator_3-way'!B363-1)</f>
        <v>6.0634761582299861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3.4136979521840471E-2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1.0172878167919452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10.751648495136124</v>
      </c>
      <c r="I363" s="6">
        <f>IF('Log_working_3-way'!$D363="","",'True_Odds_Calculator_3-way'!O364/'True_Odds_Calculator_3-way'!B364-1)</f>
        <v>9.4821802935010489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1.8838908112264408E-2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1.0186430887860698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16.90462528974323</v>
      </c>
      <c r="I364" s="6">
        <f>IF('Log_working_3-way'!$D364="","",'True_Odds_Calculator_3-way'!O365/'True_Odds_Calculator_3-way'!B365-1)</f>
        <v>7.7882826774461282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2.0006756920027069E-2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1.036396144862626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17.685450572998064</v>
      </c>
      <c r="I365" s="6">
        <f>IF('Log_working_3-way'!$D365="","",'True_Odds_Calculator_3-way'!O366/'True_Odds_Calculator_3-way'!B366-1)</f>
        <v>9.0191735960043413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3.8591373186435796E-2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1.0316526323457806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15.515257820259329</v>
      </c>
      <c r="I366" s="6">
        <f>IF('Log_working_3-way'!$D366="","",'True_Odds_Calculator_3-way'!O367/'True_Odds_Calculator_3-way'!B367-1)</f>
        <v>6.9865203377730483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3.3912795668281426E-2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1.0454593293756032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12.784698444054314</v>
      </c>
      <c r="I367" s="6">
        <f>IF('Log_working_3-way'!$D367="","",'True_Odds_Calculator_3-way'!O368/'True_Odds_Calculator_3-way'!B368-1)</f>
        <v>10.82148639502074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4.8796509140998978E-2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1.0318782093052206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20.128625817091471</v>
      </c>
      <c r="I368" s="6">
        <f>IF('Log_working_3-way'!$D368="","",'True_Odds_Calculator_3-way'!O369/'True_Odds_Calculator_3-way'!B369-1)</f>
        <v>7.8852759221260005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3.3477917393313295E-2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1.0206934814019419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18.853861959125112</v>
      </c>
      <c r="I369" s="6">
        <f>IF('Log_working_3-way'!$D369="","",'True_Odds_Calculator_3-way'!O370/'True_Odds_Calculator_3-way'!B370-1)</f>
        <v>7.220774902697098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2.1995663759289075E-2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1.0303666073359319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9.2062231727487607</v>
      </c>
      <c r="I370" s="6">
        <f>IF('Log_working_3-way'!$D370="","",'True_Odds_Calculator_3-way'!O371/'True_Odds_Calculator_3-way'!B371-1)</f>
        <v>9.6864510883945965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3.2841087920647105E-2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1.1341439463020482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41.744534446167926</v>
      </c>
      <c r="I371" s="6">
        <f>IF('Log_working_3-way'!$D371="","",'True_Odds_Calculator_3-way'!O372/'True_Odds_Calculator_3-way'!B372-1)</f>
        <v>4.0705188795520248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0.11271362058252299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1.0366982884652165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2.0318326547967462</v>
      </c>
      <c r="I372" s="6">
        <f>IF('Log_working_3-way'!$D372="","",'True_Odds_Calculator_3-way'!O373/'True_Odds_Calculator_3-way'!B373-1)</f>
        <v>3.6544935904676992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3.323207121574856E-2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1.0249372391058744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11.330740498910473</v>
      </c>
      <c r="I373" s="6">
        <f>IF('Log_working_3-way'!$D373="","",'True_Odds_Calculator_3-way'!O374/'True_Odds_Calculator_3-way'!B374-1)</f>
        <v>9.0665584571548052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2.706564413147472E-2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1.0267573898047981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20.641492284226853</v>
      </c>
      <c r="I374" s="6">
        <f>IF('Log_working_3-way'!$D374="","",'True_Odds_Calculator_3-way'!O375/'True_Odds_Calculator_3-way'!B375-1)</f>
        <v>6.7179546060090614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2.8113528777892194E-2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1.0245766529396405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8.5137609013699151</v>
      </c>
      <c r="I375" s="6">
        <f>IF('Log_working_3-way'!$D375="","",'True_Odds_Calculator_3-way'!O376/'True_Odds_Calculator_3-way'!B376-1)</f>
        <v>8.1108035827537854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2.6473662859639147E-2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1.0263893007968206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7.7189799560536585</v>
      </c>
      <c r="I376" s="6">
        <f>IF('Log_working_3-way'!$D376="","",'True_Odds_Calculator_3-way'!O377/'True_Odds_Calculator_3-way'!B377-1)</f>
        <v>7.0779221484899129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2.8114270006369679E-2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1.0264276653269067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6.3826125262714211</v>
      </c>
      <c r="I377" s="6">
        <f>IF('Log_working_3-way'!$D377="","",'True_Odds_Calculator_3-way'!O378/'True_Odds_Calculator_3-way'!B378-1)</f>
        <v>7.5151033750066425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2.7961086395802415E-2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1.024388708839566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11.977025126294487</v>
      </c>
      <c r="I378" s="6">
        <f>IF('Log_working_3-way'!$D378="","",'True_Odds_Calculator_3-way'!O379/'True_Odds_Calculator_3-way'!B379-1)</f>
        <v>7.9464016380320022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2.6416745748038428E-2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1.0346196808401953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34.145511979949674</v>
      </c>
      <c r="I379" s="6">
        <f>IF('Log_working_3-way'!$D379="","",'True_Odds_Calculator_3-way'!O380/'True_Odds_Calculator_3-way'!B380-1)</f>
        <v>5.1139221744368397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3.2556796526547194E-2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1.0267027147576997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12.531989344875688</v>
      </c>
      <c r="I380" s="6">
        <f>IF('Log_working_3-way'!$D380="","",'True_Odds_Calculator_3-way'!O381/'True_Odds_Calculator_3-way'!B381-1)</f>
        <v>8.0340720061194197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2.8889570121152897E-2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1.0257765248646595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8.5633391930121743</v>
      </c>
      <c r="I381" s="6">
        <f>IF('Log_working_3-way'!$D381="","",'True_Odds_Calculator_3-way'!O382/'True_Odds_Calculator_3-way'!B382-1)</f>
        <v>6.899083283578153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2.7564458080959531E-2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1.0261583755600039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6.071363335611883</v>
      </c>
      <c r="I382" s="6">
        <f>IF('Log_working_3-way'!$D382="","",'True_Odds_Calculator_3-way'!O383/'True_Odds_Calculator_3-way'!B383-1)</f>
        <v>6.7231463668078195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2.742239601128782E-2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1.0257453253793956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15.753773281542287</v>
      </c>
      <c r="I383" s="6">
        <f>IF('Log_working_3-way'!$D383="","",'True_Odds_Calculator_3-way'!O384/'True_Odds_Calculator_3-way'!B384-1)</f>
        <v>7.8281672409389778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2.766905836398692E-2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1.0264497084296806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8.3787283799622987</v>
      </c>
      <c r="I384" s="6">
        <f>IF('Log_working_3-way'!$D384="","",'True_Odds_Calculator_3-way'!O385/'True_Odds_Calculator_3-way'!B385-1)</f>
        <v>7.5118174551662342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2.8357922646902622E-2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1.027908357848498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22.818967605393489</v>
      </c>
      <c r="I385" s="6">
        <f>IF('Log_working_3-way'!$D385="","",'True_Odds_Calculator_3-way'!O386/'True_Odds_Calculator_3-way'!B386-1)</f>
        <v>6.9339522789426606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2.8902748481157925E-2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1.0294103314881009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25.615240377675203</v>
      </c>
      <c r="I386" s="6">
        <f>IF('Log_working_3-way'!$D386="","",'True_Odds_Calculator_3-way'!O387/'True_Odds_Calculator_3-way'!B387-1)</f>
        <v>5.1295837492611858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2.9918531647445512E-2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1.0274571889657684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23.5559466039659</v>
      </c>
      <c r="I387" s="6">
        <f>IF('Log_working_3-way'!$D387="","",'True_Odds_Calculator_3-way'!O388/'True_Odds_Calculator_3-way'!B388-1)</f>
        <v>5.9894848770828055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2.8341036322265145E-2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1.0254989038250653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16.184481186655951</v>
      </c>
      <c r="I388" s="6">
        <f>IF('Log_working_3-way'!$D388="","",'True_Odds_Calculator_3-way'!O389/'True_Odds_Calculator_3-way'!B389-1)</f>
        <v>6.7675456632587974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2.7329267608430019E-2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1.0287077771309838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5.4172825421091932</v>
      </c>
      <c r="I389" s="6">
        <f>IF('Log_working_3-way'!$D389="","",'True_Odds_Calculator_3-way'!O390/'True_Odds_Calculator_3-way'!B390-1)</f>
        <v>6.6192799594701048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2.9792290996710769E-2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1.0251276250436308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10.340599370625476</v>
      </c>
      <c r="I390" s="6">
        <f>IF('Log_working_3-way'!$D390="","",'True_Odds_Calculator_3-way'!O391/'True_Odds_Calculator_3-way'!B391-1)</f>
        <v>7.5725780395074924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2.7137891737914144E-2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1.0273760527452218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21.043238660449344</v>
      </c>
      <c r="I391" s="6">
        <f>IF('Log_working_3-way'!$D391="","",'True_Odds_Calculator_3-way'!O392/'True_Odds_Calculator_3-way'!B392-1)</f>
        <v>6.5008242664029012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2.8693528693528592E-2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1.0274364540748544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18.539795894521728</v>
      </c>
      <c r="I392" s="6">
        <f>IF('Log_working_3-way'!$D392="","",'True_Odds_Calculator_3-way'!O393/'True_Odds_Calculator_3-way'!B393-1)</f>
        <v>7.4553259198812309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2.913002972529144E-2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1.0277039612737542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21.463569094064049</v>
      </c>
      <c r="I393" s="6">
        <f>IF('Log_working_3-way'!$D393="","",'True_Odds_Calculator_3-way'!O394/'True_Odds_Calculator_3-way'!B394-1)</f>
        <v>6.9335824758007112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2.8950708084566346E-2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1.0273896094115105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22.595896223496968</v>
      </c>
      <c r="I394" s="6">
        <f>IF('Log_working_3-way'!$D394="","",'True_Odds_Calculator_3-way'!O395/'True_Odds_Calculator_3-way'!B395-1)</f>
        <v>6.8033150693295559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2.8422208943846172E-2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1.0246093812858323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15.774582228764622</v>
      </c>
      <c r="I395" s="6">
        <f>IF('Log_working_3-way'!$D395="","",'True_Odds_Calculator_3-way'!O396/'True_Odds_Calculator_3-way'!B396-1)</f>
        <v>6.476036175511835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2.639423012052422E-2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1.0266410590791586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16.309091695867803</v>
      </c>
      <c r="I396" s="6">
        <f>IF('Log_working_3-way'!$D396="","",'True_Odds_Calculator_3-way'!O397/'True_Odds_Calculator_3-way'!B397-1)</f>
        <v>7.4103319330899549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2.8558575328865743E-2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1.0290691691968044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29.001587368004376</v>
      </c>
      <c r="I397" s="6">
        <f>IF('Log_working_3-way'!$D397="","",'True_Odds_Calculator_3-way'!O398/'True_Odds_Calculator_3-way'!B398-1)</f>
        <v>5.6613540659750416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2.8752150753855288E-2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1.0301532342278936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28.310750698477936</v>
      </c>
      <c r="I398" s="6">
        <f>IF('Log_working_3-way'!$D398="","",'True_Odds_Calculator_3-way'!O399/'True_Odds_Calculator_3-way'!B399-1)</f>
        <v>5.7949476927884387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2.9983535383103277E-2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1.0256141592356809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8.2707528460716659</v>
      </c>
      <c r="I399" s="6">
        <f>IF('Log_working_3-way'!$D399="","",'True_Odds_Calculator_3-way'!O400/'True_Odds_Calculator_3-way'!B400-1)</f>
        <v>7.9911082747685196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2.7531102425896403E-2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1.0377077810517701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0.59703519554924367</v>
      </c>
      <c r="I400" s="6">
        <f>IF('Log_working_3-way'!$D400="","",'True_Odds_Calculator_3-way'!O401/'True_Odds_Calculator_3-way'!B401-1)</f>
        <v>4.0287536651548033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3.1835813227177212E-2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1.0268705746499815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6.8013098411887825</v>
      </c>
      <c r="I401" s="6">
        <f>IF('Log_working_3-way'!$D401="","",'True_Odds_Calculator_3-way'!O402/'True_Odds_Calculator_3-way'!B402-1)</f>
        <v>8.4932950976630135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2.8686551880602984E-2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1.0255966149028415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8.9332262118379671</v>
      </c>
      <c r="I402" s="6">
        <f>IF('Log_working_3-way'!$D402="","",'True_Odds_Calculator_3-way'!O403/'True_Odds_Calculator_3-way'!B403-1)</f>
        <v>8.0454736647415412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2.7592673123474576E-2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1.0309964376826886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8.5132481779166813</v>
      </c>
      <c r="I403" s="6">
        <f>IF('Log_working_3-way'!$D403="","",'True_Odds_Calculator_3-way'!O404/'True_Odds_Calculator_3-way'!B404-1)</f>
        <v>6.6385371783311706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3.2974991457016101E-2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1.0342893840057372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5.7608966639200521</v>
      </c>
      <c r="I404" s="6">
        <f>IF('Log_working_3-way'!$D404="","",'True_Odds_Calculator_3-way'!O405/'True_Odds_Calculator_3-way'!B405-1)</f>
        <v>5.5512692527096394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3.5171012849584349E-2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1.0311008078702582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10.995922848009808</v>
      </c>
      <c r="I405" s="6">
        <f>IF('Log_working_3-way'!$D405="","",'True_Odds_Calculator_3-way'!O406/'True_Odds_Calculator_3-way'!B406-1)</f>
        <v>7.7779717051556734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3.3545632215575827E-2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1.0342162237870651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21.982458401340928</v>
      </c>
      <c r="I406" s="6">
        <f>IF('Log_working_3-way'!$D406="","",'True_Odds_Calculator_3-way'!O407/'True_Odds_Calculator_3-way'!B407-1)</f>
        <v>8.5510246263631995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3.5370519954045054E-2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1.027183962518007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17.211462491041949</v>
      </c>
      <c r="I407" s="6">
        <f>IF('Log_working_3-way'!$D407="","",'True_Odds_Calculator_3-way'!O408/'True_Odds_Calculator_3-way'!B408-1)</f>
        <v>7.7111571765255977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2.9037535549733651E-2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1.0731777023242683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69.376957840509462</v>
      </c>
      <c r="I408" s="6">
        <f>IF('Log_working_3-way'!$D408="","",'True_Odds_Calculator_3-way'!O409/'True_Odds_Calculator_3-way'!B409-1)</f>
        <v>0.66353866614875612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3.8001035341546086E-2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1.0614087109573995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0.89861866305398364</v>
      </c>
      <c r="I409" s="6">
        <f>IF('Log_working_3-way'!$D409="","",'True_Odds_Calculator_3-way'!O410/'True_Odds_Calculator_3-way'!B410-1)</f>
        <v>3.4014761730470191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5.074114573841193E-2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1.0260145356987891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14.319013203730288</v>
      </c>
      <c r="I410" s="6">
        <f>IF('Log_working_3-way'!$D410="","",'True_Odds_Calculator_3-way'!O411/'True_Odds_Calculator_3-way'!B411-1)</f>
        <v>11.408400695021534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2.7940856707979966E-2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1.0279128595701004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20.827408885860184</v>
      </c>
      <c r="I411" s="6">
        <f>IF('Log_working_3-way'!$D411="","",'True_Odds_Calculator_3-way'!O412/'True_Odds_Calculator_3-way'!B412-1)</f>
        <v>9.3782527127107205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2.9041537193119638E-2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1.0258012036511868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7.6173190105774395</v>
      </c>
      <c r="I412" s="6">
        <f>IF('Log_working_3-way'!$D412="","",'True_Odds_Calculator_3-way'!O413/'True_Odds_Calculator_3-way'!B413-1)</f>
        <v>11.408939375231514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2.7896233120113578E-2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1.0308236561096662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31.825421214099549</v>
      </c>
      <c r="I413" s="6">
        <f>IF('Log_working_3-way'!$D413="","",'True_Odds_Calculator_3-way'!O414/'True_Odds_Calculator_3-way'!B414-1)</f>
        <v>5.0091783693344292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2.9752366145875619E-2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1.0286688127335475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24.291336586417575</v>
      </c>
      <c r="I414" s="6">
        <f>IF('Log_working_3-way'!$D414="","",'True_Odds_Calculator_3-way'!O415/'True_Odds_Calculator_3-way'!B415-1)</f>
        <v>7.8680459862890757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2.923862495434304E-2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1.0254156236479017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16.779005768679134</v>
      </c>
      <c r="I415" s="6">
        <f>IF('Log_working_3-way'!$D415="","",'True_Odds_Calculator_3-way'!O416/'True_Odds_Calculator_3-way'!B416-1)</f>
        <v>8.0488106025969923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2.7213726868378307E-2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1.0273850364999595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6.4979752854194439</v>
      </c>
      <c r="I416" s="6">
        <f>IF('Log_working_3-way'!$D416="","",'True_Odds_Calculator_3-way'!O417/'True_Odds_Calculator_3-way'!B417-1)</f>
        <v>8.0323616614957611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2.908439798683693E-2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1.0259405161226482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6.7669634390207332</v>
      </c>
      <c r="I417" s="6">
        <f>IF('Log_working_3-way'!$D417="","",'True_Odds_Calculator_3-way'!O418/'True_Odds_Calculator_3-way'!B418-1)</f>
        <v>6.8554751285214524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2.7406277884681529E-2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1.0269163229436544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23.571201124245764</v>
      </c>
      <c r="I418" s="6">
        <f>IF('Log_working_3-way'!$D418="","",'True_Odds_Calculator_3-way'!O419/'True_Odds_Calculator_3-way'!B419-1)</f>
        <v>7.2707386864423551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2.7702612131527582E-2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1.0235400323822603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23.16272465359242</v>
      </c>
      <c r="I419" s="6">
        <f>IF('Log_working_3-way'!$D419="","",'True_Odds_Calculator_3-way'!O420/'True_Odds_Calculator_3-way'!B420-1)</f>
        <v>6.4493928659823192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2.4382098149637432E-2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1.0635174925585305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40.010291000211659</v>
      </c>
      <c r="I420" s="6">
        <f>IF('Log_working_3-way'!$D420="","",'True_Odds_Calculator_3-way'!O421/'True_Odds_Calculator_3-way'!B421-1)</f>
        <v>4.6365363668583601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5.5407006895681343E-2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1.0348217115316833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1.6834057691703932</v>
      </c>
      <c r="I421" s="6">
        <f>IF('Log_working_3-way'!$D421="","",'True_Odds_Calculator_3-way'!O422/'True_Odds_Calculator_3-way'!B422-1)</f>
        <v>4.4169466505156514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3.1726788076936518E-2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1.0326237478038509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18.976055804955998</v>
      </c>
      <c r="I422" s="6">
        <f>IF('Log_working_3-way'!$D422="","",'True_Odds_Calculator_3-way'!O423/'True_Odds_Calculator_3-way'!B423-1)</f>
        <v>9.6714175446172845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3.4296120641964523E-2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1.0364763150915766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29.144157783480953</v>
      </c>
      <c r="I423" s="6">
        <f>IF('Log_working_3-way'!$D423="","",'True_Odds_Calculator_3-way'!O424/'True_Odds_Calculator_3-way'!B424-1)</f>
        <v>7.9776264085785371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3.5358572499507135E-2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1.0305235217936359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7.5766837562975891</v>
      </c>
      <c r="I424" s="6">
        <f>IF('Log_working_3-way'!$D424="","",'True_Odds_Calculator_3-way'!O425/'True_Odds_Calculator_3-way'!B425-1)</f>
        <v>9.1410049051745634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3.2766276833159136E-2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1.0312121844222588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9.4672026095683872</v>
      </c>
      <c r="I425" s="6">
        <f>IF('Log_working_3-way'!$D425="","",'True_Odds_Calculator_3-way'!O426/'True_Odds_Calculator_3-way'!B426-1)</f>
        <v>9.8202033127803041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3.3765899326540172E-2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1.0325798347768322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20.319043847448139</v>
      </c>
      <c r="I426" s="6">
        <f>IF('Log_working_3-way'!$D426="","",'True_Odds_Calculator_3-way'!O427/'True_Odds_Calculator_3-way'!B427-1)</f>
        <v>9.8916681716462591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3.3886989818855184E-2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1.0306486409363615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8.5718226449069395</v>
      </c>
      <c r="I427" s="6">
        <f>IF('Log_working_3-way'!$D427="","",'True_Odds_Calculator_3-way'!O428/'True_Odds_Calculator_3-way'!B428-1)</f>
        <v>10.274924497007181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3.3120827698714272E-2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1.0484494087367833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21.224215251996032</v>
      </c>
      <c r="I428" s="6">
        <f>IF('Log_working_3-way'!$D428="","",'True_Odds_Calculator_3-way'!O429/'True_Odds_Calculator_3-way'!B429-1)</f>
        <v>8.7202727325253697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5.0105357806234929E-2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1.0333974391345606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22.930663020806854</v>
      </c>
      <c r="I429" s="6">
        <f>IF('Log_working_3-way'!$D429="","",'True_Odds_Calculator_3-way'!O430/'True_Odds_Calculator_3-way'!B430-1)</f>
        <v>8.3247050335984074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3.4315787913528295E-2</v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9">
        <f t="shared" si="39"/>
        <v>0.39994902586498005</v>
      </c>
      <c r="E186" s="9">
        <f t="shared" si="40"/>
        <v>0.27902703738237322</v>
      </c>
      <c r="F186" s="9">
        <f t="shared" si="41"/>
        <v>0.32102393675264668</v>
      </c>
      <c r="G186" s="9">
        <f t="shared" si="42"/>
        <v>1.0418879367697658</v>
      </c>
      <c r="H186" s="9">
        <f t="shared" si="43"/>
        <v>2.5003186289484622</v>
      </c>
      <c r="I186" s="9">
        <f t="shared" si="44"/>
        <v>3.5838820831890188</v>
      </c>
      <c r="J186" s="9">
        <f t="shared" si="45"/>
        <v>3.1150325116426245</v>
      </c>
      <c r="K186" s="11">
        <f t="shared" si="46"/>
        <v>0.4098360655737705</v>
      </c>
      <c r="L186" s="11">
        <f t="shared" si="47"/>
        <v>0.28735632183908044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-0.28177243953903586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0.23126252704411202</v>
      </c>
      <c r="Q186" s="11">
        <f>2*'OddsRatio_working_3-way'!K186*'OddsRatio_working_3-way'!L186*'OddsRatio_working_3-way'!M186</f>
        <v>7.7735303208104858E-2</v>
      </c>
      <c r="R186" s="11">
        <f t="shared" si="49"/>
        <v>0</v>
      </c>
      <c r="S186" s="11">
        <f t="shared" si="50"/>
        <v>-0.82074218267210497</v>
      </c>
      <c r="T186" s="11">
        <f t="shared" si="51"/>
        <v>-0.27587972526793436</v>
      </c>
      <c r="U186" s="11">
        <f>'OddsRatio_working_3-way'!S186-'OddsRatio_working_3-way'!R186^2/3</f>
        <v>-0.82074218267210497</v>
      </c>
      <c r="V186" s="11">
        <f>'OddsRatio_working_3-way'!S186*'OddsRatio_working_3-way'!R186/3-2*'OddsRatio_working_3-way'!R186^3/27-'OddsRatio_working_3-way'!T186</f>
        <v>0.27587972526793436</v>
      </c>
      <c r="W186" s="11">
        <f>'OddsRatio_working_3-way'!V186^2+4*'OddsRatio_working_3-way'!U186^3/27</f>
        <v>-5.7965233119235265E-3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0.14309624918724675</v>
      </c>
      <c r="Y186" s="11">
        <f>IF('OddsRatio_working_3-way'!W186&gt;=0,IF('OddsRatio_working_3-way'!V186+SQRT('OddsRatio_working_3-way'!W186)&gt;0,0,PI()),ACOS('OddsRatio_working_3-way'!V186/(2*'OddsRatio_working_3-way'!X186)))</f>
        <v>0.26926904901682502</v>
      </c>
      <c r="Z186" s="11">
        <f>'OddsRatio_working_3-way'!X186^(1/3)*COS('OddsRatio_working_3-way'!Y186/3)</f>
        <v>0.52094396838488288</v>
      </c>
      <c r="AA186" s="11">
        <f>'OddsRatio_working_3-way'!X186^(1/3)*COS(('OddsRatio_working_3-way'!Y186+2*PI())/3)</f>
        <v>-0.30107471834402177</v>
      </c>
      <c r="AB186" s="11">
        <f>'OddsRatio_working_3-way'!X186^(1/3)*COS(('OddsRatio_working_3-way'!Y186+4*PI())/3)</f>
        <v>-0.21986925004086097</v>
      </c>
      <c r="AC186" s="11">
        <f>'OddsRatio_working_3-way'!X186^(1/3)*SIN('OddsRatio_working_3-way'!Y186/3)</f>
        <v>4.6883998984499548E-2</v>
      </c>
      <c r="AD186" s="11">
        <f>'OddsRatio_working_3-way'!X186^(1/3)*SIN(('OddsRatio_working_3-way'!Y186+2*PI())/3)</f>
        <v>0.42770871107733627</v>
      </c>
      <c r="AE186" s="11">
        <f>'OddsRatio_working_3-way'!X186^(1/3)*SIN(('OddsRatio_working_3-way'!Y186+4*PI())/3)</f>
        <v>-0.47459271006183579</v>
      </c>
      <c r="AF186" s="11">
        <f>-'OddsRatio_working_3-way'!U186/(3*'OddsRatio_working_3-way'!X186^(1/3))*COS(('OddsRatio_working_3-way'!Y186)/3)</f>
        <v>0.52094396838488288</v>
      </c>
      <c r="AG186" s="11">
        <f>-'OddsRatio_working_3-way'!U186/(3*'OddsRatio_working_3-way'!X186^(1/3))*COS(('OddsRatio_working_3-way'!Y186+2*PI())/3)</f>
        <v>-0.30107471834402177</v>
      </c>
      <c r="AH186" s="11">
        <f>-'OddsRatio_working_3-way'!U186/(3*'OddsRatio_working_3-way'!X186^(1/3))*COS(('OddsRatio_working_3-way'!Y186+4*PI())/3)</f>
        <v>-0.21986925004086097</v>
      </c>
      <c r="AI186" s="11">
        <f>'OddsRatio_working_3-way'!U186/(3*'OddsRatio_working_3-way'!X186^(1/3))*SIN(('OddsRatio_working_3-way'!Y186)/3)</f>
        <v>-4.6883998984499548E-2</v>
      </c>
      <c r="AJ186" s="11">
        <f>'OddsRatio_working_3-way'!U186/(3*'OddsRatio_working_3-way'!X186^(1/3))*SIN(('OddsRatio_working_3-way'!Y186+2*PI())/3)</f>
        <v>-0.42770871107733627</v>
      </c>
      <c r="AK186" s="11">
        <f>'OddsRatio_working_3-way'!U186/(3*'OddsRatio_working_3-way'!X186^(1/3))*SIN(('OddsRatio_working_3-way'!Y186+4*PI())/3)</f>
        <v>0.47459271006183579</v>
      </c>
      <c r="AL186" s="11">
        <f>'OddsRatio_working_3-way'!Z186+'OddsRatio_working_3-way'!AF186</f>
        <v>1.0418879367697658</v>
      </c>
      <c r="AM186" s="11">
        <f>'OddsRatio_working_3-way'!AA186+'OddsRatio_working_3-way'!AG186</f>
        <v>-0.60214943668804355</v>
      </c>
      <c r="AN186" s="11">
        <f>'OddsRatio_working_3-way'!AB186+'OddsRatio_working_3-way'!AH186</f>
        <v>-0.43973850008172194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1.0418879367697658</v>
      </c>
      <c r="AS186" s="11">
        <f>IF(('OddsRatio_working_3-way'!X186=0),IF(Q186&gt;0,-Q186^(1/3),(-Q186)^(1/3)),'OddsRatio_working_3-way'!AM186-'OddsRatio_working_3-way'!R186/3)</f>
        <v>-0.60214943668804355</v>
      </c>
      <c r="AT186" s="11">
        <f>IF(('OddsRatio_working_3-way'!X186=0),IF(Q186&gt;0,-Q186^(1/3),(-Q186)^(1/3)),'OddsRatio_working_3-way'!AN186-'OddsRatio_working_3-way'!R186/3)</f>
        <v>-0.43973850008172194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9">
        <f t="shared" si="39"/>
        <v>0.17719652712211803</v>
      </c>
      <c r="E187" s="9">
        <f t="shared" si="40"/>
        <v>0.18476332796846276</v>
      </c>
      <c r="F187" s="9">
        <f t="shared" si="41"/>
        <v>0.63804014490941952</v>
      </c>
      <c r="G187" s="9">
        <f t="shared" si="42"/>
        <v>1.0505546293496617</v>
      </c>
      <c r="H187" s="9">
        <f t="shared" si="43"/>
        <v>5.6434514617255047</v>
      </c>
      <c r="I187" s="9">
        <f t="shared" si="44"/>
        <v>5.4123294432685798</v>
      </c>
      <c r="J187" s="9">
        <f t="shared" si="45"/>
        <v>1.567299499848817</v>
      </c>
      <c r="K187" s="11">
        <f t="shared" si="46"/>
        <v>0.18450184501845018</v>
      </c>
      <c r="L187" s="11">
        <f t="shared" si="47"/>
        <v>0.19230769230769229</v>
      </c>
      <c r="M187" s="11">
        <f t="shared" si="48"/>
        <v>0.64935064935064934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-0.23096276417309636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0.21104356897714827</v>
      </c>
      <c r="Q187" s="11">
        <f>2*'OddsRatio_working_3-way'!K187*'OddsRatio_working_3-way'!L187*'OddsRatio_working_3-way'!M187</f>
        <v>4.60793818727398E-2</v>
      </c>
      <c r="R187" s="11">
        <f t="shared" si="49"/>
        <v>0</v>
      </c>
      <c r="S187" s="11">
        <f t="shared" si="50"/>
        <v>-0.91375581571659947</v>
      </c>
      <c r="T187" s="11">
        <f t="shared" si="51"/>
        <v>-0.19951000343157196</v>
      </c>
      <c r="U187" s="11">
        <f>'OddsRatio_working_3-way'!S187-'OddsRatio_working_3-way'!R187^2/3</f>
        <v>-0.91375581571659947</v>
      </c>
      <c r="V187" s="11">
        <f>'OddsRatio_working_3-way'!S187*'OddsRatio_working_3-way'!R187/3-2*'OddsRatio_working_3-way'!R187^3/27-'OddsRatio_working_3-way'!T187</f>
        <v>0.19951000343157196</v>
      </c>
      <c r="W187" s="11">
        <f>'OddsRatio_working_3-way'!V187^2+4*'OddsRatio_working_3-way'!U187^3/27</f>
        <v>-7.3223926791324834E-2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0.16809831071473524</v>
      </c>
      <c r="Y187" s="11">
        <f>IF('OddsRatio_working_3-way'!W187&gt;=0,IF('OddsRatio_working_3-way'!V187+SQRT('OddsRatio_working_3-way'!W187)&gt;0,0,PI()),ACOS('OddsRatio_working_3-way'!V187/(2*'OddsRatio_working_3-way'!X187)))</f>
        <v>0.93547955871436306</v>
      </c>
      <c r="Z187" s="11">
        <f>'OddsRatio_working_3-way'!X187^(1/3)*COS('OddsRatio_working_3-way'!Y187/3)</f>
        <v>0.52527731467483085</v>
      </c>
      <c r="AA187" s="11">
        <f>'OddsRatio_working_3-way'!X187^(1/3)*COS(('OddsRatio_working_3-way'!Y187+2*PI())/3)</f>
        <v>-0.40927344497373597</v>
      </c>
      <c r="AB187" s="11">
        <f>'OddsRatio_working_3-way'!X187^(1/3)*COS(('OddsRatio_working_3-way'!Y187+4*PI())/3)</f>
        <v>-0.11600386970109515</v>
      </c>
      <c r="AC187" s="11">
        <f>'OddsRatio_working_3-way'!X187^(1/3)*SIN('OddsRatio_working_3-way'!Y187/3)</f>
        <v>0.16931926822878662</v>
      </c>
      <c r="AD187" s="11">
        <f>'OddsRatio_working_3-way'!X187^(1/3)*SIN(('OddsRatio_working_3-way'!Y187+2*PI())/3)</f>
        <v>0.37024386442568291</v>
      </c>
      <c r="AE187" s="11">
        <f>'OddsRatio_working_3-way'!X187^(1/3)*SIN(('OddsRatio_working_3-way'!Y187+4*PI())/3)</f>
        <v>-0.53956313265446931</v>
      </c>
      <c r="AF187" s="11">
        <f>-'OddsRatio_working_3-way'!U187/(3*'OddsRatio_working_3-way'!X187^(1/3))*COS(('OddsRatio_working_3-way'!Y187)/3)</f>
        <v>0.52527731467483096</v>
      </c>
      <c r="AG187" s="11">
        <f>-'OddsRatio_working_3-way'!U187/(3*'OddsRatio_working_3-way'!X187^(1/3))*COS(('OddsRatio_working_3-way'!Y187+2*PI())/3)</f>
        <v>-0.40927344497373602</v>
      </c>
      <c r="AH187" s="11">
        <f>-'OddsRatio_working_3-way'!U187/(3*'OddsRatio_working_3-way'!X187^(1/3))*COS(('OddsRatio_working_3-way'!Y187+4*PI())/3)</f>
        <v>-0.11600386970109518</v>
      </c>
      <c r="AI187" s="11">
        <f>'OddsRatio_working_3-way'!U187/(3*'OddsRatio_working_3-way'!X187^(1/3))*SIN(('OddsRatio_working_3-way'!Y187)/3)</f>
        <v>-0.16931926822878665</v>
      </c>
      <c r="AJ187" s="11">
        <f>'OddsRatio_working_3-way'!U187/(3*'OddsRatio_working_3-way'!X187^(1/3))*SIN(('OddsRatio_working_3-way'!Y187+2*PI())/3)</f>
        <v>-0.37024386442568297</v>
      </c>
      <c r="AK187" s="11">
        <f>'OddsRatio_working_3-way'!U187/(3*'OddsRatio_working_3-way'!X187^(1/3))*SIN(('OddsRatio_working_3-way'!Y187+4*PI())/3)</f>
        <v>0.53956313265446942</v>
      </c>
      <c r="AL187" s="11">
        <f>'OddsRatio_working_3-way'!Z187+'OddsRatio_working_3-way'!AF187</f>
        <v>1.0505546293496617</v>
      </c>
      <c r="AM187" s="11">
        <f>'OddsRatio_working_3-way'!AA187+'OddsRatio_working_3-way'!AG187</f>
        <v>-0.81854688994747193</v>
      </c>
      <c r="AN187" s="11">
        <f>'OddsRatio_working_3-way'!AB187+'OddsRatio_working_3-way'!AH187</f>
        <v>-0.23200773940219033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1.0505546293496617</v>
      </c>
      <c r="AS187" s="11">
        <f>IF(('OddsRatio_working_3-way'!X187=0),IF(Q187&gt;0,-Q187^(1/3),(-Q187)^(1/3)),'OddsRatio_working_3-way'!AM187-'OddsRatio_working_3-way'!R187/3)</f>
        <v>-0.81854688994747193</v>
      </c>
      <c r="AT187" s="11">
        <f>IF(('OddsRatio_working_3-way'!X187=0),IF(Q187&gt;0,-Q187^(1/3),(-Q187)^(1/3)),'OddsRatio_working_3-way'!AN187-'OddsRatio_working_3-way'!R187/3)</f>
        <v>-0.23200773940219033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9">
        <f t="shared" si="39"/>
        <v>0.53587810048753004</v>
      </c>
      <c r="E188" s="9">
        <f t="shared" si="40"/>
        <v>0.27315706312871252</v>
      </c>
      <c r="F188" s="9">
        <f t="shared" si="41"/>
        <v>0.19096483638375736</v>
      </c>
      <c r="G188" s="9">
        <f t="shared" si="42"/>
        <v>1.0434892020257491</v>
      </c>
      <c r="H188" s="9">
        <f t="shared" si="43"/>
        <v>1.8660960376813722</v>
      </c>
      <c r="I188" s="9">
        <f t="shared" si="44"/>
        <v>3.6608974651656605</v>
      </c>
      <c r="J188" s="9">
        <f t="shared" si="45"/>
        <v>5.236566160224541</v>
      </c>
      <c r="K188" s="11">
        <f t="shared" si="46"/>
        <v>0.54644808743169393</v>
      </c>
      <c r="L188" s="11">
        <f t="shared" si="47"/>
        <v>0.28169014084507044</v>
      </c>
      <c r="M188" s="11">
        <f t="shared" si="48"/>
        <v>0.19762845849802374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-0.26140527477702347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0.22633044427388538</v>
      </c>
      <c r="Q188" s="11">
        <f>2*'OddsRatio_working_3-way'!K188*'OddsRatio_working_3-way'!L188*'OddsRatio_working_3-way'!M188</f>
        <v>6.084151727792618E-2</v>
      </c>
      <c r="R188" s="11">
        <f t="shared" si="49"/>
        <v>0</v>
      </c>
      <c r="S188" s="11">
        <f t="shared" si="50"/>
        <v>-0.86582202469687486</v>
      </c>
      <c r="T188" s="11">
        <f t="shared" si="51"/>
        <v>-0.23274785610131046</v>
      </c>
      <c r="U188" s="11">
        <f>'OddsRatio_working_3-way'!S188-'OddsRatio_working_3-way'!R188^2/3</f>
        <v>-0.86582202469687486</v>
      </c>
      <c r="V188" s="11">
        <f>'OddsRatio_working_3-way'!S188*'OddsRatio_working_3-way'!R188/3-2*'OddsRatio_working_3-way'!R188^3/27-'OddsRatio_working_3-way'!T188</f>
        <v>0.23274785610131046</v>
      </c>
      <c r="W188" s="11">
        <f>'OddsRatio_working_3-way'!V188^2+4*'OddsRatio_working_3-way'!U188^3/27</f>
        <v>-4.1985703235393725E-2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0.15504617679513258</v>
      </c>
      <c r="Y188" s="11">
        <f>IF('OddsRatio_working_3-way'!W188&gt;=0,IF('OddsRatio_working_3-way'!V188+SQRT('OddsRatio_working_3-way'!W188)&gt;0,0,PI()),ACOS('OddsRatio_working_3-way'!V188/(2*'OddsRatio_working_3-way'!X188)))</f>
        <v>0.72186309595916831</v>
      </c>
      <c r="Z188" s="11">
        <f>'OddsRatio_working_3-way'!X188^(1/3)*COS('OddsRatio_working_3-way'!Y188/3)</f>
        <v>0.52174460101287468</v>
      </c>
      <c r="AA188" s="11">
        <f>'OddsRatio_working_3-way'!X188^(1/3)*COS(('OddsRatio_working_3-way'!Y188+2*PI())/3)</f>
        <v>-0.37174355313603447</v>
      </c>
      <c r="AB188" s="11">
        <f>'OddsRatio_working_3-way'!X188^(1/3)*COS(('OddsRatio_working_3-way'!Y188+4*PI())/3)</f>
        <v>-0.15000104787684029</v>
      </c>
      <c r="AC188" s="11">
        <f>'OddsRatio_working_3-way'!X188^(1/3)*SIN('OddsRatio_working_3-way'!Y188/3)</f>
        <v>0.12802309510217791</v>
      </c>
      <c r="AD188" s="11">
        <f>'OddsRatio_working_3-way'!X188^(1/3)*SIN(('OddsRatio_working_3-way'!Y188+2*PI())/3)</f>
        <v>0.38783253121343675</v>
      </c>
      <c r="AE188" s="11">
        <f>'OddsRatio_working_3-way'!X188^(1/3)*SIN(('OddsRatio_working_3-way'!Y188+4*PI())/3)</f>
        <v>-0.51585562631561455</v>
      </c>
      <c r="AF188" s="11">
        <f>-'OddsRatio_working_3-way'!U188/(3*'OddsRatio_working_3-way'!X188^(1/3))*COS(('OddsRatio_working_3-way'!Y188)/3)</f>
        <v>0.52174460101287456</v>
      </c>
      <c r="AG188" s="11">
        <f>-'OddsRatio_working_3-way'!U188/(3*'OddsRatio_working_3-way'!X188^(1/3))*COS(('OddsRatio_working_3-way'!Y188+2*PI())/3)</f>
        <v>-0.37174355313603441</v>
      </c>
      <c r="AH188" s="11">
        <f>-'OddsRatio_working_3-way'!U188/(3*'OddsRatio_working_3-way'!X188^(1/3))*COS(('OddsRatio_working_3-way'!Y188+4*PI())/3)</f>
        <v>-0.15000104787684027</v>
      </c>
      <c r="AI188" s="11">
        <f>'OddsRatio_working_3-way'!U188/(3*'OddsRatio_working_3-way'!X188^(1/3))*SIN(('OddsRatio_working_3-way'!Y188)/3)</f>
        <v>-0.12802309510217788</v>
      </c>
      <c r="AJ188" s="11">
        <f>'OddsRatio_working_3-way'!U188/(3*'OddsRatio_working_3-way'!X188^(1/3))*SIN(('OddsRatio_working_3-way'!Y188+2*PI())/3)</f>
        <v>-0.38783253121343664</v>
      </c>
      <c r="AK188" s="11">
        <f>'OddsRatio_working_3-way'!U188/(3*'OddsRatio_working_3-way'!X188^(1/3))*SIN(('OddsRatio_working_3-way'!Y188+4*PI())/3)</f>
        <v>0.51585562631561444</v>
      </c>
      <c r="AL188" s="11">
        <f>'OddsRatio_working_3-way'!Z188+'OddsRatio_working_3-way'!AF188</f>
        <v>1.0434892020257491</v>
      </c>
      <c r="AM188" s="11">
        <f>'OddsRatio_working_3-way'!AA188+'OddsRatio_working_3-way'!AG188</f>
        <v>-0.74348710627206893</v>
      </c>
      <c r="AN188" s="11">
        <f>'OddsRatio_working_3-way'!AB188+'OddsRatio_working_3-way'!AH188</f>
        <v>-0.30000209575368053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1.0434892020257491</v>
      </c>
      <c r="AS188" s="11">
        <f>IF(('OddsRatio_working_3-way'!X188=0),IF(Q188&gt;0,-Q188^(1/3),(-Q188)^(1/3)),'OddsRatio_working_3-way'!AM188-'OddsRatio_working_3-way'!R188/3)</f>
        <v>-0.74348710627206893</v>
      </c>
      <c r="AT188" s="11">
        <f>IF(('OddsRatio_working_3-way'!X188=0),IF(Q188&gt;0,-Q188^(1/3),(-Q188)^(1/3)),'OddsRatio_working_3-way'!AN188-'OddsRatio_working_3-way'!R188/3)</f>
        <v>-0.30000209575368053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9">
        <f t="shared" si="39"/>
        <v>0.59929667514553231</v>
      </c>
      <c r="E189" s="9">
        <f t="shared" si="40"/>
        <v>0.25798870698530252</v>
      </c>
      <c r="F189" s="9">
        <f t="shared" si="41"/>
        <v>0.14271461786916501</v>
      </c>
      <c r="G189" s="9">
        <f t="shared" si="42"/>
        <v>1.061305777183005</v>
      </c>
      <c r="H189" s="9">
        <f t="shared" si="43"/>
        <v>1.6686226396252932</v>
      </c>
      <c r="I189" s="9">
        <f t="shared" si="44"/>
        <v>3.8761386561659439</v>
      </c>
      <c r="J189" s="9">
        <f t="shared" si="45"/>
        <v>7.0069906988558071</v>
      </c>
      <c r="K189" s="11">
        <f t="shared" si="46"/>
        <v>0.61349693251533743</v>
      </c>
      <c r="L189" s="11">
        <f t="shared" si="47"/>
        <v>0.26954177897574122</v>
      </c>
      <c r="M189" s="11">
        <f t="shared" si="48"/>
        <v>0.15015015015015015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-0.23993330058846896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0.22346358727884366</v>
      </c>
      <c r="Q189" s="11">
        <f>2*'OddsRatio_working_3-way'!K189*'OddsRatio_working_3-way'!L189*'OddsRatio_working_3-way'!M189</f>
        <v>4.9658574950854149E-2</v>
      </c>
      <c r="R189" s="11">
        <f t="shared" si="49"/>
        <v>0</v>
      </c>
      <c r="S189" s="11">
        <f t="shared" si="50"/>
        <v>-0.93135711771050089</v>
      </c>
      <c r="T189" s="11">
        <f t="shared" si="51"/>
        <v>-0.2069682483801113</v>
      </c>
      <c r="U189" s="11">
        <f>'OddsRatio_working_3-way'!S189-'OddsRatio_working_3-way'!R189^2/3</f>
        <v>-0.93135711771050089</v>
      </c>
      <c r="V189" s="11">
        <f>'OddsRatio_working_3-way'!S189*'OddsRatio_working_3-way'!R189/3-2*'OddsRatio_working_3-way'!R189^3/27-'OddsRatio_working_3-way'!T189</f>
        <v>0.2069682483801113</v>
      </c>
      <c r="W189" s="11">
        <f>'OddsRatio_working_3-way'!V189^2+4*'OddsRatio_working_3-way'!U189^3/27</f>
        <v>-7.6850581844986027E-2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0.17297863862520529</v>
      </c>
      <c r="Y189" s="11">
        <f>IF('OddsRatio_working_3-way'!W189&gt;=0,IF('OddsRatio_working_3-way'!V189+SQRT('OddsRatio_working_3-way'!W189)&gt;0,0,PI()),ACOS('OddsRatio_working_3-way'!V189/(2*'OddsRatio_working_3-way'!X189)))</f>
        <v>0.92948342711565213</v>
      </c>
      <c r="Z189" s="11">
        <f>'OddsRatio_working_3-way'!X189^(1/3)*COS('OddsRatio_working_3-way'!Y189/3)</f>
        <v>0.5306528885915025</v>
      </c>
      <c r="AA189" s="11">
        <f>'OddsRatio_working_3-way'!X189^(1/3)*COS(('OddsRatio_working_3-way'!Y189+2*PI())/3)</f>
        <v>-0.41244854766484434</v>
      </c>
      <c r="AB189" s="11">
        <f>'OddsRatio_working_3-way'!X189^(1/3)*COS(('OddsRatio_working_3-way'!Y189+4*PI())/3)</f>
        <v>-0.11820434092665826</v>
      </c>
      <c r="AC189" s="11">
        <f>'OddsRatio_working_3-way'!X189^(1/3)*SIN('OddsRatio_working_3-way'!Y189/3)</f>
        <v>0.1698819719677796</v>
      </c>
      <c r="AD189" s="11">
        <f>'OddsRatio_working_3-way'!X189^(1/3)*SIN(('OddsRatio_working_3-way'!Y189+2*PI())/3)</f>
        <v>0.37461789612794483</v>
      </c>
      <c r="AE189" s="11">
        <f>'OddsRatio_working_3-way'!X189^(1/3)*SIN(('OddsRatio_working_3-way'!Y189+4*PI())/3)</f>
        <v>-0.54449986809572448</v>
      </c>
      <c r="AF189" s="11">
        <f>-'OddsRatio_working_3-way'!U189/(3*'OddsRatio_working_3-way'!X189^(1/3))*COS(('OddsRatio_working_3-way'!Y189)/3)</f>
        <v>0.53065288859150239</v>
      </c>
      <c r="AG189" s="11">
        <f>-'OddsRatio_working_3-way'!U189/(3*'OddsRatio_working_3-way'!X189^(1/3))*COS(('OddsRatio_working_3-way'!Y189+2*PI())/3)</f>
        <v>-0.41244854766484429</v>
      </c>
      <c r="AH189" s="11">
        <f>-'OddsRatio_working_3-way'!U189/(3*'OddsRatio_working_3-way'!X189^(1/3))*COS(('OddsRatio_working_3-way'!Y189+4*PI())/3)</f>
        <v>-0.11820434092665824</v>
      </c>
      <c r="AI189" s="11">
        <f>'OddsRatio_working_3-way'!U189/(3*'OddsRatio_working_3-way'!X189^(1/3))*SIN(('OddsRatio_working_3-way'!Y189)/3)</f>
        <v>-0.16988197196777957</v>
      </c>
      <c r="AJ189" s="11">
        <f>'OddsRatio_working_3-way'!U189/(3*'OddsRatio_working_3-way'!X189^(1/3))*SIN(('OddsRatio_working_3-way'!Y189+2*PI())/3)</f>
        <v>-0.37461789612794477</v>
      </c>
      <c r="AK189" s="11">
        <f>'OddsRatio_working_3-way'!U189/(3*'OddsRatio_working_3-way'!X189^(1/3))*SIN(('OddsRatio_working_3-way'!Y189+4*PI())/3)</f>
        <v>0.54449986809572437</v>
      </c>
      <c r="AL189" s="11">
        <f>'OddsRatio_working_3-way'!Z189+'OddsRatio_working_3-way'!AF189</f>
        <v>1.061305777183005</v>
      </c>
      <c r="AM189" s="11">
        <f>'OddsRatio_working_3-way'!AA189+'OddsRatio_working_3-way'!AG189</f>
        <v>-0.82489709532968858</v>
      </c>
      <c r="AN189" s="11">
        <f>'OddsRatio_working_3-way'!AB189+'OddsRatio_working_3-way'!AH189</f>
        <v>-0.23640868185331648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1.061305777183005</v>
      </c>
      <c r="AS189" s="11">
        <f>IF(('OddsRatio_working_3-way'!X189=0),IF(Q189&gt;0,-Q189^(1/3),(-Q189)^(1/3)),'OddsRatio_working_3-way'!AM189-'OddsRatio_working_3-way'!R189/3)</f>
        <v>-0.82489709532968858</v>
      </c>
      <c r="AT189" s="11">
        <f>IF(('OddsRatio_working_3-way'!X189=0),IF(Q189&gt;0,-Q189^(1/3),(-Q189)^(1/3)),'OddsRatio_working_3-way'!AN189-'OddsRatio_working_3-way'!R189/3)</f>
        <v>-0.23640868185331648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9">
        <f t="shared" si="39"/>
        <v>0.17695304522465957</v>
      </c>
      <c r="E190" s="9">
        <f t="shared" si="40"/>
        <v>0.26029337408209524</v>
      </c>
      <c r="F190" s="9">
        <f t="shared" si="41"/>
        <v>0.5627535806932451</v>
      </c>
      <c r="G190" s="9">
        <f t="shared" si="42"/>
        <v>1.0643516420502015</v>
      </c>
      <c r="H190" s="9">
        <f t="shared" si="43"/>
        <v>5.6512166757593807</v>
      </c>
      <c r="I190" s="9">
        <f t="shared" si="44"/>
        <v>3.8418188842740384</v>
      </c>
      <c r="J190" s="9">
        <f t="shared" si="45"/>
        <v>1.7769766986966473</v>
      </c>
      <c r="K190" s="11">
        <f t="shared" si="46"/>
        <v>0.18621973929236499</v>
      </c>
      <c r="L190" s="11">
        <f t="shared" si="47"/>
        <v>0.27247956403269757</v>
      </c>
      <c r="M190" s="11">
        <f t="shared" si="48"/>
        <v>0.5780346820809249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-0.24982109372119687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0.22789487869173203</v>
      </c>
      <c r="Q190" s="11">
        <f>2*'OddsRatio_working_3-way'!K190*'OddsRatio_working_3-way'!L190*'OddsRatio_working_3-way'!M190</f>
        <v>5.8660200435452281E-2</v>
      </c>
      <c r="R190" s="11">
        <f t="shared" si="49"/>
        <v>0</v>
      </c>
      <c r="S190" s="11">
        <f t="shared" si="50"/>
        <v>-0.91223233113399649</v>
      </c>
      <c r="T190" s="11">
        <f t="shared" si="51"/>
        <v>-0.2348088368427276</v>
      </c>
      <c r="U190" s="11">
        <f>'OddsRatio_working_3-way'!S190-'OddsRatio_working_3-way'!R190^2/3</f>
        <v>-0.91223233113399649</v>
      </c>
      <c r="V190" s="11">
        <f>'OddsRatio_working_3-way'!S190*'OddsRatio_working_3-way'!R190/3-2*'OddsRatio_working_3-way'!R190^3/27-'OddsRatio_working_3-way'!T190</f>
        <v>0.2348088368427276</v>
      </c>
      <c r="W190" s="11">
        <f>'OddsRatio_working_3-way'!V190^2+4*'OddsRatio_working_3-way'!U190^3/27</f>
        <v>-5.7328572477724583E-2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0.16767808617791954</v>
      </c>
      <c r="Y190" s="11">
        <f>IF('OddsRatio_working_3-way'!W190&gt;=0,IF('OddsRatio_working_3-way'!V190+SQRT('OddsRatio_working_3-way'!W190)&gt;0,0,PI()),ACOS('OddsRatio_working_3-way'!V190/(2*'OddsRatio_working_3-way'!X190)))</f>
        <v>0.7951502899720212</v>
      </c>
      <c r="Z190" s="11">
        <f>'OddsRatio_working_3-way'!X190^(1/3)*COS('OddsRatio_working_3-way'!Y190/3)</f>
        <v>0.53217582102510075</v>
      </c>
      <c r="AA190" s="11">
        <f>'OddsRatio_working_3-way'!X190^(1/3)*COS(('OddsRatio_working_3-way'!Y190+2*PI())/3)</f>
        <v>-0.39118688900835591</v>
      </c>
      <c r="AB190" s="11">
        <f>'OddsRatio_working_3-way'!X190^(1/3)*COS(('OddsRatio_working_3-way'!Y190+4*PI())/3)</f>
        <v>-0.14098893201674503</v>
      </c>
      <c r="AC190" s="11">
        <f>'OddsRatio_working_3-way'!X190^(1/3)*SIN('OddsRatio_working_3-way'!Y190/3)</f>
        <v>0.14445185781980119</v>
      </c>
      <c r="AD190" s="11">
        <f>'OddsRatio_working_3-way'!X190^(1/3)*SIN(('OddsRatio_working_3-way'!Y190+2*PI())/3)</f>
        <v>0.3886518513776776</v>
      </c>
      <c r="AE190" s="11">
        <f>'OddsRatio_working_3-way'!X190^(1/3)*SIN(('OddsRatio_working_3-way'!Y190+4*PI())/3)</f>
        <v>-0.53310370919747863</v>
      </c>
      <c r="AF190" s="11">
        <f>-'OddsRatio_working_3-way'!U190/(3*'OddsRatio_working_3-way'!X190^(1/3))*COS(('OddsRatio_working_3-way'!Y190)/3)</f>
        <v>0.53217582102510075</v>
      </c>
      <c r="AG190" s="11">
        <f>-'OddsRatio_working_3-way'!U190/(3*'OddsRatio_working_3-way'!X190^(1/3))*COS(('OddsRatio_working_3-way'!Y190+2*PI())/3)</f>
        <v>-0.39118688900835591</v>
      </c>
      <c r="AH190" s="11">
        <f>-'OddsRatio_working_3-way'!U190/(3*'OddsRatio_working_3-way'!X190^(1/3))*COS(('OddsRatio_working_3-way'!Y190+4*PI())/3)</f>
        <v>-0.14098893201674503</v>
      </c>
      <c r="AI190" s="11">
        <f>'OddsRatio_working_3-way'!U190/(3*'OddsRatio_working_3-way'!X190^(1/3))*SIN(('OddsRatio_working_3-way'!Y190)/3)</f>
        <v>-0.14445185781980119</v>
      </c>
      <c r="AJ190" s="11">
        <f>'OddsRatio_working_3-way'!U190/(3*'OddsRatio_working_3-way'!X190^(1/3))*SIN(('OddsRatio_working_3-way'!Y190+2*PI())/3)</f>
        <v>-0.3886518513776776</v>
      </c>
      <c r="AK190" s="11">
        <f>'OddsRatio_working_3-way'!U190/(3*'OddsRatio_working_3-way'!X190^(1/3))*SIN(('OddsRatio_working_3-way'!Y190+4*PI())/3)</f>
        <v>0.53310370919747863</v>
      </c>
      <c r="AL190" s="11">
        <f>'OddsRatio_working_3-way'!Z190+'OddsRatio_working_3-way'!AF190</f>
        <v>1.0643516420502015</v>
      </c>
      <c r="AM190" s="11">
        <f>'OddsRatio_working_3-way'!AA190+'OddsRatio_working_3-way'!AG190</f>
        <v>-0.78237377801671182</v>
      </c>
      <c r="AN190" s="11">
        <f>'OddsRatio_working_3-way'!AB190+'OddsRatio_working_3-way'!AH190</f>
        <v>-0.28197786403349007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1.0643516420502015</v>
      </c>
      <c r="AS190" s="11">
        <f>IF(('OddsRatio_working_3-way'!X190=0),IF(Q190&gt;0,-Q190^(1/3),(-Q190)^(1/3)),'OddsRatio_working_3-way'!AM190-'OddsRatio_working_3-way'!R190/3)</f>
        <v>-0.78237377801671182</v>
      </c>
      <c r="AT190" s="11">
        <f>IF(('OddsRatio_working_3-way'!X190=0),IF(Q190&gt;0,-Q190^(1/3),(-Q190)^(1/3)),'OddsRatio_working_3-way'!AN190-'OddsRatio_working_3-way'!R190/3)</f>
        <v>-0.28197786403349007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9">
        <f t="shared" si="39"/>
        <v>0.40317083871577075</v>
      </c>
      <c r="E191" s="9">
        <f t="shared" si="40"/>
        <v>0.31404321546574998</v>
      </c>
      <c r="F191" s="9">
        <f t="shared" si="41"/>
        <v>0.28278594581847938</v>
      </c>
      <c r="G191" s="9">
        <f t="shared" si="42"/>
        <v>1.0352014822762166</v>
      </c>
      <c r="H191" s="9">
        <f t="shared" si="43"/>
        <v>2.4803381196549896</v>
      </c>
      <c r="I191" s="9">
        <f t="shared" si="44"/>
        <v>3.1842751276028172</v>
      </c>
      <c r="J191" s="9">
        <f t="shared" si="45"/>
        <v>3.5362436315767303</v>
      </c>
      <c r="K191" s="11">
        <f t="shared" si="46"/>
        <v>0.41152263374485593</v>
      </c>
      <c r="L191" s="11">
        <f t="shared" si="47"/>
        <v>0.32154340836012862</v>
      </c>
      <c r="M191" s="11">
        <f t="shared" si="48"/>
        <v>0.28985507246376813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-0.28352987043720268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0.22974235296441461</v>
      </c>
      <c r="Q191" s="11">
        <f>2*'OddsRatio_working_3-way'!K191*'OddsRatio_working_3-way'!L191*'OddsRatio_working_3-way'!M191</f>
        <v>7.6708632041540784E-2</v>
      </c>
      <c r="R191" s="11">
        <f t="shared" si="49"/>
        <v>0</v>
      </c>
      <c r="S191" s="11">
        <f t="shared" si="50"/>
        <v>-0.81029329505971348</v>
      </c>
      <c r="T191" s="11">
        <f t="shared" si="51"/>
        <v>-0.27054867948571404</v>
      </c>
      <c r="U191" s="11">
        <f>'OddsRatio_working_3-way'!S191-'OddsRatio_working_3-way'!R191^2/3</f>
        <v>-0.81029329505971348</v>
      </c>
      <c r="V191" s="11">
        <f>'OddsRatio_working_3-way'!S191*'OddsRatio_working_3-way'!R191/3-2*'OddsRatio_working_3-way'!R191^3/27-'OddsRatio_working_3-way'!T191</f>
        <v>0.27054867948571404</v>
      </c>
      <c r="W191" s="11">
        <f>'OddsRatio_working_3-way'!V191^2+4*'OddsRatio_working_3-way'!U191^3/27</f>
        <v>-5.6209678396037105E-3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0.14037232260230945</v>
      </c>
      <c r="Y191" s="11">
        <f>IF('OddsRatio_working_3-way'!W191&gt;=0,IF('OddsRatio_working_3-way'!V191+SQRT('OddsRatio_working_3-way'!W191)&gt;0,0,PI()),ACOS('OddsRatio_working_3-way'!V191/(2*'OddsRatio_working_3-way'!X191)))</f>
        <v>0.2703315020270709</v>
      </c>
      <c r="Z191" s="11">
        <f>'OddsRatio_working_3-way'!X191^(1/3)*COS('OddsRatio_working_3-way'!Y191/3)</f>
        <v>0.51760074113810839</v>
      </c>
      <c r="AA191" s="11">
        <f>'OddsRatio_working_3-way'!X191^(1/3)*COS(('OddsRatio_working_3-way'!Y191+2*PI())/3)</f>
        <v>-0.29930257229796087</v>
      </c>
      <c r="AB191" s="11">
        <f>'OddsRatio_working_3-way'!X191^(1/3)*COS(('OddsRatio_working_3-way'!Y191+4*PI())/3)</f>
        <v>-0.21829816884014766</v>
      </c>
      <c r="AC191" s="11">
        <f>'OddsRatio_working_3-way'!X191^(1/3)*SIN('OddsRatio_working_3-way'!Y191/3)</f>
        <v>4.6767914141913641E-2</v>
      </c>
      <c r="AD191" s="11">
        <f>'OddsRatio_working_3-way'!X191^(1/3)*SIN(('OddsRatio_working_3-way'!Y191+2*PI())/3)</f>
        <v>0.4248714337722983</v>
      </c>
      <c r="AE191" s="11">
        <f>'OddsRatio_working_3-way'!X191^(1/3)*SIN(('OddsRatio_working_3-way'!Y191+4*PI())/3)</f>
        <v>-0.4716393479142118</v>
      </c>
      <c r="AF191" s="11">
        <f>-'OddsRatio_working_3-way'!U191/(3*'OddsRatio_working_3-way'!X191^(1/3))*COS(('OddsRatio_working_3-way'!Y191)/3)</f>
        <v>0.51760074113810828</v>
      </c>
      <c r="AG191" s="11">
        <f>-'OddsRatio_working_3-way'!U191/(3*'OddsRatio_working_3-way'!X191^(1/3))*COS(('OddsRatio_working_3-way'!Y191+2*PI())/3)</f>
        <v>-0.29930257229796081</v>
      </c>
      <c r="AH191" s="11">
        <f>-'OddsRatio_working_3-way'!U191/(3*'OddsRatio_working_3-way'!X191^(1/3))*COS(('OddsRatio_working_3-way'!Y191+4*PI())/3)</f>
        <v>-0.21829816884014761</v>
      </c>
      <c r="AI191" s="11">
        <f>'OddsRatio_working_3-way'!U191/(3*'OddsRatio_working_3-way'!X191^(1/3))*SIN(('OddsRatio_working_3-way'!Y191)/3)</f>
        <v>-4.6767914141913634E-2</v>
      </c>
      <c r="AJ191" s="11">
        <f>'OddsRatio_working_3-way'!U191/(3*'OddsRatio_working_3-way'!X191^(1/3))*SIN(('OddsRatio_working_3-way'!Y191+2*PI())/3)</f>
        <v>-0.42487143377229819</v>
      </c>
      <c r="AK191" s="11">
        <f>'OddsRatio_working_3-way'!U191/(3*'OddsRatio_working_3-way'!X191^(1/3))*SIN(('OddsRatio_working_3-way'!Y191+4*PI())/3)</f>
        <v>0.47163934791421169</v>
      </c>
      <c r="AL191" s="11">
        <f>'OddsRatio_working_3-way'!Z191+'OddsRatio_working_3-way'!AF191</f>
        <v>1.0352014822762166</v>
      </c>
      <c r="AM191" s="11">
        <f>'OddsRatio_working_3-way'!AA191+'OddsRatio_working_3-way'!AG191</f>
        <v>-0.59860514459592173</v>
      </c>
      <c r="AN191" s="11">
        <f>'OddsRatio_working_3-way'!AB191+'OddsRatio_working_3-way'!AH191</f>
        <v>-0.43659633768029527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1.0352014822762166</v>
      </c>
      <c r="AS191" s="11">
        <f>IF(('OddsRatio_working_3-way'!X191=0),IF(Q191&gt;0,-Q191^(1/3),(-Q191)^(1/3)),'OddsRatio_working_3-way'!AM191-'OddsRatio_working_3-way'!R191/3)</f>
        <v>-0.59860514459592173</v>
      </c>
      <c r="AT191" s="11">
        <f>IF(('OddsRatio_working_3-way'!X191=0),IF(Q191&gt;0,-Q191^(1/3),(-Q191)^(1/3)),'OddsRatio_working_3-way'!AN191-'OddsRatio_working_3-way'!R191/3)</f>
        <v>-0.43659633768029527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9">
        <f t="shared" si="39"/>
        <v>0.34412461258871424</v>
      </c>
      <c r="E192" s="9">
        <f t="shared" si="40"/>
        <v>0.34912976271721619</v>
      </c>
      <c r="F192" s="9">
        <f t="shared" si="41"/>
        <v>0.30674562469406969</v>
      </c>
      <c r="G192" s="9">
        <f t="shared" si="42"/>
        <v>1.0414885710972608</v>
      </c>
      <c r="H192" s="9">
        <f t="shared" si="43"/>
        <v>2.9059240851079875</v>
      </c>
      <c r="I192" s="9">
        <f t="shared" si="44"/>
        <v>2.8642645422640971</v>
      </c>
      <c r="J192" s="9">
        <f t="shared" si="45"/>
        <v>3.2600301992810561</v>
      </c>
      <c r="K192" s="11">
        <f t="shared" si="46"/>
        <v>0.35335689045936397</v>
      </c>
      <c r="L192" s="11">
        <f t="shared" si="47"/>
        <v>0.35842293906810035</v>
      </c>
      <c r="M192" s="11">
        <f t="shared" si="48"/>
        <v>0.31545741324921134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-0.28399713152976414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0.23132824483110223</v>
      </c>
      <c r="Q192" s="11">
        <f>2*'OddsRatio_working_3-way'!K192*'OddsRatio_working_3-way'!L192*'OddsRatio_working_3-way'!M192</f>
        <v>7.9906129475337553E-2</v>
      </c>
      <c r="R192" s="11">
        <f t="shared" si="49"/>
        <v>0</v>
      </c>
      <c r="S192" s="11">
        <f t="shared" si="50"/>
        <v>-0.81454430044783044</v>
      </c>
      <c r="T192" s="11">
        <f t="shared" si="51"/>
        <v>-0.28136245265900878</v>
      </c>
      <c r="U192" s="11">
        <f>'OddsRatio_working_3-way'!S192-'OddsRatio_working_3-way'!R192^2/3</f>
        <v>-0.81454430044783044</v>
      </c>
      <c r="V192" s="11">
        <f>'OddsRatio_working_3-way'!S192*'OddsRatio_working_3-way'!R192/3-2*'OddsRatio_working_3-way'!R192^3/27-'OddsRatio_working_3-way'!T192</f>
        <v>0.28136245265900878</v>
      </c>
      <c r="W192" s="11">
        <f>'OddsRatio_working_3-way'!V192^2+4*'OddsRatio_working_3-way'!U192^3/27</f>
        <v>-8.9973638689802571E-4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0.14147841368314018</v>
      </c>
      <c r="Y192" s="11">
        <f>IF('OddsRatio_working_3-way'!W192&gt;=0,IF('OddsRatio_working_3-way'!V192+SQRT('OddsRatio_working_3-way'!W192)&gt;0,0,PI()),ACOS('OddsRatio_working_3-way'!V192/(2*'OddsRatio_working_3-way'!X192)))</f>
        <v>0.10620726973153127</v>
      </c>
      <c r="Z192" s="11">
        <f>'OddsRatio_working_3-way'!X192^(1/3)*COS('OddsRatio_working_3-way'!Y192/3)</f>
        <v>0.5207442855486305</v>
      </c>
      <c r="AA192" s="11">
        <f>'OddsRatio_working_3-way'!X192^(1/3)*COS(('OddsRatio_working_3-way'!Y192+2*PI())/3)</f>
        <v>-0.27634452247467345</v>
      </c>
      <c r="AB192" s="11">
        <f>'OddsRatio_working_3-way'!X192^(1/3)*COS(('OddsRatio_working_3-way'!Y192+4*PI())/3)</f>
        <v>-0.24439976307395714</v>
      </c>
      <c r="AC192" s="11">
        <f>'OddsRatio_working_3-way'!X192^(1/3)*SIN('OddsRatio_working_3-way'!Y192/3)</f>
        <v>1.8443315439201496E-2</v>
      </c>
      <c r="AD192" s="11">
        <f>'OddsRatio_working_3-way'!X192^(1/3)*SIN(('OddsRatio_working_3-way'!Y192+2*PI())/3)</f>
        <v>0.44175612244109103</v>
      </c>
      <c r="AE192" s="11">
        <f>'OddsRatio_working_3-way'!X192^(1/3)*SIN(('OddsRatio_working_3-way'!Y192+4*PI())/3)</f>
        <v>-0.46019943788029244</v>
      </c>
      <c r="AF192" s="11">
        <f>-'OddsRatio_working_3-way'!U192/(3*'OddsRatio_working_3-way'!X192^(1/3))*COS(('OddsRatio_working_3-way'!Y192)/3)</f>
        <v>0.52074428554863039</v>
      </c>
      <c r="AG192" s="11">
        <f>-'OddsRatio_working_3-way'!U192/(3*'OddsRatio_working_3-way'!X192^(1/3))*COS(('OddsRatio_working_3-way'!Y192+2*PI())/3)</f>
        <v>-0.27634452247467339</v>
      </c>
      <c r="AH192" s="11">
        <f>-'OddsRatio_working_3-way'!U192/(3*'OddsRatio_working_3-way'!X192^(1/3))*COS(('OddsRatio_working_3-way'!Y192+4*PI())/3)</f>
        <v>-0.24439976307395708</v>
      </c>
      <c r="AI192" s="11">
        <f>'OddsRatio_working_3-way'!U192/(3*'OddsRatio_working_3-way'!X192^(1/3))*SIN(('OddsRatio_working_3-way'!Y192)/3)</f>
        <v>-1.8443315439201493E-2</v>
      </c>
      <c r="AJ192" s="11">
        <f>'OddsRatio_working_3-way'!U192/(3*'OddsRatio_working_3-way'!X192^(1/3))*SIN(('OddsRatio_working_3-way'!Y192+2*PI())/3)</f>
        <v>-0.44175612244109091</v>
      </c>
      <c r="AK192" s="11">
        <f>'OddsRatio_working_3-way'!U192/(3*'OddsRatio_working_3-way'!X192^(1/3))*SIN(('OddsRatio_working_3-way'!Y192+4*PI())/3)</f>
        <v>0.46019943788029233</v>
      </c>
      <c r="AL192" s="11">
        <f>'OddsRatio_working_3-way'!Z192+'OddsRatio_working_3-way'!AF192</f>
        <v>1.0414885710972608</v>
      </c>
      <c r="AM192" s="11">
        <f>'OddsRatio_working_3-way'!AA192+'OddsRatio_working_3-way'!AG192</f>
        <v>-0.5526890449493469</v>
      </c>
      <c r="AN192" s="11">
        <f>'OddsRatio_working_3-way'!AB192+'OddsRatio_working_3-way'!AH192</f>
        <v>-0.48879952614791422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1.0414885710972608</v>
      </c>
      <c r="AS192" s="11">
        <f>IF(('OddsRatio_working_3-way'!X192=0),IF(Q192&gt;0,-Q192^(1/3),(-Q192)^(1/3)),'OddsRatio_working_3-way'!AM192-'OddsRatio_working_3-way'!R192/3)</f>
        <v>-0.5526890449493469</v>
      </c>
      <c r="AT192" s="11">
        <f>IF(('OddsRatio_working_3-way'!X192=0),IF(Q192&gt;0,-Q192^(1/3),(-Q192)^(1/3)),'OddsRatio_working_3-way'!AN192-'OddsRatio_working_3-way'!R192/3)</f>
        <v>-0.48879952614791422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9">
        <f t="shared" si="39"/>
        <v>0.61928162458319225</v>
      </c>
      <c r="E193" s="9">
        <f t="shared" si="40"/>
        <v>0.26254421868967592</v>
      </c>
      <c r="F193" s="9">
        <f t="shared" si="41"/>
        <v>0.1181741567271318</v>
      </c>
      <c r="G193" s="9">
        <f t="shared" si="42"/>
        <v>1.0599555453300293</v>
      </c>
      <c r="H193" s="9">
        <f t="shared" si="43"/>
        <v>1.6147742162914174</v>
      </c>
      <c r="I193" s="9">
        <f t="shared" si="44"/>
        <v>3.8088821951245775</v>
      </c>
      <c r="J193" s="9">
        <f t="shared" si="45"/>
        <v>8.4620870391234053</v>
      </c>
      <c r="K193" s="11">
        <f t="shared" si="46"/>
        <v>0.63291139240506322</v>
      </c>
      <c r="L193" s="11">
        <f t="shared" si="47"/>
        <v>0.27397260273972601</v>
      </c>
      <c r="M193" s="11">
        <f t="shared" si="48"/>
        <v>0.12437810945273634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-0.23336758206539698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0.22149526340898246</v>
      </c>
      <c r="Q193" s="11">
        <f>2*'OddsRatio_working_3-way'!K193*'OddsRatio_working_3-way'!L193*'OddsRatio_working_3-way'!M193</f>
        <v>4.313442325394011E-2</v>
      </c>
      <c r="R193" s="11">
        <f t="shared" si="49"/>
        <v>0</v>
      </c>
      <c r="S193" s="11">
        <f t="shared" si="50"/>
        <v>-0.94912610161471556</v>
      </c>
      <c r="T193" s="11">
        <f t="shared" si="51"/>
        <v>-0.1848346838587567</v>
      </c>
      <c r="U193" s="11">
        <f>'OddsRatio_working_3-way'!S193-'OddsRatio_working_3-way'!R193^2/3</f>
        <v>-0.94912610161471556</v>
      </c>
      <c r="V193" s="11">
        <f>'OddsRatio_working_3-way'!S193*'OddsRatio_working_3-way'!R193/3-2*'OddsRatio_working_3-way'!R193^3/27-'OddsRatio_working_3-way'!T193</f>
        <v>0.1848346838587567</v>
      </c>
      <c r="W193" s="11">
        <f>'OddsRatio_working_3-way'!V193^2+4*'OddsRatio_working_3-way'!U193^3/27</f>
        <v>-9.2504450160589446E-2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0.17795245890248046</v>
      </c>
      <c r="Y193" s="11">
        <f>IF('OddsRatio_working_3-way'!W193&gt;=0,IF('OddsRatio_working_3-way'!V193+SQRT('OddsRatio_working_3-way'!W193)&gt;0,0,PI()),ACOS('OddsRatio_working_3-way'!V193/(2*'OddsRatio_working_3-way'!X193)))</f>
        <v>1.0247210873234152</v>
      </c>
      <c r="Z193" s="11">
        <f>'OddsRatio_working_3-way'!X193^(1/3)*COS('OddsRatio_working_3-way'!Y193/3)</f>
        <v>0.52997777266501478</v>
      </c>
      <c r="AA193" s="11">
        <f>'OddsRatio_working_3-way'!X193^(1/3)*COS(('OddsRatio_working_3-way'!Y193+2*PI())/3)</f>
        <v>-0.42815811065024273</v>
      </c>
      <c r="AB193" s="11">
        <f>'OddsRatio_working_3-way'!X193^(1/3)*COS(('OddsRatio_working_3-way'!Y193+4*PI())/3)</f>
        <v>-0.10181966201477217</v>
      </c>
      <c r="AC193" s="11">
        <f>'OddsRatio_working_3-way'!X193^(1/3)*SIN('OddsRatio_working_3-way'!Y193/3)</f>
        <v>0.18841159116661371</v>
      </c>
      <c r="AD193" s="11">
        <f>'OddsRatio_working_3-way'!X193^(1/3)*SIN(('OddsRatio_working_3-way'!Y193+2*PI())/3)</f>
        <v>0.3647684189856899</v>
      </c>
      <c r="AE193" s="11">
        <f>'OddsRatio_working_3-way'!X193^(1/3)*SIN(('OddsRatio_working_3-way'!Y193+4*PI())/3)</f>
        <v>-0.55318001015230378</v>
      </c>
      <c r="AF193" s="11">
        <f>-'OddsRatio_working_3-way'!U193/(3*'OddsRatio_working_3-way'!X193^(1/3))*COS(('OddsRatio_working_3-way'!Y193)/3)</f>
        <v>0.52997777266501456</v>
      </c>
      <c r="AG193" s="11">
        <f>-'OddsRatio_working_3-way'!U193/(3*'OddsRatio_working_3-way'!X193^(1/3))*COS(('OddsRatio_working_3-way'!Y193+2*PI())/3)</f>
        <v>-0.42815811065024256</v>
      </c>
      <c r="AH193" s="11">
        <f>-'OddsRatio_working_3-way'!U193/(3*'OddsRatio_working_3-way'!X193^(1/3))*COS(('OddsRatio_working_3-way'!Y193+4*PI())/3)</f>
        <v>-0.10181966201477213</v>
      </c>
      <c r="AI193" s="11">
        <f>'OddsRatio_working_3-way'!U193/(3*'OddsRatio_working_3-way'!X193^(1/3))*SIN(('OddsRatio_working_3-way'!Y193)/3)</f>
        <v>-0.18841159116661366</v>
      </c>
      <c r="AJ193" s="11">
        <f>'OddsRatio_working_3-way'!U193/(3*'OddsRatio_working_3-way'!X193^(1/3))*SIN(('OddsRatio_working_3-way'!Y193+2*PI())/3)</f>
        <v>-0.36476841898568974</v>
      </c>
      <c r="AK193" s="11">
        <f>'OddsRatio_working_3-way'!U193/(3*'OddsRatio_working_3-way'!X193^(1/3))*SIN(('OddsRatio_working_3-way'!Y193+4*PI())/3)</f>
        <v>0.55318001015230356</v>
      </c>
      <c r="AL193" s="11">
        <f>'OddsRatio_working_3-way'!Z193+'OddsRatio_working_3-way'!AF193</f>
        <v>1.0599555453300293</v>
      </c>
      <c r="AM193" s="11">
        <f>'OddsRatio_working_3-way'!AA193+'OddsRatio_working_3-way'!AG193</f>
        <v>-0.85631622130048535</v>
      </c>
      <c r="AN193" s="11">
        <f>'OddsRatio_working_3-way'!AB193+'OddsRatio_working_3-way'!AH193</f>
        <v>-0.20363932402954432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1.0599555453300293</v>
      </c>
      <c r="AS193" s="11">
        <f>IF(('OddsRatio_working_3-way'!X193=0),IF(Q193&gt;0,-Q193^(1/3),(-Q193)^(1/3)),'OddsRatio_working_3-way'!AM193-'OddsRatio_working_3-way'!R193/3)</f>
        <v>-0.85631622130048535</v>
      </c>
      <c r="AT193" s="11">
        <f>IF(('OddsRatio_working_3-way'!X193=0),IF(Q193&gt;0,-Q193^(1/3),(-Q193)^(1/3)),'OddsRatio_working_3-way'!AN193-'OddsRatio_working_3-way'!R193/3)</f>
        <v>-0.20363932402954432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9">
        <f t="shared" si="39"/>
        <v>0.75386105663436909</v>
      </c>
      <c r="E194" s="9">
        <f t="shared" si="40"/>
        <v>0.15709548169139581</v>
      </c>
      <c r="F194" s="9">
        <f t="shared" si="41"/>
        <v>8.9043461674235172E-2</v>
      </c>
      <c r="G194" s="9">
        <f t="shared" si="42"/>
        <v>1.0883479619110195</v>
      </c>
      <c r="H194" s="9">
        <f t="shared" si="43"/>
        <v>1.3265043885733059</v>
      </c>
      <c r="I194" s="9">
        <f t="shared" si="44"/>
        <v>6.3655554522213258</v>
      </c>
      <c r="J194" s="9">
        <f t="shared" si="45"/>
        <v>11.230470841963584</v>
      </c>
      <c r="K194" s="11">
        <f t="shared" si="46"/>
        <v>0.76923076923076916</v>
      </c>
      <c r="L194" s="11">
        <f t="shared" si="47"/>
        <v>0.16863406408094436</v>
      </c>
      <c r="M194" s="11">
        <f t="shared" si="48"/>
        <v>9.6153846153846145E-2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-0.17340620852749533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0.18247902052545978</v>
      </c>
      <c r="Q194" s="11">
        <f>2*'OddsRatio_working_3-way'!K194*'OddsRatio_working_3-way'!L194*'OddsRatio_working_3-way'!M194</f>
        <v>2.4945867467595317E-2</v>
      </c>
      <c r="R194" s="11">
        <f t="shared" si="49"/>
        <v>0</v>
      </c>
      <c r="S194" s="11">
        <f t="shared" si="50"/>
        <v>-1.0523211485621395</v>
      </c>
      <c r="T194" s="11">
        <f t="shared" si="51"/>
        <v>-0.14385798339878872</v>
      </c>
      <c r="U194" s="11">
        <f>'OddsRatio_working_3-way'!S194-'OddsRatio_working_3-way'!R194^2/3</f>
        <v>-1.0523211485621395</v>
      </c>
      <c r="V194" s="11">
        <f>'OddsRatio_working_3-way'!S194*'OddsRatio_working_3-way'!R194/3-2*'OddsRatio_working_3-way'!R194^3/27-'OddsRatio_working_3-way'!T194</f>
        <v>0.14385798339878872</v>
      </c>
      <c r="W194" s="11">
        <f>'OddsRatio_working_3-way'!V194^2+4*'OddsRatio_working_3-way'!U194^3/27</f>
        <v>-0.15194475953488412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0.20774977672818945</v>
      </c>
      <c r="Y194" s="11">
        <f>IF('OddsRatio_working_3-way'!W194&gt;=0,IF('OddsRatio_working_3-way'!V194+SQRT('OddsRatio_working_3-way'!W194)&gt;0,0,PI()),ACOS('OddsRatio_working_3-way'!V194/(2*'OddsRatio_working_3-way'!X194)))</f>
        <v>1.2172478623325105</v>
      </c>
      <c r="Z194" s="11">
        <f>'OddsRatio_working_3-way'!X194^(1/3)*COS('OddsRatio_working_3-way'!Y194/3)</f>
        <v>0.54417398095550973</v>
      </c>
      <c r="AA194" s="11">
        <f>'OddsRatio_working_3-way'!X194^(1/3)*COS(('OddsRatio_working_3-way'!Y194+2*PI())/3)</f>
        <v>-0.47453771529445998</v>
      </c>
      <c r="AB194" s="11">
        <f>'OddsRatio_working_3-way'!X194^(1/3)*COS(('OddsRatio_working_3-way'!Y194+4*PI())/3)</f>
        <v>-6.9636265661050245E-2</v>
      </c>
      <c r="AC194" s="11">
        <f>'OddsRatio_working_3-way'!X194^(1/3)*SIN('OddsRatio_working_3-way'!Y194/3)</f>
        <v>0.23376996094111904</v>
      </c>
      <c r="AD194" s="11">
        <f>'OddsRatio_working_3-way'!X194^(1/3)*SIN(('OddsRatio_working_3-way'!Y194+2*PI())/3)</f>
        <v>0.35438351111542132</v>
      </c>
      <c r="AE194" s="11">
        <f>'OddsRatio_working_3-way'!X194^(1/3)*SIN(('OddsRatio_working_3-way'!Y194+4*PI())/3)</f>
        <v>-0.58815347205654023</v>
      </c>
      <c r="AF194" s="11">
        <f>-'OddsRatio_working_3-way'!U194/(3*'OddsRatio_working_3-way'!X194^(1/3))*COS(('OddsRatio_working_3-way'!Y194)/3)</f>
        <v>0.54417398095550973</v>
      </c>
      <c r="AG194" s="11">
        <f>-'OddsRatio_working_3-way'!U194/(3*'OddsRatio_working_3-way'!X194^(1/3))*COS(('OddsRatio_working_3-way'!Y194+2*PI())/3)</f>
        <v>-0.47453771529445998</v>
      </c>
      <c r="AH194" s="11">
        <f>-'OddsRatio_working_3-way'!U194/(3*'OddsRatio_working_3-way'!X194^(1/3))*COS(('OddsRatio_working_3-way'!Y194+4*PI())/3)</f>
        <v>-6.9636265661050245E-2</v>
      </c>
      <c r="AI194" s="11">
        <f>'OddsRatio_working_3-way'!U194/(3*'OddsRatio_working_3-way'!X194^(1/3))*SIN(('OddsRatio_working_3-way'!Y194)/3)</f>
        <v>-0.23376996094111904</v>
      </c>
      <c r="AJ194" s="11">
        <f>'OddsRatio_working_3-way'!U194/(3*'OddsRatio_working_3-way'!X194^(1/3))*SIN(('OddsRatio_working_3-way'!Y194+2*PI())/3)</f>
        <v>-0.35438351111542132</v>
      </c>
      <c r="AK194" s="11">
        <f>'OddsRatio_working_3-way'!U194/(3*'OddsRatio_working_3-way'!X194^(1/3))*SIN(('OddsRatio_working_3-way'!Y194+4*PI())/3)</f>
        <v>0.58815347205654023</v>
      </c>
      <c r="AL194" s="11">
        <f>'OddsRatio_working_3-way'!Z194+'OddsRatio_working_3-way'!AF194</f>
        <v>1.0883479619110195</v>
      </c>
      <c r="AM194" s="11">
        <f>'OddsRatio_working_3-way'!AA194+'OddsRatio_working_3-way'!AG194</f>
        <v>-0.94907543058891997</v>
      </c>
      <c r="AN194" s="11">
        <f>'OddsRatio_working_3-way'!AB194+'OddsRatio_working_3-way'!AH194</f>
        <v>-0.13927253132210049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1.0883479619110195</v>
      </c>
      <c r="AS194" s="11">
        <f>IF(('OddsRatio_working_3-way'!X194=0),IF(Q194&gt;0,-Q194^(1/3),(-Q194)^(1/3)),'OddsRatio_working_3-way'!AM194-'OddsRatio_working_3-way'!R194/3)</f>
        <v>-0.94907543058891997</v>
      </c>
      <c r="AT194" s="11">
        <f>IF(('OddsRatio_working_3-way'!X194=0),IF(Q194&gt;0,-Q194^(1/3),(-Q194)^(1/3)),'OddsRatio_working_3-way'!AN194-'OddsRatio_working_3-way'!R194/3)</f>
        <v>-0.13927253132210049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9">
        <f t="shared" si="39"/>
        <v>0.3197880038107514</v>
      </c>
      <c r="E195" s="9">
        <f t="shared" si="40"/>
        <v>0.253783676804964</v>
      </c>
      <c r="F195" s="9">
        <f t="shared" si="41"/>
        <v>0.42642831938428477</v>
      </c>
      <c r="G195" s="9">
        <f t="shared" si="42"/>
        <v>1.0426821802586177</v>
      </c>
      <c r="H195" s="9">
        <f t="shared" si="43"/>
        <v>3.12707164772758</v>
      </c>
      <c r="I195" s="9">
        <f t="shared" si="44"/>
        <v>3.9403637483293017</v>
      </c>
      <c r="J195" s="9">
        <f t="shared" si="45"/>
        <v>2.345060012533617</v>
      </c>
      <c r="K195" s="11">
        <f t="shared" si="46"/>
        <v>0.32894736842105265</v>
      </c>
      <c r="L195" s="11">
        <f t="shared" si="47"/>
        <v>0.26178010471204188</v>
      </c>
      <c r="M195" s="11">
        <f t="shared" si="48"/>
        <v>0.4366812227074236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-0.27905933642263148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0.23126115318016799</v>
      </c>
      <c r="Q195" s="11">
        <f>2*'OddsRatio_working_3-way'!K195*'OddsRatio_working_3-way'!L195*'OddsRatio_working_3-way'!M195</f>
        <v>7.5206879082981473E-2</v>
      </c>
      <c r="R195" s="11">
        <f t="shared" si="49"/>
        <v>0</v>
      </c>
      <c r="S195" s="11">
        <f t="shared" si="50"/>
        <v>-0.82871677452112258</v>
      </c>
      <c r="T195" s="11">
        <f t="shared" si="51"/>
        <v>-0.26950139008816998</v>
      </c>
      <c r="U195" s="11">
        <f>'OddsRatio_working_3-way'!S195-'OddsRatio_working_3-way'!R195^2/3</f>
        <v>-0.82871677452112258</v>
      </c>
      <c r="V195" s="11">
        <f>'OddsRatio_working_3-way'!S195*'OddsRatio_working_3-way'!R195/3-2*'OddsRatio_working_3-way'!R195^3/27-'OddsRatio_working_3-way'!T195</f>
        <v>0.26950139008816998</v>
      </c>
      <c r="W195" s="11">
        <f>'OddsRatio_working_3-way'!V195^2+4*'OddsRatio_working_3-way'!U195^3/27</f>
        <v>-1.1685897924567146E-2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0.14518685992887159</v>
      </c>
      <c r="Y195" s="11">
        <f>IF('OddsRatio_working_3-way'!W195&gt;=0,IF('OddsRatio_working_3-way'!V195+SQRT('OddsRatio_working_3-way'!W195)&gt;0,0,PI()),ACOS('OddsRatio_working_3-way'!V195/(2*'OddsRatio_working_3-way'!X195)))</f>
        <v>0.3814681145478882</v>
      </c>
      <c r="Z195" s="11">
        <f>'OddsRatio_working_3-way'!X195^(1/3)*COS('OddsRatio_working_3-way'!Y195/3)</f>
        <v>0.52134109012930885</v>
      </c>
      <c r="AA195" s="11">
        <f>'OddsRatio_working_3-way'!X195^(1/3)*COS(('OddsRatio_working_3-way'!Y195+2*PI())/3)</f>
        <v>-0.31839224321507748</v>
      </c>
      <c r="AB195" s="11">
        <f>'OddsRatio_working_3-way'!X195^(1/3)*COS(('OddsRatio_working_3-way'!Y195+4*PI())/3)</f>
        <v>-0.20294884691423146</v>
      </c>
      <c r="AC195" s="11">
        <f>'OddsRatio_working_3-way'!X195^(1/3)*SIN('OddsRatio_working_3-way'!Y195/3)</f>
        <v>6.6651275930458082E-2</v>
      </c>
      <c r="AD195" s="11">
        <f>'OddsRatio_working_3-way'!X195^(1/3)*SIN(('OddsRatio_working_3-way'!Y195+2*PI())/3)</f>
        <v>0.41816899012342501</v>
      </c>
      <c r="AE195" s="11">
        <f>'OddsRatio_working_3-way'!X195^(1/3)*SIN(('OddsRatio_working_3-way'!Y195+4*PI())/3)</f>
        <v>-0.48482026605388318</v>
      </c>
      <c r="AF195" s="11">
        <f>-'OddsRatio_working_3-way'!U195/(3*'OddsRatio_working_3-way'!X195^(1/3))*COS(('OddsRatio_working_3-way'!Y195)/3)</f>
        <v>0.52134109012930885</v>
      </c>
      <c r="AG195" s="11">
        <f>-'OddsRatio_working_3-way'!U195/(3*'OddsRatio_working_3-way'!X195^(1/3))*COS(('OddsRatio_working_3-way'!Y195+2*PI())/3)</f>
        <v>-0.31839224321507748</v>
      </c>
      <c r="AH195" s="11">
        <f>-'OddsRatio_working_3-way'!U195/(3*'OddsRatio_working_3-way'!X195^(1/3))*COS(('OddsRatio_working_3-way'!Y195+4*PI())/3)</f>
        <v>-0.20294884691423146</v>
      </c>
      <c r="AI195" s="11">
        <f>'OddsRatio_working_3-way'!U195/(3*'OddsRatio_working_3-way'!X195^(1/3))*SIN(('OddsRatio_working_3-way'!Y195)/3)</f>
        <v>-6.6651275930458082E-2</v>
      </c>
      <c r="AJ195" s="11">
        <f>'OddsRatio_working_3-way'!U195/(3*'OddsRatio_working_3-way'!X195^(1/3))*SIN(('OddsRatio_working_3-way'!Y195+2*PI())/3)</f>
        <v>-0.41816899012342501</v>
      </c>
      <c r="AK195" s="11">
        <f>'OddsRatio_working_3-way'!U195/(3*'OddsRatio_working_3-way'!X195^(1/3))*SIN(('OddsRatio_working_3-way'!Y195+4*PI())/3)</f>
        <v>0.48482026605388318</v>
      </c>
      <c r="AL195" s="11">
        <f>'OddsRatio_working_3-way'!Z195+'OddsRatio_working_3-way'!AF195</f>
        <v>1.0426821802586177</v>
      </c>
      <c r="AM195" s="11">
        <f>'OddsRatio_working_3-way'!AA195+'OddsRatio_working_3-way'!AG195</f>
        <v>-0.63678448643015495</v>
      </c>
      <c r="AN195" s="11">
        <f>'OddsRatio_working_3-way'!AB195+'OddsRatio_working_3-way'!AH195</f>
        <v>-0.40589769382846291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1.0426821802586177</v>
      </c>
      <c r="AS195" s="11">
        <f>IF(('OddsRatio_working_3-way'!X195=0),IF(Q195&gt;0,-Q195^(1/3),(-Q195)^(1/3)),'OddsRatio_working_3-way'!AM195-'OddsRatio_working_3-way'!R195/3)</f>
        <v>-0.63678448643015495</v>
      </c>
      <c r="AT195" s="11">
        <f>IF(('OddsRatio_working_3-way'!X195=0),IF(Q195&gt;0,-Q195^(1/3),(-Q195)^(1/3)),'OddsRatio_working_3-way'!AN195-'OddsRatio_working_3-way'!R195/3)</f>
        <v>-0.40589769382846291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9">
        <f t="shared" ref="D196:D259" si="52">(K196/(AR196+K196-(AR196*K196)))</f>
        <v>0.58237253579933623</v>
      </c>
      <c r="E196" s="9">
        <f t="shared" ref="E196:E259" si="53">(L196/(AR196+L196-(AR196*L196)))</f>
        <v>0.24640980653521599</v>
      </c>
      <c r="F196" s="9">
        <f t="shared" ref="F196:F259" si="54">(M196/(AR196+M196-(AR196*M196)))</f>
        <v>0.17121765766544736</v>
      </c>
      <c r="G196" s="9">
        <f t="shared" ref="G196:G259" si="55">AR196</f>
        <v>1.0545793248066677</v>
      </c>
      <c r="H196" s="9">
        <f t="shared" ref="H196:H259" si="56">IF(A196="","",1/D196)</f>
        <v>1.7171139408685345</v>
      </c>
      <c r="I196" s="9">
        <f t="shared" ref="I196:I259" si="57">IF(B196="","",1/E196)</f>
        <v>4.0582800419393363</v>
      </c>
      <c r="J196" s="9">
        <f t="shared" ref="J196:J259" si="58">IF(C196="","",1/F196)</f>
        <v>5.8405191008626058</v>
      </c>
      <c r="K196" s="11">
        <f t="shared" ref="K196:K259" si="59">1/A196</f>
        <v>0.59523809523809523</v>
      </c>
      <c r="L196" s="11">
        <f t="shared" ref="L196:L259" si="60">1/B196</f>
        <v>0.25641025641025644</v>
      </c>
      <c r="M196" s="11">
        <f t="shared" ref="M196:M259" si="61">1/C196</f>
        <v>0.17889087656529518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-0.24713479722424248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0.22306753075983843</v>
      </c>
      <c r="Q196" s="11">
        <f>2*'OddsRatio_working_3-way'!K196*'OddsRatio_working_3-way'!L196*'OddsRatio_working_3-way'!M196</f>
        <v>5.4606494678051037E-2</v>
      </c>
      <c r="R196" s="11">
        <f t="shared" ref="R196:R259" si="62">O196/N196</f>
        <v>0</v>
      </c>
      <c r="S196" s="11">
        <f t="shared" ref="S196:S259" si="63">P196/N196</f>
        <v>-0.90261482100164891</v>
      </c>
      <c r="T196" s="11">
        <f t="shared" ref="T196:T259" si="64">Q196/N196</f>
        <v>-0.2209583405144796</v>
      </c>
      <c r="U196" s="11">
        <f>'OddsRatio_working_3-way'!S196-'OddsRatio_working_3-way'!R196^2/3</f>
        <v>-0.90261482100164891</v>
      </c>
      <c r="V196" s="11">
        <f>'OddsRatio_working_3-way'!S196*'OddsRatio_working_3-way'!R196/3-2*'OddsRatio_working_3-way'!R196^3/27-'OddsRatio_working_3-way'!T196</f>
        <v>0.2209583405144796</v>
      </c>
      <c r="W196" s="11">
        <f>'OddsRatio_working_3-way'!V196^2+4*'OddsRatio_working_3-way'!U196^3/27</f>
        <v>-6.0121484881864209E-2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0.16503338535337095</v>
      </c>
      <c r="Y196" s="11">
        <f>IF('OddsRatio_working_3-way'!W196&gt;=0,IF('OddsRatio_working_3-way'!V196+SQRT('OddsRatio_working_3-way'!W196)&gt;0,0,PI()),ACOS('OddsRatio_working_3-way'!V196/(2*'OddsRatio_working_3-way'!X196)))</f>
        <v>0.83734798867573645</v>
      </c>
      <c r="Z196" s="11">
        <f>'OddsRatio_working_3-way'!X196^(1/3)*COS('OddsRatio_working_3-way'!Y196/3)</f>
        <v>0.52728966240333386</v>
      </c>
      <c r="AA196" s="11">
        <f>'OddsRatio_working_3-way'!X196^(1/3)*COS(('OddsRatio_working_3-way'!Y196+2*PI())/3)</f>
        <v>-0.39451848856763916</v>
      </c>
      <c r="AB196" s="11">
        <f>'OddsRatio_working_3-way'!X196^(1/3)*COS(('OddsRatio_working_3-way'!Y196+4*PI())/3)</f>
        <v>-0.13277117383569484</v>
      </c>
      <c r="AC196" s="11">
        <f>'OddsRatio_working_3-way'!X196^(1/3)*SIN('OddsRatio_working_3-way'!Y196/3)</f>
        <v>0.15111988262014994</v>
      </c>
      <c r="AD196" s="11">
        <f>'OddsRatio_working_3-way'!X196^(1/3)*SIN(('OddsRatio_working_3-way'!Y196+2*PI())/3)</f>
        <v>0.38108630148413264</v>
      </c>
      <c r="AE196" s="11">
        <f>'OddsRatio_working_3-way'!X196^(1/3)*SIN(('OddsRatio_working_3-way'!Y196+4*PI())/3)</f>
        <v>-0.53220618410428244</v>
      </c>
      <c r="AF196" s="11">
        <f>-'OddsRatio_working_3-way'!U196/(3*'OddsRatio_working_3-way'!X196^(1/3))*COS(('OddsRatio_working_3-way'!Y196)/3)</f>
        <v>0.52728966240333375</v>
      </c>
      <c r="AG196" s="11">
        <f>-'OddsRatio_working_3-way'!U196/(3*'OddsRatio_working_3-way'!X196^(1/3))*COS(('OddsRatio_working_3-way'!Y196+2*PI())/3)</f>
        <v>-0.39451848856763905</v>
      </c>
      <c r="AH196" s="11">
        <f>-'OddsRatio_working_3-way'!U196/(3*'OddsRatio_working_3-way'!X196^(1/3))*COS(('OddsRatio_working_3-way'!Y196+4*PI())/3)</f>
        <v>-0.13277117383569481</v>
      </c>
      <c r="AI196" s="11">
        <f>'OddsRatio_working_3-way'!U196/(3*'OddsRatio_working_3-way'!X196^(1/3))*SIN(('OddsRatio_working_3-way'!Y196)/3)</f>
        <v>-0.15111988262014991</v>
      </c>
      <c r="AJ196" s="11">
        <f>'OddsRatio_working_3-way'!U196/(3*'OddsRatio_working_3-way'!X196^(1/3))*SIN(('OddsRatio_working_3-way'!Y196+2*PI())/3)</f>
        <v>-0.38108630148413258</v>
      </c>
      <c r="AK196" s="11">
        <f>'OddsRatio_working_3-way'!U196/(3*'OddsRatio_working_3-way'!X196^(1/3))*SIN(('OddsRatio_working_3-way'!Y196+4*PI())/3)</f>
        <v>0.53220618410428233</v>
      </c>
      <c r="AL196" s="11">
        <f>'OddsRatio_working_3-way'!Z196+'OddsRatio_working_3-way'!AF196</f>
        <v>1.0545793248066677</v>
      </c>
      <c r="AM196" s="11">
        <f>'OddsRatio_working_3-way'!AA196+'OddsRatio_working_3-way'!AG196</f>
        <v>-0.78903697713527821</v>
      </c>
      <c r="AN196" s="11">
        <f>'OddsRatio_working_3-way'!AB196+'OddsRatio_working_3-way'!AH196</f>
        <v>-0.26554234767138962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1.0545793248066677</v>
      </c>
      <c r="AS196" s="11">
        <f>IF(('OddsRatio_working_3-way'!X196=0),IF(Q196&gt;0,-Q196^(1/3),(-Q196)^(1/3)),'OddsRatio_working_3-way'!AM196-'OddsRatio_working_3-way'!R196/3)</f>
        <v>-0.78903697713527821</v>
      </c>
      <c r="AT196" s="11">
        <f>IF(('OddsRatio_working_3-way'!X196=0),IF(Q196&gt;0,-Q196^(1/3),(-Q196)^(1/3)),'OddsRatio_working_3-way'!AN196-'OddsRatio_working_3-way'!R196/3)</f>
        <v>-0.26554234767138962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9">
        <f t="shared" si="52"/>
        <v>0.29163971501294145</v>
      </c>
      <c r="E197" s="9">
        <f t="shared" si="53"/>
        <v>0.23671112194121929</v>
      </c>
      <c r="F197" s="9">
        <f t="shared" si="54"/>
        <v>0.47164916304583926</v>
      </c>
      <c r="G197" s="9">
        <f t="shared" si="55"/>
        <v>1.0469346022800672</v>
      </c>
      <c r="H197" s="9">
        <f t="shared" si="56"/>
        <v>3.4288882772897553</v>
      </c>
      <c r="I197" s="9">
        <f t="shared" si="57"/>
        <v>4.2245585750226073</v>
      </c>
      <c r="J197" s="9">
        <f t="shared" si="58"/>
        <v>2.1202200244396718</v>
      </c>
      <c r="K197" s="11">
        <f t="shared" si="59"/>
        <v>0.30120481927710846</v>
      </c>
      <c r="L197" s="11">
        <f t="shared" si="60"/>
        <v>0.24509803921568626</v>
      </c>
      <c r="M197" s="11">
        <f t="shared" si="61"/>
        <v>0.48309178743961356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-0.27268037766296782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0.2307468007865506</v>
      </c>
      <c r="Q197" s="11">
        <f>2*'OddsRatio_working_3-way'!K197*'OddsRatio_working_3-way'!L197*'OddsRatio_working_3-way'!M197</f>
        <v>7.1328222808825545E-2</v>
      </c>
      <c r="R197" s="11">
        <f t="shared" si="62"/>
        <v>0</v>
      </c>
      <c r="S197" s="11">
        <f t="shared" si="63"/>
        <v>-0.84621710870502387</v>
      </c>
      <c r="T197" s="11">
        <f t="shared" si="64"/>
        <v>-0.26158179558115113</v>
      </c>
      <c r="U197" s="11">
        <f>'OddsRatio_working_3-way'!S197-'OddsRatio_working_3-way'!R197^2/3</f>
        <v>-0.84621710870502387</v>
      </c>
      <c r="V197" s="11">
        <f>'OddsRatio_working_3-way'!S197*'OddsRatio_working_3-way'!R197/3-2*'OddsRatio_working_3-way'!R197^3/27-'OddsRatio_working_3-way'!T197</f>
        <v>0.26158179558115113</v>
      </c>
      <c r="W197" s="11">
        <f>'OddsRatio_working_3-way'!V197^2+4*'OddsRatio_working_3-way'!U197^3/27</f>
        <v>-2.1347115355897589E-2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0.14981000561991573</v>
      </c>
      <c r="Y197" s="11">
        <f>IF('OddsRatio_working_3-way'!W197&gt;=0,IF('OddsRatio_working_3-way'!V197+SQRT('OddsRatio_working_3-way'!W197)&gt;0,0,PI()),ACOS('OddsRatio_working_3-way'!V197/(2*'OddsRatio_working_3-way'!X197)))</f>
        <v>0.50938382805182436</v>
      </c>
      <c r="Z197" s="11">
        <f>'OddsRatio_working_3-way'!X197^(1/3)*COS('OddsRatio_working_3-way'!Y197/3)</f>
        <v>0.52346730114003359</v>
      </c>
      <c r="AA197" s="11">
        <f>'OddsRatio_working_3-way'!X197^(1/3)*COS(('OddsRatio_working_3-way'!Y197+2*PI())/3)</f>
        <v>-0.33945601320866148</v>
      </c>
      <c r="AB197" s="11">
        <f>'OddsRatio_working_3-way'!X197^(1/3)*COS(('OddsRatio_working_3-way'!Y197+4*PI())/3)</f>
        <v>-0.18401128793137209</v>
      </c>
      <c r="AC197" s="11">
        <f>'OddsRatio_working_3-way'!X197^(1/3)*SIN('OddsRatio_working_3-way'!Y197/3)</f>
        <v>8.9746053982950449E-2</v>
      </c>
      <c r="AD197" s="11">
        <f>'OddsRatio_working_3-way'!X197^(1/3)*SIN(('OddsRatio_working_3-way'!Y197+2*PI())/3)</f>
        <v>0.40846295384627279</v>
      </c>
      <c r="AE197" s="11">
        <f>'OddsRatio_working_3-way'!X197^(1/3)*SIN(('OddsRatio_working_3-way'!Y197+4*PI())/3)</f>
        <v>-0.49820900782922323</v>
      </c>
      <c r="AF197" s="11">
        <f>-'OddsRatio_working_3-way'!U197/(3*'OddsRatio_working_3-way'!X197^(1/3))*COS(('OddsRatio_working_3-way'!Y197)/3)</f>
        <v>0.52346730114003359</v>
      </c>
      <c r="AG197" s="11">
        <f>-'OddsRatio_working_3-way'!U197/(3*'OddsRatio_working_3-way'!X197^(1/3))*COS(('OddsRatio_working_3-way'!Y197+2*PI())/3)</f>
        <v>-0.33945601320866148</v>
      </c>
      <c r="AH197" s="11">
        <f>-'OddsRatio_working_3-way'!U197/(3*'OddsRatio_working_3-way'!X197^(1/3))*COS(('OddsRatio_working_3-way'!Y197+4*PI())/3)</f>
        <v>-0.18401128793137209</v>
      </c>
      <c r="AI197" s="11">
        <f>'OddsRatio_working_3-way'!U197/(3*'OddsRatio_working_3-way'!X197^(1/3))*SIN(('OddsRatio_working_3-way'!Y197)/3)</f>
        <v>-8.9746053982950449E-2</v>
      </c>
      <c r="AJ197" s="11">
        <f>'OddsRatio_working_3-way'!U197/(3*'OddsRatio_working_3-way'!X197^(1/3))*SIN(('OddsRatio_working_3-way'!Y197+2*PI())/3)</f>
        <v>-0.40846295384627279</v>
      </c>
      <c r="AK197" s="11">
        <f>'OddsRatio_working_3-way'!U197/(3*'OddsRatio_working_3-way'!X197^(1/3))*SIN(('OddsRatio_working_3-way'!Y197+4*PI())/3)</f>
        <v>0.49820900782922323</v>
      </c>
      <c r="AL197" s="11">
        <f>'OddsRatio_working_3-way'!Z197+'OddsRatio_working_3-way'!AF197</f>
        <v>1.0469346022800672</v>
      </c>
      <c r="AM197" s="11">
        <f>'OddsRatio_working_3-way'!AA197+'OddsRatio_working_3-way'!AG197</f>
        <v>-0.67891202641732296</v>
      </c>
      <c r="AN197" s="11">
        <f>'OddsRatio_working_3-way'!AB197+'OddsRatio_working_3-way'!AH197</f>
        <v>-0.36802257586274417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1.0469346022800672</v>
      </c>
      <c r="AS197" s="11">
        <f>IF(('OddsRatio_working_3-way'!X197=0),IF(Q197&gt;0,-Q197^(1/3),(-Q197)^(1/3)),'OddsRatio_working_3-way'!AM197-'OddsRatio_working_3-way'!R197/3)</f>
        <v>-0.67891202641732296</v>
      </c>
      <c r="AT197" s="11">
        <f>IF(('OddsRatio_working_3-way'!X197=0),IF(Q197&gt;0,-Q197^(1/3),(-Q197)^(1/3)),'OddsRatio_working_3-way'!AN197-'OddsRatio_working_3-way'!R197/3)</f>
        <v>-0.36802257586274417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9">
        <f t="shared" si="52"/>
        <v>0.36806609469707452</v>
      </c>
      <c r="E198" s="9">
        <f t="shared" si="53"/>
        <v>0.29836164003533505</v>
      </c>
      <c r="F198" s="9">
        <f t="shared" si="54"/>
        <v>0.33357226526759037</v>
      </c>
      <c r="G198" s="9">
        <f t="shared" si="55"/>
        <v>1.0405474754563986</v>
      </c>
      <c r="H198" s="9">
        <f t="shared" si="56"/>
        <v>2.716903334503058</v>
      </c>
      <c r="I198" s="9">
        <f t="shared" si="57"/>
        <v>3.3516372945314608</v>
      </c>
      <c r="J198" s="9">
        <f t="shared" si="58"/>
        <v>2.9978511528762857</v>
      </c>
      <c r="K198" s="11">
        <f t="shared" si="59"/>
        <v>0.37735849056603776</v>
      </c>
      <c r="L198" s="11">
        <f t="shared" si="60"/>
        <v>0.30674846625766872</v>
      </c>
      <c r="M198" s="11">
        <f t="shared" si="61"/>
        <v>0.34246575342465752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-0.28382280419949668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0.23111185813933943</v>
      </c>
      <c r="Q198" s="11">
        <f>2*'OddsRatio_working_3-way'!K198*'OddsRatio_working_3-way'!L198*'OddsRatio_working_3-way'!M198</f>
        <v>7.9283656308521244E-2</v>
      </c>
      <c r="R198" s="11">
        <f t="shared" si="62"/>
        <v>0</v>
      </c>
      <c r="S198" s="11">
        <f t="shared" si="63"/>
        <v>-0.81428220255653894</v>
      </c>
      <c r="T198" s="11">
        <f t="shared" si="64"/>
        <v>-0.27934209350138556</v>
      </c>
      <c r="U198" s="11">
        <f>'OddsRatio_working_3-way'!S198-'OddsRatio_working_3-way'!R198^2/3</f>
        <v>-0.81428220255653894</v>
      </c>
      <c r="V198" s="11">
        <f>'OddsRatio_working_3-way'!S198*'OddsRatio_working_3-way'!R198/3-2*'OddsRatio_working_3-way'!R198^3/27-'OddsRatio_working_3-way'!T198</f>
        <v>0.27934209350138556</v>
      </c>
      <c r="W198" s="11">
        <f>'OddsRatio_working_3-way'!V198^2+4*'OddsRatio_working_3-way'!U198^3/27</f>
        <v>-1.9552981100584982E-3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0.14141013339909142</v>
      </c>
      <c r="Y198" s="11">
        <f>IF('OddsRatio_working_3-way'!W198&gt;=0,IF('OddsRatio_working_3-way'!V198+SQRT('OddsRatio_working_3-way'!W198)&gt;0,0,PI()),ACOS('OddsRatio_working_3-way'!V198/(2*'OddsRatio_working_3-way'!X198)))</f>
        <v>0.15699341445055714</v>
      </c>
      <c r="Z198" s="11">
        <f>'OddsRatio_working_3-way'!X198^(1/3)*COS('OddsRatio_working_3-way'!Y198/3)</f>
        <v>0.52027373772819929</v>
      </c>
      <c r="AA198" s="11">
        <f>'OddsRatio_working_3-way'!X198^(1/3)*COS(('OddsRatio_working_3-way'!Y198+2*PI())/3)</f>
        <v>-0.28373727165475932</v>
      </c>
      <c r="AB198" s="11">
        <f>'OddsRatio_working_3-way'!X198^(1/3)*COS(('OddsRatio_working_3-way'!Y198+4*PI())/3)</f>
        <v>-0.23653646607344012</v>
      </c>
      <c r="AC198" s="11">
        <f>'OddsRatio_working_3-way'!X198^(1/3)*SIN('OddsRatio_working_3-way'!Y198/3)</f>
        <v>2.7251397808341835E-2</v>
      </c>
      <c r="AD198" s="11">
        <f>'OddsRatio_working_3-way'!X198^(1/3)*SIN(('OddsRatio_working_3-way'!Y198+2*PI())/3)</f>
        <v>0.436944574890332</v>
      </c>
      <c r="AE198" s="11">
        <f>'OddsRatio_working_3-way'!X198^(1/3)*SIN(('OddsRatio_working_3-way'!Y198+4*PI())/3)</f>
        <v>-0.46419597269867385</v>
      </c>
      <c r="AF198" s="11">
        <f>-'OddsRatio_working_3-way'!U198/(3*'OddsRatio_working_3-way'!X198^(1/3))*COS(('OddsRatio_working_3-way'!Y198)/3)</f>
        <v>0.52027373772819929</v>
      </c>
      <c r="AG198" s="11">
        <f>-'OddsRatio_working_3-way'!U198/(3*'OddsRatio_working_3-way'!X198^(1/3))*COS(('OddsRatio_working_3-way'!Y198+2*PI())/3)</f>
        <v>-0.28373727165475932</v>
      </c>
      <c r="AH198" s="11">
        <f>-'OddsRatio_working_3-way'!U198/(3*'OddsRatio_working_3-way'!X198^(1/3))*COS(('OddsRatio_working_3-way'!Y198+4*PI())/3)</f>
        <v>-0.23653646607344012</v>
      </c>
      <c r="AI198" s="11">
        <f>'OddsRatio_working_3-way'!U198/(3*'OddsRatio_working_3-way'!X198^(1/3))*SIN(('OddsRatio_working_3-way'!Y198)/3)</f>
        <v>-2.7251397808341835E-2</v>
      </c>
      <c r="AJ198" s="11">
        <f>'OddsRatio_working_3-way'!U198/(3*'OddsRatio_working_3-way'!X198^(1/3))*SIN(('OddsRatio_working_3-way'!Y198+2*PI())/3)</f>
        <v>-0.436944574890332</v>
      </c>
      <c r="AK198" s="11">
        <f>'OddsRatio_working_3-way'!U198/(3*'OddsRatio_working_3-way'!X198^(1/3))*SIN(('OddsRatio_working_3-way'!Y198+4*PI())/3)</f>
        <v>0.46419597269867385</v>
      </c>
      <c r="AL198" s="11">
        <f>'OddsRatio_working_3-way'!Z198+'OddsRatio_working_3-way'!AF198</f>
        <v>1.0405474754563986</v>
      </c>
      <c r="AM198" s="11">
        <f>'OddsRatio_working_3-way'!AA198+'OddsRatio_working_3-way'!AG198</f>
        <v>-0.56747454330951863</v>
      </c>
      <c r="AN198" s="11">
        <f>'OddsRatio_working_3-way'!AB198+'OddsRatio_working_3-way'!AH198</f>
        <v>-0.47307293214688023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1.0405474754563986</v>
      </c>
      <c r="AS198" s="11">
        <f>IF(('OddsRatio_working_3-way'!X198=0),IF(Q198&gt;0,-Q198^(1/3),(-Q198)^(1/3)),'OddsRatio_working_3-way'!AM198-'OddsRatio_working_3-way'!R198/3)</f>
        <v>-0.56747454330951863</v>
      </c>
      <c r="AT198" s="11">
        <f>IF(('OddsRatio_working_3-way'!X198=0),IF(Q198&gt;0,-Q198^(1/3),(-Q198)^(1/3)),'OddsRatio_working_3-way'!AN198-'OddsRatio_working_3-way'!R198/3)</f>
        <v>-0.47307293214688023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9">
        <f t="shared" si="52"/>
        <v>0.56532180316494218</v>
      </c>
      <c r="E199" s="9">
        <f t="shared" si="53"/>
        <v>0.24922625102572757</v>
      </c>
      <c r="F199" s="9">
        <f t="shared" si="54"/>
        <v>0.18545194580933025</v>
      </c>
      <c r="G199" s="9">
        <f t="shared" si="55"/>
        <v>1.0532931533366425</v>
      </c>
      <c r="H199" s="9">
        <f t="shared" si="56"/>
        <v>1.7689040019357489</v>
      </c>
      <c r="I199" s="9">
        <f t="shared" si="57"/>
        <v>4.0124184185427971</v>
      </c>
      <c r="J199" s="9">
        <f t="shared" si="58"/>
        <v>5.3922324494137994</v>
      </c>
      <c r="K199" s="11">
        <f t="shared" si="59"/>
        <v>0.5780346820809249</v>
      </c>
      <c r="L199" s="11">
        <f t="shared" si="60"/>
        <v>0.2590673575129534</v>
      </c>
      <c r="M199" s="11">
        <f t="shared" si="61"/>
        <v>0.19342359767891684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-0.25217440066578167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0.22476970229542581</v>
      </c>
      <c r="Q199" s="11">
        <f>2*'OddsRatio_working_3-way'!K199*'OddsRatio_working_3-way'!L199*'OddsRatio_working_3-way'!M199</f>
        <v>5.7930335643151004E-2</v>
      </c>
      <c r="R199" s="11">
        <f t="shared" si="62"/>
        <v>0</v>
      </c>
      <c r="S199" s="11">
        <f t="shared" si="63"/>
        <v>-0.89132640625692783</v>
      </c>
      <c r="T199" s="11">
        <f t="shared" si="64"/>
        <v>-0.22972330058168253</v>
      </c>
      <c r="U199" s="11">
        <f>'OddsRatio_working_3-way'!S199-'OddsRatio_working_3-way'!R199^2/3</f>
        <v>-0.89132640625692783</v>
      </c>
      <c r="V199" s="11">
        <f>'OddsRatio_working_3-way'!S199*'OddsRatio_working_3-way'!R199/3-2*'OddsRatio_working_3-way'!R199^3/27-'OddsRatio_working_3-way'!T199</f>
        <v>0.22972330058168253</v>
      </c>
      <c r="W199" s="11">
        <f>'OddsRatio_working_3-way'!V199^2+4*'OddsRatio_working_3-way'!U199^3/27</f>
        <v>-5.2134707243332933E-2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0.1619471380369803</v>
      </c>
      <c r="Y199" s="11">
        <f>IF('OddsRatio_working_3-way'!W199&gt;=0,IF('OddsRatio_working_3-way'!V199+SQRT('OddsRatio_working_3-way'!W199)&gt;0,0,PI()),ACOS('OddsRatio_working_3-way'!V199/(2*'OddsRatio_working_3-way'!X199)))</f>
        <v>0.78235695324257359</v>
      </c>
      <c r="Z199" s="11">
        <f>'OddsRatio_working_3-way'!X199^(1/3)*COS('OddsRatio_working_3-way'!Y199/3)</f>
        <v>0.52664657666832126</v>
      </c>
      <c r="AA199" s="11">
        <f>'OddsRatio_working_3-way'!X199^(1/3)*COS(('OddsRatio_working_3-way'!Y199+2*PI())/3)</f>
        <v>-0.385036636110341</v>
      </c>
      <c r="AB199" s="11">
        <f>'OddsRatio_working_3-way'!X199^(1/3)*COS(('OddsRatio_working_3-way'!Y199+4*PI())/3)</f>
        <v>-0.14160994055798043</v>
      </c>
      <c r="AC199" s="11">
        <f>'OddsRatio_working_3-way'!X199^(1/3)*SIN('OddsRatio_working_3-way'!Y199/3)</f>
        <v>0.14054246820509661</v>
      </c>
      <c r="AD199" s="11">
        <f>'OddsRatio_working_3-way'!X199^(1/3)*SIN(('OddsRatio_working_3-way'!Y199+2*PI())/3)</f>
        <v>0.38581808010832708</v>
      </c>
      <c r="AE199" s="11">
        <f>'OddsRatio_working_3-way'!X199^(1/3)*SIN(('OddsRatio_working_3-way'!Y199+4*PI())/3)</f>
        <v>-0.52636054831342349</v>
      </c>
      <c r="AF199" s="11">
        <f>-'OddsRatio_working_3-way'!U199/(3*'OddsRatio_working_3-way'!X199^(1/3))*COS(('OddsRatio_working_3-way'!Y199)/3)</f>
        <v>0.52664657666832126</v>
      </c>
      <c r="AG199" s="11">
        <f>-'OddsRatio_working_3-way'!U199/(3*'OddsRatio_working_3-way'!X199^(1/3))*COS(('OddsRatio_working_3-way'!Y199+2*PI())/3)</f>
        <v>-0.385036636110341</v>
      </c>
      <c r="AH199" s="11">
        <f>-'OddsRatio_working_3-way'!U199/(3*'OddsRatio_working_3-way'!X199^(1/3))*COS(('OddsRatio_working_3-way'!Y199+4*PI())/3)</f>
        <v>-0.14160994055798043</v>
      </c>
      <c r="AI199" s="11">
        <f>'OddsRatio_working_3-way'!U199/(3*'OddsRatio_working_3-way'!X199^(1/3))*SIN(('OddsRatio_working_3-way'!Y199)/3)</f>
        <v>-0.14054246820509661</v>
      </c>
      <c r="AJ199" s="11">
        <f>'OddsRatio_working_3-way'!U199/(3*'OddsRatio_working_3-way'!X199^(1/3))*SIN(('OddsRatio_working_3-way'!Y199+2*PI())/3)</f>
        <v>-0.38581808010832708</v>
      </c>
      <c r="AK199" s="11">
        <f>'OddsRatio_working_3-way'!U199/(3*'OddsRatio_working_3-way'!X199^(1/3))*SIN(('OddsRatio_working_3-way'!Y199+4*PI())/3)</f>
        <v>0.52636054831342349</v>
      </c>
      <c r="AL199" s="11">
        <f>'OddsRatio_working_3-way'!Z199+'OddsRatio_working_3-way'!AF199</f>
        <v>1.0532931533366425</v>
      </c>
      <c r="AM199" s="11">
        <f>'OddsRatio_working_3-way'!AA199+'OddsRatio_working_3-way'!AG199</f>
        <v>-0.770073272220682</v>
      </c>
      <c r="AN199" s="11">
        <f>'OddsRatio_working_3-way'!AB199+'OddsRatio_working_3-way'!AH199</f>
        <v>-0.28321988111596086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1.0532931533366425</v>
      </c>
      <c r="AS199" s="11">
        <f>IF(('OddsRatio_working_3-way'!X199=0),IF(Q199&gt;0,-Q199^(1/3),(-Q199)^(1/3)),'OddsRatio_working_3-way'!AM199-'OddsRatio_working_3-way'!R199/3)</f>
        <v>-0.770073272220682</v>
      </c>
      <c r="AT199" s="11">
        <f>IF(('OddsRatio_working_3-way'!X199=0),IF(Q199&gt;0,-Q199^(1/3),(-Q199)^(1/3)),'OddsRatio_working_3-way'!AN199-'OddsRatio_working_3-way'!R199/3)</f>
        <v>-0.28321988111596086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9">
        <f t="shared" si="52"/>
        <v>0.42062098972147549</v>
      </c>
      <c r="E200" s="9">
        <f t="shared" si="53"/>
        <v>0.2870625724176416</v>
      </c>
      <c r="F200" s="9">
        <f t="shared" si="54"/>
        <v>0.29231643786088302</v>
      </c>
      <c r="G200" s="9">
        <f t="shared" si="55"/>
        <v>1.0435130517996494</v>
      </c>
      <c r="H200" s="9">
        <f t="shared" si="56"/>
        <v>2.3774372283755372</v>
      </c>
      <c r="I200" s="9">
        <f t="shared" si="57"/>
        <v>3.4835610632831644</v>
      </c>
      <c r="J200" s="9">
        <f t="shared" si="58"/>
        <v>3.4209502801751857</v>
      </c>
      <c r="K200" s="11">
        <f t="shared" si="59"/>
        <v>0.43103448275862072</v>
      </c>
      <c r="L200" s="11">
        <f t="shared" si="60"/>
        <v>0.29585798816568049</v>
      </c>
      <c r="M200" s="11">
        <f t="shared" si="61"/>
        <v>0.30120481927710846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-0.27996007699436809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0.23123508111204258</v>
      </c>
      <c r="Q200" s="11">
        <f>2*'OddsRatio_working_3-way'!K200*'OddsRatio_working_3-way'!L200*'OddsRatio_working_3-way'!M200</f>
        <v>7.6822286083735078E-2</v>
      </c>
      <c r="R200" s="11">
        <f t="shared" si="62"/>
        <v>0</v>
      </c>
      <c r="S200" s="11">
        <f t="shared" si="63"/>
        <v>-0.82595734218452255</v>
      </c>
      <c r="T200" s="11">
        <f t="shared" si="64"/>
        <v>-0.27440443261944275</v>
      </c>
      <c r="U200" s="11">
        <f>'OddsRatio_working_3-way'!S200-'OddsRatio_working_3-way'!R200^2/3</f>
        <v>-0.82595734218452255</v>
      </c>
      <c r="V200" s="11">
        <f>'OddsRatio_working_3-way'!S200*'OddsRatio_working_3-way'!R200/3-2*'OddsRatio_working_3-way'!R200^3/27-'OddsRatio_working_3-way'!T200</f>
        <v>0.27440443261944275</v>
      </c>
      <c r="W200" s="11">
        <f>'OddsRatio_working_3-way'!V200^2+4*'OddsRatio_working_3-way'!U200^3/27</f>
        <v>-8.1796395510941866E-3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0.14446230666880935</v>
      </c>
      <c r="Y200" s="11">
        <f>IF('OddsRatio_working_3-way'!W200&gt;=0,IF('OddsRatio_working_3-way'!V200+SQRT('OddsRatio_working_3-way'!W200)&gt;0,0,PI()),ACOS('OddsRatio_working_3-way'!V200/(2*'OddsRatio_working_3-way'!X200)))</f>
        <v>0.31837910358487465</v>
      </c>
      <c r="Z200" s="11">
        <f>'OddsRatio_working_3-way'!X200^(1/3)*COS('OddsRatio_working_3-way'!Y200/3)</f>
        <v>0.52175652589982469</v>
      </c>
      <c r="AA200" s="11">
        <f>'OddsRatio_working_3-way'!X200^(1/3)*COS(('OddsRatio_working_3-way'!Y200+2*PI())/3)</f>
        <v>-0.30901277558731072</v>
      </c>
      <c r="AB200" s="11">
        <f>'OddsRatio_working_3-way'!X200^(1/3)*COS(('OddsRatio_working_3-way'!Y200+4*PI())/3)</f>
        <v>-0.21274375031251383</v>
      </c>
      <c r="AC200" s="11">
        <f>'OddsRatio_working_3-way'!X200^(1/3)*SIN('OddsRatio_working_3-way'!Y200/3)</f>
        <v>5.5580947657026925E-2</v>
      </c>
      <c r="AD200" s="11">
        <f>'OddsRatio_working_3-way'!X200^(1/3)*SIN(('OddsRatio_working_3-way'!Y200+2*PI())/3)</f>
        <v>0.42406393219104815</v>
      </c>
      <c r="AE200" s="11">
        <f>'OddsRatio_working_3-way'!X200^(1/3)*SIN(('OddsRatio_working_3-way'!Y200+4*PI())/3)</f>
        <v>-0.47964487984807502</v>
      </c>
      <c r="AF200" s="11">
        <f>-'OddsRatio_working_3-way'!U200/(3*'OddsRatio_working_3-way'!X200^(1/3))*COS(('OddsRatio_working_3-way'!Y200)/3)</f>
        <v>0.52175652589982469</v>
      </c>
      <c r="AG200" s="11">
        <f>-'OddsRatio_working_3-way'!U200/(3*'OddsRatio_working_3-way'!X200^(1/3))*COS(('OddsRatio_working_3-way'!Y200+2*PI())/3)</f>
        <v>-0.30901277558731072</v>
      </c>
      <c r="AH200" s="11">
        <f>-'OddsRatio_working_3-way'!U200/(3*'OddsRatio_working_3-way'!X200^(1/3))*COS(('OddsRatio_working_3-way'!Y200+4*PI())/3)</f>
        <v>-0.21274375031251383</v>
      </c>
      <c r="AI200" s="11">
        <f>'OddsRatio_working_3-way'!U200/(3*'OddsRatio_working_3-way'!X200^(1/3))*SIN(('OddsRatio_working_3-way'!Y200)/3)</f>
        <v>-5.5580947657026925E-2</v>
      </c>
      <c r="AJ200" s="11">
        <f>'OddsRatio_working_3-way'!U200/(3*'OddsRatio_working_3-way'!X200^(1/3))*SIN(('OddsRatio_working_3-way'!Y200+2*PI())/3)</f>
        <v>-0.42406393219104815</v>
      </c>
      <c r="AK200" s="11">
        <f>'OddsRatio_working_3-way'!U200/(3*'OddsRatio_working_3-way'!X200^(1/3))*SIN(('OddsRatio_working_3-way'!Y200+4*PI())/3)</f>
        <v>0.47964487984807502</v>
      </c>
      <c r="AL200" s="11">
        <f>'OddsRatio_working_3-way'!Z200+'OddsRatio_working_3-way'!AF200</f>
        <v>1.0435130517996494</v>
      </c>
      <c r="AM200" s="11">
        <f>'OddsRatio_working_3-way'!AA200+'OddsRatio_working_3-way'!AG200</f>
        <v>-0.61802555117462143</v>
      </c>
      <c r="AN200" s="11">
        <f>'OddsRatio_working_3-way'!AB200+'OddsRatio_working_3-way'!AH200</f>
        <v>-0.42548750062502766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1.0435130517996494</v>
      </c>
      <c r="AS200" s="11">
        <f>IF(('OddsRatio_working_3-way'!X200=0),IF(Q200&gt;0,-Q200^(1/3),(-Q200)^(1/3)),'OddsRatio_working_3-way'!AM200-'OddsRatio_working_3-way'!R200/3)</f>
        <v>-0.61802555117462143</v>
      </c>
      <c r="AT200" s="11">
        <f>IF(('OddsRatio_working_3-way'!X200=0),IF(Q200&gt;0,-Q200^(1/3),(-Q200)^(1/3)),'OddsRatio_working_3-way'!AN200-'OddsRatio_working_3-way'!R200/3)</f>
        <v>-0.42548750062502766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9">
        <f t="shared" si="52"/>
        <v>0.27347874989718274</v>
      </c>
      <c r="E201" s="9">
        <f t="shared" si="53"/>
        <v>0.27038519727461191</v>
      </c>
      <c r="F201" s="9">
        <f t="shared" si="54"/>
        <v>0.4561360528282053</v>
      </c>
      <c r="G201" s="9">
        <f t="shared" si="55"/>
        <v>1.0459020612643299</v>
      </c>
      <c r="H201" s="9">
        <f t="shared" si="56"/>
        <v>3.6565912356113985</v>
      </c>
      <c r="I201" s="9">
        <f t="shared" si="57"/>
        <v>3.6984273180619716</v>
      </c>
      <c r="J201" s="9">
        <f t="shared" si="58"/>
        <v>2.1923283498413366</v>
      </c>
      <c r="K201" s="11">
        <f t="shared" si="59"/>
        <v>0.2824858757062147</v>
      </c>
      <c r="L201" s="11">
        <f t="shared" si="60"/>
        <v>0.27932960893854747</v>
      </c>
      <c r="M201" s="11">
        <f t="shared" si="61"/>
        <v>0.46728971962616822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-0.27545978989882547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0.23082044352332587</v>
      </c>
      <c r="Q201" s="11">
        <f>2*'OddsRatio_working_3-way'!K201*'OddsRatio_working_3-way'!L201*'OddsRatio_working_3-way'!M201</f>
        <v>7.3744550646429971E-2</v>
      </c>
      <c r="R201" s="11">
        <f t="shared" si="62"/>
        <v>0</v>
      </c>
      <c r="S201" s="11">
        <f t="shared" si="63"/>
        <v>-0.83794605233709307</v>
      </c>
      <c r="T201" s="11">
        <f t="shared" si="64"/>
        <v>-0.26771439371792105</v>
      </c>
      <c r="U201" s="11">
        <f>'OddsRatio_working_3-way'!S201-'OddsRatio_working_3-way'!R201^2/3</f>
        <v>-0.83794605233709307</v>
      </c>
      <c r="V201" s="11">
        <f>'OddsRatio_working_3-way'!S201*'OddsRatio_working_3-way'!R201/3-2*'OddsRatio_working_3-way'!R201^3/27-'OddsRatio_working_3-way'!T201</f>
        <v>0.26771439371792105</v>
      </c>
      <c r="W201" s="11">
        <f>'OddsRatio_working_3-way'!V201^2+4*'OddsRatio_working_3-way'!U201^3/27</f>
        <v>-1.5494459107163364E-2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0.1476189822743991</v>
      </c>
      <c r="Y201" s="11">
        <f>IF('OddsRatio_working_3-way'!W201&gt;=0,IF('OddsRatio_working_3-way'!V201+SQRT('OddsRatio_working_3-way'!W201)&gt;0,0,PI()),ACOS('OddsRatio_working_3-way'!V201/(2*'OddsRatio_working_3-way'!X201)))</f>
        <v>0.43522557219774138</v>
      </c>
      <c r="Z201" s="11">
        <f>'OddsRatio_working_3-way'!X201^(1/3)*COS('OddsRatio_working_3-way'!Y201/3)</f>
        <v>0.52295103063216497</v>
      </c>
      <c r="AA201" s="11">
        <f>'OddsRatio_working_3-way'!X201^(1/3)*COS(('OddsRatio_working_3-way'!Y201+2*PI())/3)</f>
        <v>-0.32764331530097385</v>
      </c>
      <c r="AB201" s="11">
        <f>'OddsRatio_working_3-way'!X201^(1/3)*COS(('OddsRatio_working_3-way'!Y201+4*PI())/3)</f>
        <v>-0.1953077153311914</v>
      </c>
      <c r="AC201" s="11">
        <f>'OddsRatio_working_3-way'!X201^(1/3)*SIN('OddsRatio_working_3-way'!Y201/3)</f>
        <v>7.640399426592473E-2</v>
      </c>
      <c r="AD201" s="11">
        <f>'OddsRatio_working_3-way'!X201^(1/3)*SIN(('OddsRatio_working_3-way'!Y201+2*PI())/3)</f>
        <v>0.41468688032974665</v>
      </c>
      <c r="AE201" s="11">
        <f>'OddsRatio_working_3-way'!X201^(1/3)*SIN(('OddsRatio_working_3-way'!Y201+4*PI())/3)</f>
        <v>-0.49109087459567125</v>
      </c>
      <c r="AF201" s="11">
        <f>-'OddsRatio_working_3-way'!U201/(3*'OddsRatio_working_3-way'!X201^(1/3))*COS(('OddsRatio_working_3-way'!Y201)/3)</f>
        <v>0.52295103063216497</v>
      </c>
      <c r="AG201" s="11">
        <f>-'OddsRatio_working_3-way'!U201/(3*'OddsRatio_working_3-way'!X201^(1/3))*COS(('OddsRatio_working_3-way'!Y201+2*PI())/3)</f>
        <v>-0.32764331530097385</v>
      </c>
      <c r="AH201" s="11">
        <f>-'OddsRatio_working_3-way'!U201/(3*'OddsRatio_working_3-way'!X201^(1/3))*COS(('OddsRatio_working_3-way'!Y201+4*PI())/3)</f>
        <v>-0.1953077153311914</v>
      </c>
      <c r="AI201" s="11">
        <f>'OddsRatio_working_3-way'!U201/(3*'OddsRatio_working_3-way'!X201^(1/3))*SIN(('OddsRatio_working_3-way'!Y201)/3)</f>
        <v>-7.640399426592473E-2</v>
      </c>
      <c r="AJ201" s="11">
        <f>'OddsRatio_working_3-way'!U201/(3*'OddsRatio_working_3-way'!X201^(1/3))*SIN(('OddsRatio_working_3-way'!Y201+2*PI())/3)</f>
        <v>-0.41468688032974665</v>
      </c>
      <c r="AK201" s="11">
        <f>'OddsRatio_working_3-way'!U201/(3*'OddsRatio_working_3-way'!X201^(1/3))*SIN(('OddsRatio_working_3-way'!Y201+4*PI())/3)</f>
        <v>0.49109087459567125</v>
      </c>
      <c r="AL201" s="11">
        <f>'OddsRatio_working_3-way'!Z201+'OddsRatio_working_3-way'!AF201</f>
        <v>1.0459020612643299</v>
      </c>
      <c r="AM201" s="11">
        <f>'OddsRatio_working_3-way'!AA201+'OddsRatio_working_3-way'!AG201</f>
        <v>-0.65528663060194769</v>
      </c>
      <c r="AN201" s="11">
        <f>'OddsRatio_working_3-way'!AB201+'OddsRatio_working_3-way'!AH201</f>
        <v>-0.3906154306623828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1.0459020612643299</v>
      </c>
      <c r="AS201" s="11">
        <f>IF(('OddsRatio_working_3-way'!X201=0),IF(Q201&gt;0,-Q201^(1/3),(-Q201)^(1/3)),'OddsRatio_working_3-way'!AM201-'OddsRatio_working_3-way'!R201/3)</f>
        <v>-0.65528663060194769</v>
      </c>
      <c r="AT201" s="11">
        <f>IF(('OddsRatio_working_3-way'!X201=0),IF(Q201&gt;0,-Q201^(1/3),(-Q201)^(1/3)),'OddsRatio_working_3-way'!AN201-'OddsRatio_working_3-way'!R201/3)</f>
        <v>-0.3906154306623828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9">
        <f t="shared" si="52"/>
        <v>0.33543138982874399</v>
      </c>
      <c r="E202" s="9">
        <f t="shared" si="53"/>
        <v>0.29699543131505179</v>
      </c>
      <c r="F202" s="9">
        <f t="shared" si="54"/>
        <v>0.36757317885620427</v>
      </c>
      <c r="G202" s="9">
        <f t="shared" si="55"/>
        <v>1.0427555778255932</v>
      </c>
      <c r="H202" s="9">
        <f t="shared" si="56"/>
        <v>2.9812355978686269</v>
      </c>
      <c r="I202" s="9">
        <f t="shared" si="57"/>
        <v>3.3670551616640974</v>
      </c>
      <c r="J202" s="9">
        <f t="shared" si="58"/>
        <v>2.7205467034122286</v>
      </c>
      <c r="K202" s="11">
        <f t="shared" si="59"/>
        <v>0.34482758620689657</v>
      </c>
      <c r="L202" s="11">
        <f t="shared" si="60"/>
        <v>0.3058103975535168</v>
      </c>
      <c r="M202" s="11">
        <f t="shared" si="61"/>
        <v>0.37735849056603776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-0.28318599917628173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0.23159616314397763</v>
      </c>
      <c r="Q202" s="11">
        <f>2*'OddsRatio_working_3-way'!K202*'OddsRatio_working_3-way'!L202*'OddsRatio_working_3-way'!M202</f>
        <v>7.9586310358755186E-2</v>
      </c>
      <c r="R202" s="11">
        <f t="shared" si="62"/>
        <v>0</v>
      </c>
      <c r="S202" s="11">
        <f t="shared" si="63"/>
        <v>-0.81782349345530425</v>
      </c>
      <c r="T202" s="11">
        <f t="shared" si="64"/>
        <v>-0.28103900118738973</v>
      </c>
      <c r="U202" s="11">
        <f>'OddsRatio_working_3-way'!S202-'OddsRatio_working_3-way'!R202^2/3</f>
        <v>-0.81782349345530425</v>
      </c>
      <c r="V202" s="11">
        <f>'OddsRatio_working_3-way'!S202*'OddsRatio_working_3-way'!R202/3-2*'OddsRatio_working_3-way'!R202^3/27-'OddsRatio_working_3-way'!T202</f>
        <v>0.28103900118738973</v>
      </c>
      <c r="W202" s="11">
        <f>'OddsRatio_working_3-way'!V202^2+4*'OddsRatio_working_3-way'!U202^3/27</f>
        <v>-2.0525159822836897E-3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0.14233361880691553</v>
      </c>
      <c r="Y202" s="11">
        <f>IF('OddsRatio_working_3-way'!W202&gt;=0,IF('OddsRatio_working_3-way'!V202+SQRT('OddsRatio_working_3-way'!W202)&gt;0,0,PI()),ACOS('OddsRatio_working_3-way'!V202/(2*'OddsRatio_working_3-way'!X202)))</f>
        <v>0.15982930165810272</v>
      </c>
      <c r="Z202" s="11">
        <f>'OddsRatio_working_3-way'!X202^(1/3)*COS('OddsRatio_working_3-way'!Y202/3)</f>
        <v>0.52137778891279674</v>
      </c>
      <c r="AA202" s="11">
        <f>'OddsRatio_working_3-way'!X202^(1/3)*COS(('OddsRatio_working_3-way'!Y202+2*PI())/3)</f>
        <v>-0.28476739700802162</v>
      </c>
      <c r="AB202" s="11">
        <f>'OddsRatio_working_3-way'!X202^(1/3)*COS(('OddsRatio_working_3-way'!Y202+4*PI())/3)</f>
        <v>-0.23661039190477495</v>
      </c>
      <c r="AC202" s="11">
        <f>'OddsRatio_working_3-way'!X202^(1/3)*SIN('OddsRatio_working_3-way'!Y202/3)</f>
        <v>2.7803459859725568E-2</v>
      </c>
      <c r="AD202" s="11">
        <f>'OddsRatio_working_3-way'!X202^(1/3)*SIN(('OddsRatio_working_3-way'!Y202+2*PI())/3)</f>
        <v>0.43762468023757978</v>
      </c>
      <c r="AE202" s="11">
        <f>'OddsRatio_working_3-way'!X202^(1/3)*SIN(('OddsRatio_working_3-way'!Y202+4*PI())/3)</f>
        <v>-0.46542814009730538</v>
      </c>
      <c r="AF202" s="11">
        <f>-'OddsRatio_working_3-way'!U202/(3*'OddsRatio_working_3-way'!X202^(1/3))*COS(('OddsRatio_working_3-way'!Y202)/3)</f>
        <v>0.52137778891279662</v>
      </c>
      <c r="AG202" s="11">
        <f>-'OddsRatio_working_3-way'!U202/(3*'OddsRatio_working_3-way'!X202^(1/3))*COS(('OddsRatio_working_3-way'!Y202+2*PI())/3)</f>
        <v>-0.28476739700802156</v>
      </c>
      <c r="AH202" s="11">
        <f>-'OddsRatio_working_3-way'!U202/(3*'OddsRatio_working_3-way'!X202^(1/3))*COS(('OddsRatio_working_3-way'!Y202+4*PI())/3)</f>
        <v>-0.2366103919047749</v>
      </c>
      <c r="AI202" s="11">
        <f>'OddsRatio_working_3-way'!U202/(3*'OddsRatio_working_3-way'!X202^(1/3))*SIN(('OddsRatio_working_3-way'!Y202)/3)</f>
        <v>-2.7803459859725564E-2</v>
      </c>
      <c r="AJ202" s="11">
        <f>'OddsRatio_working_3-way'!U202/(3*'OddsRatio_working_3-way'!X202^(1/3))*SIN(('OddsRatio_working_3-way'!Y202+2*PI())/3)</f>
        <v>-0.43762468023757967</v>
      </c>
      <c r="AK202" s="11">
        <f>'OddsRatio_working_3-way'!U202/(3*'OddsRatio_working_3-way'!X202^(1/3))*SIN(('OddsRatio_working_3-way'!Y202+4*PI())/3)</f>
        <v>0.46542814009730527</v>
      </c>
      <c r="AL202" s="11">
        <f>'OddsRatio_working_3-way'!Z202+'OddsRatio_working_3-way'!AF202</f>
        <v>1.0427555778255932</v>
      </c>
      <c r="AM202" s="11">
        <f>'OddsRatio_working_3-way'!AA202+'OddsRatio_working_3-way'!AG202</f>
        <v>-0.56953479401604312</v>
      </c>
      <c r="AN202" s="11">
        <f>'OddsRatio_working_3-way'!AB202+'OddsRatio_working_3-way'!AH202</f>
        <v>-0.47322078380954985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1.0427555778255932</v>
      </c>
      <c r="AS202" s="11">
        <f>IF(('OddsRatio_working_3-way'!X202=0),IF(Q202&gt;0,-Q202^(1/3),(-Q202)^(1/3)),'OddsRatio_working_3-way'!AM202-'OddsRatio_working_3-way'!R202/3)</f>
        <v>-0.56953479401604312</v>
      </c>
      <c r="AT202" s="11">
        <f>IF(('OddsRatio_working_3-way'!X202=0),IF(Q202&gt;0,-Q202^(1/3),(-Q202)^(1/3)),'OddsRatio_working_3-way'!AN202-'OddsRatio_working_3-way'!R202/3)</f>
        <v>-0.47322078380954985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9">
        <f t="shared" si="52"/>
        <v>0.37354675137503174</v>
      </c>
      <c r="E203" s="9">
        <f t="shared" si="53"/>
        <v>0.31169371655043782</v>
      </c>
      <c r="F203" s="9">
        <f t="shared" si="54"/>
        <v>0.3147595320745305</v>
      </c>
      <c r="G203" s="9">
        <f t="shared" si="55"/>
        <v>1.041640424469447</v>
      </c>
      <c r="H203" s="9">
        <f t="shared" si="56"/>
        <v>2.6770410833958094</v>
      </c>
      <c r="I203" s="9">
        <f t="shared" si="57"/>
        <v>3.2082776998752283</v>
      </c>
      <c r="J203" s="9">
        <f t="shared" si="58"/>
        <v>3.1770284871411438</v>
      </c>
      <c r="K203" s="11">
        <f t="shared" si="59"/>
        <v>0.38314176245210729</v>
      </c>
      <c r="L203" s="11">
        <f t="shared" si="60"/>
        <v>0.32051282051282048</v>
      </c>
      <c r="M203" s="11">
        <f t="shared" si="61"/>
        <v>0.3236245954692557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-0.28350090022894392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0.23129668258560127</v>
      </c>
      <c r="Q203" s="11">
        <f>2*'OddsRatio_working_3-way'!K203*'OddsRatio_working_3-way'!L203*'OddsRatio_working_3-way'!M203</f>
        <v>7.9483396077526206E-2</v>
      </c>
      <c r="R203" s="11">
        <f t="shared" si="62"/>
        <v>0</v>
      </c>
      <c r="S203" s="11">
        <f t="shared" si="63"/>
        <v>-0.81585872354837452</v>
      </c>
      <c r="T203" s="11">
        <f t="shared" si="64"/>
        <v>-0.28036382252521458</v>
      </c>
      <c r="U203" s="11">
        <f>'OddsRatio_working_3-way'!S203-'OddsRatio_working_3-way'!R203^2/3</f>
        <v>-0.81585872354837452</v>
      </c>
      <c r="V203" s="11">
        <f>'OddsRatio_working_3-way'!S203*'OddsRatio_working_3-way'!R203/3-2*'OddsRatio_working_3-way'!R203^3/27-'OddsRatio_working_3-way'!T203</f>
        <v>0.28036382252521458</v>
      </c>
      <c r="W203" s="11">
        <f>'OddsRatio_working_3-way'!V203^2+4*'OddsRatio_working_3-way'!U203^3/27</f>
        <v>-1.8489174691209836E-3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0.14182100554049726</v>
      </c>
      <c r="Y203" s="11">
        <f>IF('OddsRatio_working_3-way'!W203&gt;=0,IF('OddsRatio_working_3-way'!V203+SQRT('OddsRatio_working_3-way'!W203)&gt;0,0,PI()),ACOS('OddsRatio_working_3-way'!V203/(2*'OddsRatio_working_3-way'!X203)))</f>
        <v>0.15218289911736127</v>
      </c>
      <c r="Z203" s="11">
        <f>'OddsRatio_working_3-way'!X203^(1/3)*COS('OddsRatio_working_3-way'!Y203/3)</f>
        <v>0.52082021223472363</v>
      </c>
      <c r="AA203" s="11">
        <f>'OddsRatio_working_3-way'!X203^(1/3)*COS(('OddsRatio_working_3-way'!Y203+2*PI())/3)</f>
        <v>-0.28331012321182575</v>
      </c>
      <c r="AB203" s="11">
        <f>'OddsRatio_working_3-way'!X203^(1/3)*COS(('OddsRatio_working_3-way'!Y203+4*PI())/3)</f>
        <v>-0.237510089022898</v>
      </c>
      <c r="AC203" s="11">
        <f>'OddsRatio_working_3-way'!X203^(1/3)*SIN('OddsRatio_working_3-way'!Y203/3)</f>
        <v>2.6442662067871478E-2</v>
      </c>
      <c r="AD203" s="11">
        <f>'OddsRatio_working_3-way'!X203^(1/3)*SIN(('OddsRatio_working_3-way'!Y203+2*PI())/3)</f>
        <v>0.43782220356573776</v>
      </c>
      <c r="AE203" s="11">
        <f>'OddsRatio_working_3-way'!X203^(1/3)*SIN(('OddsRatio_working_3-way'!Y203+4*PI())/3)</f>
        <v>-0.4642648656336093</v>
      </c>
      <c r="AF203" s="11">
        <f>-'OddsRatio_working_3-way'!U203/(3*'OddsRatio_working_3-way'!X203^(1/3))*COS(('OddsRatio_working_3-way'!Y203)/3)</f>
        <v>0.52082021223472341</v>
      </c>
      <c r="AG203" s="11">
        <f>-'OddsRatio_working_3-way'!U203/(3*'OddsRatio_working_3-way'!X203^(1/3))*COS(('OddsRatio_working_3-way'!Y203+2*PI())/3)</f>
        <v>-0.28331012321182564</v>
      </c>
      <c r="AH203" s="11">
        <f>-'OddsRatio_working_3-way'!U203/(3*'OddsRatio_working_3-way'!X203^(1/3))*COS(('OddsRatio_working_3-way'!Y203+4*PI())/3)</f>
        <v>-0.23751008902289789</v>
      </c>
      <c r="AI203" s="11">
        <f>'OddsRatio_working_3-way'!U203/(3*'OddsRatio_working_3-way'!X203^(1/3))*SIN(('OddsRatio_working_3-way'!Y203)/3)</f>
        <v>-2.6442662067871464E-2</v>
      </c>
      <c r="AJ203" s="11">
        <f>'OddsRatio_working_3-way'!U203/(3*'OddsRatio_working_3-way'!X203^(1/3))*SIN(('OddsRatio_working_3-way'!Y203+2*PI())/3)</f>
        <v>-0.43782220356573759</v>
      </c>
      <c r="AK203" s="11">
        <f>'OddsRatio_working_3-way'!U203/(3*'OddsRatio_working_3-way'!X203^(1/3))*SIN(('OddsRatio_working_3-way'!Y203+4*PI())/3)</f>
        <v>0.46426486563360914</v>
      </c>
      <c r="AL203" s="11">
        <f>'OddsRatio_working_3-way'!Z203+'OddsRatio_working_3-way'!AF203</f>
        <v>1.041640424469447</v>
      </c>
      <c r="AM203" s="11">
        <f>'OddsRatio_working_3-way'!AA203+'OddsRatio_working_3-way'!AG203</f>
        <v>-0.56662024642365139</v>
      </c>
      <c r="AN203" s="11">
        <f>'OddsRatio_working_3-way'!AB203+'OddsRatio_working_3-way'!AH203</f>
        <v>-0.47502017804579588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1.041640424469447</v>
      </c>
      <c r="AS203" s="11">
        <f>IF(('OddsRatio_working_3-way'!X203=0),IF(Q203&gt;0,-Q203^(1/3),(-Q203)^(1/3)),'OddsRatio_working_3-way'!AM203-'OddsRatio_working_3-way'!R203/3)</f>
        <v>-0.56662024642365139</v>
      </c>
      <c r="AT203" s="11">
        <f>IF(('OddsRatio_working_3-way'!X203=0),IF(Q203&gt;0,-Q203^(1/3),(-Q203)^(1/3)),'OddsRatio_working_3-way'!AN203-'OddsRatio_working_3-way'!R203/3)</f>
        <v>-0.47502017804579588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9">
        <f t="shared" si="52"/>
        <v>0.39791245351764121</v>
      </c>
      <c r="E204" s="9">
        <f t="shared" si="53"/>
        <v>0.30246232446896459</v>
      </c>
      <c r="F204" s="9">
        <f t="shared" si="54"/>
        <v>0.29962522201339409</v>
      </c>
      <c r="G204" s="9">
        <f t="shared" si="55"/>
        <v>1.0435280097587585</v>
      </c>
      <c r="H204" s="9">
        <f t="shared" si="56"/>
        <v>2.5131156141502005</v>
      </c>
      <c r="I204" s="9">
        <f t="shared" si="57"/>
        <v>3.3061969015668566</v>
      </c>
      <c r="J204" s="9">
        <f t="shared" si="58"/>
        <v>3.3375027418596197</v>
      </c>
      <c r="K204" s="11">
        <f t="shared" si="59"/>
        <v>0.4081632653061224</v>
      </c>
      <c r="L204" s="11">
        <f t="shared" si="60"/>
        <v>0.3115264797507788</v>
      </c>
      <c r="M204" s="11">
        <f t="shared" si="61"/>
        <v>0.30864197530864196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-0.28170345096617166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0.23154525453887559</v>
      </c>
      <c r="Q204" s="11">
        <f>2*'OddsRatio_working_3-way'!K204*'OddsRatio_working_3-way'!L204*'OddsRatio_working_3-way'!M204</f>
        <v>7.848991679283919E-2</v>
      </c>
      <c r="R204" s="11">
        <f t="shared" si="62"/>
        <v>0</v>
      </c>
      <c r="S204" s="11">
        <f t="shared" si="63"/>
        <v>-0.82194681586162277</v>
      </c>
      <c r="T204" s="11">
        <f t="shared" si="64"/>
        <v>-0.27862603927512641</v>
      </c>
      <c r="U204" s="11">
        <f>'OddsRatio_working_3-way'!S204-'OddsRatio_working_3-way'!R204^2/3</f>
        <v>-0.82194681586162277</v>
      </c>
      <c r="V204" s="11">
        <f>'OddsRatio_working_3-way'!S204*'OddsRatio_working_3-way'!R204/3-2*'OddsRatio_working_3-way'!R204^3/27-'OddsRatio_working_3-way'!T204</f>
        <v>0.27862603927512641</v>
      </c>
      <c r="W204" s="11">
        <f>'OddsRatio_working_3-way'!V204^2+4*'OddsRatio_working_3-way'!U204^3/27</f>
        <v>-4.6348558617067409E-3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0.14341140612225639</v>
      </c>
      <c r="Y204" s="11">
        <f>IF('OddsRatio_working_3-way'!W204&gt;=0,IF('OddsRatio_working_3-way'!V204+SQRT('OddsRatio_working_3-way'!W204)&gt;0,0,PI()),ACOS('OddsRatio_working_3-way'!V204/(2*'OddsRatio_working_3-way'!X204)))</f>
        <v>0.23964553079136985</v>
      </c>
      <c r="Z204" s="11">
        <f>'OddsRatio_working_3-way'!X204^(1/3)*COS('OddsRatio_working_3-way'!Y204/3)</f>
        <v>0.52176400487937924</v>
      </c>
      <c r="AA204" s="11">
        <f>'OddsRatio_working_3-way'!X204^(1/3)*COS(('OddsRatio_working_3-way'!Y204+2*PI())/3)</f>
        <v>-0.29705445569598737</v>
      </c>
      <c r="AB204" s="11">
        <f>'OddsRatio_working_3-way'!X204^(1/3)*COS(('OddsRatio_working_3-way'!Y204+4*PI())/3)</f>
        <v>-0.22470954918339198</v>
      </c>
      <c r="AC204" s="11">
        <f>'OddsRatio_working_3-way'!X204^(1/3)*SIN('OddsRatio_working_3-way'!Y204/3)</f>
        <v>4.1768351249545504E-2</v>
      </c>
      <c r="AD204" s="11">
        <f>'OddsRatio_working_3-way'!X204^(1/3)*SIN(('OddsRatio_working_3-way'!Y204+2*PI())/3)</f>
        <v>0.43097670738107752</v>
      </c>
      <c r="AE204" s="11">
        <f>'OddsRatio_working_3-way'!X204^(1/3)*SIN(('OddsRatio_working_3-way'!Y204+4*PI())/3)</f>
        <v>-0.47274505863062277</v>
      </c>
      <c r="AF204" s="11">
        <f>-'OddsRatio_working_3-way'!U204/(3*'OddsRatio_working_3-way'!X204^(1/3))*COS(('OddsRatio_working_3-way'!Y204)/3)</f>
        <v>0.52176400487937924</v>
      </c>
      <c r="AG204" s="11">
        <f>-'OddsRatio_working_3-way'!U204/(3*'OddsRatio_working_3-way'!X204^(1/3))*COS(('OddsRatio_working_3-way'!Y204+2*PI())/3)</f>
        <v>-0.29705445569598737</v>
      </c>
      <c r="AH204" s="11">
        <f>-'OddsRatio_working_3-way'!U204/(3*'OddsRatio_working_3-way'!X204^(1/3))*COS(('OddsRatio_working_3-way'!Y204+4*PI())/3)</f>
        <v>-0.22470954918339198</v>
      </c>
      <c r="AI204" s="11">
        <f>'OddsRatio_working_3-way'!U204/(3*'OddsRatio_working_3-way'!X204^(1/3))*SIN(('OddsRatio_working_3-way'!Y204)/3)</f>
        <v>-4.1768351249545504E-2</v>
      </c>
      <c r="AJ204" s="11">
        <f>'OddsRatio_working_3-way'!U204/(3*'OddsRatio_working_3-way'!X204^(1/3))*SIN(('OddsRatio_working_3-way'!Y204+2*PI())/3)</f>
        <v>-0.43097670738107752</v>
      </c>
      <c r="AK204" s="11">
        <f>'OddsRatio_working_3-way'!U204/(3*'OddsRatio_working_3-way'!X204^(1/3))*SIN(('OddsRatio_working_3-way'!Y204+4*PI())/3)</f>
        <v>0.47274505863062277</v>
      </c>
      <c r="AL204" s="11">
        <f>'OddsRatio_working_3-way'!Z204+'OddsRatio_working_3-way'!AF204</f>
        <v>1.0435280097587585</v>
      </c>
      <c r="AM204" s="11">
        <f>'OddsRatio_working_3-way'!AA204+'OddsRatio_working_3-way'!AG204</f>
        <v>-0.59410891139197475</v>
      </c>
      <c r="AN204" s="11">
        <f>'OddsRatio_working_3-way'!AB204+'OddsRatio_working_3-way'!AH204</f>
        <v>-0.44941909836678395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1.0435280097587585</v>
      </c>
      <c r="AS204" s="11">
        <f>IF(('OddsRatio_working_3-way'!X204=0),IF(Q204&gt;0,-Q204^(1/3),(-Q204)^(1/3)),'OddsRatio_working_3-way'!AM204-'OddsRatio_working_3-way'!R204/3)</f>
        <v>-0.59410891139197475</v>
      </c>
      <c r="AT204" s="11">
        <f>IF(('OddsRatio_working_3-way'!X204=0),IF(Q204&gt;0,-Q204^(1/3),(-Q204)^(1/3)),'OddsRatio_working_3-way'!AN204-'OddsRatio_working_3-way'!R204/3)</f>
        <v>-0.44941909836678395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9">
        <f t="shared" si="52"/>
        <v>0.26225923540116969</v>
      </c>
      <c r="E205" s="9">
        <f t="shared" si="53"/>
        <v>0.29010610733583725</v>
      </c>
      <c r="F205" s="9">
        <f t="shared" si="54"/>
        <v>0.44763465726299317</v>
      </c>
      <c r="G205" s="9">
        <f t="shared" si="55"/>
        <v>1.0457327534035412</v>
      </c>
      <c r="H205" s="9">
        <f t="shared" si="56"/>
        <v>3.8130211066555253</v>
      </c>
      <c r="I205" s="9">
        <f t="shared" si="57"/>
        <v>3.4470146429642865</v>
      </c>
      <c r="J205" s="9">
        <f t="shared" si="58"/>
        <v>2.2339646490161789</v>
      </c>
      <c r="K205" s="11">
        <f t="shared" si="59"/>
        <v>0.2710027100271003</v>
      </c>
      <c r="L205" s="11">
        <f t="shared" si="60"/>
        <v>0.29940119760479045</v>
      </c>
      <c r="M205" s="11">
        <f t="shared" si="61"/>
        <v>0.4587155963302752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-0.27645268871520778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0.23113316888264196</v>
      </c>
      <c r="Q205" s="11">
        <f>2*'OddsRatio_working_3-way'!K205*'OddsRatio_working_3-way'!L205*'OddsRatio_working_3-way'!M205</f>
        <v>7.4439023794731718E-2</v>
      </c>
      <c r="R205" s="11">
        <f t="shared" si="62"/>
        <v>0</v>
      </c>
      <c r="S205" s="11">
        <f t="shared" si="63"/>
        <v>-0.83606771906185917</v>
      </c>
      <c r="T205" s="11">
        <f t="shared" si="64"/>
        <v>-0.26926496588143617</v>
      </c>
      <c r="U205" s="11">
        <f>'OddsRatio_working_3-way'!S205-'OddsRatio_working_3-way'!R205^2/3</f>
        <v>-0.83606771906185917</v>
      </c>
      <c r="V205" s="11">
        <f>'OddsRatio_working_3-way'!S205*'OddsRatio_working_3-way'!R205/3-2*'OddsRatio_working_3-way'!R205^3/27-'OddsRatio_working_3-way'!T205</f>
        <v>0.26926496588143617</v>
      </c>
      <c r="W205" s="11">
        <f>'OddsRatio_working_3-way'!V205^2+4*'OddsRatio_working_3-way'!U205^3/27</f>
        <v>-1.4076978629764897E-2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0.14712290821018992</v>
      </c>
      <c r="Y205" s="11">
        <f>IF('OddsRatio_working_3-way'!W205&gt;=0,IF('OddsRatio_working_3-way'!V205+SQRT('OddsRatio_working_3-way'!W205)&gt;0,0,PI()),ACOS('OddsRatio_working_3-way'!V205/(2*'OddsRatio_working_3-way'!X205)))</f>
        <v>0.41503525709952815</v>
      </c>
      <c r="Z205" s="11">
        <f>'OddsRatio_working_3-way'!X205^(1/3)*COS('OddsRatio_working_3-way'!Y205/3)</f>
        <v>0.52286637670177061</v>
      </c>
      <c r="AA205" s="11">
        <f>'OddsRatio_working_3-way'!X205^(1/3)*COS(('OddsRatio_working_3-way'!Y205+2*PI())/3)</f>
        <v>-0.32448074065497029</v>
      </c>
      <c r="AB205" s="11">
        <f>'OddsRatio_working_3-way'!X205^(1/3)*COS(('OddsRatio_working_3-way'!Y205+4*PI())/3)</f>
        <v>-0.19838563604680046</v>
      </c>
      <c r="AC205" s="11">
        <f>'OddsRatio_working_3-way'!X205^(1/3)*SIN('OddsRatio_working_3-way'!Y205/3)</f>
        <v>7.2801042589020953E-2</v>
      </c>
      <c r="AD205" s="11">
        <f>'OddsRatio_working_3-way'!X205^(1/3)*SIN(('OddsRatio_working_3-way'!Y205+2*PI())/3)</f>
        <v>0.41641504371394689</v>
      </c>
      <c r="AE205" s="11">
        <f>'OddsRatio_working_3-way'!X205^(1/3)*SIN(('OddsRatio_working_3-way'!Y205+4*PI())/3)</f>
        <v>-0.48921608630296776</v>
      </c>
      <c r="AF205" s="11">
        <f>-'OddsRatio_working_3-way'!U205/(3*'OddsRatio_working_3-way'!X205^(1/3))*COS(('OddsRatio_working_3-way'!Y205)/3)</f>
        <v>0.52286637670177061</v>
      </c>
      <c r="AG205" s="11">
        <f>-'OddsRatio_working_3-way'!U205/(3*'OddsRatio_working_3-way'!X205^(1/3))*COS(('OddsRatio_working_3-way'!Y205+2*PI())/3)</f>
        <v>-0.32448074065497029</v>
      </c>
      <c r="AH205" s="11">
        <f>-'OddsRatio_working_3-way'!U205/(3*'OddsRatio_working_3-way'!X205^(1/3))*COS(('OddsRatio_working_3-way'!Y205+4*PI())/3)</f>
        <v>-0.19838563604680046</v>
      </c>
      <c r="AI205" s="11">
        <f>'OddsRatio_working_3-way'!U205/(3*'OddsRatio_working_3-way'!X205^(1/3))*SIN(('OddsRatio_working_3-way'!Y205)/3)</f>
        <v>-7.2801042589020953E-2</v>
      </c>
      <c r="AJ205" s="11">
        <f>'OddsRatio_working_3-way'!U205/(3*'OddsRatio_working_3-way'!X205^(1/3))*SIN(('OddsRatio_working_3-way'!Y205+2*PI())/3)</f>
        <v>-0.41641504371394689</v>
      </c>
      <c r="AK205" s="11">
        <f>'OddsRatio_working_3-way'!U205/(3*'OddsRatio_working_3-way'!X205^(1/3))*SIN(('OddsRatio_working_3-way'!Y205+4*PI())/3)</f>
        <v>0.48921608630296776</v>
      </c>
      <c r="AL205" s="11">
        <f>'OddsRatio_working_3-way'!Z205+'OddsRatio_working_3-way'!AF205</f>
        <v>1.0457327534035412</v>
      </c>
      <c r="AM205" s="11">
        <f>'OddsRatio_working_3-way'!AA205+'OddsRatio_working_3-way'!AG205</f>
        <v>-0.64896148130994058</v>
      </c>
      <c r="AN205" s="11">
        <f>'OddsRatio_working_3-way'!AB205+'OddsRatio_working_3-way'!AH205</f>
        <v>-0.39677127209360091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1.0457327534035412</v>
      </c>
      <c r="AS205" s="11">
        <f>IF(('OddsRatio_working_3-way'!X205=0),IF(Q205&gt;0,-Q205^(1/3),(-Q205)^(1/3)),'OddsRatio_working_3-way'!AM205-'OddsRatio_working_3-way'!R205/3)</f>
        <v>-0.64896148130994058</v>
      </c>
      <c r="AT205" s="11">
        <f>IF(('OddsRatio_working_3-way'!X205=0),IF(Q205&gt;0,-Q205^(1/3),(-Q205)^(1/3)),'OddsRatio_working_3-way'!AN205-'OddsRatio_working_3-way'!R205/3)</f>
        <v>-0.39677127209360091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9">
        <f t="shared" si="52"/>
        <v>0.47199688769218573</v>
      </c>
      <c r="E206" s="9">
        <f t="shared" si="53"/>
        <v>0.29103979099385396</v>
      </c>
      <c r="F206" s="9">
        <f t="shared" si="54"/>
        <v>0.23696332131396036</v>
      </c>
      <c r="G206" s="9">
        <f t="shared" si="55"/>
        <v>1.0454748018294935</v>
      </c>
      <c r="H206" s="9">
        <f t="shared" si="56"/>
        <v>2.1186580379575579</v>
      </c>
      <c r="I206" s="9">
        <f t="shared" si="57"/>
        <v>3.435956288262719</v>
      </c>
      <c r="J206" s="9">
        <f t="shared" si="58"/>
        <v>4.2200623896348404</v>
      </c>
      <c r="K206" s="11">
        <f t="shared" si="59"/>
        <v>0.48309178743961356</v>
      </c>
      <c r="L206" s="11">
        <f t="shared" si="60"/>
        <v>0.3003003003003003</v>
      </c>
      <c r="M206" s="11">
        <f t="shared" si="61"/>
        <v>0.24509803921568626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-0.27303333455649459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0.23040943757056287</v>
      </c>
      <c r="Q206" s="11">
        <f>2*'OddsRatio_working_3-way'!K206*'OddsRatio_working_3-way'!L206*'OddsRatio_working_3-way'!M206</f>
        <v>7.1114023941531754E-2</v>
      </c>
      <c r="R206" s="11">
        <f t="shared" si="62"/>
        <v>0</v>
      </c>
      <c r="S206" s="11">
        <f t="shared" si="63"/>
        <v>-0.84388757125510538</v>
      </c>
      <c r="T206" s="11">
        <f t="shared" si="64"/>
        <v>-0.26045912693058809</v>
      </c>
      <c r="U206" s="11">
        <f>'OddsRatio_working_3-way'!S206-'OddsRatio_working_3-way'!R206^2/3</f>
        <v>-0.84388757125510538</v>
      </c>
      <c r="V206" s="11">
        <f>'OddsRatio_working_3-way'!S206*'OddsRatio_working_3-way'!R206/3-2*'OddsRatio_working_3-way'!R206^3/27-'OddsRatio_working_3-way'!T206</f>
        <v>0.26045912693058809</v>
      </c>
      <c r="W206" s="11">
        <f>'OddsRatio_working_3-way'!V206^2+4*'OddsRatio_working_3-way'!U206^3/27</f>
        <v>-2.1193836513571068E-2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0.14919181723122021</v>
      </c>
      <c r="Y206" s="11">
        <f>IF('OddsRatio_working_3-way'!W206&gt;=0,IF('OddsRatio_working_3-way'!V206+SQRT('OddsRatio_working_3-way'!W206)&gt;0,0,PI()),ACOS('OddsRatio_working_3-way'!V206/(2*'OddsRatio_working_3-way'!X206)))</f>
        <v>0.50968103307743973</v>
      </c>
      <c r="Z206" s="11">
        <f>'OddsRatio_working_3-way'!X206^(1/3)*COS('OddsRatio_working_3-way'!Y206/3)</f>
        <v>0.52273740091474674</v>
      </c>
      <c r="AA206" s="11">
        <f>'OddsRatio_working_3-way'!X206^(1/3)*COS(('OddsRatio_working_3-way'!Y206+2*PI())/3)</f>
        <v>-0.33902885805087762</v>
      </c>
      <c r="AB206" s="11">
        <f>'OddsRatio_working_3-way'!X206^(1/3)*COS(('OddsRatio_working_3-way'!Y206+4*PI())/3)</f>
        <v>-0.1837085428638692</v>
      </c>
      <c r="AC206" s="11">
        <f>'OddsRatio_working_3-way'!X206^(1/3)*SIN('OddsRatio_working_3-way'!Y206/3)</f>
        <v>8.9674225783836992E-2</v>
      </c>
      <c r="AD206" s="11">
        <f>'OddsRatio_working_3-way'!X206^(1/3)*SIN(('OddsRatio_working_3-way'!Y206+2*PI())/3)</f>
        <v>0.40786675580850307</v>
      </c>
      <c r="AE206" s="11">
        <f>'OddsRatio_working_3-way'!X206^(1/3)*SIN(('OddsRatio_working_3-way'!Y206+4*PI())/3)</f>
        <v>-0.49754098159233995</v>
      </c>
      <c r="AF206" s="11">
        <f>-'OddsRatio_working_3-way'!U206/(3*'OddsRatio_working_3-way'!X206^(1/3))*COS(('OddsRatio_working_3-way'!Y206)/3)</f>
        <v>0.52273740091474663</v>
      </c>
      <c r="AG206" s="11">
        <f>-'OddsRatio_working_3-way'!U206/(3*'OddsRatio_working_3-way'!X206^(1/3))*COS(('OddsRatio_working_3-way'!Y206+2*PI())/3)</f>
        <v>-0.33902885805087757</v>
      </c>
      <c r="AH206" s="11">
        <f>-'OddsRatio_working_3-way'!U206/(3*'OddsRatio_working_3-way'!X206^(1/3))*COS(('OddsRatio_working_3-way'!Y206+4*PI())/3)</f>
        <v>-0.18370854286386915</v>
      </c>
      <c r="AI206" s="11">
        <f>'OddsRatio_working_3-way'!U206/(3*'OddsRatio_working_3-way'!X206^(1/3))*SIN(('OddsRatio_working_3-way'!Y206)/3)</f>
        <v>-8.9674225783836964E-2</v>
      </c>
      <c r="AJ206" s="11">
        <f>'OddsRatio_working_3-way'!U206/(3*'OddsRatio_working_3-way'!X206^(1/3))*SIN(('OddsRatio_working_3-way'!Y206+2*PI())/3)</f>
        <v>-0.40786675580850296</v>
      </c>
      <c r="AK206" s="11">
        <f>'OddsRatio_working_3-way'!U206/(3*'OddsRatio_working_3-way'!X206^(1/3))*SIN(('OddsRatio_working_3-way'!Y206+4*PI())/3)</f>
        <v>0.49754098159233984</v>
      </c>
      <c r="AL206" s="11">
        <f>'OddsRatio_working_3-way'!Z206+'OddsRatio_working_3-way'!AF206</f>
        <v>1.0454748018294935</v>
      </c>
      <c r="AM206" s="11">
        <f>'OddsRatio_working_3-way'!AA206+'OddsRatio_working_3-way'!AG206</f>
        <v>-0.67805771610175514</v>
      </c>
      <c r="AN206" s="11">
        <f>'OddsRatio_working_3-way'!AB206+'OddsRatio_working_3-way'!AH206</f>
        <v>-0.36741708572773835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1.0454748018294935</v>
      </c>
      <c r="AS206" s="11">
        <f>IF(('OddsRatio_working_3-way'!X206=0),IF(Q206&gt;0,-Q206^(1/3),(-Q206)^(1/3)),'OddsRatio_working_3-way'!AM206-'OddsRatio_working_3-way'!R206/3)</f>
        <v>-0.67805771610175514</v>
      </c>
      <c r="AT206" s="11">
        <f>IF(('OddsRatio_working_3-way'!X206=0),IF(Q206&gt;0,-Q206^(1/3),(-Q206)^(1/3)),'OddsRatio_working_3-way'!AN206-'OddsRatio_working_3-way'!R206/3)</f>
        <v>-0.36741708572773835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9">
        <f t="shared" si="52"/>
        <v>0.5654349618113661</v>
      </c>
      <c r="E207" s="9">
        <f t="shared" si="53"/>
        <v>0.25534443853375238</v>
      </c>
      <c r="F207" s="9">
        <f t="shared" si="54"/>
        <v>0.17922059965488185</v>
      </c>
      <c r="G207" s="9">
        <f t="shared" si="55"/>
        <v>1.052808215031702</v>
      </c>
      <c r="H207" s="9">
        <f t="shared" si="56"/>
        <v>1.7685499969731417</v>
      </c>
      <c r="I207" s="9">
        <f t="shared" si="57"/>
        <v>3.9162787556378138</v>
      </c>
      <c r="J207" s="9">
        <f t="shared" si="58"/>
        <v>5.5797157353879028</v>
      </c>
      <c r="K207" s="11">
        <f t="shared" si="59"/>
        <v>0.5780346820809249</v>
      </c>
      <c r="L207" s="11">
        <f t="shared" si="60"/>
        <v>0.26525198938992045</v>
      </c>
      <c r="M207" s="11">
        <f t="shared" si="61"/>
        <v>0.18691588785046731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-0.25208711660010885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0.22497197522671658</v>
      </c>
      <c r="Q207" s="11">
        <f>2*'OddsRatio_working_3-way'!K207*'OddsRatio_working_3-way'!L207*'OddsRatio_working_3-way'!M207</f>
        <v>5.7317700694704883E-2</v>
      </c>
      <c r="R207" s="11">
        <f t="shared" si="62"/>
        <v>0</v>
      </c>
      <c r="S207" s="11">
        <f t="shared" si="63"/>
        <v>-0.89243741711558555</v>
      </c>
      <c r="T207" s="11">
        <f t="shared" si="64"/>
        <v>-0.22737259034791996</v>
      </c>
      <c r="U207" s="11">
        <f>'OddsRatio_working_3-way'!S207-'OddsRatio_working_3-way'!R207^2/3</f>
        <v>-0.89243741711558555</v>
      </c>
      <c r="V207" s="11">
        <f>'OddsRatio_working_3-way'!S207*'OddsRatio_working_3-way'!R207/3-2*'OddsRatio_working_3-way'!R207^3/27-'OddsRatio_working_3-way'!T207</f>
        <v>0.22737259034791996</v>
      </c>
      <c r="W207" s="11">
        <f>'OddsRatio_working_3-way'!V207^2+4*'OddsRatio_working_3-way'!U207^3/27</f>
        <v>-5.3601988306377399E-2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0.16225002553767165</v>
      </c>
      <c r="Y207" s="11">
        <f>IF('OddsRatio_working_3-way'!W207&gt;=0,IF('OddsRatio_working_3-way'!V207+SQRT('OddsRatio_working_3-way'!W207)&gt;0,0,PI()),ACOS('OddsRatio_working_3-way'!V207/(2*'OddsRatio_working_3-way'!X207)))</f>
        <v>0.7944380117419505</v>
      </c>
      <c r="Z207" s="11">
        <f>'OddsRatio_working_3-way'!X207^(1/3)*COS('OddsRatio_working_3-way'!Y207/3)</f>
        <v>0.52640410751585098</v>
      </c>
      <c r="AA207" s="11">
        <f>'OddsRatio_working_3-way'!X207^(1/3)*COS(('OddsRatio_working_3-way'!Y207+2*PI())/3)</f>
        <v>-0.38682806627845717</v>
      </c>
      <c r="AB207" s="11">
        <f>'OddsRatio_working_3-way'!X207^(1/3)*COS(('OddsRatio_working_3-way'!Y207+4*PI())/3)</f>
        <v>-0.13957604123739395</v>
      </c>
      <c r="AC207" s="11">
        <f>'OddsRatio_working_3-way'!X207^(1/3)*SIN('OddsRatio_working_3-way'!Y207/3)</f>
        <v>0.14275102321513786</v>
      </c>
      <c r="AD207" s="11">
        <f>'OddsRatio_working_3-way'!X207^(1/3)*SIN(('OddsRatio_working_3-way'!Y207+2*PI())/3)</f>
        <v>0.38450381815763296</v>
      </c>
      <c r="AE207" s="11">
        <f>'OddsRatio_working_3-way'!X207^(1/3)*SIN(('OddsRatio_working_3-way'!Y207+4*PI())/3)</f>
        <v>-0.52725484137277079</v>
      </c>
      <c r="AF207" s="11">
        <f>-'OddsRatio_working_3-way'!U207/(3*'OddsRatio_working_3-way'!X207^(1/3))*COS(('OddsRatio_working_3-way'!Y207)/3)</f>
        <v>0.52640410751585109</v>
      </c>
      <c r="AG207" s="11">
        <f>-'OddsRatio_working_3-way'!U207/(3*'OddsRatio_working_3-way'!X207^(1/3))*COS(('OddsRatio_working_3-way'!Y207+2*PI())/3)</f>
        <v>-0.38682806627845723</v>
      </c>
      <c r="AH207" s="11">
        <f>-'OddsRatio_working_3-way'!U207/(3*'OddsRatio_working_3-way'!X207^(1/3))*COS(('OddsRatio_working_3-way'!Y207+4*PI())/3)</f>
        <v>-0.13957604123739398</v>
      </c>
      <c r="AI207" s="11">
        <f>'OddsRatio_working_3-way'!U207/(3*'OddsRatio_working_3-way'!X207^(1/3))*SIN(('OddsRatio_working_3-way'!Y207)/3)</f>
        <v>-0.14275102321513788</v>
      </c>
      <c r="AJ207" s="11">
        <f>'OddsRatio_working_3-way'!U207/(3*'OddsRatio_working_3-way'!X207^(1/3))*SIN(('OddsRatio_working_3-way'!Y207+2*PI())/3)</f>
        <v>-0.38450381815763301</v>
      </c>
      <c r="AK207" s="11">
        <f>'OddsRatio_working_3-way'!U207/(3*'OddsRatio_working_3-way'!X207^(1/3))*SIN(('OddsRatio_working_3-way'!Y207+4*PI())/3)</f>
        <v>0.5272548413727709</v>
      </c>
      <c r="AL207" s="11">
        <f>'OddsRatio_working_3-way'!Z207+'OddsRatio_working_3-way'!AF207</f>
        <v>1.052808215031702</v>
      </c>
      <c r="AM207" s="11">
        <f>'OddsRatio_working_3-way'!AA207+'OddsRatio_working_3-way'!AG207</f>
        <v>-0.77365613255691446</v>
      </c>
      <c r="AN207" s="11">
        <f>'OddsRatio_working_3-way'!AB207+'OddsRatio_working_3-way'!AH207</f>
        <v>-0.27915208247478795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1.052808215031702</v>
      </c>
      <c r="AS207" s="11">
        <f>IF(('OddsRatio_working_3-way'!X207=0),IF(Q207&gt;0,-Q207^(1/3),(-Q207)^(1/3)),'OddsRatio_working_3-way'!AM207-'OddsRatio_working_3-way'!R207/3)</f>
        <v>-0.77365613255691446</v>
      </c>
      <c r="AT207" s="11">
        <f>IF(('OddsRatio_working_3-way'!X207=0),IF(Q207&gt;0,-Q207^(1/3),(-Q207)^(1/3)),'OddsRatio_working_3-way'!AN207-'OddsRatio_working_3-way'!R207/3)</f>
        <v>-0.27915208247478795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9">
        <f t="shared" si="52"/>
        <v>0.12957132966736226</v>
      </c>
      <c r="E208" s="9">
        <f t="shared" si="53"/>
        <v>0.22531545583002663</v>
      </c>
      <c r="F208" s="9">
        <f t="shared" si="54"/>
        <v>0.64511321450261128</v>
      </c>
      <c r="G208" s="9">
        <f t="shared" si="55"/>
        <v>1.0579144437789472</v>
      </c>
      <c r="H208" s="9">
        <f t="shared" si="56"/>
        <v>7.7177567179963127</v>
      </c>
      <c r="I208" s="9">
        <f t="shared" si="57"/>
        <v>4.4382219422815785</v>
      </c>
      <c r="J208" s="9">
        <f t="shared" si="58"/>
        <v>1.5501155107650522</v>
      </c>
      <c r="K208" s="11">
        <f t="shared" si="59"/>
        <v>0.1360544217687075</v>
      </c>
      <c r="L208" s="11">
        <f t="shared" si="60"/>
        <v>0.23529411764705882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-0.22601672247846516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0.21313788673364087</v>
      </c>
      <c r="Q208" s="11">
        <f>2*'OddsRatio_working_3-way'!K208*'OddsRatio_working_3-way'!L208*'OddsRatio_working_3-way'!M208</f>
        <v>4.2122112002695819E-2</v>
      </c>
      <c r="R208" s="11">
        <f t="shared" si="62"/>
        <v>0</v>
      </c>
      <c r="S208" s="11">
        <f t="shared" si="63"/>
        <v>-0.94301821739738134</v>
      </c>
      <c r="T208" s="11">
        <f t="shared" si="64"/>
        <v>-0.18636723663979868</v>
      </c>
      <c r="U208" s="11">
        <f>'OddsRatio_working_3-way'!S208-'OddsRatio_working_3-way'!R208^2/3</f>
        <v>-0.94301821739738134</v>
      </c>
      <c r="V208" s="11">
        <f>'OddsRatio_working_3-way'!S208*'OddsRatio_working_3-way'!R208/3-2*'OddsRatio_working_3-way'!R208^3/27-'OddsRatio_working_3-way'!T208</f>
        <v>0.18636723663979868</v>
      </c>
      <c r="W208" s="11">
        <f>'OddsRatio_working_3-way'!V208^2+4*'OddsRatio_working_3-way'!U208^3/27</f>
        <v>-8.9505831973332423E-2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0.17623746683529523</v>
      </c>
      <c r="Y208" s="11">
        <f>IF('OddsRatio_working_3-way'!W208&gt;=0,IF('OddsRatio_working_3-way'!V208+SQRT('OddsRatio_working_3-way'!W208)&gt;0,0,PI()),ACOS('OddsRatio_working_3-way'!V208/(2*'OddsRatio_working_3-way'!X208)))</f>
        <v>1.0136821285038469</v>
      </c>
      <c r="Z208" s="11">
        <f>'OddsRatio_working_3-way'!X208^(1/3)*COS('OddsRatio_working_3-way'!Y208/3)</f>
        <v>0.52895722188947358</v>
      </c>
      <c r="AA208" s="11">
        <f>'OddsRatio_working_3-way'!X208^(1/3)*COS(('OddsRatio_working_3-way'!Y208+2*PI())/3)</f>
        <v>-0.42543744856346782</v>
      </c>
      <c r="AB208" s="11">
        <f>'OddsRatio_working_3-way'!X208^(1/3)*COS(('OddsRatio_working_3-way'!Y208+4*PI())/3)</f>
        <v>-0.10351977332600573</v>
      </c>
      <c r="AC208" s="11">
        <f>'OddsRatio_working_3-way'!X208^(1/3)*SIN('OddsRatio_working_3-way'!Y208/3)</f>
        <v>0.18585925645524723</v>
      </c>
      <c r="AD208" s="11">
        <f>'OddsRatio_working_3-way'!X208^(1/3)*SIN(('OddsRatio_working_3-way'!Y208+2*PI())/3)</f>
        <v>0.36516076344390275</v>
      </c>
      <c r="AE208" s="11">
        <f>'OddsRatio_working_3-way'!X208^(1/3)*SIN(('OddsRatio_working_3-way'!Y208+4*PI())/3)</f>
        <v>-0.55102001989914995</v>
      </c>
      <c r="AF208" s="11">
        <f>-'OddsRatio_working_3-way'!U208/(3*'OddsRatio_working_3-way'!X208^(1/3))*COS(('OddsRatio_working_3-way'!Y208)/3)</f>
        <v>0.52895722188947347</v>
      </c>
      <c r="AG208" s="11">
        <f>-'OddsRatio_working_3-way'!U208/(3*'OddsRatio_working_3-way'!X208^(1/3))*COS(('OddsRatio_working_3-way'!Y208+2*PI())/3)</f>
        <v>-0.42543744856346766</v>
      </c>
      <c r="AH208" s="11">
        <f>-'OddsRatio_working_3-way'!U208/(3*'OddsRatio_working_3-way'!X208^(1/3))*COS(('OddsRatio_working_3-way'!Y208+4*PI())/3)</f>
        <v>-0.10351977332600569</v>
      </c>
      <c r="AI208" s="11">
        <f>'OddsRatio_working_3-way'!U208/(3*'OddsRatio_working_3-way'!X208^(1/3))*SIN(('OddsRatio_working_3-way'!Y208)/3)</f>
        <v>-0.18585925645524715</v>
      </c>
      <c r="AJ208" s="11">
        <f>'OddsRatio_working_3-way'!U208/(3*'OddsRatio_working_3-way'!X208^(1/3))*SIN(('OddsRatio_working_3-way'!Y208+2*PI())/3)</f>
        <v>-0.36516076344390264</v>
      </c>
      <c r="AK208" s="11">
        <f>'OddsRatio_working_3-way'!U208/(3*'OddsRatio_working_3-way'!X208^(1/3))*SIN(('OddsRatio_working_3-way'!Y208+4*PI())/3)</f>
        <v>0.55102001989914973</v>
      </c>
      <c r="AL208" s="11">
        <f>'OddsRatio_working_3-way'!Z208+'OddsRatio_working_3-way'!AF208</f>
        <v>1.0579144437789472</v>
      </c>
      <c r="AM208" s="11">
        <f>'OddsRatio_working_3-way'!AA208+'OddsRatio_working_3-way'!AG208</f>
        <v>-0.85087489712693554</v>
      </c>
      <c r="AN208" s="11">
        <f>'OddsRatio_working_3-way'!AB208+'OddsRatio_working_3-way'!AH208</f>
        <v>-0.20703954665201141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1.0579144437789472</v>
      </c>
      <c r="AS208" s="11">
        <f>IF(('OddsRatio_working_3-way'!X208=0),IF(Q208&gt;0,-Q208^(1/3),(-Q208)^(1/3)),'OddsRatio_working_3-way'!AM208-'OddsRatio_working_3-way'!R208/3)</f>
        <v>-0.85087489712693554</v>
      </c>
      <c r="AT208" s="11">
        <f>IF(('OddsRatio_working_3-way'!X208=0),IF(Q208&gt;0,-Q208^(1/3),(-Q208)^(1/3)),'OddsRatio_working_3-way'!AN208-'OddsRatio_working_3-way'!R208/3)</f>
        <v>-0.20703954665201141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9">
        <f t="shared" si="52"/>
        <v>0.32238659014088727</v>
      </c>
      <c r="E209" s="9">
        <f t="shared" si="53"/>
        <v>0.27973703739234229</v>
      </c>
      <c r="F209" s="9">
        <f t="shared" si="54"/>
        <v>0.39787637246677043</v>
      </c>
      <c r="G209" s="9">
        <f t="shared" si="55"/>
        <v>1.0509329956357467</v>
      </c>
      <c r="H209" s="9">
        <f t="shared" si="56"/>
        <v>3.1018659912714934</v>
      </c>
      <c r="I209" s="9">
        <f t="shared" si="57"/>
        <v>3.5747858393075793</v>
      </c>
      <c r="J209" s="9">
        <f t="shared" si="58"/>
        <v>2.5133435137154754</v>
      </c>
      <c r="K209" s="11">
        <f t="shared" si="59"/>
        <v>0.33333333333333331</v>
      </c>
      <c r="L209" s="11">
        <f t="shared" si="60"/>
        <v>0.28985507246376813</v>
      </c>
      <c r="M209" s="11">
        <f t="shared" si="61"/>
        <v>0.4098360655737705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-0.27940128296507483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0.23323037934584617</v>
      </c>
      <c r="Q209" s="11">
        <f>2*'OddsRatio_working_3-way'!K209*'OddsRatio_working_3-way'!L209*'OddsRatio_working_3-way'!M209</f>
        <v>7.9195374990100584E-2</v>
      </c>
      <c r="R209" s="11">
        <f t="shared" si="62"/>
        <v>0</v>
      </c>
      <c r="S209" s="11">
        <f t="shared" si="63"/>
        <v>-0.83475056689342397</v>
      </c>
      <c r="T209" s="11">
        <f t="shared" si="64"/>
        <v>-0.28344671201814065</v>
      </c>
      <c r="U209" s="11">
        <f>'OddsRatio_working_3-way'!S209-'OddsRatio_working_3-way'!R209^2/3</f>
        <v>-0.83475056689342397</v>
      </c>
      <c r="V209" s="11">
        <f>'OddsRatio_working_3-way'!S209*'OddsRatio_working_3-way'!R209/3-2*'OddsRatio_working_3-way'!R209^3/27-'OddsRatio_working_3-way'!T209</f>
        <v>0.28344671201814065</v>
      </c>
      <c r="W209" s="11">
        <f>'OddsRatio_working_3-way'!V209^2+4*'OddsRatio_working_3-way'!U209^3/27</f>
        <v>-5.8300055712244558E-3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0.14677537610675642</v>
      </c>
      <c r="Y209" s="11">
        <f>IF('OddsRatio_working_3-way'!W209&gt;=0,IF('OddsRatio_working_3-way'!V209+SQRT('OddsRatio_working_3-way'!W209)&gt;0,0,PI()),ACOS('OddsRatio_working_3-way'!V209/(2*'OddsRatio_working_3-way'!X209)))</f>
        <v>0.26313254857944557</v>
      </c>
      <c r="Z209" s="11">
        <f>'OddsRatio_working_3-way'!X209^(1/3)*COS('OddsRatio_working_3-way'!Y209/3)</f>
        <v>0.52546649781787336</v>
      </c>
      <c r="AA209" s="11">
        <f>'OddsRatio_working_3-way'!X209^(1/3)*COS(('OddsRatio_working_3-way'!Y209+2*PI())/3)</f>
        <v>-0.3027502637478795</v>
      </c>
      <c r="AB209" s="11">
        <f>'OddsRatio_working_3-way'!X209^(1/3)*COS(('OddsRatio_working_3-way'!Y209+4*PI())/3)</f>
        <v>-0.22271623406999383</v>
      </c>
      <c r="AC209" s="11">
        <f>'OddsRatio_working_3-way'!X209^(1/3)*SIN('OddsRatio_working_3-way'!Y209/3)</f>
        <v>4.6207668578857761E-2</v>
      </c>
      <c r="AD209" s="11">
        <f>'OddsRatio_working_3-way'!X209^(1/3)*SIN(('OddsRatio_working_3-way'!Y209+2*PI())/3)</f>
        <v>0.43196350165848985</v>
      </c>
      <c r="AE209" s="11">
        <f>'OddsRatio_working_3-way'!X209^(1/3)*SIN(('OddsRatio_working_3-way'!Y209+4*PI())/3)</f>
        <v>-0.47817117023734762</v>
      </c>
      <c r="AF209" s="11">
        <f>-'OddsRatio_working_3-way'!U209/(3*'OddsRatio_working_3-way'!X209^(1/3))*COS(('OddsRatio_working_3-way'!Y209)/3)</f>
        <v>0.52546649781787325</v>
      </c>
      <c r="AG209" s="11">
        <f>-'OddsRatio_working_3-way'!U209/(3*'OddsRatio_working_3-way'!X209^(1/3))*COS(('OddsRatio_working_3-way'!Y209+2*PI())/3)</f>
        <v>-0.30275026374787944</v>
      </c>
      <c r="AH209" s="11">
        <f>-'OddsRatio_working_3-way'!U209/(3*'OddsRatio_working_3-way'!X209^(1/3))*COS(('OddsRatio_working_3-way'!Y209+4*PI())/3)</f>
        <v>-0.22271623406999377</v>
      </c>
      <c r="AI209" s="11">
        <f>'OddsRatio_working_3-way'!U209/(3*'OddsRatio_working_3-way'!X209^(1/3))*SIN(('OddsRatio_working_3-way'!Y209)/3)</f>
        <v>-4.6207668578857754E-2</v>
      </c>
      <c r="AJ209" s="11">
        <f>'OddsRatio_working_3-way'!U209/(3*'OddsRatio_working_3-way'!X209^(1/3))*SIN(('OddsRatio_working_3-way'!Y209+2*PI())/3)</f>
        <v>-0.43196350165848973</v>
      </c>
      <c r="AK209" s="11">
        <f>'OddsRatio_working_3-way'!U209/(3*'OddsRatio_working_3-way'!X209^(1/3))*SIN(('OddsRatio_working_3-way'!Y209+4*PI())/3)</f>
        <v>0.47817117023734751</v>
      </c>
      <c r="AL209" s="11">
        <f>'OddsRatio_working_3-way'!Z209+'OddsRatio_working_3-way'!AF209</f>
        <v>1.0509329956357467</v>
      </c>
      <c r="AM209" s="11">
        <f>'OddsRatio_working_3-way'!AA209+'OddsRatio_working_3-way'!AG209</f>
        <v>-0.605500527495759</v>
      </c>
      <c r="AN209" s="11">
        <f>'OddsRatio_working_3-way'!AB209+'OddsRatio_working_3-way'!AH209</f>
        <v>-0.4454324681399876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1.0509329956357467</v>
      </c>
      <c r="AS209" s="11">
        <f>IF(('OddsRatio_working_3-way'!X209=0),IF(Q209&gt;0,-Q209^(1/3),(-Q209)^(1/3)),'OddsRatio_working_3-way'!AM209-'OddsRatio_working_3-way'!R209/3)</f>
        <v>-0.605500527495759</v>
      </c>
      <c r="AT209" s="11">
        <f>IF(('OddsRatio_working_3-way'!X209=0),IF(Q209&gt;0,-Q209^(1/3),(-Q209)^(1/3)),'OddsRatio_working_3-way'!AN209-'OddsRatio_working_3-way'!R209/3)</f>
        <v>-0.4454324681399876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9">
        <f t="shared" si="52"/>
        <v>0.41336488919933678</v>
      </c>
      <c r="E210" s="9">
        <f t="shared" si="53"/>
        <v>0.26862193283499547</v>
      </c>
      <c r="F210" s="9">
        <f t="shared" si="54"/>
        <v>0.31801317796566803</v>
      </c>
      <c r="G210" s="9">
        <f t="shared" si="55"/>
        <v>1.051237146339876</v>
      </c>
      <c r="H210" s="9">
        <f t="shared" si="56"/>
        <v>2.4191701475588325</v>
      </c>
      <c r="I210" s="9">
        <f t="shared" si="57"/>
        <v>3.7227042090202778</v>
      </c>
      <c r="J210" s="9">
        <f t="shared" si="58"/>
        <v>3.1445237785333466</v>
      </c>
      <c r="K210" s="11">
        <f t="shared" si="59"/>
        <v>0.42553191489361702</v>
      </c>
      <c r="L210" s="11">
        <f t="shared" si="60"/>
        <v>0.2785515320334262</v>
      </c>
      <c r="M210" s="11">
        <f t="shared" si="61"/>
        <v>0.32894736842105265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-0.27811717256158253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0.23316603605261599</v>
      </c>
      <c r="Q210" s="11">
        <f>2*'OddsRatio_working_3-way'!K210*'OddsRatio_working_3-way'!L210*'OddsRatio_working_3-way'!M210</f>
        <v>7.7981951857062207E-2</v>
      </c>
      <c r="R210" s="11">
        <f t="shared" si="62"/>
        <v>0</v>
      </c>
      <c r="S210" s="11">
        <f t="shared" si="63"/>
        <v>-0.83837338739299472</v>
      </c>
      <c r="T210" s="11">
        <f t="shared" si="64"/>
        <v>-0.2803924372551822</v>
      </c>
      <c r="U210" s="11">
        <f>'OddsRatio_working_3-way'!S210-'OddsRatio_working_3-way'!R210^2/3</f>
        <v>-0.83837338739299472</v>
      </c>
      <c r="V210" s="11">
        <f>'OddsRatio_working_3-way'!S210*'OddsRatio_working_3-way'!R210/3-2*'OddsRatio_working_3-way'!R210^3/27-'OddsRatio_working_3-way'!T210</f>
        <v>0.2803924372551822</v>
      </c>
      <c r="W210" s="11">
        <f>'OddsRatio_working_3-way'!V210^2+4*'OddsRatio_working_3-way'!U210^3/27</f>
        <v>-8.6789625698754091E-3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0.14773192058571558</v>
      </c>
      <c r="Y210" s="11">
        <f>IF('OddsRatio_working_3-way'!W210&gt;=0,IF('OddsRatio_working_3-way'!V210+SQRT('OddsRatio_working_3-way'!W210)&gt;0,0,PI()),ACOS('OddsRatio_working_3-way'!V210/(2*'OddsRatio_working_3-way'!X210)))</f>
        <v>0.32077704451353184</v>
      </c>
      <c r="Z210" s="11">
        <f>'OddsRatio_working_3-way'!X210^(1/3)*COS('OddsRatio_working_3-way'!Y210/3)</f>
        <v>0.52561857316993799</v>
      </c>
      <c r="AA210" s="11">
        <f>'OddsRatio_working_3-way'!X210^(1/3)*COS(('OddsRatio_working_3-way'!Y210+2*PI())/3)</f>
        <v>-0.31166809850613231</v>
      </c>
      <c r="AB210" s="11">
        <f>'OddsRatio_working_3-way'!X210^(1/3)*COS(('OddsRatio_working_3-way'!Y210+4*PI())/3)</f>
        <v>-0.21395047466380573</v>
      </c>
      <c r="AC210" s="11">
        <f>'OddsRatio_working_3-way'!X210^(1/3)*SIN('OddsRatio_working_3-way'!Y210/3)</f>
        <v>5.6417296429937848E-2</v>
      </c>
      <c r="AD210" s="11">
        <f>'OddsRatio_working_3-way'!X210^(1/3)*SIN(('OddsRatio_working_3-way'!Y210+2*PI())/3)</f>
        <v>0.426990388851127</v>
      </c>
      <c r="AE210" s="11">
        <f>'OddsRatio_working_3-way'!X210^(1/3)*SIN(('OddsRatio_working_3-way'!Y210+4*PI())/3)</f>
        <v>-0.48340768528106492</v>
      </c>
      <c r="AF210" s="11">
        <f>-'OddsRatio_working_3-way'!U210/(3*'OddsRatio_working_3-way'!X210^(1/3))*COS(('OddsRatio_working_3-way'!Y210)/3)</f>
        <v>0.52561857316993799</v>
      </c>
      <c r="AG210" s="11">
        <f>-'OddsRatio_working_3-way'!U210/(3*'OddsRatio_working_3-way'!X210^(1/3))*COS(('OddsRatio_working_3-way'!Y210+2*PI())/3)</f>
        <v>-0.31166809850613231</v>
      </c>
      <c r="AH210" s="11">
        <f>-'OddsRatio_working_3-way'!U210/(3*'OddsRatio_working_3-way'!X210^(1/3))*COS(('OddsRatio_working_3-way'!Y210+4*PI())/3)</f>
        <v>-0.21395047466380573</v>
      </c>
      <c r="AI210" s="11">
        <f>'OddsRatio_working_3-way'!U210/(3*'OddsRatio_working_3-way'!X210^(1/3))*SIN(('OddsRatio_working_3-way'!Y210)/3)</f>
        <v>-5.6417296429937848E-2</v>
      </c>
      <c r="AJ210" s="11">
        <f>'OddsRatio_working_3-way'!U210/(3*'OddsRatio_working_3-way'!X210^(1/3))*SIN(('OddsRatio_working_3-way'!Y210+2*PI())/3)</f>
        <v>-0.426990388851127</v>
      </c>
      <c r="AK210" s="11">
        <f>'OddsRatio_working_3-way'!U210/(3*'OddsRatio_working_3-way'!X210^(1/3))*SIN(('OddsRatio_working_3-way'!Y210+4*PI())/3)</f>
        <v>0.48340768528106492</v>
      </c>
      <c r="AL210" s="11">
        <f>'OddsRatio_working_3-way'!Z210+'OddsRatio_working_3-way'!AF210</f>
        <v>1.051237146339876</v>
      </c>
      <c r="AM210" s="11">
        <f>'OddsRatio_working_3-way'!AA210+'OddsRatio_working_3-way'!AG210</f>
        <v>-0.62333619701226461</v>
      </c>
      <c r="AN210" s="11">
        <f>'OddsRatio_working_3-way'!AB210+'OddsRatio_working_3-way'!AH210</f>
        <v>-0.42790094932761147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1.051237146339876</v>
      </c>
      <c r="AS210" s="11">
        <f>IF(('OddsRatio_working_3-way'!X210=0),IF(Q210&gt;0,-Q210^(1/3),(-Q210)^(1/3)),'OddsRatio_working_3-way'!AM210-'OddsRatio_working_3-way'!R210/3)</f>
        <v>-0.62333619701226461</v>
      </c>
      <c r="AT210" s="11">
        <f>IF(('OddsRatio_working_3-way'!X210=0),IF(Q210&gt;0,-Q210^(1/3),(-Q210)^(1/3)),'OddsRatio_working_3-way'!AN210-'OddsRatio_working_3-way'!R210/3)</f>
        <v>-0.42790094932761147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9">
        <f t="shared" si="52"/>
        <v>0.32918011463993391</v>
      </c>
      <c r="E211" s="9">
        <f t="shared" si="53"/>
        <v>0.28571073580619799</v>
      </c>
      <c r="F211" s="9">
        <f t="shared" si="54"/>
        <v>0.38510914955386799</v>
      </c>
      <c r="G211" s="9">
        <f t="shared" si="55"/>
        <v>1.050438439879994</v>
      </c>
      <c r="H211" s="9">
        <f t="shared" si="56"/>
        <v>3.0378505733671881</v>
      </c>
      <c r="I211" s="9">
        <f t="shared" si="57"/>
        <v>3.5000434869143855</v>
      </c>
      <c r="J211" s="9">
        <f t="shared" si="58"/>
        <v>2.5966664286175907</v>
      </c>
      <c r="K211" s="11">
        <f t="shared" si="59"/>
        <v>0.3401360544217687</v>
      </c>
      <c r="L211" s="11">
        <f t="shared" si="60"/>
        <v>0.29585798816568049</v>
      </c>
      <c r="M211" s="11">
        <f t="shared" si="61"/>
        <v>0.3968253968253968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-0.28025779674131313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0.2332105942780982</v>
      </c>
      <c r="Q211" s="11">
        <f>2*'OddsRatio_working_3-way'!K211*'OddsRatio_working_3-way'!L211*'OddsRatio_working_3-way'!M211</f>
        <v>7.9866641876061031E-2</v>
      </c>
      <c r="R211" s="11">
        <f t="shared" si="62"/>
        <v>0</v>
      </c>
      <c r="S211" s="11">
        <f t="shared" si="63"/>
        <v>-0.83212883634191637</v>
      </c>
      <c r="T211" s="11">
        <f t="shared" si="64"/>
        <v>-0.28497562888421796</v>
      </c>
      <c r="U211" s="11">
        <f>'OddsRatio_working_3-way'!S211-'OddsRatio_working_3-way'!R211^2/3</f>
        <v>-0.83212883634191637</v>
      </c>
      <c r="V211" s="11">
        <f>'OddsRatio_working_3-way'!S211*'OddsRatio_working_3-way'!R211/3-2*'OddsRatio_working_3-way'!R211^3/27-'OddsRatio_working_3-way'!T211</f>
        <v>0.28497562888421796</v>
      </c>
      <c r="W211" s="11">
        <f>'OddsRatio_working_3-way'!V211^2+4*'OddsRatio_working_3-way'!U211^3/27</f>
        <v>-4.1515517207987018E-3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0.14608444542348975</v>
      </c>
      <c r="Y211" s="11">
        <f>IF('OddsRatio_working_3-way'!W211&gt;=0,IF('OddsRatio_working_3-way'!V211+SQRT('OddsRatio_working_3-way'!W211)&gt;0,0,PI()),ACOS('OddsRatio_working_3-way'!V211/(2*'OddsRatio_working_3-way'!X211)))</f>
        <v>0.22235967726705042</v>
      </c>
      <c r="Z211" s="11">
        <f>'OddsRatio_working_3-way'!X211^(1/3)*COS('OddsRatio_working_3-way'!Y211/3)</f>
        <v>0.52521921993999698</v>
      </c>
      <c r="AA211" s="11">
        <f>'OddsRatio_working_3-way'!X211^(1/3)*COS(('OddsRatio_working_3-way'!Y211+2*PI())/3)</f>
        <v>-0.2963851534844249</v>
      </c>
      <c r="AB211" s="11">
        <f>'OddsRatio_working_3-way'!X211^(1/3)*COS(('OddsRatio_working_3-way'!Y211+4*PI())/3)</f>
        <v>-0.22883406645557203</v>
      </c>
      <c r="AC211" s="11">
        <f>'OddsRatio_working_3-way'!X211^(1/3)*SIN('OddsRatio_working_3-way'!Y211/3)</f>
        <v>3.9000638280160045E-2</v>
      </c>
      <c r="AD211" s="11">
        <f>'OddsRatio_working_3-way'!X211^(1/3)*SIN(('OddsRatio_working_3-way'!Y211+2*PI())/3)</f>
        <v>0.43535286788380384</v>
      </c>
      <c r="AE211" s="11">
        <f>'OddsRatio_working_3-way'!X211^(1/3)*SIN(('OddsRatio_working_3-way'!Y211+4*PI())/3)</f>
        <v>-0.47435350616396382</v>
      </c>
      <c r="AF211" s="11">
        <f>-'OddsRatio_working_3-way'!U211/(3*'OddsRatio_working_3-way'!X211^(1/3))*COS(('OddsRatio_working_3-way'!Y211)/3)</f>
        <v>0.52521921993999687</v>
      </c>
      <c r="AG211" s="11">
        <f>-'OddsRatio_working_3-way'!U211/(3*'OddsRatio_working_3-way'!X211^(1/3))*COS(('OddsRatio_working_3-way'!Y211+2*PI())/3)</f>
        <v>-0.29638515348442485</v>
      </c>
      <c r="AH211" s="11">
        <f>-'OddsRatio_working_3-way'!U211/(3*'OddsRatio_working_3-way'!X211^(1/3))*COS(('OddsRatio_working_3-way'!Y211+4*PI())/3)</f>
        <v>-0.22883406645557197</v>
      </c>
      <c r="AI211" s="11">
        <f>'OddsRatio_working_3-way'!U211/(3*'OddsRatio_working_3-way'!X211^(1/3))*SIN(('OddsRatio_working_3-way'!Y211)/3)</f>
        <v>-3.9000638280160038E-2</v>
      </c>
      <c r="AJ211" s="11">
        <f>'OddsRatio_working_3-way'!U211/(3*'OddsRatio_working_3-way'!X211^(1/3))*SIN(('OddsRatio_working_3-way'!Y211+2*PI())/3)</f>
        <v>-0.43535286788380373</v>
      </c>
      <c r="AK211" s="11">
        <f>'OddsRatio_working_3-way'!U211/(3*'OddsRatio_working_3-way'!X211^(1/3))*SIN(('OddsRatio_working_3-way'!Y211+4*PI())/3)</f>
        <v>0.47435350616396377</v>
      </c>
      <c r="AL211" s="11">
        <f>'OddsRatio_working_3-way'!Z211+'OddsRatio_working_3-way'!AF211</f>
        <v>1.050438439879994</v>
      </c>
      <c r="AM211" s="11">
        <f>'OddsRatio_working_3-way'!AA211+'OddsRatio_working_3-way'!AG211</f>
        <v>-0.59277030696884969</v>
      </c>
      <c r="AN211" s="11">
        <f>'OddsRatio_working_3-way'!AB211+'OddsRatio_working_3-way'!AH211</f>
        <v>-0.457668132911144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1.050438439879994</v>
      </c>
      <c r="AS211" s="11">
        <f>IF(('OddsRatio_working_3-way'!X211=0),IF(Q211&gt;0,-Q211^(1/3),(-Q211)^(1/3)),'OddsRatio_working_3-way'!AM211-'OddsRatio_working_3-way'!R211/3)</f>
        <v>-0.59277030696884969</v>
      </c>
      <c r="AT211" s="11">
        <f>IF(('OddsRatio_working_3-way'!X211=0),IF(Q211&gt;0,-Q211^(1/3),(-Q211)^(1/3)),'OddsRatio_working_3-way'!AN211-'OddsRatio_working_3-way'!R211/3)</f>
        <v>-0.457668132911144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9">
        <f t="shared" si="52"/>
        <v>0.44410669986178919</v>
      </c>
      <c r="E212" s="9">
        <f t="shared" si="53"/>
        <v>0.28038428065810161</v>
      </c>
      <c r="F212" s="9">
        <f t="shared" si="54"/>
        <v>0.2755090194801092</v>
      </c>
      <c r="G212" s="9">
        <f t="shared" si="55"/>
        <v>1.0518580943549787</v>
      </c>
      <c r="H212" s="9">
        <f t="shared" si="56"/>
        <v>2.2517111322824239</v>
      </c>
      <c r="I212" s="9">
        <f t="shared" si="57"/>
        <v>3.566533750226148</v>
      </c>
      <c r="J212" s="9">
        <f t="shared" si="58"/>
        <v>3.6296452358874465</v>
      </c>
      <c r="K212" s="11">
        <f t="shared" si="59"/>
        <v>0.45662100456621008</v>
      </c>
      <c r="L212" s="11">
        <f t="shared" si="60"/>
        <v>0.29069767441860467</v>
      </c>
      <c r="M212" s="11">
        <f t="shared" si="61"/>
        <v>0.2857142857142857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-0.27529998938090672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0.23248228886967337</v>
      </c>
      <c r="Q212" s="11">
        <f>2*'OddsRatio_working_3-way'!K212*'OddsRatio_working_3-way'!L212*'OddsRatio_working_3-way'!M212</f>
        <v>7.5850665210333901E-2</v>
      </c>
      <c r="R212" s="11">
        <f t="shared" si="62"/>
        <v>0</v>
      </c>
      <c r="S212" s="11">
        <f t="shared" si="63"/>
        <v>-0.84446893511503007</v>
      </c>
      <c r="T212" s="11">
        <f t="shared" si="64"/>
        <v>-0.27552004408320724</v>
      </c>
      <c r="U212" s="11">
        <f>'OddsRatio_working_3-way'!S212-'OddsRatio_working_3-way'!R212^2/3</f>
        <v>-0.84446893511503007</v>
      </c>
      <c r="V212" s="11">
        <f>'OddsRatio_working_3-way'!S212*'OddsRatio_working_3-way'!R212/3-2*'OddsRatio_working_3-way'!R212^3/27-'OddsRatio_working_3-way'!T212</f>
        <v>0.27552004408320724</v>
      </c>
      <c r="W212" s="11">
        <f>'OddsRatio_working_3-way'!V212^2+4*'OddsRatio_working_3-way'!U212^3/27</f>
        <v>-1.3305632565065881E-2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0.14934601372038553</v>
      </c>
      <c r="Y212" s="11">
        <f>IF('OddsRatio_working_3-way'!W212&gt;=0,IF('OddsRatio_working_3-way'!V212+SQRT('OddsRatio_working_3-way'!W212)&gt;0,0,PI()),ACOS('OddsRatio_working_3-way'!V212/(2*'OddsRatio_working_3-way'!X212)))</f>
        <v>0.3964909168915105</v>
      </c>
      <c r="Z212" s="11">
        <f>'OddsRatio_working_3-way'!X212^(1/3)*COS('OddsRatio_working_3-way'!Y212/3)</f>
        <v>0.52592904717748945</v>
      </c>
      <c r="AA212" s="11">
        <f>'OddsRatio_working_3-way'!X212^(1/3)*COS(('OddsRatio_working_3-way'!Y212+2*PI())/3)</f>
        <v>-0.3235137744510892</v>
      </c>
      <c r="AB212" s="11">
        <f>'OddsRatio_working_3-way'!X212^(1/3)*COS(('OddsRatio_working_3-way'!Y212+4*PI())/3)</f>
        <v>-0.20241527272640042</v>
      </c>
      <c r="AC212" s="11">
        <f>'OddsRatio_working_3-way'!X212^(1/3)*SIN('OddsRatio_working_3-way'!Y212/3)</f>
        <v>6.9916252569209622E-2</v>
      </c>
      <c r="AD212" s="11">
        <f>'OddsRatio_working_3-way'!X212^(1/3)*SIN(('OddsRatio_working_3-way'!Y212+2*PI())/3)</f>
        <v>0.42050978915924564</v>
      </c>
      <c r="AE212" s="11">
        <f>'OddsRatio_working_3-way'!X212^(1/3)*SIN(('OddsRatio_working_3-way'!Y212+4*PI())/3)</f>
        <v>-0.49042604172845511</v>
      </c>
      <c r="AF212" s="11">
        <f>-'OddsRatio_working_3-way'!U212/(3*'OddsRatio_working_3-way'!X212^(1/3))*COS(('OddsRatio_working_3-way'!Y212)/3)</f>
        <v>0.52592904717748934</v>
      </c>
      <c r="AG212" s="11">
        <f>-'OddsRatio_working_3-way'!U212/(3*'OddsRatio_working_3-way'!X212^(1/3))*COS(('OddsRatio_working_3-way'!Y212+2*PI())/3)</f>
        <v>-0.32351377445108909</v>
      </c>
      <c r="AH212" s="11">
        <f>-'OddsRatio_working_3-way'!U212/(3*'OddsRatio_working_3-way'!X212^(1/3))*COS(('OddsRatio_working_3-way'!Y212+4*PI())/3)</f>
        <v>-0.20241527272640036</v>
      </c>
      <c r="AI212" s="11">
        <f>'OddsRatio_working_3-way'!U212/(3*'OddsRatio_working_3-way'!X212^(1/3))*SIN(('OddsRatio_working_3-way'!Y212)/3)</f>
        <v>-6.9916252569209608E-2</v>
      </c>
      <c r="AJ212" s="11">
        <f>'OddsRatio_working_3-way'!U212/(3*'OddsRatio_working_3-way'!X212^(1/3))*SIN(('OddsRatio_working_3-way'!Y212+2*PI())/3)</f>
        <v>-0.42050978915924558</v>
      </c>
      <c r="AK212" s="11">
        <f>'OddsRatio_working_3-way'!U212/(3*'OddsRatio_working_3-way'!X212^(1/3))*SIN(('OddsRatio_working_3-way'!Y212+4*PI())/3)</f>
        <v>0.490426041728455</v>
      </c>
      <c r="AL212" s="11">
        <f>'OddsRatio_working_3-way'!Z212+'OddsRatio_working_3-way'!AF212</f>
        <v>1.0518580943549787</v>
      </c>
      <c r="AM212" s="11">
        <f>'OddsRatio_working_3-way'!AA212+'OddsRatio_working_3-way'!AG212</f>
        <v>-0.64702754890217828</v>
      </c>
      <c r="AN212" s="11">
        <f>'OddsRatio_working_3-way'!AB212+'OddsRatio_working_3-way'!AH212</f>
        <v>-0.40483054545280078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1.0518580943549787</v>
      </c>
      <c r="AS212" s="11">
        <f>IF(('OddsRatio_working_3-way'!X212=0),IF(Q212&gt;0,-Q212^(1/3),(-Q212)^(1/3)),'OddsRatio_working_3-way'!AM212-'OddsRatio_working_3-way'!R212/3)</f>
        <v>-0.64702754890217828</v>
      </c>
      <c r="AT212" s="11">
        <f>IF(('OddsRatio_working_3-way'!X212=0),IF(Q212&gt;0,-Q212^(1/3),(-Q212)^(1/3)),'OddsRatio_working_3-way'!AN212-'OddsRatio_working_3-way'!R212/3)</f>
        <v>-0.40483054545280078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9">
        <f t="shared" si="52"/>
        <v>0.27402122316542443</v>
      </c>
      <c r="E213" s="9">
        <f t="shared" si="53"/>
        <v>0.27641972741564941</v>
      </c>
      <c r="F213" s="9">
        <f t="shared" si="54"/>
        <v>0.44955904941892638</v>
      </c>
      <c r="G213" s="9">
        <f t="shared" si="55"/>
        <v>1.0555188722351094</v>
      </c>
      <c r="H213" s="9">
        <f t="shared" si="56"/>
        <v>3.6493523693101242</v>
      </c>
      <c r="I213" s="9">
        <f t="shared" si="57"/>
        <v>3.6176868031430716</v>
      </c>
      <c r="J213" s="9">
        <f t="shared" si="58"/>
        <v>2.2244018917927271</v>
      </c>
      <c r="K213" s="11">
        <f t="shared" si="59"/>
        <v>0.28490028490028491</v>
      </c>
      <c r="L213" s="11">
        <f t="shared" si="60"/>
        <v>0.28735632183908044</v>
      </c>
      <c r="M213" s="11">
        <f t="shared" si="61"/>
        <v>0.46296296296296291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-0.27368013787766887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0.23309609835791184</v>
      </c>
      <c r="Q213" s="11">
        <f>2*'OddsRatio_working_3-way'!K213*'OddsRatio_working_3-way'!L213*'OddsRatio_working_3-way'!M213</f>
        <v>7.5803609222085164E-2</v>
      </c>
      <c r="R213" s="11">
        <f t="shared" si="62"/>
        <v>0</v>
      </c>
      <c r="S213" s="11">
        <f t="shared" si="63"/>
        <v>-0.8517099566140327</v>
      </c>
      <c r="T213" s="11">
        <f t="shared" si="64"/>
        <v>-0.27697884767936026</v>
      </c>
      <c r="U213" s="11">
        <f>'OddsRatio_working_3-way'!S213-'OddsRatio_working_3-way'!R213^2/3</f>
        <v>-0.8517099566140327</v>
      </c>
      <c r="V213" s="11">
        <f>'OddsRatio_working_3-way'!S213*'OddsRatio_working_3-way'!R213/3-2*'OddsRatio_working_3-way'!R213^3/27-'OddsRatio_working_3-way'!T213</f>
        <v>0.27697884767936026</v>
      </c>
      <c r="W213" s="11">
        <f>'OddsRatio_working_3-way'!V213^2+4*'OddsRatio_working_3-way'!U213^3/27</f>
        <v>-1.4814390832640717E-2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0.1512710091974227</v>
      </c>
      <c r="Y213" s="11">
        <f>IF('OddsRatio_working_3-way'!W213&gt;=0,IF('OddsRatio_working_3-way'!V213+SQRT('OddsRatio_working_3-way'!W213)&gt;0,0,PI()),ACOS('OddsRatio_working_3-way'!V213/(2*'OddsRatio_working_3-way'!X213)))</f>
        <v>0.41403396963720596</v>
      </c>
      <c r="Z213" s="11">
        <f>'OddsRatio_working_3-way'!X213^(1/3)*COS('OddsRatio_working_3-way'!Y213/3)</f>
        <v>0.52775943611755483</v>
      </c>
      <c r="AA213" s="11">
        <f>'OddsRatio_working_3-way'!X213^(1/3)*COS(('OddsRatio_working_3-way'!Y213+2*PI())/3)</f>
        <v>-0.3273617812354625</v>
      </c>
      <c r="AB213" s="11">
        <f>'OddsRatio_working_3-way'!X213^(1/3)*COS(('OddsRatio_working_3-way'!Y213+4*PI())/3)</f>
        <v>-0.20039765488209249</v>
      </c>
      <c r="AC213" s="11">
        <f>'OddsRatio_working_3-way'!X213^(1/3)*SIN('OddsRatio_working_3-way'!Y213/3)</f>
        <v>7.3302772527543858E-2</v>
      </c>
      <c r="AD213" s="11">
        <f>'OddsRatio_working_3-way'!X213^(1/3)*SIN(('OddsRatio_working_3-way'!Y213+2*PI())/3)</f>
        <v>0.42040169250098119</v>
      </c>
      <c r="AE213" s="11">
        <f>'OddsRatio_working_3-way'!X213^(1/3)*SIN(('OddsRatio_working_3-way'!Y213+4*PI())/3)</f>
        <v>-0.493704465028525</v>
      </c>
      <c r="AF213" s="11">
        <f>-'OddsRatio_working_3-way'!U213/(3*'OddsRatio_working_3-way'!X213^(1/3))*COS(('OddsRatio_working_3-way'!Y213)/3)</f>
        <v>0.5277594361175546</v>
      </c>
      <c r="AG213" s="11">
        <f>-'OddsRatio_working_3-way'!U213/(3*'OddsRatio_working_3-way'!X213^(1/3))*COS(('OddsRatio_working_3-way'!Y213+2*PI())/3)</f>
        <v>-0.32736178123546239</v>
      </c>
      <c r="AH213" s="11">
        <f>-'OddsRatio_working_3-way'!U213/(3*'OddsRatio_working_3-way'!X213^(1/3))*COS(('OddsRatio_working_3-way'!Y213+4*PI())/3)</f>
        <v>-0.20039765488209241</v>
      </c>
      <c r="AI213" s="11">
        <f>'OddsRatio_working_3-way'!U213/(3*'OddsRatio_working_3-way'!X213^(1/3))*SIN(('OddsRatio_working_3-way'!Y213)/3)</f>
        <v>-7.330277252754383E-2</v>
      </c>
      <c r="AJ213" s="11">
        <f>'OddsRatio_working_3-way'!U213/(3*'OddsRatio_working_3-way'!X213^(1/3))*SIN(('OddsRatio_working_3-way'!Y213+2*PI())/3)</f>
        <v>-0.42040169250098103</v>
      </c>
      <c r="AK213" s="11">
        <f>'OddsRatio_working_3-way'!U213/(3*'OddsRatio_working_3-way'!X213^(1/3))*SIN(('OddsRatio_working_3-way'!Y213+4*PI())/3)</f>
        <v>0.49370446502852483</v>
      </c>
      <c r="AL213" s="11">
        <f>'OddsRatio_working_3-way'!Z213+'OddsRatio_working_3-way'!AF213</f>
        <v>1.0555188722351094</v>
      </c>
      <c r="AM213" s="11">
        <f>'OddsRatio_working_3-way'!AA213+'OddsRatio_working_3-way'!AG213</f>
        <v>-0.65472356247092489</v>
      </c>
      <c r="AN213" s="11">
        <f>'OddsRatio_working_3-way'!AB213+'OddsRatio_working_3-way'!AH213</f>
        <v>-0.40079530976418487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1.0555188722351094</v>
      </c>
      <c r="AS213" s="11">
        <f>IF(('OddsRatio_working_3-way'!X213=0),IF(Q213&gt;0,-Q213^(1/3),(-Q213)^(1/3)),'OddsRatio_working_3-way'!AM213-'OddsRatio_working_3-way'!R213/3)</f>
        <v>-0.65472356247092489</v>
      </c>
      <c r="AT213" s="11">
        <f>IF(('OddsRatio_working_3-way'!X213=0),IF(Q213&gt;0,-Q213^(1/3),(-Q213)^(1/3)),'OddsRatio_working_3-way'!AN213-'OddsRatio_working_3-way'!R213/3)</f>
        <v>-0.40079530976418487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9">
        <f t="shared" si="52"/>
        <v>0.51198253960243334</v>
      </c>
      <c r="E214" s="9">
        <f t="shared" si="53"/>
        <v>0.26343320198380127</v>
      </c>
      <c r="F214" s="9">
        <f t="shared" si="54"/>
        <v>0.2245842584137652</v>
      </c>
      <c r="G214" s="9">
        <f t="shared" si="55"/>
        <v>1.0591017871137292</v>
      </c>
      <c r="H214" s="9">
        <f t="shared" si="56"/>
        <v>1.9531916084023566</v>
      </c>
      <c r="I214" s="9">
        <f t="shared" si="57"/>
        <v>3.7960287179802448</v>
      </c>
      <c r="J214" s="9">
        <f t="shared" si="58"/>
        <v>4.4526718259907572</v>
      </c>
      <c r="K214" s="11">
        <f t="shared" si="59"/>
        <v>0.52631578947368418</v>
      </c>
      <c r="L214" s="11">
        <f t="shared" si="60"/>
        <v>0.27472527472527469</v>
      </c>
      <c r="M214" s="11">
        <f t="shared" si="61"/>
        <v>0.23474178403755869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-0.26290536742723536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0.23080453028562742</v>
      </c>
      <c r="Q214" s="11">
        <f>2*'OddsRatio_working_3-way'!K214*'OddsRatio_working_3-way'!L214*'OddsRatio_working_3-way'!M214</f>
        <v>6.7883685378125697E-2</v>
      </c>
      <c r="R214" s="11">
        <f t="shared" si="62"/>
        <v>0</v>
      </c>
      <c r="S214" s="11">
        <f t="shared" si="63"/>
        <v>-0.87789965090578637</v>
      </c>
      <c r="T214" s="11">
        <f t="shared" si="64"/>
        <v>-0.25820577967817238</v>
      </c>
      <c r="U214" s="11">
        <f>'OddsRatio_working_3-way'!S214-'OddsRatio_working_3-way'!R214^2/3</f>
        <v>-0.87789965090578637</v>
      </c>
      <c r="V214" s="11">
        <f>'OddsRatio_working_3-way'!S214*'OddsRatio_working_3-way'!R214/3-2*'OddsRatio_working_3-way'!R214^3/27-'OddsRatio_working_3-way'!T214</f>
        <v>0.25820577967817238</v>
      </c>
      <c r="W214" s="11">
        <f>'OddsRatio_working_3-way'!V214^2+4*'OddsRatio_working_3-way'!U214^3/27</f>
        <v>-3.3567420672606652E-2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0.15830164665269558</v>
      </c>
      <c r="Y214" s="11">
        <f>IF('OddsRatio_working_3-way'!W214&gt;=0,IF('OddsRatio_working_3-way'!V214+SQRT('OddsRatio_working_3-way'!W214)&gt;0,0,PI()),ACOS('OddsRatio_working_3-way'!V214/(2*'OddsRatio_working_3-way'!X214)))</f>
        <v>0.61711753677768488</v>
      </c>
      <c r="Z214" s="11">
        <f>'OddsRatio_working_3-way'!X214^(1/3)*COS('OddsRatio_working_3-way'!Y214/3)</f>
        <v>0.52955089355686458</v>
      </c>
      <c r="AA214" s="11">
        <f>'OddsRatio_working_3-way'!X214^(1/3)*COS(('OddsRatio_working_3-way'!Y214+2*PI())/3)</f>
        <v>-0.36046662231876764</v>
      </c>
      <c r="AB214" s="11">
        <f>'OddsRatio_working_3-way'!X214^(1/3)*COS(('OddsRatio_working_3-way'!Y214+4*PI())/3)</f>
        <v>-0.16908427123809736</v>
      </c>
      <c r="AC214" s="11">
        <f>'OddsRatio_working_3-way'!X214^(1/3)*SIN('OddsRatio_working_3-way'!Y214/3)</f>
        <v>0.11049465191456873</v>
      </c>
      <c r="AD214" s="11">
        <f>'OddsRatio_working_3-way'!X214^(1/3)*SIN(('OddsRatio_working_3-way'!Y214+2*PI())/3)</f>
        <v>0.40335720045970963</v>
      </c>
      <c r="AE214" s="11">
        <f>'OddsRatio_working_3-way'!X214^(1/3)*SIN(('OddsRatio_working_3-way'!Y214+4*PI())/3)</f>
        <v>-0.51385185237427822</v>
      </c>
      <c r="AF214" s="11">
        <f>-'OddsRatio_working_3-way'!U214/(3*'OddsRatio_working_3-way'!X214^(1/3))*COS(('OddsRatio_working_3-way'!Y214)/3)</f>
        <v>0.52955089355686458</v>
      </c>
      <c r="AG214" s="11">
        <f>-'OddsRatio_working_3-way'!U214/(3*'OddsRatio_working_3-way'!X214^(1/3))*COS(('OddsRatio_working_3-way'!Y214+2*PI())/3)</f>
        <v>-0.36046662231876764</v>
      </c>
      <c r="AH214" s="11">
        <f>-'OddsRatio_working_3-way'!U214/(3*'OddsRatio_working_3-way'!X214^(1/3))*COS(('OddsRatio_working_3-way'!Y214+4*PI())/3)</f>
        <v>-0.16908427123809736</v>
      </c>
      <c r="AI214" s="11">
        <f>'OddsRatio_working_3-way'!U214/(3*'OddsRatio_working_3-way'!X214^(1/3))*SIN(('OddsRatio_working_3-way'!Y214)/3)</f>
        <v>-0.11049465191456873</v>
      </c>
      <c r="AJ214" s="11">
        <f>'OddsRatio_working_3-way'!U214/(3*'OddsRatio_working_3-way'!X214^(1/3))*SIN(('OddsRatio_working_3-way'!Y214+2*PI())/3)</f>
        <v>-0.40335720045970963</v>
      </c>
      <c r="AK214" s="11">
        <f>'OddsRatio_working_3-way'!U214/(3*'OddsRatio_working_3-way'!X214^(1/3))*SIN(('OddsRatio_working_3-way'!Y214+4*PI())/3)</f>
        <v>0.51385185237427822</v>
      </c>
      <c r="AL214" s="11">
        <f>'OddsRatio_working_3-way'!Z214+'OddsRatio_working_3-way'!AF214</f>
        <v>1.0591017871137292</v>
      </c>
      <c r="AM214" s="11">
        <f>'OddsRatio_working_3-way'!AA214+'OddsRatio_working_3-way'!AG214</f>
        <v>-0.72093324463753528</v>
      </c>
      <c r="AN214" s="11">
        <f>'OddsRatio_working_3-way'!AB214+'OddsRatio_working_3-way'!AH214</f>
        <v>-0.33816854247619471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1.0591017871137292</v>
      </c>
      <c r="AS214" s="11">
        <f>IF(('OddsRatio_working_3-way'!X214=0),IF(Q214&gt;0,-Q214^(1/3),(-Q214)^(1/3)),'OddsRatio_working_3-way'!AM214-'OddsRatio_working_3-way'!R214/3)</f>
        <v>-0.72093324463753528</v>
      </c>
      <c r="AT214" s="11">
        <f>IF(('OddsRatio_working_3-way'!X214=0),IF(Q214&gt;0,-Q214^(1/3),(-Q214)^(1/3)),'OddsRatio_working_3-way'!AN214-'OddsRatio_working_3-way'!R214/3)</f>
        <v>-0.33816854247619471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9">
        <f t="shared" si="52"/>
        <v>0.33333333333333331</v>
      </c>
      <c r="E215" s="9">
        <f t="shared" si="53"/>
        <v>0.29411764705882354</v>
      </c>
      <c r="F215" s="9">
        <f t="shared" si="54"/>
        <v>0.37254901960784309</v>
      </c>
      <c r="G215" s="9">
        <f t="shared" si="55"/>
        <v>1.0526315789473686</v>
      </c>
      <c r="H215" s="9">
        <f t="shared" si="56"/>
        <v>3</v>
      </c>
      <c r="I215" s="9">
        <f t="shared" si="57"/>
        <v>3.4</v>
      </c>
      <c r="J215" s="9">
        <f t="shared" si="58"/>
        <v>2.6842105263157898</v>
      </c>
      <c r="K215" s="11">
        <f t="shared" si="59"/>
        <v>0.34482758620689657</v>
      </c>
      <c r="L215" s="11">
        <f t="shared" si="60"/>
        <v>0.3048780487804878</v>
      </c>
      <c r="M215" s="11">
        <f t="shared" si="61"/>
        <v>0.38461538461538458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-0.28026137025295972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0.23371288089538722</v>
      </c>
      <c r="Q215" s="11">
        <f>2*'OddsRatio_working_3-way'!K215*'OddsRatio_working_3-way'!L215*'OddsRatio_working_3-way'!M215</f>
        <v>8.0869508960341591E-2</v>
      </c>
      <c r="R215" s="11">
        <f t="shared" si="62"/>
        <v>0</v>
      </c>
      <c r="S215" s="11">
        <f t="shared" si="63"/>
        <v>-0.83391043397968645</v>
      </c>
      <c r="T215" s="11">
        <f t="shared" si="64"/>
        <v>-0.28855032317636203</v>
      </c>
      <c r="U215" s="11">
        <f>'OddsRatio_working_3-way'!S215-'OddsRatio_working_3-way'!R215^2/3</f>
        <v>-0.83391043397968645</v>
      </c>
      <c r="V215" s="11">
        <f>'OddsRatio_working_3-way'!S215*'OddsRatio_working_3-way'!R215/3-2*'OddsRatio_working_3-way'!R215^3/27-'OddsRatio_working_3-way'!T215</f>
        <v>0.28855032317636203</v>
      </c>
      <c r="W215" s="11">
        <f>'OddsRatio_working_3-way'!V215^2+4*'OddsRatio_working_3-way'!U215^3/27</f>
        <v>-2.650833886969628E-3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0.14655384922627637</v>
      </c>
      <c r="Y215" s="11">
        <f>IF('OddsRatio_working_3-way'!W215&gt;=0,IF('OddsRatio_working_3-way'!V215+SQRT('OddsRatio_working_3-way'!W215)&gt;0,0,PI()),ACOS('OddsRatio_working_3-way'!V215/(2*'OddsRatio_working_3-way'!X215)))</f>
        <v>0.17657251784124628</v>
      </c>
      <c r="Z215" s="11">
        <f>'OddsRatio_working_3-way'!X215^(1/3)*COS('OddsRatio_working_3-way'!Y215/3)</f>
        <v>0.52631578947368429</v>
      </c>
      <c r="AA215" s="11">
        <f>'OddsRatio_working_3-way'!X215^(1/3)*COS(('OddsRatio_working_3-way'!Y215+2*PI())/3)</f>
        <v>-0.29001633489893874</v>
      </c>
      <c r="AB215" s="11">
        <f>'OddsRatio_working_3-way'!X215^(1/3)*COS(('OddsRatio_working_3-way'!Y215+4*PI())/3)</f>
        <v>-0.23629945457474569</v>
      </c>
      <c r="AC215" s="11">
        <f>'OddsRatio_working_3-way'!X215^(1/3)*SIN('OddsRatio_working_3-way'!Y215/3)</f>
        <v>3.1013455315199914E-2</v>
      </c>
      <c r="AD215" s="11">
        <f>'OddsRatio_working_3-way'!X215^(1/3)*SIN(('OddsRatio_working_3-way'!Y215+2*PI())/3)</f>
        <v>0.4402961164394732</v>
      </c>
      <c r="AE215" s="11">
        <f>'OddsRatio_working_3-way'!X215^(1/3)*SIN(('OddsRatio_working_3-way'!Y215+4*PI())/3)</f>
        <v>-0.47130957175467297</v>
      </c>
      <c r="AF215" s="11">
        <f>-'OddsRatio_working_3-way'!U215/(3*'OddsRatio_working_3-way'!X215^(1/3))*COS(('OddsRatio_working_3-way'!Y215)/3)</f>
        <v>0.52631578947368429</v>
      </c>
      <c r="AG215" s="11">
        <f>-'OddsRatio_working_3-way'!U215/(3*'OddsRatio_working_3-way'!X215^(1/3))*COS(('OddsRatio_working_3-way'!Y215+2*PI())/3)</f>
        <v>-0.29001633489893874</v>
      </c>
      <c r="AH215" s="11">
        <f>-'OddsRatio_working_3-way'!U215/(3*'OddsRatio_working_3-way'!X215^(1/3))*COS(('OddsRatio_working_3-way'!Y215+4*PI())/3)</f>
        <v>-0.23629945457474569</v>
      </c>
      <c r="AI215" s="11">
        <f>'OddsRatio_working_3-way'!U215/(3*'OddsRatio_working_3-way'!X215^(1/3))*SIN(('OddsRatio_working_3-way'!Y215)/3)</f>
        <v>-3.1013455315199914E-2</v>
      </c>
      <c r="AJ215" s="11">
        <f>'OddsRatio_working_3-way'!U215/(3*'OddsRatio_working_3-way'!X215^(1/3))*SIN(('OddsRatio_working_3-way'!Y215+2*PI())/3)</f>
        <v>-0.4402961164394732</v>
      </c>
      <c r="AK215" s="11">
        <f>'OddsRatio_working_3-way'!U215/(3*'OddsRatio_working_3-way'!X215^(1/3))*SIN(('OddsRatio_working_3-way'!Y215+4*PI())/3)</f>
        <v>0.47130957175467297</v>
      </c>
      <c r="AL215" s="11">
        <f>'OddsRatio_working_3-way'!Z215+'OddsRatio_working_3-way'!AF215</f>
        <v>1.0526315789473686</v>
      </c>
      <c r="AM215" s="11">
        <f>'OddsRatio_working_3-way'!AA215+'OddsRatio_working_3-way'!AG215</f>
        <v>-0.58003266979787749</v>
      </c>
      <c r="AN215" s="11">
        <f>'OddsRatio_working_3-way'!AB215+'OddsRatio_working_3-way'!AH215</f>
        <v>-0.47259890914949138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1.0526315789473686</v>
      </c>
      <c r="AS215" s="11">
        <f>IF(('OddsRatio_working_3-way'!X215=0),IF(Q215&gt;0,-Q215^(1/3),(-Q215)^(1/3)),'OddsRatio_working_3-way'!AM215-'OddsRatio_working_3-way'!R215/3)</f>
        <v>-0.58003266979787749</v>
      </c>
      <c r="AT215" s="11">
        <f>IF(('OddsRatio_working_3-way'!X215=0),IF(Q215&gt;0,-Q215^(1/3),(-Q215)^(1/3)),'OddsRatio_working_3-way'!AN215-'OddsRatio_working_3-way'!R215/3)</f>
        <v>-0.47259890914949138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9">
        <f t="shared" si="52"/>
        <v>0.5122087347101465</v>
      </c>
      <c r="E216" s="9">
        <f t="shared" si="53"/>
        <v>0.24200743348126397</v>
      </c>
      <c r="F216" s="9">
        <f t="shared" si="54"/>
        <v>0.2457838318085897</v>
      </c>
      <c r="G216" s="9">
        <f t="shared" si="55"/>
        <v>1.058143405292006</v>
      </c>
      <c r="H216" s="9">
        <f t="shared" si="56"/>
        <v>1.9523290647628051</v>
      </c>
      <c r="I216" s="9">
        <f t="shared" si="57"/>
        <v>4.1321044796643376</v>
      </c>
      <c r="J216" s="9">
        <f t="shared" si="58"/>
        <v>4.0686158753468167</v>
      </c>
      <c r="K216" s="11">
        <f t="shared" si="59"/>
        <v>0.52631578947368418</v>
      </c>
      <c r="L216" s="11">
        <f t="shared" si="60"/>
        <v>0.25252525252525254</v>
      </c>
      <c r="M216" s="11">
        <f t="shared" si="61"/>
        <v>0.25641025641025644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-0.26328057907005276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0.23037391458444093</v>
      </c>
      <c r="Q216" s="11">
        <f>2*'OddsRatio_working_3-way'!K216*'OddsRatio_working_3-way'!L216*'OddsRatio_working_3-way'!M216</f>
        <v>6.815796289480501E-2</v>
      </c>
      <c r="R216" s="11">
        <f t="shared" si="62"/>
        <v>0</v>
      </c>
      <c r="S216" s="11">
        <f t="shared" si="63"/>
        <v>-0.8750129439784613</v>
      </c>
      <c r="T216" s="11">
        <f t="shared" si="64"/>
        <v>-0.25887956922439687</v>
      </c>
      <c r="U216" s="11">
        <f>'OddsRatio_working_3-way'!S216-'OddsRatio_working_3-way'!R216^2/3</f>
        <v>-0.8750129439784613</v>
      </c>
      <c r="V216" s="11">
        <f>'OddsRatio_working_3-way'!S216*'OddsRatio_working_3-way'!R216/3-2*'OddsRatio_working_3-way'!R216^3/27-'OddsRatio_working_3-way'!T216</f>
        <v>0.25887956922439687</v>
      </c>
      <c r="W216" s="11">
        <f>'OddsRatio_working_3-way'!V216^2+4*'OddsRatio_working_3-way'!U216^3/27</f>
        <v>-3.2233458436759635E-2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0.15752149837289586</v>
      </c>
      <c r="Y216" s="11">
        <f>IF('OddsRatio_working_3-way'!W216&gt;=0,IF('OddsRatio_working_3-way'!V216+SQRT('OddsRatio_working_3-way'!W216)&gt;0,0,PI()),ACOS('OddsRatio_working_3-way'!V216/(2*'OddsRatio_working_3-way'!X216)))</f>
        <v>0.60636014453290965</v>
      </c>
      <c r="Z216" s="11">
        <f>'OddsRatio_working_3-way'!X216^(1/3)*COS('OddsRatio_working_3-way'!Y216/3)</f>
        <v>0.52907170264600312</v>
      </c>
      <c r="AA216" s="11">
        <f>'OddsRatio_working_3-way'!X216^(1/3)*COS(('OddsRatio_working_3-way'!Y216+2*PI())/3)</f>
        <v>-0.35842720390171268</v>
      </c>
      <c r="AB216" s="11">
        <f>'OddsRatio_working_3-way'!X216^(1/3)*COS(('OddsRatio_working_3-way'!Y216+4*PI())/3)</f>
        <v>-0.17064449874429055</v>
      </c>
      <c r="AC216" s="11">
        <f>'OddsRatio_working_3-way'!X216^(1/3)*SIN('OddsRatio_working_3-way'!Y216/3)</f>
        <v>0.10841639537179382</v>
      </c>
      <c r="AD216" s="11">
        <f>'OddsRatio_working_3-way'!X216^(1/3)*SIN(('OddsRatio_working_3-way'!Y216+2*PI())/3)</f>
        <v>0.40398133722902835</v>
      </c>
      <c r="AE216" s="11">
        <f>'OddsRatio_working_3-way'!X216^(1/3)*SIN(('OddsRatio_working_3-way'!Y216+4*PI())/3)</f>
        <v>-0.51239773260082222</v>
      </c>
      <c r="AF216" s="11">
        <f>-'OddsRatio_working_3-way'!U216/(3*'OddsRatio_working_3-way'!X216^(1/3))*COS(('OddsRatio_working_3-way'!Y216)/3)</f>
        <v>0.52907170264600301</v>
      </c>
      <c r="AG216" s="11">
        <f>-'OddsRatio_working_3-way'!U216/(3*'OddsRatio_working_3-way'!X216^(1/3))*COS(('OddsRatio_working_3-way'!Y216+2*PI())/3)</f>
        <v>-0.35842720390171262</v>
      </c>
      <c r="AH216" s="11">
        <f>-'OddsRatio_working_3-way'!U216/(3*'OddsRatio_working_3-way'!X216^(1/3))*COS(('OddsRatio_working_3-way'!Y216+4*PI())/3)</f>
        <v>-0.1706444987442905</v>
      </c>
      <c r="AI216" s="11">
        <f>'OddsRatio_working_3-way'!U216/(3*'OddsRatio_working_3-way'!X216^(1/3))*SIN(('OddsRatio_working_3-way'!Y216)/3)</f>
        <v>-0.1084163953717938</v>
      </c>
      <c r="AJ216" s="11">
        <f>'OddsRatio_working_3-way'!U216/(3*'OddsRatio_working_3-way'!X216^(1/3))*SIN(('OddsRatio_working_3-way'!Y216+2*PI())/3)</f>
        <v>-0.40398133722902829</v>
      </c>
      <c r="AK216" s="11">
        <f>'OddsRatio_working_3-way'!U216/(3*'OddsRatio_working_3-way'!X216^(1/3))*SIN(('OddsRatio_working_3-way'!Y216+4*PI())/3)</f>
        <v>0.51239773260082211</v>
      </c>
      <c r="AL216" s="11">
        <f>'OddsRatio_working_3-way'!Z216+'OddsRatio_working_3-way'!AF216</f>
        <v>1.058143405292006</v>
      </c>
      <c r="AM216" s="11">
        <f>'OddsRatio_working_3-way'!AA216+'OddsRatio_working_3-way'!AG216</f>
        <v>-0.71685440780342535</v>
      </c>
      <c r="AN216" s="11">
        <f>'OddsRatio_working_3-way'!AB216+'OddsRatio_working_3-way'!AH216</f>
        <v>-0.34128899748858105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1.058143405292006</v>
      </c>
      <c r="AS216" s="11">
        <f>IF(('OddsRatio_working_3-way'!X216=0),IF(Q216&gt;0,-Q216^(1/3),(-Q216)^(1/3)),'OddsRatio_working_3-way'!AM216-'OddsRatio_working_3-way'!R216/3)</f>
        <v>-0.71685440780342535</v>
      </c>
      <c r="AT216" s="11">
        <f>IF(('OddsRatio_working_3-way'!X216=0),IF(Q216&gt;0,-Q216^(1/3),(-Q216)^(1/3)),'OddsRatio_working_3-way'!AN216-'OddsRatio_working_3-way'!R216/3)</f>
        <v>-0.34128899748858105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9">
        <f t="shared" si="52"/>
        <v>0.53268139596107444</v>
      </c>
      <c r="E217" s="9">
        <f t="shared" si="53"/>
        <v>0.26455994067373767</v>
      </c>
      <c r="F217" s="9">
        <f t="shared" si="54"/>
        <v>0.20275866336518789</v>
      </c>
      <c r="G217" s="9">
        <f t="shared" si="55"/>
        <v>1.0569816535110301</v>
      </c>
      <c r="H217" s="9">
        <f t="shared" si="56"/>
        <v>1.8772947724141558</v>
      </c>
      <c r="I217" s="9">
        <f t="shared" si="57"/>
        <v>3.7798617487340098</v>
      </c>
      <c r="J217" s="9">
        <f t="shared" si="58"/>
        <v>4.9319717510610319</v>
      </c>
      <c r="K217" s="11">
        <f t="shared" si="59"/>
        <v>0.54644808743169393</v>
      </c>
      <c r="L217" s="11">
        <f t="shared" si="60"/>
        <v>0.27548209366391185</v>
      </c>
      <c r="M217" s="11">
        <f t="shared" si="61"/>
        <v>0.21186440677966104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-0.25898646471280296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0.22899433089132248</v>
      </c>
      <c r="Q217" s="11">
        <f>2*'OddsRatio_working_3-way'!K217*'OddsRatio_working_3-way'!L217*'OddsRatio_working_3-way'!M217</f>
        <v>6.3786721696747206E-2</v>
      </c>
      <c r="R217" s="11">
        <f t="shared" si="62"/>
        <v>0</v>
      </c>
      <c r="S217" s="11">
        <f t="shared" si="63"/>
        <v>-0.88419420352820544</v>
      </c>
      <c r="T217" s="11">
        <f t="shared" si="64"/>
        <v>-0.24629365000785663</v>
      </c>
      <c r="U217" s="11">
        <f>'OddsRatio_working_3-way'!S217-'OddsRatio_working_3-way'!R217^2/3</f>
        <v>-0.88419420352820544</v>
      </c>
      <c r="V217" s="11">
        <f>'OddsRatio_working_3-way'!S217*'OddsRatio_working_3-way'!R217/3-2*'OddsRatio_working_3-way'!R217^3/27-'OddsRatio_working_3-way'!T217</f>
        <v>0.24629365000785663</v>
      </c>
      <c r="W217" s="11">
        <f>'OddsRatio_working_3-way'!V217^2+4*'OddsRatio_working_3-way'!U217^3/27</f>
        <v>-4.1748695530925015E-2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0.16000723230929095</v>
      </c>
      <c r="Y217" s="11">
        <f>IF('OddsRatio_working_3-way'!W217&gt;=0,IF('OddsRatio_working_3-way'!V217+SQRT('OddsRatio_working_3-way'!W217)&gt;0,0,PI()),ACOS('OddsRatio_working_3-way'!V217/(2*'OddsRatio_working_3-way'!X217)))</f>
        <v>0.6925303789115772</v>
      </c>
      <c r="Z217" s="11">
        <f>'OddsRatio_working_3-way'!X217^(1/3)*COS('OddsRatio_working_3-way'!Y217/3)</f>
        <v>0.52849082675551518</v>
      </c>
      <c r="AA217" s="11">
        <f>'OddsRatio_working_3-way'!X217^(1/3)*COS(('OddsRatio_working_3-way'!Y217+2*PI())/3)</f>
        <v>-0.37181694961530232</v>
      </c>
      <c r="AB217" s="11">
        <f>'OddsRatio_working_3-way'!X217^(1/3)*COS(('OddsRatio_working_3-way'!Y217+4*PI())/3)</f>
        <v>-0.15667387714021305</v>
      </c>
      <c r="AC217" s="11">
        <f>'OddsRatio_working_3-way'!X217^(1/3)*SIN('OddsRatio_working_3-way'!Y217/3)</f>
        <v>0.12421291080777609</v>
      </c>
      <c r="AD217" s="11">
        <f>'OddsRatio_working_3-way'!X217^(1/3)*SIN(('OddsRatio_working_3-way'!Y217+2*PI())/3)</f>
        <v>0.39558002623342892</v>
      </c>
      <c r="AE217" s="11">
        <f>'OddsRatio_working_3-way'!X217^(1/3)*SIN(('OddsRatio_working_3-way'!Y217+4*PI())/3)</f>
        <v>-0.51979293704120477</v>
      </c>
      <c r="AF217" s="11">
        <f>-'OddsRatio_working_3-way'!U217/(3*'OddsRatio_working_3-way'!X217^(1/3))*COS(('OddsRatio_working_3-way'!Y217)/3)</f>
        <v>0.52849082675551506</v>
      </c>
      <c r="AG217" s="11">
        <f>-'OddsRatio_working_3-way'!U217/(3*'OddsRatio_working_3-way'!X217^(1/3))*COS(('OddsRatio_working_3-way'!Y217+2*PI())/3)</f>
        <v>-0.37181694961530221</v>
      </c>
      <c r="AH217" s="11">
        <f>-'OddsRatio_working_3-way'!U217/(3*'OddsRatio_working_3-way'!X217^(1/3))*COS(('OddsRatio_working_3-way'!Y217+4*PI())/3)</f>
        <v>-0.15667387714021302</v>
      </c>
      <c r="AI217" s="11">
        <f>'OddsRatio_working_3-way'!U217/(3*'OddsRatio_working_3-way'!X217^(1/3))*SIN(('OddsRatio_working_3-way'!Y217)/3)</f>
        <v>-0.12421291080777608</v>
      </c>
      <c r="AJ217" s="11">
        <f>'OddsRatio_working_3-way'!U217/(3*'OddsRatio_working_3-way'!X217^(1/3))*SIN(('OddsRatio_working_3-way'!Y217+2*PI())/3)</f>
        <v>-0.39558002623342886</v>
      </c>
      <c r="AK217" s="11">
        <f>'OddsRatio_working_3-way'!U217/(3*'OddsRatio_working_3-way'!X217^(1/3))*SIN(('OddsRatio_working_3-way'!Y217+4*PI())/3)</f>
        <v>0.51979293704120477</v>
      </c>
      <c r="AL217" s="11">
        <f>'OddsRatio_working_3-way'!Z217+'OddsRatio_working_3-way'!AF217</f>
        <v>1.0569816535110301</v>
      </c>
      <c r="AM217" s="11">
        <f>'OddsRatio_working_3-way'!AA217+'OddsRatio_working_3-way'!AG217</f>
        <v>-0.74363389923060452</v>
      </c>
      <c r="AN217" s="11">
        <f>'OddsRatio_working_3-way'!AB217+'OddsRatio_working_3-way'!AH217</f>
        <v>-0.31334775428042605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1.0569816535110301</v>
      </c>
      <c r="AS217" s="11">
        <f>IF(('OddsRatio_working_3-way'!X217=0),IF(Q217&gt;0,-Q217^(1/3),(-Q217)^(1/3)),'OddsRatio_working_3-way'!AM217-'OddsRatio_working_3-way'!R217/3)</f>
        <v>-0.74363389923060452</v>
      </c>
      <c r="AT217" s="11">
        <f>IF(('OddsRatio_working_3-way'!X217=0),IF(Q217&gt;0,-Q217^(1/3),(-Q217)^(1/3)),'OddsRatio_working_3-way'!AN217-'OddsRatio_working_3-way'!R217/3)</f>
        <v>-0.31334775428042605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9">
        <f t="shared" si="52"/>
        <v>0.46537300693242351</v>
      </c>
      <c r="E218" s="9">
        <f t="shared" si="53"/>
        <v>0.25791112630007046</v>
      </c>
      <c r="F218" s="9">
        <f t="shared" si="54"/>
        <v>0.27671586676750615</v>
      </c>
      <c r="G218" s="9">
        <f t="shared" si="55"/>
        <v>1.0539577340585491</v>
      </c>
      <c r="H218" s="9">
        <f t="shared" si="56"/>
        <v>2.1488139301238185</v>
      </c>
      <c r="I218" s="9">
        <f t="shared" si="57"/>
        <v>3.8773046139798382</v>
      </c>
      <c r="J218" s="9">
        <f t="shared" si="58"/>
        <v>3.6138151804652021</v>
      </c>
      <c r="K218" s="11">
        <f t="shared" si="59"/>
        <v>0.47846889952153115</v>
      </c>
      <c r="L218" s="11">
        <f t="shared" si="60"/>
        <v>0.26809651474530832</v>
      </c>
      <c r="M218" s="11">
        <f t="shared" si="61"/>
        <v>0.28735632183908044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-0.27202352490519766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0.23222351136988428</v>
      </c>
      <c r="Q218" s="11">
        <f>2*'OddsRatio_working_3-way'!K218*'OddsRatio_working_3-way'!L218*'OddsRatio_working_3-way'!M218</f>
        <v>7.3721749641233111E-2</v>
      </c>
      <c r="R218" s="11">
        <f t="shared" si="62"/>
        <v>0</v>
      </c>
      <c r="S218" s="11">
        <f t="shared" si="63"/>
        <v>-0.85368907505634306</v>
      </c>
      <c r="T218" s="11">
        <f t="shared" si="64"/>
        <v>-0.27101240477979144</v>
      </c>
      <c r="U218" s="11">
        <f>'OddsRatio_working_3-way'!S218-'OddsRatio_working_3-way'!R218^2/3</f>
        <v>-0.85368907505634306</v>
      </c>
      <c r="V218" s="11">
        <f>'OddsRatio_working_3-way'!S218*'OddsRatio_working_3-way'!R218/3-2*'OddsRatio_working_3-way'!R218^3/27-'OddsRatio_working_3-way'!T218</f>
        <v>0.27101240477979144</v>
      </c>
      <c r="W218" s="11">
        <f>'OddsRatio_working_3-way'!V218^2+4*'OddsRatio_working_3-way'!U218^3/27</f>
        <v>-1.8723509646722855E-2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0.15179857804937466</v>
      </c>
      <c r="Y218" s="11">
        <f>IF('OddsRatio_working_3-way'!W218&gt;=0,IF('OddsRatio_working_3-way'!V218+SQRT('OddsRatio_working_3-way'!W218)&gt;0,0,PI()),ACOS('OddsRatio_working_3-way'!V218/(2*'OddsRatio_working_3-way'!X218)))</f>
        <v>0.4675590767643607</v>
      </c>
      <c r="Z218" s="11">
        <f>'OddsRatio_working_3-way'!X218^(1/3)*COS('OddsRatio_working_3-way'!Y218/3)</f>
        <v>0.52697886702927443</v>
      </c>
      <c r="AA218" s="11">
        <f>'OddsRatio_working_3-way'!X218^(1/3)*COS(('OddsRatio_working_3-way'!Y218+2*PI())/3)</f>
        <v>-0.33519873585744653</v>
      </c>
      <c r="AB218" s="11">
        <f>'OddsRatio_working_3-way'!X218^(1/3)*COS(('OddsRatio_working_3-way'!Y218+4*PI())/3)</f>
        <v>-0.19178013117182804</v>
      </c>
      <c r="AC218" s="11">
        <f>'OddsRatio_working_3-way'!X218^(1/3)*SIN('OddsRatio_working_3-way'!Y218/3)</f>
        <v>8.2802770022042393E-2</v>
      </c>
      <c r="AD218" s="11">
        <f>'OddsRatio_working_3-way'!X218^(1/3)*SIN(('OddsRatio_working_3-way'!Y218+2*PI())/3)</f>
        <v>0.41497570109387216</v>
      </c>
      <c r="AE218" s="11">
        <f>'OddsRatio_working_3-way'!X218^(1/3)*SIN(('OddsRatio_working_3-way'!Y218+4*PI())/3)</f>
        <v>-0.49777847111591461</v>
      </c>
      <c r="AF218" s="11">
        <f>-'OddsRatio_working_3-way'!U218/(3*'OddsRatio_working_3-way'!X218^(1/3))*COS(('OddsRatio_working_3-way'!Y218)/3)</f>
        <v>0.52697886702927454</v>
      </c>
      <c r="AG218" s="11">
        <f>-'OddsRatio_working_3-way'!U218/(3*'OddsRatio_working_3-way'!X218^(1/3))*COS(('OddsRatio_working_3-way'!Y218+2*PI())/3)</f>
        <v>-0.33519873585744658</v>
      </c>
      <c r="AH218" s="11">
        <f>-'OddsRatio_working_3-way'!U218/(3*'OddsRatio_working_3-way'!X218^(1/3))*COS(('OddsRatio_working_3-way'!Y218+4*PI())/3)</f>
        <v>-0.19178013117182807</v>
      </c>
      <c r="AI218" s="11">
        <f>'OddsRatio_working_3-way'!U218/(3*'OddsRatio_working_3-way'!X218^(1/3))*SIN(('OddsRatio_working_3-way'!Y218)/3)</f>
        <v>-8.2802770022042407E-2</v>
      </c>
      <c r="AJ218" s="11">
        <f>'OddsRatio_working_3-way'!U218/(3*'OddsRatio_working_3-way'!X218^(1/3))*SIN(('OddsRatio_working_3-way'!Y218+2*PI())/3)</f>
        <v>-0.41497570109387227</v>
      </c>
      <c r="AK218" s="11">
        <f>'OddsRatio_working_3-way'!U218/(3*'OddsRatio_working_3-way'!X218^(1/3))*SIN(('OddsRatio_working_3-way'!Y218+4*PI())/3)</f>
        <v>0.49777847111591467</v>
      </c>
      <c r="AL218" s="11">
        <f>'OddsRatio_working_3-way'!Z218+'OddsRatio_working_3-way'!AF218</f>
        <v>1.0539577340585491</v>
      </c>
      <c r="AM218" s="11">
        <f>'OddsRatio_working_3-way'!AA218+'OddsRatio_working_3-way'!AG218</f>
        <v>-0.67039747171489306</v>
      </c>
      <c r="AN218" s="11">
        <f>'OddsRatio_working_3-way'!AB218+'OddsRatio_working_3-way'!AH218</f>
        <v>-0.38356026234365614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1.0539577340585491</v>
      </c>
      <c r="AS218" s="11">
        <f>IF(('OddsRatio_working_3-way'!X218=0),IF(Q218&gt;0,-Q218^(1/3),(-Q218)^(1/3)),'OddsRatio_working_3-way'!AM218-'OddsRatio_working_3-way'!R218/3)</f>
        <v>-0.67039747171489306</v>
      </c>
      <c r="AT218" s="11">
        <f>IF(('OddsRatio_working_3-way'!X218=0),IF(Q218&gt;0,-Q218^(1/3),(-Q218)^(1/3)),'OddsRatio_working_3-way'!AN218-'OddsRatio_working_3-way'!R218/3)</f>
        <v>-0.38356026234365614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9">
        <f t="shared" si="52"/>
        <v>0.41484104140690997</v>
      </c>
      <c r="E219" s="9">
        <f t="shared" si="53"/>
        <v>0.28357696743520056</v>
      </c>
      <c r="F219" s="9">
        <f t="shared" si="54"/>
        <v>0.30158199115788931</v>
      </c>
      <c r="G219" s="9">
        <f t="shared" si="55"/>
        <v>1.0526581181887118</v>
      </c>
      <c r="H219" s="9">
        <f t="shared" si="56"/>
        <v>2.4105618783728739</v>
      </c>
      <c r="I219" s="9">
        <f t="shared" si="57"/>
        <v>3.5263794836529079</v>
      </c>
      <c r="J219" s="9">
        <f t="shared" si="58"/>
        <v>3.315847860015166</v>
      </c>
      <c r="K219" s="11">
        <f t="shared" si="59"/>
        <v>0.42735042735042739</v>
      </c>
      <c r="L219" s="11">
        <f t="shared" si="60"/>
        <v>0.29411764705882354</v>
      </c>
      <c r="M219" s="11">
        <f t="shared" si="61"/>
        <v>0.3125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-0.27790346907993957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0.23331447963800911</v>
      </c>
      <c r="Q219" s="11">
        <f>2*'OddsRatio_working_3-way'!K219*'OddsRatio_working_3-way'!L219*'OddsRatio_working_3-way'!M219</f>
        <v>7.8557063851181511E-2</v>
      </c>
      <c r="R219" s="11">
        <f t="shared" si="62"/>
        <v>0</v>
      </c>
      <c r="S219" s="11">
        <f t="shared" si="63"/>
        <v>-0.83955223880597063</v>
      </c>
      <c r="T219" s="11">
        <f t="shared" si="64"/>
        <v>-0.28267752148349179</v>
      </c>
      <c r="U219" s="11">
        <f>'OddsRatio_working_3-way'!S219-'OddsRatio_working_3-way'!R219^2/3</f>
        <v>-0.83955223880597063</v>
      </c>
      <c r="V219" s="11">
        <f>'OddsRatio_working_3-way'!S219*'OddsRatio_working_3-way'!R219/3-2*'OddsRatio_working_3-way'!R219^3/27-'OddsRatio_working_3-way'!T219</f>
        <v>0.28267752148349179</v>
      </c>
      <c r="W219" s="11">
        <f>'OddsRatio_working_3-way'!V219^2+4*'OddsRatio_working_3-way'!U219^3/27</f>
        <v>-7.7610757738353631E-3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0.14804362273151564</v>
      </c>
      <c r="Y219" s="11">
        <f>IF('OddsRatio_working_3-way'!W219&gt;=0,IF('OddsRatio_working_3-way'!V219+SQRT('OddsRatio_working_3-way'!W219)&gt;0,0,PI()),ACOS('OddsRatio_working_3-way'!V219/(2*'OddsRatio_working_3-way'!X219)))</f>
        <v>0.30211197555911529</v>
      </c>
      <c r="Z219" s="11">
        <f>'OddsRatio_working_3-way'!X219^(1/3)*COS('OddsRatio_working_3-way'!Y219/3)</f>
        <v>0.5263290590943559</v>
      </c>
      <c r="AA219" s="11">
        <f>'OddsRatio_working_3-way'!X219^(1/3)*COS(('OddsRatio_working_3-way'!Y219+2*PI())/3)</f>
        <v>-0.30922265441272362</v>
      </c>
      <c r="AB219" s="11">
        <f>'OddsRatio_working_3-way'!X219^(1/3)*COS(('OddsRatio_working_3-way'!Y219+4*PI())/3)</f>
        <v>-0.21710640468163267</v>
      </c>
      <c r="AC219" s="11">
        <f>'OddsRatio_working_3-way'!X219^(1/3)*SIN('OddsRatio_working_3-way'!Y219/3)</f>
        <v>5.3183341578984369E-2</v>
      </c>
      <c r="AD219" s="11">
        <f>'OddsRatio_working_3-way'!X219^(1/3)*SIN(('OddsRatio_working_3-way'!Y219+2*PI())/3)</f>
        <v>0.42922266513618113</v>
      </c>
      <c r="AE219" s="11">
        <f>'OddsRatio_working_3-way'!X219^(1/3)*SIN(('OddsRatio_working_3-way'!Y219+4*PI())/3)</f>
        <v>-0.48240600671516526</v>
      </c>
      <c r="AF219" s="11">
        <f>-'OddsRatio_working_3-way'!U219/(3*'OddsRatio_working_3-way'!X219^(1/3))*COS(('OddsRatio_working_3-way'!Y219)/3)</f>
        <v>0.52632905909435579</v>
      </c>
      <c r="AG219" s="11">
        <f>-'OddsRatio_working_3-way'!U219/(3*'OddsRatio_working_3-way'!X219^(1/3))*COS(('OddsRatio_working_3-way'!Y219+2*PI())/3)</f>
        <v>-0.30922265441272351</v>
      </c>
      <c r="AH219" s="11">
        <f>-'OddsRatio_working_3-way'!U219/(3*'OddsRatio_working_3-way'!X219^(1/3))*COS(('OddsRatio_working_3-way'!Y219+4*PI())/3)</f>
        <v>-0.21710640468163261</v>
      </c>
      <c r="AI219" s="11">
        <f>'OddsRatio_working_3-way'!U219/(3*'OddsRatio_working_3-way'!X219^(1/3))*SIN(('OddsRatio_working_3-way'!Y219)/3)</f>
        <v>-5.3183341578984362E-2</v>
      </c>
      <c r="AJ219" s="11">
        <f>'OddsRatio_working_3-way'!U219/(3*'OddsRatio_working_3-way'!X219^(1/3))*SIN(('OddsRatio_working_3-way'!Y219+2*PI())/3)</f>
        <v>-0.42922266513618101</v>
      </c>
      <c r="AK219" s="11">
        <f>'OddsRatio_working_3-way'!U219/(3*'OddsRatio_working_3-way'!X219^(1/3))*SIN(('OddsRatio_working_3-way'!Y219+4*PI())/3)</f>
        <v>0.48240600671516515</v>
      </c>
      <c r="AL219" s="11">
        <f>'OddsRatio_working_3-way'!Z219+'OddsRatio_working_3-way'!AF219</f>
        <v>1.0526581181887118</v>
      </c>
      <c r="AM219" s="11">
        <f>'OddsRatio_working_3-way'!AA219+'OddsRatio_working_3-way'!AG219</f>
        <v>-0.61844530882544713</v>
      </c>
      <c r="AN219" s="11">
        <f>'OddsRatio_working_3-way'!AB219+'OddsRatio_working_3-way'!AH219</f>
        <v>-0.43421280936326528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1.0526581181887118</v>
      </c>
      <c r="AS219" s="11">
        <f>IF(('OddsRatio_working_3-way'!X219=0),IF(Q219&gt;0,-Q219^(1/3),(-Q219)^(1/3)),'OddsRatio_working_3-way'!AM219-'OddsRatio_working_3-way'!R219/3)</f>
        <v>-0.61844530882544713</v>
      </c>
      <c r="AT219" s="11">
        <f>IF(('OddsRatio_working_3-way'!X219=0),IF(Q219&gt;0,-Q219^(1/3),(-Q219)^(1/3)),'OddsRatio_working_3-way'!AN219-'OddsRatio_working_3-way'!R219/3)</f>
        <v>-0.43421280936326528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9">
        <f t="shared" si="52"/>
        <v>0.27090595166536985</v>
      </c>
      <c r="E220" s="9">
        <f t="shared" si="53"/>
        <v>0.26633690109038427</v>
      </c>
      <c r="F220" s="9">
        <f t="shared" si="54"/>
        <v>0.46275714724424527</v>
      </c>
      <c r="G220" s="9">
        <f t="shared" si="55"/>
        <v>1.0554188008176593</v>
      </c>
      <c r="H220" s="9">
        <f t="shared" si="56"/>
        <v>3.6913179420850315</v>
      </c>
      <c r="I220" s="9">
        <f t="shared" si="57"/>
        <v>3.7546430701340907</v>
      </c>
      <c r="J220" s="9">
        <f t="shared" si="58"/>
        <v>2.1609606808994255</v>
      </c>
      <c r="K220" s="11">
        <f t="shared" si="59"/>
        <v>0.28169014084507044</v>
      </c>
      <c r="L220" s="11">
        <f t="shared" si="60"/>
        <v>0.2770083102493075</v>
      </c>
      <c r="M220" s="11">
        <f t="shared" si="61"/>
        <v>0.47619047619047616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-0.27203107843738306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0.2326052343609209</v>
      </c>
      <c r="Q220" s="11">
        <f>2*'OddsRatio_working_3-way'!K220*'OddsRatio_working_3-way'!L220*'OddsRatio_working_3-way'!M220</f>
        <v>7.4314771361316576E-2</v>
      </c>
      <c r="R220" s="11">
        <f t="shared" si="62"/>
        <v>0</v>
      </c>
      <c r="S220" s="11">
        <f t="shared" si="63"/>
        <v>-0.85506860354730641</v>
      </c>
      <c r="T220" s="11">
        <f t="shared" si="64"/>
        <v>-0.27318485736335663</v>
      </c>
      <c r="U220" s="11">
        <f>'OddsRatio_working_3-way'!S220-'OddsRatio_working_3-way'!R220^2/3</f>
        <v>-0.85506860354730641</v>
      </c>
      <c r="V220" s="11">
        <f>'OddsRatio_working_3-way'!S220*'OddsRatio_working_3-way'!R220/3-2*'OddsRatio_working_3-way'!R220^3/27-'OddsRatio_working_3-way'!T220</f>
        <v>0.27318485736335663</v>
      </c>
      <c r="W220" s="11">
        <f>'OddsRatio_working_3-way'!V220^2+4*'OddsRatio_working_3-way'!U220^3/27</f>
        <v>-1.7988824788379931E-2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0.15216667759484781</v>
      </c>
      <c r="Y220" s="11">
        <f>IF('OddsRatio_working_3-way'!W220&gt;=0,IF('OddsRatio_working_3-way'!V220+SQRT('OddsRatio_working_3-way'!W220)&gt;0,0,PI()),ACOS('OddsRatio_working_3-way'!V220/(2*'OddsRatio_working_3-way'!X220)))</f>
        <v>0.45638827264246173</v>
      </c>
      <c r="Z220" s="11">
        <f>'OddsRatio_working_3-way'!X220^(1/3)*COS('OddsRatio_working_3-way'!Y220/3)</f>
        <v>0.52770940040882963</v>
      </c>
      <c r="AA220" s="11">
        <f>'OddsRatio_working_3-way'!X220^(1/3)*COS(('OddsRatio_working_3-way'!Y220+2*PI())/3)</f>
        <v>-0.33392068643840606</v>
      </c>
      <c r="AB220" s="11">
        <f>'OddsRatio_working_3-way'!X220^(1/3)*COS(('OddsRatio_working_3-way'!Y220+4*PI())/3)</f>
        <v>-0.19378871397042366</v>
      </c>
      <c r="AC220" s="11">
        <f>'OddsRatio_working_3-way'!X220^(1/3)*SIN('OddsRatio_working_3-way'!Y220/3)</f>
        <v>8.0905232026462992E-2</v>
      </c>
      <c r="AD220" s="11">
        <f>'OddsRatio_working_3-way'!X220^(1/3)*SIN(('OddsRatio_working_3-way'!Y220+2*PI())/3)</f>
        <v>0.41655713055666921</v>
      </c>
      <c r="AE220" s="11">
        <f>'OddsRatio_working_3-way'!X220^(1/3)*SIN(('OddsRatio_working_3-way'!Y220+4*PI())/3)</f>
        <v>-0.49746236258313209</v>
      </c>
      <c r="AF220" s="11">
        <f>-'OddsRatio_working_3-way'!U220/(3*'OddsRatio_working_3-way'!X220^(1/3))*COS(('OddsRatio_working_3-way'!Y220)/3)</f>
        <v>0.52770940040882952</v>
      </c>
      <c r="AG220" s="11">
        <f>-'OddsRatio_working_3-way'!U220/(3*'OddsRatio_working_3-way'!X220^(1/3))*COS(('OddsRatio_working_3-way'!Y220+2*PI())/3)</f>
        <v>-0.333920686438406</v>
      </c>
      <c r="AH220" s="11">
        <f>-'OddsRatio_working_3-way'!U220/(3*'OddsRatio_working_3-way'!X220^(1/3))*COS(('OddsRatio_working_3-way'!Y220+4*PI())/3)</f>
        <v>-0.1937887139704236</v>
      </c>
      <c r="AI220" s="11">
        <f>'OddsRatio_working_3-way'!U220/(3*'OddsRatio_working_3-way'!X220^(1/3))*SIN(('OddsRatio_working_3-way'!Y220)/3)</f>
        <v>-8.0905232026462978E-2</v>
      </c>
      <c r="AJ220" s="11">
        <f>'OddsRatio_working_3-way'!U220/(3*'OddsRatio_working_3-way'!X220^(1/3))*SIN(('OddsRatio_working_3-way'!Y220+2*PI())/3)</f>
        <v>-0.4165571305566691</v>
      </c>
      <c r="AK220" s="11">
        <f>'OddsRatio_working_3-way'!U220/(3*'OddsRatio_working_3-way'!X220^(1/3))*SIN(('OddsRatio_working_3-way'!Y220+4*PI())/3)</f>
        <v>0.49746236258313198</v>
      </c>
      <c r="AL220" s="11">
        <f>'OddsRatio_working_3-way'!Z220+'OddsRatio_working_3-way'!AF220</f>
        <v>1.0554188008176593</v>
      </c>
      <c r="AM220" s="11">
        <f>'OddsRatio_working_3-way'!AA220+'OddsRatio_working_3-way'!AG220</f>
        <v>-0.667841372876812</v>
      </c>
      <c r="AN220" s="11">
        <f>'OddsRatio_working_3-way'!AB220+'OddsRatio_working_3-way'!AH220</f>
        <v>-0.38757742794084726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1.0554188008176593</v>
      </c>
      <c r="AS220" s="11">
        <f>IF(('OddsRatio_working_3-way'!X220=0),IF(Q220&gt;0,-Q220^(1/3),(-Q220)^(1/3)),'OddsRatio_working_3-way'!AM220-'OddsRatio_working_3-way'!R220/3)</f>
        <v>-0.667841372876812</v>
      </c>
      <c r="AT220" s="11">
        <f>IF(('OddsRatio_working_3-way'!X220=0),IF(Q220&gt;0,-Q220^(1/3),(-Q220)^(1/3)),'OddsRatio_working_3-way'!AN220-'OddsRatio_working_3-way'!R220/3)</f>
        <v>-0.38757742794084726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9">
        <f t="shared" si="52"/>
        <v>0.30651845972195152</v>
      </c>
      <c r="E221" s="9">
        <f t="shared" si="53"/>
        <v>0.27305092697044919</v>
      </c>
      <c r="F221" s="9">
        <f t="shared" si="54"/>
        <v>0.4204306133075994</v>
      </c>
      <c r="G221" s="9">
        <f t="shared" si="55"/>
        <v>1.0523005821909959</v>
      </c>
      <c r="H221" s="9">
        <f t="shared" si="56"/>
        <v>3.2624462517106414</v>
      </c>
      <c r="I221" s="9">
        <f t="shared" si="57"/>
        <v>3.6623204729432195</v>
      </c>
      <c r="J221" s="9">
        <f t="shared" si="58"/>
        <v>2.3785137626702046</v>
      </c>
      <c r="K221" s="11">
        <f t="shared" si="59"/>
        <v>0.31746031746031744</v>
      </c>
      <c r="L221" s="11">
        <f t="shared" si="60"/>
        <v>0.28328611898016998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-0.27741697875247062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0.23320055695612152</v>
      </c>
      <c r="Q221" s="11">
        <f>2*'OddsRatio_working_3-way'!K221*'OddsRatio_working_3-way'!L221*'OddsRatio_working_3-way'!M221</f>
        <v>7.786329113726928E-2</v>
      </c>
      <c r="R221" s="11">
        <f t="shared" si="62"/>
        <v>0</v>
      </c>
      <c r="S221" s="11">
        <f t="shared" si="63"/>
        <v>-0.84061385862109816</v>
      </c>
      <c r="T221" s="11">
        <f t="shared" si="64"/>
        <v>-0.28067240688517464</v>
      </c>
      <c r="U221" s="11">
        <f>'OddsRatio_working_3-way'!S221-'OddsRatio_working_3-way'!R221^2/3</f>
        <v>-0.84061385862109816</v>
      </c>
      <c r="V221" s="11">
        <f>'OddsRatio_working_3-way'!S221*'OddsRatio_working_3-way'!R221/3-2*'OddsRatio_working_3-way'!R221^3/27-'OddsRatio_working_3-way'!T221</f>
        <v>0.28067240688517464</v>
      </c>
      <c r="W221" s="11">
        <f>'OddsRatio_working_3-way'!V221^2+4*'OddsRatio_working_3-way'!U221^3/27</f>
        <v>-9.2236467914935116E-3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0.14832451481313746</v>
      </c>
      <c r="Y221" s="11">
        <f>IF('OddsRatio_working_3-way'!W221&gt;=0,IF('OddsRatio_working_3-way'!V221+SQRT('OddsRatio_working_3-way'!W221)&gt;0,0,PI()),ACOS('OddsRatio_working_3-way'!V221/(2*'OddsRatio_working_3-way'!X221)))</f>
        <v>0.32968919000375618</v>
      </c>
      <c r="Z221" s="11">
        <f>'OddsRatio_working_3-way'!X221^(1/3)*COS('OddsRatio_working_3-way'!Y221/3)</f>
        <v>0.52615029109549794</v>
      </c>
      <c r="AA221" s="11">
        <f>'OddsRatio_working_3-way'!X221^(1/3)*COS(('OddsRatio_working_3-way'!Y221+2*PI())/3)</f>
        <v>-0.3133530536224356</v>
      </c>
      <c r="AB221" s="11">
        <f>'OddsRatio_working_3-way'!X221^(1/3)*COS(('OddsRatio_working_3-way'!Y221+4*PI())/3)</f>
        <v>-0.21279723747306253</v>
      </c>
      <c r="AC221" s="11">
        <f>'OddsRatio_working_3-way'!X221^(1/3)*SIN('OddsRatio_working_3-way'!Y221/3)</f>
        <v>5.8055927522423119E-2</v>
      </c>
      <c r="AD221" s="11">
        <f>'OddsRatio_working_3-way'!X221^(1/3)*SIN(('OddsRatio_working_3-way'!Y221+2*PI())/3)</f>
        <v>0.42663155453606699</v>
      </c>
      <c r="AE221" s="11">
        <f>'OddsRatio_working_3-way'!X221^(1/3)*SIN(('OddsRatio_working_3-way'!Y221+4*PI())/3)</f>
        <v>-0.48468748205849005</v>
      </c>
      <c r="AF221" s="11">
        <f>-'OddsRatio_working_3-way'!U221/(3*'OddsRatio_working_3-way'!X221^(1/3))*COS(('OddsRatio_working_3-way'!Y221)/3)</f>
        <v>0.52615029109549794</v>
      </c>
      <c r="AG221" s="11">
        <f>-'OddsRatio_working_3-way'!U221/(3*'OddsRatio_working_3-way'!X221^(1/3))*COS(('OddsRatio_working_3-way'!Y221+2*PI())/3)</f>
        <v>-0.3133530536224356</v>
      </c>
      <c r="AH221" s="11">
        <f>-'OddsRatio_working_3-way'!U221/(3*'OddsRatio_working_3-way'!X221^(1/3))*COS(('OddsRatio_working_3-way'!Y221+4*PI())/3)</f>
        <v>-0.21279723747306253</v>
      </c>
      <c r="AI221" s="11">
        <f>'OddsRatio_working_3-way'!U221/(3*'OddsRatio_working_3-way'!X221^(1/3))*SIN(('OddsRatio_working_3-way'!Y221)/3)</f>
        <v>-5.8055927522423119E-2</v>
      </c>
      <c r="AJ221" s="11">
        <f>'OddsRatio_working_3-way'!U221/(3*'OddsRatio_working_3-way'!X221^(1/3))*SIN(('OddsRatio_working_3-way'!Y221+2*PI())/3)</f>
        <v>-0.42663155453606699</v>
      </c>
      <c r="AK221" s="11">
        <f>'OddsRatio_working_3-way'!U221/(3*'OddsRatio_working_3-way'!X221^(1/3))*SIN(('OddsRatio_working_3-way'!Y221+4*PI())/3)</f>
        <v>0.48468748205849005</v>
      </c>
      <c r="AL221" s="11">
        <f>'OddsRatio_working_3-way'!Z221+'OddsRatio_working_3-way'!AF221</f>
        <v>1.0523005821909959</v>
      </c>
      <c r="AM221" s="11">
        <f>'OddsRatio_working_3-way'!AA221+'OddsRatio_working_3-way'!AG221</f>
        <v>-0.62670610724487119</v>
      </c>
      <c r="AN221" s="11">
        <f>'OddsRatio_working_3-way'!AB221+'OddsRatio_working_3-way'!AH221</f>
        <v>-0.42559447494612507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1.0523005821909959</v>
      </c>
      <c r="AS221" s="11">
        <f>IF(('OddsRatio_working_3-way'!X221=0),IF(Q221&gt;0,-Q221^(1/3),(-Q221)^(1/3)),'OddsRatio_working_3-way'!AM221-'OddsRatio_working_3-way'!R221/3)</f>
        <v>-0.62670610724487119</v>
      </c>
      <c r="AT221" s="11">
        <f>IF(('OddsRatio_working_3-way'!X221=0),IF(Q221&gt;0,-Q221^(1/3),(-Q221)^(1/3)),'OddsRatio_working_3-way'!AN221-'OddsRatio_working_3-way'!R221/3)</f>
        <v>-0.42559447494612507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9">
        <f t="shared" si="52"/>
        <v>0.53133203633953141</v>
      </c>
      <c r="E222" s="9">
        <f t="shared" si="53"/>
        <v>0.25773285017727948</v>
      </c>
      <c r="F222" s="9">
        <f t="shared" si="54"/>
        <v>0.21093511348318877</v>
      </c>
      <c r="G222" s="9">
        <f t="shared" si="55"/>
        <v>1.0627256754013201</v>
      </c>
      <c r="H222" s="9">
        <f t="shared" si="56"/>
        <v>1.882062310583096</v>
      </c>
      <c r="I222" s="9">
        <f t="shared" si="57"/>
        <v>3.8799865803375782</v>
      </c>
      <c r="J222" s="9">
        <f t="shared" si="58"/>
        <v>4.7407943774126471</v>
      </c>
      <c r="K222" s="11">
        <f t="shared" si="59"/>
        <v>0.54644808743169393</v>
      </c>
      <c r="L222" s="11">
        <f t="shared" si="60"/>
        <v>0.26954177897574122</v>
      </c>
      <c r="M222" s="11">
        <f t="shared" si="61"/>
        <v>0.22123893805309736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-0.25800410302051269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0.23006008022253649</v>
      </c>
      <c r="Q222" s="11">
        <f>2*'OddsRatio_working_3-way'!K222*'OddsRatio_working_3-way'!L222*'OddsRatio_working_3-way'!M222</f>
        <v>6.5172827258508925E-2</v>
      </c>
      <c r="R222" s="11">
        <f t="shared" si="62"/>
        <v>0</v>
      </c>
      <c r="S222" s="11">
        <f t="shared" si="63"/>
        <v>-0.89169155656507326</v>
      </c>
      <c r="T222" s="11">
        <f t="shared" si="64"/>
        <v>-0.25260384038670636</v>
      </c>
      <c r="U222" s="11">
        <f>'OddsRatio_working_3-way'!S222-'OddsRatio_working_3-way'!R222^2/3</f>
        <v>-0.89169155656507326</v>
      </c>
      <c r="V222" s="11">
        <f>'OddsRatio_working_3-way'!S222*'OddsRatio_working_3-way'!R222/3-2*'OddsRatio_working_3-way'!R222^3/27-'OddsRatio_working_3-way'!T222</f>
        <v>0.25260384038670636</v>
      </c>
      <c r="W222" s="11">
        <f>'OddsRatio_working_3-way'!V222^2+4*'OddsRatio_working_3-way'!U222^3/27</f>
        <v>-4.1227787310270839E-2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0.16204666572347567</v>
      </c>
      <c r="Y222" s="11">
        <f>IF('OddsRatio_working_3-way'!W222&gt;=0,IF('OddsRatio_working_3-way'!V222+SQRT('OddsRatio_working_3-way'!W222)&gt;0,0,PI()),ACOS('OddsRatio_working_3-way'!V222/(2*'OddsRatio_working_3-way'!X222)))</f>
        <v>0.6770616652053737</v>
      </c>
      <c r="Z222" s="11">
        <f>'OddsRatio_working_3-way'!X222^(1/3)*COS('OddsRatio_working_3-way'!Y222/3)</f>
        <v>0.53136283770066006</v>
      </c>
      <c r="AA222" s="11">
        <f>'OddsRatio_working_3-way'!X222^(1/3)*COS(('OddsRatio_working_3-way'!Y222+2*PI())/3)</f>
        <v>-0.37133670823185994</v>
      </c>
      <c r="AB222" s="11">
        <f>'OddsRatio_working_3-way'!X222^(1/3)*COS(('OddsRatio_working_3-way'!Y222+4*PI())/3)</f>
        <v>-0.16002612946880004</v>
      </c>
      <c r="AC222" s="11">
        <f>'OddsRatio_working_3-way'!X222^(1/3)*SIN('OddsRatio_working_3-way'!Y222/3)</f>
        <v>0.12200021953146827</v>
      </c>
      <c r="AD222" s="11">
        <f>'OddsRatio_working_3-way'!X222^(1/3)*SIN(('OddsRatio_working_3-way'!Y222+2*PI())/3)</f>
        <v>0.39917360631002524</v>
      </c>
      <c r="AE222" s="11">
        <f>'OddsRatio_working_3-way'!X222^(1/3)*SIN(('OddsRatio_working_3-way'!Y222+4*PI())/3)</f>
        <v>-0.52117382584149341</v>
      </c>
      <c r="AF222" s="11">
        <f>-'OddsRatio_working_3-way'!U222/(3*'OddsRatio_working_3-way'!X222^(1/3))*COS(('OddsRatio_working_3-way'!Y222)/3)</f>
        <v>0.53136283770065995</v>
      </c>
      <c r="AG222" s="11">
        <f>-'OddsRatio_working_3-way'!U222/(3*'OddsRatio_working_3-way'!X222^(1/3))*COS(('OddsRatio_working_3-way'!Y222+2*PI())/3)</f>
        <v>-0.37133670823185988</v>
      </c>
      <c r="AH222" s="11">
        <f>-'OddsRatio_working_3-way'!U222/(3*'OddsRatio_working_3-way'!X222^(1/3))*COS(('OddsRatio_working_3-way'!Y222+4*PI())/3)</f>
        <v>-0.16002612946879999</v>
      </c>
      <c r="AI222" s="11">
        <f>'OddsRatio_working_3-way'!U222/(3*'OddsRatio_working_3-way'!X222^(1/3))*SIN(('OddsRatio_working_3-way'!Y222)/3)</f>
        <v>-0.12200021953146824</v>
      </c>
      <c r="AJ222" s="11">
        <f>'OddsRatio_working_3-way'!U222/(3*'OddsRatio_working_3-way'!X222^(1/3))*SIN(('OddsRatio_working_3-way'!Y222+2*PI())/3)</f>
        <v>-0.39917360631002513</v>
      </c>
      <c r="AK222" s="11">
        <f>'OddsRatio_working_3-way'!U222/(3*'OddsRatio_working_3-way'!X222^(1/3))*SIN(('OddsRatio_working_3-way'!Y222+4*PI())/3)</f>
        <v>0.5211738258414933</v>
      </c>
      <c r="AL222" s="11">
        <f>'OddsRatio_working_3-way'!Z222+'OddsRatio_working_3-way'!AF222</f>
        <v>1.0627256754013201</v>
      </c>
      <c r="AM222" s="11">
        <f>'OddsRatio_working_3-way'!AA222+'OddsRatio_working_3-way'!AG222</f>
        <v>-0.74267341646371987</v>
      </c>
      <c r="AN222" s="11">
        <f>'OddsRatio_working_3-way'!AB222+'OddsRatio_working_3-way'!AH222</f>
        <v>-0.32005225893760003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1.0627256754013201</v>
      </c>
      <c r="AS222" s="11">
        <f>IF(('OddsRatio_working_3-way'!X222=0),IF(Q222&gt;0,-Q222^(1/3),(-Q222)^(1/3)),'OddsRatio_working_3-way'!AM222-'OddsRatio_working_3-way'!R222/3)</f>
        <v>-0.74267341646371987</v>
      </c>
      <c r="AT222" s="11">
        <f>IF(('OddsRatio_working_3-way'!X222=0),IF(Q222&gt;0,-Q222^(1/3),(-Q222)^(1/3)),'OddsRatio_working_3-way'!AN222-'OddsRatio_working_3-way'!R222/3)</f>
        <v>-0.32005225893760003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9">
        <f t="shared" si="52"/>
        <v>0.34709253096384779</v>
      </c>
      <c r="E223" s="9">
        <f t="shared" si="53"/>
        <v>0.26944941693701324</v>
      </c>
      <c r="F223" s="9">
        <f t="shared" si="54"/>
        <v>0.38345805209913908</v>
      </c>
      <c r="G223" s="9">
        <f t="shared" si="55"/>
        <v>1.0508805101191938</v>
      </c>
      <c r="H223" s="9">
        <f t="shared" si="56"/>
        <v>2.8810761131133567</v>
      </c>
      <c r="I223" s="9">
        <f t="shared" si="57"/>
        <v>3.7112717161075208</v>
      </c>
      <c r="J223" s="9">
        <f t="shared" si="58"/>
        <v>2.607847180482366</v>
      </c>
      <c r="K223" s="11">
        <f t="shared" si="59"/>
        <v>0.35842293906810035</v>
      </c>
      <c r="L223" s="11">
        <f t="shared" si="60"/>
        <v>0.27932960893854747</v>
      </c>
      <c r="M223" s="11">
        <f t="shared" si="61"/>
        <v>0.39525691699604748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-0.27961239321688136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0.23347708398677242</v>
      </c>
      <c r="Q223" s="11">
        <f>2*'OddsRatio_working_3-way'!K223*'OddsRatio_working_3-way'!L223*'OddsRatio_working_3-way'!M223</f>
        <v>7.9144774232804208E-2</v>
      </c>
      <c r="R223" s="11">
        <f t="shared" si="62"/>
        <v>0</v>
      </c>
      <c r="S223" s="11">
        <f t="shared" si="63"/>
        <v>-0.83500263096591687</v>
      </c>
      <c r="T223" s="11">
        <f t="shared" si="64"/>
        <v>-0.28305173931048028</v>
      </c>
      <c r="U223" s="11">
        <f>'OddsRatio_working_3-way'!S223-'OddsRatio_working_3-way'!R223^2/3</f>
        <v>-0.83500263096591687</v>
      </c>
      <c r="V223" s="11">
        <f>'OddsRatio_working_3-way'!S223*'OddsRatio_working_3-way'!R223/3-2*'OddsRatio_working_3-way'!R223^3/27-'OddsRatio_working_3-way'!T223</f>
        <v>0.28305173931048028</v>
      </c>
      <c r="W223" s="11">
        <f>'OddsRatio_working_3-way'!V223^2+4*'OddsRatio_working_3-way'!U223^3/27</f>
        <v>-6.1318429685672804E-3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0.14684186230027813</v>
      </c>
      <c r="Y223" s="11">
        <f>IF('OddsRatio_working_3-way'!W223&gt;=0,IF('OddsRatio_working_3-way'!V223+SQRT('OddsRatio_working_3-way'!W223)&gt;0,0,PI()),ACOS('OddsRatio_working_3-way'!V223/(2*'OddsRatio_working_3-way'!X223)))</f>
        <v>0.26989896877706365</v>
      </c>
      <c r="Z223" s="11">
        <f>'OddsRatio_working_3-way'!X223^(1/3)*COS('OddsRatio_working_3-way'!Y223/3)</f>
        <v>0.52544025505959691</v>
      </c>
      <c r="AA223" s="11">
        <f>'OddsRatio_working_3-way'!X223^(1/3)*COS(('OddsRatio_working_3-way'!Y223+2*PI())/3)</f>
        <v>-0.30376962830214049</v>
      </c>
      <c r="AB223" s="11">
        <f>'OddsRatio_working_3-way'!X223^(1/3)*COS(('OddsRatio_working_3-way'!Y223+4*PI())/3)</f>
        <v>-0.22167062675745636</v>
      </c>
      <c r="AC223" s="11">
        <f>'OddsRatio_working_3-way'!X223^(1/3)*SIN('OddsRatio_working_3-way'!Y223/3)</f>
        <v>4.7399880642022912E-2</v>
      </c>
      <c r="AD223" s="11">
        <f>'OddsRatio_working_3-way'!X223^(1/3)*SIN(('OddsRatio_working_3-way'!Y223+2*PI())/3)</f>
        <v>0.43134466873157445</v>
      </c>
      <c r="AE223" s="11">
        <f>'OddsRatio_working_3-way'!X223^(1/3)*SIN(('OddsRatio_working_3-way'!Y223+4*PI())/3)</f>
        <v>-0.47874454937359728</v>
      </c>
      <c r="AF223" s="11">
        <f>-'OddsRatio_working_3-way'!U223/(3*'OddsRatio_working_3-way'!X223^(1/3))*COS(('OddsRatio_working_3-way'!Y223)/3)</f>
        <v>0.52544025505959691</v>
      </c>
      <c r="AG223" s="11">
        <f>-'OddsRatio_working_3-way'!U223/(3*'OddsRatio_working_3-way'!X223^(1/3))*COS(('OddsRatio_working_3-way'!Y223+2*PI())/3)</f>
        <v>-0.30376962830214049</v>
      </c>
      <c r="AH223" s="11">
        <f>-'OddsRatio_working_3-way'!U223/(3*'OddsRatio_working_3-way'!X223^(1/3))*COS(('OddsRatio_working_3-way'!Y223+4*PI())/3)</f>
        <v>-0.22167062675745636</v>
      </c>
      <c r="AI223" s="11">
        <f>'OddsRatio_working_3-way'!U223/(3*'OddsRatio_working_3-way'!X223^(1/3))*SIN(('OddsRatio_working_3-way'!Y223)/3)</f>
        <v>-4.7399880642022912E-2</v>
      </c>
      <c r="AJ223" s="11">
        <f>'OddsRatio_working_3-way'!U223/(3*'OddsRatio_working_3-way'!X223^(1/3))*SIN(('OddsRatio_working_3-way'!Y223+2*PI())/3)</f>
        <v>-0.43134466873157445</v>
      </c>
      <c r="AK223" s="11">
        <f>'OddsRatio_working_3-way'!U223/(3*'OddsRatio_working_3-way'!X223^(1/3))*SIN(('OddsRatio_working_3-way'!Y223+4*PI())/3)</f>
        <v>0.47874454937359728</v>
      </c>
      <c r="AL223" s="11">
        <f>'OddsRatio_working_3-way'!Z223+'OddsRatio_working_3-way'!AF223</f>
        <v>1.0508805101191938</v>
      </c>
      <c r="AM223" s="11">
        <f>'OddsRatio_working_3-way'!AA223+'OddsRatio_working_3-way'!AG223</f>
        <v>-0.60753925660428099</v>
      </c>
      <c r="AN223" s="11">
        <f>'OddsRatio_working_3-way'!AB223+'OddsRatio_working_3-way'!AH223</f>
        <v>-0.44334125351491271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1.0508805101191938</v>
      </c>
      <c r="AS223" s="11">
        <f>IF(('OddsRatio_working_3-way'!X223=0),IF(Q223&gt;0,-Q223^(1/3),(-Q223)^(1/3)),'OddsRatio_working_3-way'!AM223-'OddsRatio_working_3-way'!R223/3)</f>
        <v>-0.60753925660428099</v>
      </c>
      <c r="AT223" s="11">
        <f>IF(('OddsRatio_working_3-way'!X223=0),IF(Q223&gt;0,-Q223^(1/3),(-Q223)^(1/3)),'OddsRatio_working_3-way'!AN223-'OddsRatio_working_3-way'!R223/3)</f>
        <v>-0.44334125351491271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9">
        <f t="shared" si="52"/>
        <v>0.56887890859459056</v>
      </c>
      <c r="E224" s="9">
        <f t="shared" si="53"/>
        <v>0.23207814522455678</v>
      </c>
      <c r="F224" s="9">
        <f t="shared" si="54"/>
        <v>0.19904294618085253</v>
      </c>
      <c r="G224" s="9">
        <f t="shared" si="55"/>
        <v>1.067384984084687</v>
      </c>
      <c r="H224" s="9">
        <f t="shared" si="56"/>
        <v>1.757843338700128</v>
      </c>
      <c r="I224" s="9">
        <f t="shared" si="57"/>
        <v>4.3088934506625289</v>
      </c>
      <c r="J224" s="9">
        <f t="shared" si="58"/>
        <v>5.0240413899992689</v>
      </c>
      <c r="K224" s="11">
        <f t="shared" si="59"/>
        <v>0.58479532163742687</v>
      </c>
      <c r="L224" s="11">
        <f t="shared" si="60"/>
        <v>0.24390243902439027</v>
      </c>
      <c r="M224" s="11">
        <f t="shared" si="61"/>
        <v>0.20964360587002098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-0.24812072792470163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0.22665789937166725</v>
      </c>
      <c r="Q224" s="11">
        <f>2*'OddsRatio_working_3-way'!K224*'OddsRatio_working_3-way'!L224*'OddsRatio_working_3-way'!M224</f>
        <v>5.9804195084872627E-2</v>
      </c>
      <c r="R224" s="11">
        <f t="shared" si="62"/>
        <v>0</v>
      </c>
      <c r="S224" s="11">
        <f t="shared" si="63"/>
        <v>-0.91349844596801355</v>
      </c>
      <c r="T224" s="11">
        <f t="shared" si="64"/>
        <v>-0.24102861371187695</v>
      </c>
      <c r="U224" s="11">
        <f>'OddsRatio_working_3-way'!S224-'OddsRatio_working_3-way'!R224^2/3</f>
        <v>-0.91349844596801355</v>
      </c>
      <c r="V224" s="11">
        <f>'OddsRatio_working_3-way'!S224*'OddsRatio_working_3-way'!R224/3-2*'OddsRatio_working_3-way'!R224^3/27-'OddsRatio_working_3-way'!T224</f>
        <v>0.24102861371187695</v>
      </c>
      <c r="W224" s="11">
        <f>'OddsRatio_working_3-way'!V224^2+4*'OddsRatio_working_3-way'!U224^3/27</f>
        <v>-5.4837895512174134E-2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0.16802729550585177</v>
      </c>
      <c r="Y224" s="11">
        <f>IF('OddsRatio_working_3-way'!W224&gt;=0,IF('OddsRatio_working_3-way'!V224+SQRT('OddsRatio_working_3-way'!W224)&gt;0,0,PI()),ACOS('OddsRatio_working_3-way'!V224/(2*'OddsRatio_working_3-way'!X224)))</f>
        <v>0.77097652515991866</v>
      </c>
      <c r="Z224" s="11">
        <f>'OddsRatio_working_3-way'!X224^(1/3)*COS('OddsRatio_working_3-way'!Y224/3)</f>
        <v>0.53369249204234348</v>
      </c>
      <c r="AA224" s="11">
        <f>'OddsRatio_working_3-way'!X224^(1/3)*COS(('OddsRatio_working_3-way'!Y224+2*PI())/3)</f>
        <v>-0.38831169149941563</v>
      </c>
      <c r="AB224" s="11">
        <f>'OddsRatio_working_3-way'!X224^(1/3)*COS(('OddsRatio_working_3-way'!Y224+4*PI())/3)</f>
        <v>-0.14538080054292807</v>
      </c>
      <c r="AC224" s="11">
        <f>'OddsRatio_working_3-way'!X224^(1/3)*SIN('OddsRatio_working_3-way'!Y224/3)</f>
        <v>0.14025621528820384</v>
      </c>
      <c r="AD224" s="11">
        <f>'OddsRatio_working_3-way'!X224^(1/3)*SIN(('OddsRatio_working_3-way'!Y224+2*PI())/3)</f>
        <v>0.39206314827359201</v>
      </c>
      <c r="AE224" s="11">
        <f>'OddsRatio_working_3-way'!X224^(1/3)*SIN(('OddsRatio_working_3-way'!Y224+4*PI())/3)</f>
        <v>-0.53231936356179577</v>
      </c>
      <c r="AF224" s="11">
        <f>-'OddsRatio_working_3-way'!U224/(3*'OddsRatio_working_3-way'!X224^(1/3))*COS(('OddsRatio_working_3-way'!Y224)/3)</f>
        <v>0.53369249204234348</v>
      </c>
      <c r="AG224" s="11">
        <f>-'OddsRatio_working_3-way'!U224/(3*'OddsRatio_working_3-way'!X224^(1/3))*COS(('OddsRatio_working_3-way'!Y224+2*PI())/3)</f>
        <v>-0.38831169149941558</v>
      </c>
      <c r="AH224" s="11">
        <f>-'OddsRatio_working_3-way'!U224/(3*'OddsRatio_working_3-way'!X224^(1/3))*COS(('OddsRatio_working_3-way'!Y224+4*PI())/3)</f>
        <v>-0.14538080054292804</v>
      </c>
      <c r="AI224" s="11">
        <f>'OddsRatio_working_3-way'!U224/(3*'OddsRatio_working_3-way'!X224^(1/3))*SIN(('OddsRatio_working_3-way'!Y224)/3)</f>
        <v>-0.14025621528820381</v>
      </c>
      <c r="AJ224" s="11">
        <f>'OddsRatio_working_3-way'!U224/(3*'OddsRatio_working_3-way'!X224^(1/3))*SIN(('OddsRatio_working_3-way'!Y224+2*PI())/3)</f>
        <v>-0.3920631482735919</v>
      </c>
      <c r="AK224" s="11">
        <f>'OddsRatio_working_3-way'!U224/(3*'OddsRatio_working_3-way'!X224^(1/3))*SIN(('OddsRatio_working_3-way'!Y224+4*PI())/3)</f>
        <v>0.53231936356179566</v>
      </c>
      <c r="AL224" s="11">
        <f>'OddsRatio_working_3-way'!Z224+'OddsRatio_working_3-way'!AF224</f>
        <v>1.067384984084687</v>
      </c>
      <c r="AM224" s="11">
        <f>'OddsRatio_working_3-way'!AA224+'OddsRatio_working_3-way'!AG224</f>
        <v>-0.77662338299883116</v>
      </c>
      <c r="AN224" s="11">
        <f>'OddsRatio_working_3-way'!AB224+'OddsRatio_working_3-way'!AH224</f>
        <v>-0.29076160108585614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1.067384984084687</v>
      </c>
      <c r="AS224" s="11">
        <f>IF(('OddsRatio_working_3-way'!X224=0),IF(Q224&gt;0,-Q224^(1/3),(-Q224)^(1/3)),'OddsRatio_working_3-way'!AM224-'OddsRatio_working_3-way'!R224/3)</f>
        <v>-0.77662338299883116</v>
      </c>
      <c r="AT224" s="11">
        <f>IF(('OddsRatio_working_3-way'!X224=0),IF(Q224&gt;0,-Q224^(1/3),(-Q224)^(1/3)),'OddsRatio_working_3-way'!AN224-'OddsRatio_working_3-way'!R224/3)</f>
        <v>-0.29076160108585614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9">
        <f t="shared" si="52"/>
        <v>0.3297876911118256</v>
      </c>
      <c r="E225" s="9">
        <f t="shared" si="53"/>
        <v>0.27934489290551962</v>
      </c>
      <c r="F225" s="9">
        <f t="shared" si="54"/>
        <v>0.39086741598265479</v>
      </c>
      <c r="G225" s="9">
        <f t="shared" si="55"/>
        <v>1.0529812756258359</v>
      </c>
      <c r="H225" s="9">
        <f t="shared" si="56"/>
        <v>3.0322538619578632</v>
      </c>
      <c r="I225" s="9">
        <f t="shared" si="57"/>
        <v>3.5798041252832973</v>
      </c>
      <c r="J225" s="9">
        <f t="shared" si="58"/>
        <v>2.5584122879262368</v>
      </c>
      <c r="K225" s="11">
        <f t="shared" si="59"/>
        <v>0.34129692832764502</v>
      </c>
      <c r="L225" s="11">
        <f t="shared" si="60"/>
        <v>0.28985507246376813</v>
      </c>
      <c r="M225" s="11">
        <f t="shared" si="61"/>
        <v>0.40322580645161293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-0.27915583659232801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0.23375409069658723</v>
      </c>
      <c r="Q225" s="11">
        <f>2*'OddsRatio_working_3-way'!K225*'OddsRatio_working_3-way'!L225*'OddsRatio_working_3-way'!M225</f>
        <v>7.9779553138766959E-2</v>
      </c>
      <c r="R225" s="11">
        <f t="shared" si="62"/>
        <v>0</v>
      </c>
      <c r="S225" s="11">
        <f t="shared" si="63"/>
        <v>-0.83736057089128924</v>
      </c>
      <c r="T225" s="11">
        <f t="shared" si="64"/>
        <v>-0.28578859074788021</v>
      </c>
      <c r="U225" s="11">
        <f>'OddsRatio_working_3-way'!S225-'OddsRatio_working_3-way'!R225^2/3</f>
        <v>-0.83736057089128924</v>
      </c>
      <c r="V225" s="11">
        <f>'OddsRatio_working_3-way'!S225*'OddsRatio_working_3-way'!R225/3-2*'OddsRatio_working_3-way'!R225^3/27-'OddsRatio_working_3-way'!T225</f>
        <v>0.28578859074788021</v>
      </c>
      <c r="W225" s="11">
        <f>'OddsRatio_working_3-way'!V225^2+4*'OddsRatio_working_3-way'!U225^3/27</f>
        <v>-5.3077545645097285E-3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0.14746429497184149</v>
      </c>
      <c r="Y225" s="11">
        <f>IF('OddsRatio_working_3-way'!W225&gt;=0,IF('OddsRatio_working_3-way'!V225+SQRT('OddsRatio_working_3-way'!W225)&gt;0,0,PI()),ACOS('OddsRatio_working_3-way'!V225/(2*'OddsRatio_working_3-way'!X225)))</f>
        <v>0.24960751242826107</v>
      </c>
      <c r="Z225" s="11">
        <f>'OddsRatio_working_3-way'!X225^(1/3)*COS('OddsRatio_working_3-way'!Y225/3)</f>
        <v>0.52649063781291805</v>
      </c>
      <c r="AA225" s="11">
        <f>'OddsRatio_working_3-way'!X225^(1/3)*COS(('OddsRatio_working_3-way'!Y225+2*PI())/3)</f>
        <v>-0.30126963933868312</v>
      </c>
      <c r="AB225" s="11">
        <f>'OddsRatio_working_3-way'!X225^(1/3)*COS(('OddsRatio_working_3-way'!Y225+4*PI())/3)</f>
        <v>-0.22522099847423477</v>
      </c>
      <c r="AC225" s="11">
        <f>'OddsRatio_working_3-way'!X225^(1/3)*SIN('OddsRatio_working_3-way'!Y225/3)</f>
        <v>4.3906703274594443E-2</v>
      </c>
      <c r="AD225" s="11">
        <f>'OddsRatio_working_3-way'!X225^(1/3)*SIN(('OddsRatio_working_3-way'!Y225+2*PI())/3)</f>
        <v>0.43400091556336179</v>
      </c>
      <c r="AE225" s="11">
        <f>'OddsRatio_working_3-way'!X225^(1/3)*SIN(('OddsRatio_working_3-way'!Y225+4*PI())/3)</f>
        <v>-0.47790761883795618</v>
      </c>
      <c r="AF225" s="11">
        <f>-'OddsRatio_working_3-way'!U225/(3*'OddsRatio_working_3-way'!X225^(1/3))*COS(('OddsRatio_working_3-way'!Y225)/3)</f>
        <v>0.52649063781291794</v>
      </c>
      <c r="AG225" s="11">
        <f>-'OddsRatio_working_3-way'!U225/(3*'OddsRatio_working_3-way'!X225^(1/3))*COS(('OddsRatio_working_3-way'!Y225+2*PI())/3)</f>
        <v>-0.30126963933868306</v>
      </c>
      <c r="AH225" s="11">
        <f>-'OddsRatio_working_3-way'!U225/(3*'OddsRatio_working_3-way'!X225^(1/3))*COS(('OddsRatio_working_3-way'!Y225+4*PI())/3)</f>
        <v>-0.22522099847423474</v>
      </c>
      <c r="AI225" s="11">
        <f>'OddsRatio_working_3-way'!U225/(3*'OddsRatio_working_3-way'!X225^(1/3))*SIN(('OddsRatio_working_3-way'!Y225)/3)</f>
        <v>-4.3906703274594436E-2</v>
      </c>
      <c r="AJ225" s="11">
        <f>'OddsRatio_working_3-way'!U225/(3*'OddsRatio_working_3-way'!X225^(1/3))*SIN(('OddsRatio_working_3-way'!Y225+2*PI())/3)</f>
        <v>-0.43400091556336168</v>
      </c>
      <c r="AK225" s="11">
        <f>'OddsRatio_working_3-way'!U225/(3*'OddsRatio_working_3-way'!X225^(1/3))*SIN(('OddsRatio_working_3-way'!Y225+4*PI())/3)</f>
        <v>0.47790761883795607</v>
      </c>
      <c r="AL225" s="11">
        <f>'OddsRatio_working_3-way'!Z225+'OddsRatio_working_3-way'!AF225</f>
        <v>1.0529812756258359</v>
      </c>
      <c r="AM225" s="11">
        <f>'OddsRatio_working_3-way'!AA225+'OddsRatio_working_3-way'!AG225</f>
        <v>-0.60253927867736623</v>
      </c>
      <c r="AN225" s="11">
        <f>'OddsRatio_working_3-way'!AB225+'OddsRatio_working_3-way'!AH225</f>
        <v>-0.45044199694846954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1.0529812756258359</v>
      </c>
      <c r="AS225" s="11">
        <f>IF(('OddsRatio_working_3-way'!X225=0),IF(Q225&gt;0,-Q225^(1/3),(-Q225)^(1/3)),'OddsRatio_working_3-way'!AM225-'OddsRatio_working_3-way'!R225/3)</f>
        <v>-0.60253927867736623</v>
      </c>
      <c r="AT225" s="11">
        <f>IF(('OddsRatio_working_3-way'!X225=0),IF(Q225&gt;0,-Q225^(1/3),(-Q225)^(1/3)),'OddsRatio_working_3-way'!AN225-'OddsRatio_working_3-way'!R225/3)</f>
        <v>-0.45044199694846954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9">
        <f t="shared" si="52"/>
        <v>0.47406057603004531</v>
      </c>
      <c r="E226" s="9">
        <f t="shared" si="53"/>
        <v>0.28366496686323078</v>
      </c>
      <c r="F226" s="9">
        <f t="shared" si="54"/>
        <v>0.24227445710672421</v>
      </c>
      <c r="G226" s="9">
        <f t="shared" si="55"/>
        <v>1.0566048197676938</v>
      </c>
      <c r="H226" s="9">
        <f t="shared" si="56"/>
        <v>2.1094350607560779</v>
      </c>
      <c r="I226" s="9">
        <f t="shared" si="57"/>
        <v>3.5252855192447874</v>
      </c>
      <c r="J226" s="9">
        <f t="shared" si="58"/>
        <v>4.1275502665123733</v>
      </c>
      <c r="K226" s="11">
        <f t="shared" si="59"/>
        <v>0.48780487804878053</v>
      </c>
      <c r="L226" s="11">
        <f t="shared" si="60"/>
        <v>0.29498525073746312</v>
      </c>
      <c r="M226" s="11">
        <f t="shared" si="61"/>
        <v>0.25252525252525254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-0.26991695500221302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0.23255797052473073</v>
      </c>
      <c r="Q226" s="11">
        <f>2*'OddsRatio_working_3-way'!K226*'OddsRatio_working_3-way'!L226*'OddsRatio_working_3-way'!M226</f>
        <v>7.267436578897836E-2</v>
      </c>
      <c r="R226" s="11">
        <f t="shared" si="62"/>
        <v>0</v>
      </c>
      <c r="S226" s="11">
        <f t="shared" si="63"/>
        <v>-0.86159081974981533</v>
      </c>
      <c r="T226" s="11">
        <f t="shared" si="64"/>
        <v>-0.26924713117181731</v>
      </c>
      <c r="U226" s="11">
        <f>'OddsRatio_working_3-way'!S226-'OddsRatio_working_3-way'!R226^2/3</f>
        <v>-0.86159081974981533</v>
      </c>
      <c r="V226" s="11">
        <f>'OddsRatio_working_3-way'!S226*'OddsRatio_working_3-way'!R226/3-2*'OddsRatio_working_3-way'!R226^3/27-'OddsRatio_working_3-way'!T226</f>
        <v>0.26924713117181731</v>
      </c>
      <c r="W226" s="11">
        <f>'OddsRatio_working_3-way'!V226^2+4*'OddsRatio_working_3-way'!U226^3/27</f>
        <v>-2.2260388890868996E-2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0.15391101855871364</v>
      </c>
      <c r="Y226" s="11">
        <f>IF('OddsRatio_working_3-way'!W226&gt;=0,IF('OddsRatio_working_3-way'!V226+SQRT('OddsRatio_working_3-way'!W226)&gt;0,0,PI()),ACOS('OddsRatio_working_3-way'!V226/(2*'OddsRatio_working_3-way'!X226)))</f>
        <v>0.50601204519358323</v>
      </c>
      <c r="Z226" s="11">
        <f>'OddsRatio_working_3-way'!X226^(1/3)*COS('OddsRatio_working_3-way'!Y226/3)</f>
        <v>0.52830240988384691</v>
      </c>
      <c r="AA226" s="11">
        <f>'OddsRatio_working_3-way'!X226^(1/3)*COS(('OddsRatio_working_3-way'!Y226+2*PI())/3)</f>
        <v>-0.34206222932643321</v>
      </c>
      <c r="AB226" s="11">
        <f>'OddsRatio_working_3-way'!X226^(1/3)*COS(('OddsRatio_working_3-way'!Y226+4*PI())/3)</f>
        <v>-0.18624018055741384</v>
      </c>
      <c r="AC226" s="11">
        <f>'OddsRatio_working_3-way'!X226^(1/3)*SIN('OddsRatio_working_3-way'!Y226/3)</f>
        <v>8.9963901802472337E-2</v>
      </c>
      <c r="AD226" s="11">
        <f>'OddsRatio_working_3-way'!X226^(1/3)*SIN(('OddsRatio_working_3-way'!Y226+2*PI())/3)</f>
        <v>0.41254135693871435</v>
      </c>
      <c r="AE226" s="11">
        <f>'OddsRatio_working_3-way'!X226^(1/3)*SIN(('OddsRatio_working_3-way'!Y226+4*PI())/3)</f>
        <v>-0.50250525874118668</v>
      </c>
      <c r="AF226" s="11">
        <f>-'OddsRatio_working_3-way'!U226/(3*'OddsRatio_working_3-way'!X226^(1/3))*COS(('OddsRatio_working_3-way'!Y226)/3)</f>
        <v>0.52830240988384691</v>
      </c>
      <c r="AG226" s="11">
        <f>-'OddsRatio_working_3-way'!U226/(3*'OddsRatio_working_3-way'!X226^(1/3))*COS(('OddsRatio_working_3-way'!Y226+2*PI())/3)</f>
        <v>-0.34206222932643321</v>
      </c>
      <c r="AH226" s="11">
        <f>-'OddsRatio_working_3-way'!U226/(3*'OddsRatio_working_3-way'!X226^(1/3))*COS(('OddsRatio_working_3-way'!Y226+4*PI())/3)</f>
        <v>-0.18624018055741384</v>
      </c>
      <c r="AI226" s="11">
        <f>'OddsRatio_working_3-way'!U226/(3*'OddsRatio_working_3-way'!X226^(1/3))*SIN(('OddsRatio_working_3-way'!Y226)/3)</f>
        <v>-8.9963901802472337E-2</v>
      </c>
      <c r="AJ226" s="11">
        <f>'OddsRatio_working_3-way'!U226/(3*'OddsRatio_working_3-way'!X226^(1/3))*SIN(('OddsRatio_working_3-way'!Y226+2*PI())/3)</f>
        <v>-0.41254135693871435</v>
      </c>
      <c r="AK226" s="11">
        <f>'OddsRatio_working_3-way'!U226/(3*'OddsRatio_working_3-way'!X226^(1/3))*SIN(('OddsRatio_working_3-way'!Y226+4*PI())/3)</f>
        <v>0.50250525874118668</v>
      </c>
      <c r="AL226" s="11">
        <f>'OddsRatio_working_3-way'!Z226+'OddsRatio_working_3-way'!AF226</f>
        <v>1.0566048197676938</v>
      </c>
      <c r="AM226" s="11">
        <f>'OddsRatio_working_3-way'!AA226+'OddsRatio_working_3-way'!AG226</f>
        <v>-0.68412445865286642</v>
      </c>
      <c r="AN226" s="11">
        <f>'OddsRatio_working_3-way'!AB226+'OddsRatio_working_3-way'!AH226</f>
        <v>-0.37248036111482768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1.0566048197676938</v>
      </c>
      <c r="AS226" s="11">
        <f>IF(('OddsRatio_working_3-way'!X226=0),IF(Q226&gt;0,-Q226^(1/3),(-Q226)^(1/3)),'OddsRatio_working_3-way'!AM226-'OddsRatio_working_3-way'!R226/3)</f>
        <v>-0.68412445865286642</v>
      </c>
      <c r="AT226" s="11">
        <f>IF(('OddsRatio_working_3-way'!X226=0),IF(Q226&gt;0,-Q226^(1/3),(-Q226)^(1/3)),'OddsRatio_working_3-way'!AN226-'OddsRatio_working_3-way'!R226/3)</f>
        <v>-0.37248036111482768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9">
        <f t="shared" si="52"/>
        <v>0.4819766093081489</v>
      </c>
      <c r="E227" s="9">
        <f t="shared" si="53"/>
        <v>0.2593651479461993</v>
      </c>
      <c r="F227" s="9">
        <f t="shared" si="54"/>
        <v>0.25865824274565163</v>
      </c>
      <c r="G227" s="9">
        <f t="shared" si="55"/>
        <v>1.0537151793211508</v>
      </c>
      <c r="H227" s="9">
        <f t="shared" si="56"/>
        <v>2.0747894829075739</v>
      </c>
      <c r="I227" s="9">
        <f t="shared" si="57"/>
        <v>3.8555681359603189</v>
      </c>
      <c r="J227" s="9">
        <f t="shared" si="58"/>
        <v>3.8661052877535305</v>
      </c>
      <c r="K227" s="11">
        <f t="shared" si="59"/>
        <v>0.49504950495049505</v>
      </c>
      <c r="L227" s="11">
        <f t="shared" si="60"/>
        <v>0.26954177897574122</v>
      </c>
      <c r="M227" s="11">
        <f t="shared" si="61"/>
        <v>0.26881720430107525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-0.26969329399681985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0.23136171542552042</v>
      </c>
      <c r="Q227" s="11">
        <f>2*'OddsRatio_working_3-way'!K227*'OddsRatio_working_3-way'!L227*'OddsRatio_working_3-way'!M227</f>
        <v>7.1740066798610988E-2</v>
      </c>
      <c r="R227" s="11">
        <f t="shared" si="62"/>
        <v>0</v>
      </c>
      <c r="S227" s="11">
        <f t="shared" si="63"/>
        <v>-0.85786973786692888</v>
      </c>
      <c r="T227" s="11">
        <f t="shared" si="64"/>
        <v>-0.26600612026881515</v>
      </c>
      <c r="U227" s="11">
        <f>'OddsRatio_working_3-way'!S227-'OddsRatio_working_3-way'!R227^2/3</f>
        <v>-0.85786973786692888</v>
      </c>
      <c r="V227" s="11">
        <f>'OddsRatio_working_3-way'!S227*'OddsRatio_working_3-way'!R227/3-2*'OddsRatio_working_3-way'!R227^3/27-'OddsRatio_working_3-way'!T227</f>
        <v>0.26600612026881515</v>
      </c>
      <c r="W227" s="11">
        <f>'OddsRatio_working_3-way'!V227^2+4*'OddsRatio_working_3-way'!U227^3/27</f>
        <v>-2.2772754764007613E-2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0.15291501788941053</v>
      </c>
      <c r="Y227" s="11">
        <f>IF('OddsRatio_working_3-way'!W227&gt;=0,IF('OddsRatio_working_3-way'!V227+SQRT('OddsRatio_working_3-way'!W227)&gt;0,0,PI()),ACOS('OddsRatio_working_3-way'!V227/(2*'OddsRatio_working_3-way'!X227)))</f>
        <v>0.51603160405986692</v>
      </c>
      <c r="Z227" s="11">
        <f>'OddsRatio_working_3-way'!X227^(1/3)*COS('OddsRatio_working_3-way'!Y227/3)</f>
        <v>0.52685758966057528</v>
      </c>
      <c r="AA227" s="11">
        <f>'OddsRatio_working_3-way'!X227^(1/3)*COS(('OddsRatio_working_3-way'!Y227+2*PI())/3)</f>
        <v>-0.34269571497683332</v>
      </c>
      <c r="AB227" s="11">
        <f>'OddsRatio_working_3-way'!X227^(1/3)*COS(('OddsRatio_working_3-way'!Y227+4*PI())/3)</f>
        <v>-0.18416187468374207</v>
      </c>
      <c r="AC227" s="11">
        <f>'OddsRatio_working_3-way'!X227^(1/3)*SIN('OddsRatio_working_3-way'!Y227/3)</f>
        <v>9.1529555368881549E-2</v>
      </c>
      <c r="AD227" s="11">
        <f>'OddsRatio_working_3-way'!X227^(1/3)*SIN(('OddsRatio_working_3-way'!Y227+2*PI())/3)</f>
        <v>0.41050727913825508</v>
      </c>
      <c r="AE227" s="11">
        <f>'OddsRatio_working_3-way'!X227^(1/3)*SIN(('OddsRatio_working_3-way'!Y227+4*PI())/3)</f>
        <v>-0.50203683450713654</v>
      </c>
      <c r="AF227" s="11">
        <f>-'OddsRatio_working_3-way'!U227/(3*'OddsRatio_working_3-way'!X227^(1/3))*COS(('OddsRatio_working_3-way'!Y227)/3)</f>
        <v>0.52685758966057539</v>
      </c>
      <c r="AG227" s="11">
        <f>-'OddsRatio_working_3-way'!U227/(3*'OddsRatio_working_3-way'!X227^(1/3))*COS(('OddsRatio_working_3-way'!Y227+2*PI())/3)</f>
        <v>-0.34269571497683338</v>
      </c>
      <c r="AH227" s="11">
        <f>-'OddsRatio_working_3-way'!U227/(3*'OddsRatio_working_3-way'!X227^(1/3))*COS(('OddsRatio_working_3-way'!Y227+4*PI())/3)</f>
        <v>-0.18416187468374212</v>
      </c>
      <c r="AI227" s="11">
        <f>'OddsRatio_working_3-way'!U227/(3*'OddsRatio_working_3-way'!X227^(1/3))*SIN(('OddsRatio_working_3-way'!Y227)/3)</f>
        <v>-9.1529555368881563E-2</v>
      </c>
      <c r="AJ227" s="11">
        <f>'OddsRatio_working_3-way'!U227/(3*'OddsRatio_working_3-way'!X227^(1/3))*SIN(('OddsRatio_working_3-way'!Y227+2*PI())/3)</f>
        <v>-0.41050727913825519</v>
      </c>
      <c r="AK227" s="11">
        <f>'OddsRatio_working_3-way'!U227/(3*'OddsRatio_working_3-way'!X227^(1/3))*SIN(('OddsRatio_working_3-way'!Y227+4*PI())/3)</f>
        <v>0.50203683450713665</v>
      </c>
      <c r="AL227" s="11">
        <f>'OddsRatio_working_3-way'!Z227+'OddsRatio_working_3-way'!AF227</f>
        <v>1.0537151793211508</v>
      </c>
      <c r="AM227" s="11">
        <f>'OddsRatio_working_3-way'!AA227+'OddsRatio_working_3-way'!AG227</f>
        <v>-0.68539142995366675</v>
      </c>
      <c r="AN227" s="11">
        <f>'OddsRatio_working_3-way'!AB227+'OddsRatio_working_3-way'!AH227</f>
        <v>-0.36832374936748419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1.0537151793211508</v>
      </c>
      <c r="AS227" s="11">
        <f>IF(('OddsRatio_working_3-way'!X227=0),IF(Q227&gt;0,-Q227^(1/3),(-Q227)^(1/3)),'OddsRatio_working_3-way'!AM227-'OddsRatio_working_3-way'!R227/3)</f>
        <v>-0.68539142995366675</v>
      </c>
      <c r="AT227" s="11">
        <f>IF(('OddsRatio_working_3-way'!X227=0),IF(Q227&gt;0,-Q227^(1/3),(-Q227)^(1/3)),'OddsRatio_working_3-way'!AN227-'OddsRatio_working_3-way'!R227/3)</f>
        <v>-0.36832374936748419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9">
        <f t="shared" si="52"/>
        <v>0.34843083281094223</v>
      </c>
      <c r="E228" s="9">
        <f t="shared" si="53"/>
        <v>0.28146188554471208</v>
      </c>
      <c r="F228" s="9">
        <f t="shared" si="54"/>
        <v>0.37010728164434548</v>
      </c>
      <c r="G228" s="9">
        <f t="shared" si="55"/>
        <v>1.0505674568847785</v>
      </c>
      <c r="H228" s="9">
        <f t="shared" si="56"/>
        <v>2.8700100732549054</v>
      </c>
      <c r="I228" s="9">
        <f t="shared" si="57"/>
        <v>3.5528789202300124</v>
      </c>
      <c r="J228" s="9">
        <f t="shared" si="58"/>
        <v>2.7019192801533416</v>
      </c>
      <c r="K228" s="11">
        <f t="shared" si="59"/>
        <v>0.35971223021582738</v>
      </c>
      <c r="L228" s="11">
        <f t="shared" si="60"/>
        <v>0.29154518950437314</v>
      </c>
      <c r="M228" s="11">
        <f t="shared" si="61"/>
        <v>0.38167938931297707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-0.2804794732749174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0.23336103778495459</v>
      </c>
      <c r="Q228" s="11">
        <f>2*'OddsRatio_working_3-way'!K228*'OddsRatio_working_3-way'!L228*'OddsRatio_working_3-way'!M228</f>
        <v>8.0055244523140515E-2</v>
      </c>
      <c r="R228" s="11">
        <f t="shared" si="62"/>
        <v>0</v>
      </c>
      <c r="S228" s="11">
        <f t="shared" si="63"/>
        <v>-0.83200754429619617</v>
      </c>
      <c r="T228" s="11">
        <f t="shared" si="64"/>
        <v>-0.28542282823197124</v>
      </c>
      <c r="U228" s="11">
        <f>'OddsRatio_working_3-way'!S228-'OddsRatio_working_3-way'!R228^2/3</f>
        <v>-0.83200754429619617</v>
      </c>
      <c r="V228" s="11">
        <f>'OddsRatio_working_3-way'!S228*'OddsRatio_working_3-way'!R228/3-2*'OddsRatio_working_3-way'!R228^3/27-'OddsRatio_working_3-way'!T228</f>
        <v>0.28542282823197124</v>
      </c>
      <c r="W228" s="11">
        <f>'OddsRatio_working_3-way'!V228^2+4*'OddsRatio_working_3-way'!U228^3/27</f>
        <v>-3.8591476678750958E-3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0.14605250643502532</v>
      </c>
      <c r="Y228" s="11">
        <f>IF('OddsRatio_working_3-way'!W228&gt;=0,IF('OddsRatio_working_3-way'!V228+SQRT('OddsRatio_working_3-way'!W228)&gt;0,0,PI()),ACOS('OddsRatio_working_3-way'!V228/(2*'OddsRatio_working_3-way'!X228)))</f>
        <v>0.21430688892475014</v>
      </c>
      <c r="Z228" s="11">
        <f>'OddsRatio_working_3-way'!X228^(1/3)*COS('OddsRatio_working_3-way'!Y228/3)</f>
        <v>0.52528372844238935</v>
      </c>
      <c r="AA228" s="11">
        <f>'OddsRatio_working_3-way'!X228^(1/3)*COS(('OddsRatio_working_3-way'!Y228+2*PI())/3)</f>
        <v>-0.29519396936503672</v>
      </c>
      <c r="AB228" s="11">
        <f>'OddsRatio_working_3-way'!X228^(1/3)*COS(('OddsRatio_working_3-way'!Y228+4*PI())/3)</f>
        <v>-0.23008975907735271</v>
      </c>
      <c r="AC228" s="11">
        <f>'OddsRatio_working_3-way'!X228^(1/3)*SIN('OddsRatio_working_3-way'!Y228/3)</f>
        <v>3.7587933334972512E-2</v>
      </c>
      <c r="AD228" s="11">
        <f>'OddsRatio_working_3-way'!X228^(1/3)*SIN(('OddsRatio_working_3-way'!Y228+2*PI())/3)</f>
        <v>0.43611508635822943</v>
      </c>
      <c r="AE228" s="11">
        <f>'OddsRatio_working_3-way'!X228^(1/3)*SIN(('OddsRatio_working_3-way'!Y228+4*PI())/3)</f>
        <v>-0.47370301969320178</v>
      </c>
      <c r="AF228" s="11">
        <f>-'OddsRatio_working_3-way'!U228/(3*'OddsRatio_working_3-way'!X228^(1/3))*COS(('OddsRatio_working_3-way'!Y228)/3)</f>
        <v>0.52528372844238924</v>
      </c>
      <c r="AG228" s="11">
        <f>-'OddsRatio_working_3-way'!U228/(3*'OddsRatio_working_3-way'!X228^(1/3))*COS(('OddsRatio_working_3-way'!Y228+2*PI())/3)</f>
        <v>-0.29519396936503667</v>
      </c>
      <c r="AH228" s="11">
        <f>-'OddsRatio_working_3-way'!U228/(3*'OddsRatio_working_3-way'!X228^(1/3))*COS(('OddsRatio_working_3-way'!Y228+4*PI())/3)</f>
        <v>-0.23008975907735266</v>
      </c>
      <c r="AI228" s="11">
        <f>'OddsRatio_working_3-way'!U228/(3*'OddsRatio_working_3-way'!X228^(1/3))*SIN(('OddsRatio_working_3-way'!Y228)/3)</f>
        <v>-3.7587933334972505E-2</v>
      </c>
      <c r="AJ228" s="11">
        <f>'OddsRatio_working_3-way'!U228/(3*'OddsRatio_working_3-way'!X228^(1/3))*SIN(('OddsRatio_working_3-way'!Y228+2*PI())/3)</f>
        <v>-0.43611508635822932</v>
      </c>
      <c r="AK228" s="11">
        <f>'OddsRatio_working_3-way'!U228/(3*'OddsRatio_working_3-way'!X228^(1/3))*SIN(('OddsRatio_working_3-way'!Y228+4*PI())/3)</f>
        <v>0.47370301969320167</v>
      </c>
      <c r="AL228" s="11">
        <f>'OddsRatio_working_3-way'!Z228+'OddsRatio_working_3-way'!AF228</f>
        <v>1.0505674568847785</v>
      </c>
      <c r="AM228" s="11">
        <f>'OddsRatio_working_3-way'!AA228+'OddsRatio_working_3-way'!AG228</f>
        <v>-0.59038793873007345</v>
      </c>
      <c r="AN228" s="11">
        <f>'OddsRatio_working_3-way'!AB228+'OddsRatio_working_3-way'!AH228</f>
        <v>-0.46017951815470537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1.0505674568847785</v>
      </c>
      <c r="AS228" s="11">
        <f>IF(('OddsRatio_working_3-way'!X228=0),IF(Q228&gt;0,-Q228^(1/3),(-Q228)^(1/3)),'OddsRatio_working_3-way'!AM228-'OddsRatio_working_3-way'!R228/3)</f>
        <v>-0.59038793873007345</v>
      </c>
      <c r="AT228" s="11">
        <f>IF(('OddsRatio_working_3-way'!X228=0),IF(Q228&gt;0,-Q228^(1/3),(-Q228)^(1/3)),'OddsRatio_working_3-way'!AN228-'OddsRatio_working_3-way'!R228/3)</f>
        <v>-0.46017951815470537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9">
        <f t="shared" si="52"/>
        <v>0.20070889232885811</v>
      </c>
      <c r="E229" s="9">
        <f t="shared" si="53"/>
        <v>0.25234293012223641</v>
      </c>
      <c r="F229" s="9">
        <f t="shared" si="54"/>
        <v>0.54694817754890568</v>
      </c>
      <c r="G229" s="9">
        <f t="shared" si="55"/>
        <v>1.0619574095886986</v>
      </c>
      <c r="H229" s="9">
        <f t="shared" si="56"/>
        <v>4.98234028595762</v>
      </c>
      <c r="I229" s="9">
        <f t="shared" si="57"/>
        <v>3.9628611727524685</v>
      </c>
      <c r="J229" s="9">
        <f t="shared" si="58"/>
        <v>1.8283267794791846</v>
      </c>
      <c r="K229" s="11">
        <f t="shared" si="59"/>
        <v>0.21052631578947367</v>
      </c>
      <c r="L229" s="11">
        <f t="shared" si="60"/>
        <v>0.26385224274406333</v>
      </c>
      <c r="M229" s="11">
        <f t="shared" si="61"/>
        <v>0.5617977528089888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-0.2546696853901379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0.22843269271277866</v>
      </c>
      <c r="Q229" s="11">
        <f>2*'OddsRatio_working_3-way'!K229*'OddsRatio_working_3-way'!L229*'OddsRatio_working_3-way'!M229</f>
        <v>6.2413304019884874E-2</v>
      </c>
      <c r="R229" s="11">
        <f t="shared" si="62"/>
        <v>0</v>
      </c>
      <c r="S229" s="11">
        <f t="shared" si="63"/>
        <v>-0.8969763808473481</v>
      </c>
      <c r="T229" s="11">
        <f t="shared" si="64"/>
        <v>-0.24507551389271803</v>
      </c>
      <c r="U229" s="11">
        <f>'OddsRatio_working_3-way'!S229-'OddsRatio_working_3-way'!R229^2/3</f>
        <v>-0.8969763808473481</v>
      </c>
      <c r="V229" s="11">
        <f>'OddsRatio_working_3-way'!S229*'OddsRatio_working_3-way'!R229/3-2*'OddsRatio_working_3-way'!R229^3/27-'OddsRatio_working_3-way'!T229</f>
        <v>0.24507551389271803</v>
      </c>
      <c r="W229" s="11">
        <f>'OddsRatio_working_3-way'!V229^2+4*'OddsRatio_working_3-way'!U229^3/27</f>
        <v>-4.685314240915521E-2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0.16348941091010682</v>
      </c>
      <c r="Y229" s="11">
        <f>IF('OddsRatio_working_3-way'!W229&gt;=0,IF('OddsRatio_working_3-way'!V229+SQRT('OddsRatio_working_3-way'!W229)&gt;0,0,PI()),ACOS('OddsRatio_working_3-way'!V229/(2*'OddsRatio_working_3-way'!X229)))</f>
        <v>0.72346727636135855</v>
      </c>
      <c r="Z229" s="11">
        <f>'OddsRatio_working_3-way'!X229^(1/3)*COS('OddsRatio_working_3-way'!Y229/3)</f>
        <v>0.53097870479434917</v>
      </c>
      <c r="AA229" s="11">
        <f>'OddsRatio_working_3-way'!X229^(1/3)*COS(('OddsRatio_working_3-way'!Y229+2*PI())/3)</f>
        <v>-0.37858358966425854</v>
      </c>
      <c r="AB229" s="11">
        <f>'OddsRatio_working_3-way'!X229^(1/3)*COS(('OddsRatio_working_3-way'!Y229+4*PI())/3)</f>
        <v>-0.15239511513009082</v>
      </c>
      <c r="AC229" s="11">
        <f>'OddsRatio_working_3-way'!X229^(1/3)*SIN('OddsRatio_working_3-way'!Y229/3)</f>
        <v>0.1305899766598928</v>
      </c>
      <c r="AD229" s="11">
        <f>'OddsRatio_working_3-way'!X229^(1/3)*SIN(('OddsRatio_working_3-way'!Y229+2*PI())/3)</f>
        <v>0.3945460588905183</v>
      </c>
      <c r="AE229" s="11">
        <f>'OddsRatio_working_3-way'!X229^(1/3)*SIN(('OddsRatio_working_3-way'!Y229+4*PI())/3)</f>
        <v>-0.52513603555041088</v>
      </c>
      <c r="AF229" s="11">
        <f>-'OddsRatio_working_3-way'!U229/(3*'OddsRatio_working_3-way'!X229^(1/3))*COS(('OddsRatio_working_3-way'!Y229)/3)</f>
        <v>0.53097870479434928</v>
      </c>
      <c r="AG229" s="11">
        <f>-'OddsRatio_working_3-way'!U229/(3*'OddsRatio_working_3-way'!X229^(1/3))*COS(('OddsRatio_working_3-way'!Y229+2*PI())/3)</f>
        <v>-0.37858358966425865</v>
      </c>
      <c r="AH229" s="11">
        <f>-'OddsRatio_working_3-way'!U229/(3*'OddsRatio_working_3-way'!X229^(1/3))*COS(('OddsRatio_working_3-way'!Y229+4*PI())/3)</f>
        <v>-0.15239511513009085</v>
      </c>
      <c r="AI229" s="11">
        <f>'OddsRatio_working_3-way'!U229/(3*'OddsRatio_working_3-way'!X229^(1/3))*SIN(('OddsRatio_working_3-way'!Y229)/3)</f>
        <v>-0.13058997665989283</v>
      </c>
      <c r="AJ229" s="11">
        <f>'OddsRatio_working_3-way'!U229/(3*'OddsRatio_working_3-way'!X229^(1/3))*SIN(('OddsRatio_working_3-way'!Y229+2*PI())/3)</f>
        <v>-0.39454605889051836</v>
      </c>
      <c r="AK229" s="11">
        <f>'OddsRatio_working_3-way'!U229/(3*'OddsRatio_working_3-way'!X229^(1/3))*SIN(('OddsRatio_working_3-way'!Y229+4*PI())/3)</f>
        <v>0.525136035550411</v>
      </c>
      <c r="AL229" s="11">
        <f>'OddsRatio_working_3-way'!Z229+'OddsRatio_working_3-way'!AF229</f>
        <v>1.0619574095886986</v>
      </c>
      <c r="AM229" s="11">
        <f>'OddsRatio_working_3-way'!AA229+'OddsRatio_working_3-way'!AG229</f>
        <v>-0.75716717932851718</v>
      </c>
      <c r="AN229" s="11">
        <f>'OddsRatio_working_3-way'!AB229+'OddsRatio_working_3-way'!AH229</f>
        <v>-0.3047902302601817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1.0619574095886986</v>
      </c>
      <c r="AS229" s="11">
        <f>IF(('OddsRatio_working_3-way'!X229=0),IF(Q229&gt;0,-Q229^(1/3),(-Q229)^(1/3)),'OddsRatio_working_3-way'!AM229-'OddsRatio_working_3-way'!R229/3)</f>
        <v>-0.75716717932851718</v>
      </c>
      <c r="AT229" s="11">
        <f>IF(('OddsRatio_working_3-way'!X229=0),IF(Q229&gt;0,-Q229^(1/3),(-Q229)^(1/3)),'OddsRatio_working_3-way'!AN229-'OddsRatio_working_3-way'!R229/3)</f>
        <v>-0.3047902302601817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9">
        <f t="shared" si="52"/>
        <v>0.34982678745231055</v>
      </c>
      <c r="E230" s="9">
        <f t="shared" si="53"/>
        <v>0.2883858600847018</v>
      </c>
      <c r="F230" s="9">
        <f t="shared" si="54"/>
        <v>0.36178735246298771</v>
      </c>
      <c r="G230" s="9">
        <f t="shared" si="55"/>
        <v>1.050032506914838</v>
      </c>
      <c r="H230" s="9">
        <f t="shared" si="56"/>
        <v>2.8585575372392631</v>
      </c>
      <c r="I230" s="9">
        <f t="shared" si="57"/>
        <v>3.4675763912498692</v>
      </c>
      <c r="J230" s="9">
        <f t="shared" si="58"/>
        <v>2.7640546116169276</v>
      </c>
      <c r="K230" s="11">
        <f t="shared" si="59"/>
        <v>0.36101083032490977</v>
      </c>
      <c r="L230" s="11">
        <f t="shared" si="60"/>
        <v>0.29850746268656714</v>
      </c>
      <c r="M230" s="11">
        <f t="shared" si="61"/>
        <v>0.37313432835820892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-0.28099011382014438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0.23322152103859173</v>
      </c>
      <c r="Q230" s="11">
        <f>2*'OddsRatio_working_3-way'!K230*'OddsRatio_working_3-way'!L230*'OddsRatio_working_3-way'!M230</f>
        <v>8.0421214151238526E-2</v>
      </c>
      <c r="R230" s="11">
        <f t="shared" si="62"/>
        <v>0</v>
      </c>
      <c r="S230" s="11">
        <f t="shared" si="63"/>
        <v>-0.82999902689769267</v>
      </c>
      <c r="T230" s="11">
        <f t="shared" si="64"/>
        <v>-0.28620656099920433</v>
      </c>
      <c r="U230" s="11">
        <f>'OddsRatio_working_3-way'!S230-'OddsRatio_working_3-way'!R230^2/3</f>
        <v>-0.82999902689769267</v>
      </c>
      <c r="V230" s="11">
        <f>'OddsRatio_working_3-way'!S230*'OddsRatio_working_3-way'!R230/3-2*'OddsRatio_working_3-way'!R230^3/27-'OddsRatio_working_3-way'!T230</f>
        <v>0.28620656099920433</v>
      </c>
      <c r="W230" s="11">
        <f>'OddsRatio_working_3-way'!V230^2+4*'OddsRatio_working_3-way'!U230^3/27</f>
        <v>-2.7946916842412212E-3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0.14552395614058916</v>
      </c>
      <c r="Y230" s="11">
        <f>IF('OddsRatio_working_3-way'!W230&gt;=0,IF('OddsRatio_working_3-way'!V230+SQRT('OddsRatio_working_3-way'!W230)&gt;0,0,PI()),ACOS('OddsRatio_working_3-way'!V230/(2*'OddsRatio_working_3-way'!X230)))</f>
        <v>0.18265009727295722</v>
      </c>
      <c r="Z230" s="11">
        <f>'OddsRatio_working_3-way'!X230^(1/3)*COS('OddsRatio_working_3-way'!Y230/3)</f>
        <v>0.52501625345741909</v>
      </c>
      <c r="AA230" s="11">
        <f>'OddsRatio_working_3-way'!X230^(1/3)*COS(('OddsRatio_working_3-way'!Y230+2*PI())/3)</f>
        <v>-0.29022467284424353</v>
      </c>
      <c r="AB230" s="11">
        <f>'OddsRatio_working_3-way'!X230^(1/3)*COS(('OddsRatio_working_3-way'!Y230+4*PI())/3)</f>
        <v>-0.2347915806131759</v>
      </c>
      <c r="AC230" s="11">
        <f>'OddsRatio_working_3-way'!X230^(1/3)*SIN('OddsRatio_working_3-way'!Y230/3)</f>
        <v>3.2004310721620438E-2</v>
      </c>
      <c r="AD230" s="11">
        <f>'OddsRatio_working_3-way'!X230^(1/3)*SIN(('OddsRatio_working_3-way'!Y230+2*PI())/3)</f>
        <v>0.43867525753304432</v>
      </c>
      <c r="AE230" s="11">
        <f>'OddsRatio_working_3-way'!X230^(1/3)*SIN(('OddsRatio_working_3-way'!Y230+4*PI())/3)</f>
        <v>-0.47067956825466462</v>
      </c>
      <c r="AF230" s="11">
        <f>-'OddsRatio_working_3-way'!U230/(3*'OddsRatio_working_3-way'!X230^(1/3))*COS(('OddsRatio_working_3-way'!Y230)/3)</f>
        <v>0.52501625345741887</v>
      </c>
      <c r="AG230" s="11">
        <f>-'OddsRatio_working_3-way'!U230/(3*'OddsRatio_working_3-way'!X230^(1/3))*COS(('OddsRatio_working_3-way'!Y230+2*PI())/3)</f>
        <v>-0.29022467284424341</v>
      </c>
      <c r="AH230" s="11">
        <f>-'OddsRatio_working_3-way'!U230/(3*'OddsRatio_working_3-way'!X230^(1/3))*COS(('OddsRatio_working_3-way'!Y230+4*PI())/3)</f>
        <v>-0.23479158061317579</v>
      </c>
      <c r="AI230" s="11">
        <f>'OddsRatio_working_3-way'!U230/(3*'OddsRatio_working_3-way'!X230^(1/3))*SIN(('OddsRatio_working_3-way'!Y230)/3)</f>
        <v>-3.2004310721620424E-2</v>
      </c>
      <c r="AJ230" s="11">
        <f>'OddsRatio_working_3-way'!U230/(3*'OddsRatio_working_3-way'!X230^(1/3))*SIN(('OddsRatio_working_3-way'!Y230+2*PI())/3)</f>
        <v>-0.43867525753304415</v>
      </c>
      <c r="AK230" s="11">
        <f>'OddsRatio_working_3-way'!U230/(3*'OddsRatio_working_3-way'!X230^(1/3))*SIN(('OddsRatio_working_3-way'!Y230+4*PI())/3)</f>
        <v>0.47067956825466439</v>
      </c>
      <c r="AL230" s="11">
        <f>'OddsRatio_working_3-way'!Z230+'OddsRatio_working_3-way'!AF230</f>
        <v>1.050032506914838</v>
      </c>
      <c r="AM230" s="11">
        <f>'OddsRatio_working_3-way'!AA230+'OddsRatio_working_3-way'!AG230</f>
        <v>-0.58044934568848694</v>
      </c>
      <c r="AN230" s="11">
        <f>'OddsRatio_working_3-way'!AB230+'OddsRatio_working_3-way'!AH230</f>
        <v>-0.46958316122635169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1.050032506914838</v>
      </c>
      <c r="AS230" s="11">
        <f>IF(('OddsRatio_working_3-way'!X230=0),IF(Q230&gt;0,-Q230^(1/3),(-Q230)^(1/3)),'OddsRatio_working_3-way'!AM230-'OddsRatio_working_3-way'!R230/3)</f>
        <v>-0.58044934568848694</v>
      </c>
      <c r="AT230" s="11">
        <f>IF(('OddsRatio_working_3-way'!X230=0),IF(Q230&gt;0,-Q230^(1/3),(-Q230)^(1/3)),'OddsRatio_working_3-way'!AN230-'OddsRatio_working_3-way'!R230/3)</f>
        <v>-0.46958316122635169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9">
        <f t="shared" si="52"/>
        <v>0.46288025629359736</v>
      </c>
      <c r="E231" s="9">
        <f t="shared" si="53"/>
        <v>0.28146424957835076</v>
      </c>
      <c r="F231" s="9">
        <f t="shared" si="54"/>
        <v>0.25565549412805172</v>
      </c>
      <c r="G231" s="9">
        <f t="shared" si="55"/>
        <v>1.0548963138039202</v>
      </c>
      <c r="H231" s="9">
        <f t="shared" si="56"/>
        <v>2.1603859451843124</v>
      </c>
      <c r="I231" s="9">
        <f t="shared" si="57"/>
        <v>3.5528490794054881</v>
      </c>
      <c r="J231" s="9">
        <f t="shared" si="58"/>
        <v>3.9115138260988203</v>
      </c>
      <c r="K231" s="11">
        <f t="shared" si="59"/>
        <v>0.47619047619047616</v>
      </c>
      <c r="L231" s="11">
        <f t="shared" si="60"/>
        <v>0.29239766081871343</v>
      </c>
      <c r="M231" s="11">
        <f t="shared" si="61"/>
        <v>0.26595744680851063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-0.27207202403171049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0.23255538373119561</v>
      </c>
      <c r="Q231" s="11">
        <f>2*'OddsRatio_working_3-way'!K231*'OddsRatio_working_3-way'!L231*'OddsRatio_working_3-way'!M231</f>
        <v>7.4062224118215156E-2</v>
      </c>
      <c r="R231" s="11">
        <f t="shared" si="62"/>
        <v>0</v>
      </c>
      <c r="S231" s="11">
        <f t="shared" si="63"/>
        <v>-0.85475669377933117</v>
      </c>
      <c r="T231" s="11">
        <f t="shared" si="64"/>
        <v>-0.27221550757303542</v>
      </c>
      <c r="U231" s="11">
        <f>'OddsRatio_working_3-way'!S231-'OddsRatio_working_3-way'!R231^2/3</f>
        <v>-0.85475669377933117</v>
      </c>
      <c r="V231" s="11">
        <f>'OddsRatio_working_3-way'!S231*'OddsRatio_working_3-way'!R231/3-2*'OddsRatio_working_3-way'!R231^3/27-'OddsRatio_working_3-way'!T231</f>
        <v>0.27221550757303542</v>
      </c>
      <c r="W231" s="11">
        <f>'OddsRatio_working_3-way'!V231^2+4*'OddsRatio_working_3-way'!U231^3/27</f>
        <v>-1.8416189738734046E-2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0.15208342472306058</v>
      </c>
      <c r="Y231" s="11">
        <f>IF('OddsRatio_working_3-way'!W231&gt;=0,IF('OddsRatio_working_3-way'!V231+SQRT('OddsRatio_working_3-way'!W231)&gt;0,0,PI()),ACOS('OddsRatio_working_3-way'!V231/(2*'OddsRatio_working_3-way'!X231)))</f>
        <v>0.46246699178430917</v>
      </c>
      <c r="Z231" s="11">
        <f>'OddsRatio_working_3-way'!X231^(1/3)*COS('OddsRatio_working_3-way'!Y231/3)</f>
        <v>0.52744815690196012</v>
      </c>
      <c r="AA231" s="11">
        <f>'OddsRatio_working_3-way'!X231^(1/3)*COS(('OddsRatio_working_3-way'!Y231+2*PI())/3)</f>
        <v>-0.33470298222088041</v>
      </c>
      <c r="AB231" s="11">
        <f>'OddsRatio_working_3-way'!X231^(1/3)*COS(('OddsRatio_working_3-way'!Y231+4*PI())/3)</f>
        <v>-0.19274517468107974</v>
      </c>
      <c r="AC231" s="11">
        <f>'OddsRatio_working_3-way'!X231^(1/3)*SIN('OddsRatio_working_3-way'!Y231/3)</f>
        <v>8.1959378396673235E-2</v>
      </c>
      <c r="AD231" s="11">
        <f>'OddsRatio_working_3-way'!X231^(1/3)*SIN(('OddsRatio_working_3-way'!Y231+2*PI())/3)</f>
        <v>0.41580381385804138</v>
      </c>
      <c r="AE231" s="11">
        <f>'OddsRatio_working_3-way'!X231^(1/3)*SIN(('OddsRatio_working_3-way'!Y231+4*PI())/3)</f>
        <v>-0.49776319225471444</v>
      </c>
      <c r="AF231" s="11">
        <f>-'OddsRatio_working_3-way'!U231/(3*'OddsRatio_working_3-way'!X231^(1/3))*COS(('OddsRatio_working_3-way'!Y231)/3)</f>
        <v>0.52744815690196012</v>
      </c>
      <c r="AG231" s="11">
        <f>-'OddsRatio_working_3-way'!U231/(3*'OddsRatio_working_3-way'!X231^(1/3))*COS(('OddsRatio_working_3-way'!Y231+2*PI())/3)</f>
        <v>-0.33470298222088041</v>
      </c>
      <c r="AH231" s="11">
        <f>-'OddsRatio_working_3-way'!U231/(3*'OddsRatio_working_3-way'!X231^(1/3))*COS(('OddsRatio_working_3-way'!Y231+4*PI())/3)</f>
        <v>-0.19274517468107974</v>
      </c>
      <c r="AI231" s="11">
        <f>'OddsRatio_working_3-way'!U231/(3*'OddsRatio_working_3-way'!X231^(1/3))*SIN(('OddsRatio_working_3-way'!Y231)/3)</f>
        <v>-8.1959378396673235E-2</v>
      </c>
      <c r="AJ231" s="11">
        <f>'OddsRatio_working_3-way'!U231/(3*'OddsRatio_working_3-way'!X231^(1/3))*SIN(('OddsRatio_working_3-way'!Y231+2*PI())/3)</f>
        <v>-0.41580381385804138</v>
      </c>
      <c r="AK231" s="11">
        <f>'OddsRatio_working_3-way'!U231/(3*'OddsRatio_working_3-way'!X231^(1/3))*SIN(('OddsRatio_working_3-way'!Y231+4*PI())/3)</f>
        <v>0.49776319225471444</v>
      </c>
      <c r="AL231" s="11">
        <f>'OddsRatio_working_3-way'!Z231+'OddsRatio_working_3-way'!AF231</f>
        <v>1.0548963138039202</v>
      </c>
      <c r="AM231" s="11">
        <f>'OddsRatio_working_3-way'!AA231+'OddsRatio_working_3-way'!AG231</f>
        <v>-0.66940596444176081</v>
      </c>
      <c r="AN231" s="11">
        <f>'OddsRatio_working_3-way'!AB231+'OddsRatio_working_3-way'!AH231</f>
        <v>-0.38549034936215948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1.0548963138039202</v>
      </c>
      <c r="AS231" s="11">
        <f>IF(('OddsRatio_working_3-way'!X231=0),IF(Q231&gt;0,-Q231^(1/3),(-Q231)^(1/3)),'OddsRatio_working_3-way'!AM231-'OddsRatio_working_3-way'!R231/3)</f>
        <v>-0.66940596444176081</v>
      </c>
      <c r="AT231" s="11">
        <f>IF(('OddsRatio_working_3-way'!X231=0),IF(Q231&gt;0,-Q231^(1/3),(-Q231)^(1/3)),'OddsRatio_working_3-way'!AN231-'OddsRatio_working_3-way'!R231/3)</f>
        <v>-0.38549034936215948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9">
        <f t="shared" si="52"/>
        <v>0.58812703426911883</v>
      </c>
      <c r="E232" s="9">
        <f t="shared" si="53"/>
        <v>0.24182351699401267</v>
      </c>
      <c r="F232" s="9">
        <f t="shared" si="54"/>
        <v>0.17004944873686836</v>
      </c>
      <c r="G232" s="9">
        <f t="shared" si="55"/>
        <v>1.0774045054679424</v>
      </c>
      <c r="H232" s="9">
        <f t="shared" si="56"/>
        <v>1.7003129285541629</v>
      </c>
      <c r="I232" s="9">
        <f t="shared" si="57"/>
        <v>4.1352471109117115</v>
      </c>
      <c r="J232" s="9">
        <f t="shared" si="58"/>
        <v>5.8806424097697789</v>
      </c>
      <c r="K232" s="11">
        <f t="shared" si="59"/>
        <v>0.60606060606060608</v>
      </c>
      <c r="L232" s="11">
        <f t="shared" si="60"/>
        <v>0.25575447570332482</v>
      </c>
      <c r="M232" s="11">
        <f t="shared" si="61"/>
        <v>0.18083182640144665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-0.24016997603063839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0.22675803698174124</v>
      </c>
      <c r="Q232" s="11">
        <f>2*'OddsRatio_working_3-way'!K232*'OddsRatio_working_3-way'!L232*'OddsRatio_working_3-way'!M232</f>
        <v>5.6058847214274711E-2</v>
      </c>
      <c r="R232" s="11">
        <f t="shared" si="62"/>
        <v>0</v>
      </c>
      <c r="S232" s="11">
        <f t="shared" si="63"/>
        <v>-0.94415647088549404</v>
      </c>
      <c r="T232" s="11">
        <f t="shared" si="64"/>
        <v>-0.23341321900753867</v>
      </c>
      <c r="U232" s="11">
        <f>'OddsRatio_working_3-way'!S232-'OddsRatio_working_3-way'!R232^2/3</f>
        <v>-0.94415647088549404</v>
      </c>
      <c r="V232" s="11">
        <f>'OddsRatio_working_3-way'!S232*'OddsRatio_working_3-way'!R232/3-2*'OddsRatio_working_3-way'!R232^3/27-'OddsRatio_working_3-way'!T232</f>
        <v>0.23341321900753867</v>
      </c>
      <c r="W232" s="11">
        <f>'OddsRatio_working_3-way'!V232^2+4*'OddsRatio_working_3-way'!U232^3/27</f>
        <v>-7.0207271245446151E-2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0.17655664958654727</v>
      </c>
      <c r="Y232" s="11">
        <f>IF('OddsRatio_working_3-way'!W232&gt;=0,IF('OddsRatio_working_3-way'!V232+SQRT('OddsRatio_working_3-way'!W232)&gt;0,0,PI()),ACOS('OddsRatio_working_3-way'!V232/(2*'OddsRatio_working_3-way'!X232)))</f>
        <v>0.84862559019374351</v>
      </c>
      <c r="Z232" s="11">
        <f>'OddsRatio_working_3-way'!X232^(1/3)*COS('OddsRatio_working_3-way'!Y232/3)</f>
        <v>0.53870225273397121</v>
      </c>
      <c r="AA232" s="11">
        <f>'OddsRatio_working_3-way'!X232^(1/3)*COS(('OddsRatio_working_3-way'!Y232+2*PI())/3)</f>
        <v>-0.40495728366038436</v>
      </c>
      <c r="AB232" s="11">
        <f>'OddsRatio_working_3-way'!X232^(1/3)*COS(('OddsRatio_working_3-way'!Y232+4*PI())/3)</f>
        <v>-0.13374496907358702</v>
      </c>
      <c r="AC232" s="11">
        <f>'OddsRatio_working_3-way'!X232^(1/3)*SIN('OddsRatio_working_3-way'!Y232/3)</f>
        <v>0.15658450283422903</v>
      </c>
      <c r="AD232" s="11">
        <f>'OddsRatio_working_3-way'!X232^(1/3)*SIN(('OddsRatio_working_3-way'!Y232+2*PI())/3)</f>
        <v>0.38823758452640966</v>
      </c>
      <c r="AE232" s="11">
        <f>'OddsRatio_working_3-way'!X232^(1/3)*SIN(('OddsRatio_working_3-way'!Y232+4*PI())/3)</f>
        <v>-0.54482208736063853</v>
      </c>
      <c r="AF232" s="11">
        <f>-'OddsRatio_working_3-way'!U232/(3*'OddsRatio_working_3-way'!X232^(1/3))*COS(('OddsRatio_working_3-way'!Y232)/3)</f>
        <v>0.53870225273397121</v>
      </c>
      <c r="AG232" s="11">
        <f>-'OddsRatio_working_3-way'!U232/(3*'OddsRatio_working_3-way'!X232^(1/3))*COS(('OddsRatio_working_3-way'!Y232+2*PI())/3)</f>
        <v>-0.40495728366038436</v>
      </c>
      <c r="AH232" s="11">
        <f>-'OddsRatio_working_3-way'!U232/(3*'OddsRatio_working_3-way'!X232^(1/3))*COS(('OddsRatio_working_3-way'!Y232+4*PI())/3)</f>
        <v>-0.13374496907358702</v>
      </c>
      <c r="AI232" s="11">
        <f>'OddsRatio_working_3-way'!U232/(3*'OddsRatio_working_3-way'!X232^(1/3))*SIN(('OddsRatio_working_3-way'!Y232)/3)</f>
        <v>-0.15658450283422903</v>
      </c>
      <c r="AJ232" s="11">
        <f>'OddsRatio_working_3-way'!U232/(3*'OddsRatio_working_3-way'!X232^(1/3))*SIN(('OddsRatio_working_3-way'!Y232+2*PI())/3)</f>
        <v>-0.38823758452640966</v>
      </c>
      <c r="AK232" s="11">
        <f>'OddsRatio_working_3-way'!U232/(3*'OddsRatio_working_3-way'!X232^(1/3))*SIN(('OddsRatio_working_3-way'!Y232+4*PI())/3)</f>
        <v>0.54482208736063853</v>
      </c>
      <c r="AL232" s="11">
        <f>'OddsRatio_working_3-way'!Z232+'OddsRatio_working_3-way'!AF232</f>
        <v>1.0774045054679424</v>
      </c>
      <c r="AM232" s="11">
        <f>'OddsRatio_working_3-way'!AA232+'OddsRatio_working_3-way'!AG232</f>
        <v>-0.80991456732076872</v>
      </c>
      <c r="AN232" s="11">
        <f>'OddsRatio_working_3-way'!AB232+'OddsRatio_working_3-way'!AH232</f>
        <v>-0.26748993814717403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1.0774045054679424</v>
      </c>
      <c r="AS232" s="11">
        <f>IF(('OddsRatio_working_3-way'!X232=0),IF(Q232&gt;0,-Q232^(1/3),(-Q232)^(1/3)),'OddsRatio_working_3-way'!AM232-'OddsRatio_working_3-way'!R232/3)</f>
        <v>-0.80991456732076872</v>
      </c>
      <c r="AT232" s="11">
        <f>IF(('OddsRatio_working_3-way'!X232=0),IF(Q232&gt;0,-Q232^(1/3),(-Q232)^(1/3)),'OddsRatio_working_3-way'!AN232-'OddsRatio_working_3-way'!R232/3)</f>
        <v>-0.26748993814717403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9">
        <f t="shared" si="52"/>
        <v>0.26510981936519662</v>
      </c>
      <c r="E233" s="9">
        <f t="shared" si="53"/>
        <v>0.26068879697069053</v>
      </c>
      <c r="F233" s="9">
        <f t="shared" si="54"/>
        <v>0.47420138366411263</v>
      </c>
      <c r="G233" s="9">
        <f t="shared" si="55"/>
        <v>1.0661622045978068</v>
      </c>
      <c r="H233" s="9">
        <f t="shared" si="56"/>
        <v>3.7720217319542977</v>
      </c>
      <c r="I233" s="9">
        <f t="shared" si="57"/>
        <v>3.8359914642301676</v>
      </c>
      <c r="J233" s="9">
        <f t="shared" si="58"/>
        <v>2.1088086927817193</v>
      </c>
      <c r="K233" s="11">
        <f t="shared" si="59"/>
        <v>0.27777777777777779</v>
      </c>
      <c r="L233" s="11">
        <f t="shared" si="60"/>
        <v>0.27322404371584696</v>
      </c>
      <c r="M233" s="11">
        <f t="shared" si="61"/>
        <v>0.49019607843137253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-0.26759289022226984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0.23438337083467259</v>
      </c>
      <c r="Q233" s="11">
        <f>2*'OddsRatio_working_3-way'!K233*'OddsRatio_working_3-way'!L233*'OddsRatio_working_3-way'!M233</f>
        <v>7.4407419312594494E-2</v>
      </c>
      <c r="R233" s="11">
        <f t="shared" si="62"/>
        <v>0</v>
      </c>
      <c r="S233" s="11">
        <f t="shared" si="63"/>
        <v>-0.87589535970102739</v>
      </c>
      <c r="T233" s="11">
        <f t="shared" si="64"/>
        <v>-0.27806201895270721</v>
      </c>
      <c r="U233" s="11">
        <f>'OddsRatio_working_3-way'!S233-'OddsRatio_working_3-way'!R233^2/3</f>
        <v>-0.87589535970102739</v>
      </c>
      <c r="V233" s="11">
        <f>'OddsRatio_working_3-way'!S233*'OddsRatio_working_3-way'!R233/3-2*'OddsRatio_working_3-way'!R233^3/27-'OddsRatio_working_3-way'!T233</f>
        <v>0.27806201895270721</v>
      </c>
      <c r="W233" s="11">
        <f>'OddsRatio_working_3-way'!V233^2+4*'OddsRatio_working_3-way'!U233^3/27</f>
        <v>-2.2234181677009357E-2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0.15775983967812043</v>
      </c>
      <c r="Y233" s="11">
        <f>IF('OddsRatio_working_3-way'!W233&gt;=0,IF('OddsRatio_working_3-way'!V233+SQRT('OddsRatio_working_3-way'!W233)&gt;0,0,PI()),ACOS('OddsRatio_working_3-way'!V233/(2*'OddsRatio_working_3-way'!X233)))</f>
        <v>0.49222686938496052</v>
      </c>
      <c r="Z233" s="11">
        <f>'OddsRatio_working_3-way'!X233^(1/3)*COS('OddsRatio_working_3-way'!Y233/3)</f>
        <v>0.53308110229890338</v>
      </c>
      <c r="AA233" s="11">
        <f>'OddsRatio_working_3-way'!X233^(1/3)*COS(('OddsRatio_working_3-way'!Y233+2*PI())/3)</f>
        <v>-0.34297512254287599</v>
      </c>
      <c r="AB233" s="11">
        <f>'OddsRatio_working_3-way'!X233^(1/3)*COS(('OddsRatio_working_3-way'!Y233+4*PI())/3)</f>
        <v>-0.19010597975602725</v>
      </c>
      <c r="AC233" s="11">
        <f>'OddsRatio_working_3-way'!X233^(1/3)*SIN('OddsRatio_working_3-way'!Y233/3)</f>
        <v>8.8259040738774344E-2</v>
      </c>
      <c r="AD233" s="11">
        <f>'OddsRatio_working_3-way'!X233^(1/3)*SIN(('OddsRatio_working_3-way'!Y233+2*PI())/3)</f>
        <v>0.41753225649887421</v>
      </c>
      <c r="AE233" s="11">
        <f>'OddsRatio_working_3-way'!X233^(1/3)*SIN(('OddsRatio_working_3-way'!Y233+4*PI())/3)</f>
        <v>-0.5057912972376486</v>
      </c>
      <c r="AF233" s="11">
        <f>-'OddsRatio_working_3-way'!U233/(3*'OddsRatio_working_3-way'!X233^(1/3))*COS(('OddsRatio_working_3-way'!Y233)/3)</f>
        <v>0.53308110229890338</v>
      </c>
      <c r="AG233" s="11">
        <f>-'OddsRatio_working_3-way'!U233/(3*'OddsRatio_working_3-way'!X233^(1/3))*COS(('OddsRatio_working_3-way'!Y233+2*PI())/3)</f>
        <v>-0.34297512254287599</v>
      </c>
      <c r="AH233" s="11">
        <f>-'OddsRatio_working_3-way'!U233/(3*'OddsRatio_working_3-way'!X233^(1/3))*COS(('OddsRatio_working_3-way'!Y233+4*PI())/3)</f>
        <v>-0.19010597975602725</v>
      </c>
      <c r="AI233" s="11">
        <f>'OddsRatio_working_3-way'!U233/(3*'OddsRatio_working_3-way'!X233^(1/3))*SIN(('OddsRatio_working_3-way'!Y233)/3)</f>
        <v>-8.8259040738774344E-2</v>
      </c>
      <c r="AJ233" s="11">
        <f>'OddsRatio_working_3-way'!U233/(3*'OddsRatio_working_3-way'!X233^(1/3))*SIN(('OddsRatio_working_3-way'!Y233+2*PI())/3)</f>
        <v>-0.41753225649887421</v>
      </c>
      <c r="AK233" s="11">
        <f>'OddsRatio_working_3-way'!U233/(3*'OddsRatio_working_3-way'!X233^(1/3))*SIN(('OddsRatio_working_3-way'!Y233+4*PI())/3)</f>
        <v>0.5057912972376486</v>
      </c>
      <c r="AL233" s="11">
        <f>'OddsRatio_working_3-way'!Z233+'OddsRatio_working_3-way'!AF233</f>
        <v>1.0661622045978068</v>
      </c>
      <c r="AM233" s="11">
        <f>'OddsRatio_working_3-way'!AA233+'OddsRatio_working_3-way'!AG233</f>
        <v>-0.68595024508575198</v>
      </c>
      <c r="AN233" s="11">
        <f>'OddsRatio_working_3-way'!AB233+'OddsRatio_working_3-way'!AH233</f>
        <v>-0.3802119595120545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1.0661622045978068</v>
      </c>
      <c r="AS233" s="11">
        <f>IF(('OddsRatio_working_3-way'!X233=0),IF(Q233&gt;0,-Q233^(1/3),(-Q233)^(1/3)),'OddsRatio_working_3-way'!AM233-'OddsRatio_working_3-way'!R233/3)</f>
        <v>-0.68595024508575198</v>
      </c>
      <c r="AT233" s="11">
        <f>IF(('OddsRatio_working_3-way'!X233=0),IF(Q233&gt;0,-Q233^(1/3),(-Q233)^(1/3)),'OddsRatio_working_3-way'!AN233-'OddsRatio_working_3-way'!R233/3)</f>
        <v>-0.3802119595120545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9">
        <f t="shared" si="52"/>
        <v>0.2792396056823977</v>
      </c>
      <c r="E234" s="9">
        <f t="shared" si="53"/>
        <v>0.25503314748393463</v>
      </c>
      <c r="F234" s="9">
        <f t="shared" si="54"/>
        <v>0.4657272468336674</v>
      </c>
      <c r="G234" s="9">
        <f t="shared" si="55"/>
        <v>1.06220324671966</v>
      </c>
      <c r="H234" s="9">
        <f t="shared" si="56"/>
        <v>3.5811538895287751</v>
      </c>
      <c r="I234" s="9">
        <f t="shared" si="57"/>
        <v>3.9210589284790647</v>
      </c>
      <c r="J234" s="9">
        <f t="shared" si="58"/>
        <v>2.1471795064572334</v>
      </c>
      <c r="K234" s="11">
        <f t="shared" si="59"/>
        <v>0.29154518950437314</v>
      </c>
      <c r="L234" s="11">
        <f t="shared" si="60"/>
        <v>0.26666666666666666</v>
      </c>
      <c r="M234" s="11">
        <f t="shared" si="61"/>
        <v>0.48076923076923073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-0.26975779322718085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0.23398370337145843</v>
      </c>
      <c r="Q234" s="11">
        <f>2*'OddsRatio_working_3-way'!K234*'OddsRatio_working_3-way'!L234*'OddsRatio_working_3-way'!M234</f>
        <v>7.4755176795993097E-2</v>
      </c>
      <c r="R234" s="11">
        <f t="shared" si="62"/>
        <v>0</v>
      </c>
      <c r="S234" s="11">
        <f t="shared" si="63"/>
        <v>-0.8673844064790569</v>
      </c>
      <c r="T234" s="11">
        <f t="shared" si="64"/>
        <v>-0.27711961868340473</v>
      </c>
      <c r="U234" s="11">
        <f>'OddsRatio_working_3-way'!S234-'OddsRatio_working_3-way'!R234^2/3</f>
        <v>-0.8673844064790569</v>
      </c>
      <c r="V234" s="11">
        <f>'OddsRatio_working_3-way'!S234*'OddsRatio_working_3-way'!R234/3-2*'OddsRatio_working_3-way'!R234^3/27-'OddsRatio_working_3-way'!T234</f>
        <v>0.27711961868340473</v>
      </c>
      <c r="W234" s="11">
        <f>'OddsRatio_working_3-way'!V234^2+4*'OddsRatio_working_3-way'!U234^3/27</f>
        <v>-1.9883473943396332E-2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0.15546603889807573</v>
      </c>
      <c r="Y234" s="11">
        <f>IF('OddsRatio_working_3-way'!W234&gt;=0,IF('OddsRatio_working_3-way'!V234+SQRT('OddsRatio_working_3-way'!W234)&gt;0,0,PI()),ACOS('OddsRatio_working_3-way'!V234/(2*'OddsRatio_working_3-way'!X234)))</f>
        <v>0.47069235472152693</v>
      </c>
      <c r="Z234" s="11">
        <f>'OddsRatio_working_3-way'!X234^(1/3)*COS('OddsRatio_working_3-way'!Y234/3)</f>
        <v>0.53110162335983002</v>
      </c>
      <c r="AA234" s="11">
        <f>'OddsRatio_working_3-way'!X234^(1/3)*COS(('OddsRatio_working_3-way'!Y234+2*PI())/3)</f>
        <v>-0.33831344541577685</v>
      </c>
      <c r="AB234" s="11">
        <f>'OddsRatio_working_3-way'!X234^(1/3)*COS(('OddsRatio_working_3-way'!Y234+4*PI())/3)</f>
        <v>-0.19278817794405334</v>
      </c>
      <c r="AC234" s="11">
        <f>'OddsRatio_working_3-way'!X234^(1/3)*SIN('OddsRatio_working_3-way'!Y234/3)</f>
        <v>8.40190523486921E-2</v>
      </c>
      <c r="AD234" s="11">
        <f>'OddsRatio_working_3-way'!X234^(1/3)*SIN(('OddsRatio_working_3-way'!Y234+2*PI())/3)</f>
        <v>0.41793797164642171</v>
      </c>
      <c r="AE234" s="11">
        <f>'OddsRatio_working_3-way'!X234^(1/3)*SIN(('OddsRatio_working_3-way'!Y234+4*PI())/3)</f>
        <v>-0.50195702399511366</v>
      </c>
      <c r="AF234" s="11">
        <f>-'OddsRatio_working_3-way'!U234/(3*'OddsRatio_working_3-way'!X234^(1/3))*COS(('OddsRatio_working_3-way'!Y234)/3)</f>
        <v>0.53110162335982991</v>
      </c>
      <c r="AG234" s="11">
        <f>-'OddsRatio_working_3-way'!U234/(3*'OddsRatio_working_3-way'!X234^(1/3))*COS(('OddsRatio_working_3-way'!Y234+2*PI())/3)</f>
        <v>-0.33831344541577674</v>
      </c>
      <c r="AH234" s="11">
        <f>-'OddsRatio_working_3-way'!U234/(3*'OddsRatio_working_3-way'!X234^(1/3))*COS(('OddsRatio_working_3-way'!Y234+4*PI())/3)</f>
        <v>-0.19278817794405331</v>
      </c>
      <c r="AI234" s="11">
        <f>'OddsRatio_working_3-way'!U234/(3*'OddsRatio_working_3-way'!X234^(1/3))*SIN(('OddsRatio_working_3-way'!Y234)/3)</f>
        <v>-8.4019052348692072E-2</v>
      </c>
      <c r="AJ234" s="11">
        <f>'OddsRatio_working_3-way'!U234/(3*'OddsRatio_working_3-way'!X234^(1/3))*SIN(('OddsRatio_working_3-way'!Y234+2*PI())/3)</f>
        <v>-0.41793797164642166</v>
      </c>
      <c r="AK234" s="11">
        <f>'OddsRatio_working_3-way'!U234/(3*'OddsRatio_working_3-way'!X234^(1/3))*SIN(('OddsRatio_working_3-way'!Y234+4*PI())/3)</f>
        <v>0.50195702399511355</v>
      </c>
      <c r="AL234" s="11">
        <f>'OddsRatio_working_3-way'!Z234+'OddsRatio_working_3-way'!AF234</f>
        <v>1.06220324671966</v>
      </c>
      <c r="AM234" s="11">
        <f>'OddsRatio_working_3-way'!AA234+'OddsRatio_working_3-way'!AG234</f>
        <v>-0.67662689083155358</v>
      </c>
      <c r="AN234" s="11">
        <f>'OddsRatio_working_3-way'!AB234+'OddsRatio_working_3-way'!AH234</f>
        <v>-0.38557635588810668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1.06220324671966</v>
      </c>
      <c r="AS234" s="11">
        <f>IF(('OddsRatio_working_3-way'!X234=0),IF(Q234&gt;0,-Q234^(1/3),(-Q234)^(1/3)),'OddsRatio_working_3-way'!AM234-'OddsRatio_working_3-way'!R234/3)</f>
        <v>-0.67662689083155358</v>
      </c>
      <c r="AT234" s="11">
        <f>IF(('OddsRatio_working_3-way'!X234=0),IF(Q234&gt;0,-Q234^(1/3),(-Q234)^(1/3)),'OddsRatio_working_3-way'!AN234-'OddsRatio_working_3-way'!R234/3)</f>
        <v>-0.38557635588810668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9">
        <f t="shared" si="52"/>
        <v>0.50756487167920672</v>
      </c>
      <c r="E235" s="9">
        <f t="shared" si="53"/>
        <v>0.23460948774180568</v>
      </c>
      <c r="F235" s="9">
        <f t="shared" si="54"/>
        <v>0.25782564057898777</v>
      </c>
      <c r="G235" s="9">
        <f t="shared" si="55"/>
        <v>1.0661445144124069</v>
      </c>
      <c r="H235" s="9">
        <f t="shared" si="56"/>
        <v>1.9701915081152901</v>
      </c>
      <c r="I235" s="9">
        <f t="shared" si="57"/>
        <v>4.2624022141019635</v>
      </c>
      <c r="J235" s="9">
        <f t="shared" si="58"/>
        <v>3.8785901889134986</v>
      </c>
      <c r="K235" s="11">
        <f t="shared" si="59"/>
        <v>0.52356020942408377</v>
      </c>
      <c r="L235" s="11">
        <f t="shared" si="60"/>
        <v>0.24630541871921185</v>
      </c>
      <c r="M235" s="11">
        <f t="shared" si="61"/>
        <v>0.27027027027027023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-0.26203871320318339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0.23246881885625337</v>
      </c>
      <c r="Q235" s="11">
        <f>2*'OddsRatio_working_3-way'!K235*'OddsRatio_working_3-way'!L235*'OddsRatio_working_3-way'!M235</f>
        <v>6.970579276049578E-2</v>
      </c>
      <c r="R235" s="11">
        <f t="shared" si="62"/>
        <v>0</v>
      </c>
      <c r="S235" s="11">
        <f t="shared" si="63"/>
        <v>-0.88715448192572333</v>
      </c>
      <c r="T235" s="11">
        <f t="shared" si="64"/>
        <v>-0.26601333790876269</v>
      </c>
      <c r="U235" s="11">
        <f>'OddsRatio_working_3-way'!S235-'OddsRatio_working_3-way'!R235^2/3</f>
        <v>-0.88715448192572333</v>
      </c>
      <c r="V235" s="11">
        <f>'OddsRatio_working_3-way'!S235*'OddsRatio_working_3-way'!R235/3-2*'OddsRatio_working_3-way'!R235^3/27-'OddsRatio_working_3-way'!T235</f>
        <v>0.26601333790876269</v>
      </c>
      <c r="W235" s="11">
        <f>'OddsRatio_working_3-way'!V235^2+4*'OddsRatio_working_3-way'!U235^3/27</f>
        <v>-3.2678206466226503E-2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0.160811459799658</v>
      </c>
      <c r="Y235" s="11">
        <f>IF('OddsRatio_working_3-way'!W235&gt;=0,IF('OddsRatio_working_3-way'!V235+SQRT('OddsRatio_working_3-way'!W235)&gt;0,0,PI()),ACOS('OddsRatio_working_3-way'!V235/(2*'OddsRatio_working_3-way'!X235)))</f>
        <v>0.59687345819338866</v>
      </c>
      <c r="Z235" s="11">
        <f>'OddsRatio_working_3-way'!X235^(1/3)*COS('OddsRatio_working_3-way'!Y235/3)</f>
        <v>0.53307225720620344</v>
      </c>
      <c r="AA235" s="11">
        <f>'OddsRatio_working_3-way'!X235^(1/3)*COS(('OddsRatio_working_3-way'!Y235+2*PI())/3)</f>
        <v>-0.3596172595010626</v>
      </c>
      <c r="AB235" s="11">
        <f>'OddsRatio_working_3-way'!X235^(1/3)*COS(('OddsRatio_working_3-way'!Y235+4*PI())/3)</f>
        <v>-0.17345499770514072</v>
      </c>
      <c r="AC235" s="11">
        <f>'OddsRatio_working_3-way'!X235^(1/3)*SIN('OddsRatio_working_3-way'!Y235/3)</f>
        <v>0.10748083196082506</v>
      </c>
      <c r="AD235" s="11">
        <f>'OddsRatio_working_3-way'!X235^(1/3)*SIN(('OddsRatio_working_3-way'!Y235+2*PI())/3)</f>
        <v>0.40791370081287198</v>
      </c>
      <c r="AE235" s="11">
        <f>'OddsRatio_working_3-way'!X235^(1/3)*SIN(('OddsRatio_working_3-way'!Y235+4*PI())/3)</f>
        <v>-0.51539453277369707</v>
      </c>
      <c r="AF235" s="11">
        <f>-'OddsRatio_working_3-way'!U235/(3*'OddsRatio_working_3-way'!X235^(1/3))*COS(('OddsRatio_working_3-way'!Y235)/3)</f>
        <v>0.53307225720620344</v>
      </c>
      <c r="AG235" s="11">
        <f>-'OddsRatio_working_3-way'!U235/(3*'OddsRatio_working_3-way'!X235^(1/3))*COS(('OddsRatio_working_3-way'!Y235+2*PI())/3)</f>
        <v>-0.3596172595010626</v>
      </c>
      <c r="AH235" s="11">
        <f>-'OddsRatio_working_3-way'!U235/(3*'OddsRatio_working_3-way'!X235^(1/3))*COS(('OddsRatio_working_3-way'!Y235+4*PI())/3)</f>
        <v>-0.17345499770514072</v>
      </c>
      <c r="AI235" s="11">
        <f>'OddsRatio_working_3-way'!U235/(3*'OddsRatio_working_3-way'!X235^(1/3))*SIN(('OddsRatio_working_3-way'!Y235)/3)</f>
        <v>-0.10748083196082506</v>
      </c>
      <c r="AJ235" s="11">
        <f>'OddsRatio_working_3-way'!U235/(3*'OddsRatio_working_3-way'!X235^(1/3))*SIN(('OddsRatio_working_3-way'!Y235+2*PI())/3)</f>
        <v>-0.40791370081287198</v>
      </c>
      <c r="AK235" s="11">
        <f>'OddsRatio_working_3-way'!U235/(3*'OddsRatio_working_3-way'!X235^(1/3))*SIN(('OddsRatio_working_3-way'!Y235+4*PI())/3)</f>
        <v>0.51539453277369707</v>
      </c>
      <c r="AL235" s="11">
        <f>'OddsRatio_working_3-way'!Z235+'OddsRatio_working_3-way'!AF235</f>
        <v>1.0661445144124069</v>
      </c>
      <c r="AM235" s="11">
        <f>'OddsRatio_working_3-way'!AA235+'OddsRatio_working_3-way'!AG235</f>
        <v>-0.71923451900212521</v>
      </c>
      <c r="AN235" s="11">
        <f>'OddsRatio_working_3-way'!AB235+'OddsRatio_working_3-way'!AH235</f>
        <v>-0.34690999541028145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1.0661445144124069</v>
      </c>
      <c r="AS235" s="11">
        <f>IF(('OddsRatio_working_3-way'!X235=0),IF(Q235&gt;0,-Q235^(1/3),(-Q235)^(1/3)),'OddsRatio_working_3-way'!AM235-'OddsRatio_working_3-way'!R235/3)</f>
        <v>-0.71923451900212521</v>
      </c>
      <c r="AT235" s="11">
        <f>IF(('OddsRatio_working_3-way'!X235=0),IF(Q235&gt;0,-Q235^(1/3),(-Q235)^(1/3)),'OddsRatio_working_3-way'!AN235-'OddsRatio_working_3-way'!R235/3)</f>
        <v>-0.34690999541028145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9">
        <f t="shared" si="52"/>
        <v>0.31359793475632453</v>
      </c>
      <c r="E236" s="9">
        <f t="shared" si="53"/>
        <v>0.25292042367401901</v>
      </c>
      <c r="F236" s="9">
        <f t="shared" si="54"/>
        <v>0.43348164156965641</v>
      </c>
      <c r="G236" s="9">
        <f t="shared" si="55"/>
        <v>1.0625225778337151</v>
      </c>
      <c r="H236" s="9">
        <f t="shared" si="56"/>
        <v>3.1887965103374531</v>
      </c>
      <c r="I236" s="9">
        <f t="shared" si="57"/>
        <v>3.9538127663777276</v>
      </c>
      <c r="J236" s="9">
        <f t="shared" si="58"/>
        <v>2.3069027707354692</v>
      </c>
      <c r="K236" s="11">
        <f t="shared" si="59"/>
        <v>0.32679738562091504</v>
      </c>
      <c r="L236" s="11">
        <f t="shared" si="60"/>
        <v>0.26455026455026459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-0.27308574982891343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0.23532637325538641</v>
      </c>
      <c r="Q236" s="11">
        <f>2*'OddsRatio_working_3-way'!K236*'OddsRatio_working_3-way'!L236*'OddsRatio_working_3-way'!M236</f>
        <v>7.7537520018249248E-2</v>
      </c>
      <c r="R236" s="11">
        <f t="shared" si="62"/>
        <v>0</v>
      </c>
      <c r="S236" s="11">
        <f t="shared" si="63"/>
        <v>-0.86173069595472107</v>
      </c>
      <c r="T236" s="11">
        <f t="shared" si="64"/>
        <v>-0.28393103655839252</v>
      </c>
      <c r="U236" s="11">
        <f>'OddsRatio_working_3-way'!S236-'OddsRatio_working_3-way'!R236^2/3</f>
        <v>-0.86173069595472107</v>
      </c>
      <c r="V236" s="11">
        <f>'OddsRatio_working_3-way'!S236*'OddsRatio_working_3-way'!R236/3-2*'OddsRatio_working_3-way'!R236^3/27-'OddsRatio_working_3-way'!T236</f>
        <v>0.28393103655839252</v>
      </c>
      <c r="W236" s="11">
        <f>'OddsRatio_working_3-way'!V236^2+4*'OddsRatio_working_3-way'!U236^3/27</f>
        <v>-1.4183729629128852E-2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0.15394850043947494</v>
      </c>
      <c r="Y236" s="11">
        <f>IF('OddsRatio_working_3-way'!W236&gt;=0,IF('OddsRatio_working_3-way'!V236+SQRT('OddsRatio_working_3-way'!W236)&gt;0,0,PI()),ACOS('OddsRatio_working_3-way'!V236/(2*'OddsRatio_working_3-way'!X236)))</f>
        <v>0.39716214195034127</v>
      </c>
      <c r="Z236" s="11">
        <f>'OddsRatio_working_3-way'!X236^(1/3)*COS('OddsRatio_working_3-way'!Y236/3)</f>
        <v>0.53126128891685753</v>
      </c>
      <c r="AA236" s="11">
        <f>'OddsRatio_working_3-way'!X236^(1/3)*COS(('OddsRatio_working_3-way'!Y236+2*PI())/3)</f>
        <v>-0.32689854929023837</v>
      </c>
      <c r="AB236" s="11">
        <f>'OddsRatio_working_3-way'!X236^(1/3)*COS(('OddsRatio_working_3-way'!Y236+4*PI())/3)</f>
        <v>-0.2043627396266193</v>
      </c>
      <c r="AC236" s="11">
        <f>'OddsRatio_working_3-way'!X236^(1/3)*SIN('OddsRatio_working_3-way'!Y236/3)</f>
        <v>7.0746082694659443E-2</v>
      </c>
      <c r="AD236" s="11">
        <f>'OddsRatio_working_3-way'!X236^(1/3)*SIN(('OddsRatio_working_3-way'!Y236+2*PI())/3)</f>
        <v>0.42471273090193323</v>
      </c>
      <c r="AE236" s="11">
        <f>'OddsRatio_working_3-way'!X236^(1/3)*SIN(('OddsRatio_working_3-way'!Y236+4*PI())/3)</f>
        <v>-0.49545881359659244</v>
      </c>
      <c r="AF236" s="11">
        <f>-'OddsRatio_working_3-way'!U236/(3*'OddsRatio_working_3-way'!X236^(1/3))*COS(('OddsRatio_working_3-way'!Y236)/3)</f>
        <v>0.53126128891685753</v>
      </c>
      <c r="AG236" s="11">
        <f>-'OddsRatio_working_3-way'!U236/(3*'OddsRatio_working_3-way'!X236^(1/3))*COS(('OddsRatio_working_3-way'!Y236+2*PI())/3)</f>
        <v>-0.32689854929023837</v>
      </c>
      <c r="AH236" s="11">
        <f>-'OddsRatio_working_3-way'!U236/(3*'OddsRatio_working_3-way'!X236^(1/3))*COS(('OddsRatio_working_3-way'!Y236+4*PI())/3)</f>
        <v>-0.2043627396266193</v>
      </c>
      <c r="AI236" s="11">
        <f>'OddsRatio_working_3-way'!U236/(3*'OddsRatio_working_3-way'!X236^(1/3))*SIN(('OddsRatio_working_3-way'!Y236)/3)</f>
        <v>-7.0746082694659443E-2</v>
      </c>
      <c r="AJ236" s="11">
        <f>'OddsRatio_working_3-way'!U236/(3*'OddsRatio_working_3-way'!X236^(1/3))*SIN(('OddsRatio_working_3-way'!Y236+2*PI())/3)</f>
        <v>-0.42471273090193323</v>
      </c>
      <c r="AK236" s="11">
        <f>'OddsRatio_working_3-way'!U236/(3*'OddsRatio_working_3-way'!X236^(1/3))*SIN(('OddsRatio_working_3-way'!Y236+4*PI())/3)</f>
        <v>0.49545881359659244</v>
      </c>
      <c r="AL236" s="11">
        <f>'OddsRatio_working_3-way'!Z236+'OddsRatio_working_3-way'!AF236</f>
        <v>1.0625225778337151</v>
      </c>
      <c r="AM236" s="11">
        <f>'OddsRatio_working_3-way'!AA236+'OddsRatio_working_3-way'!AG236</f>
        <v>-0.65379709858047674</v>
      </c>
      <c r="AN236" s="11">
        <f>'OddsRatio_working_3-way'!AB236+'OddsRatio_working_3-way'!AH236</f>
        <v>-0.4087254792532386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1.0625225778337151</v>
      </c>
      <c r="AS236" s="11">
        <f>IF(('OddsRatio_working_3-way'!X236=0),IF(Q236&gt;0,-Q236^(1/3),(-Q236)^(1/3)),'OddsRatio_working_3-way'!AM236-'OddsRatio_working_3-way'!R236/3)</f>
        <v>-0.65379709858047674</v>
      </c>
      <c r="AT236" s="11">
        <f>IF(('OddsRatio_working_3-way'!X236=0),IF(Q236&gt;0,-Q236^(1/3),(-Q236)^(1/3)),'OddsRatio_working_3-way'!AN236-'OddsRatio_working_3-way'!R236/3)</f>
        <v>-0.4087254792532386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9">
        <f t="shared" si="52"/>
        <v>0.25669352929714823</v>
      </c>
      <c r="E237" s="9">
        <f t="shared" si="53"/>
        <v>0.23074489095186435</v>
      </c>
      <c r="F237" s="9">
        <f t="shared" si="54"/>
        <v>0.51256157975098759</v>
      </c>
      <c r="G237" s="9">
        <f t="shared" si="55"/>
        <v>1.0685225734698902</v>
      </c>
      <c r="H237" s="9">
        <f t="shared" si="56"/>
        <v>3.8956961741034024</v>
      </c>
      <c r="I237" s="9">
        <f t="shared" si="57"/>
        <v>4.3337904292260578</v>
      </c>
      <c r="J237" s="9">
        <f t="shared" si="58"/>
        <v>1.9509850903882018</v>
      </c>
      <c r="K237" s="11">
        <f t="shared" si="59"/>
        <v>0.26954177897574122</v>
      </c>
      <c r="L237" s="11">
        <f t="shared" si="60"/>
        <v>0.24271844660194175</v>
      </c>
      <c r="M237" s="11">
        <f t="shared" si="61"/>
        <v>0.52910052910052918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-0.26048394566961552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0.23261426448823413</v>
      </c>
      <c r="Q237" s="11">
        <f>2*'OddsRatio_working_3-way'!K237*'OddsRatio_working_3-way'!L237*'OddsRatio_working_3-way'!M237</f>
        <v>6.9230435859593473E-2</v>
      </c>
      <c r="R237" s="11">
        <f t="shared" si="62"/>
        <v>0</v>
      </c>
      <c r="S237" s="11">
        <f t="shared" si="63"/>
        <v>-0.89300806577642267</v>
      </c>
      <c r="T237" s="11">
        <f t="shared" si="64"/>
        <v>-0.26577621005250668</v>
      </c>
      <c r="U237" s="11">
        <f>'OddsRatio_working_3-way'!S237-'OddsRatio_working_3-way'!R237^2/3</f>
        <v>-0.89300806577642267</v>
      </c>
      <c r="V237" s="11">
        <f>'OddsRatio_working_3-way'!S237*'OddsRatio_working_3-way'!R237/3-2*'OddsRatio_working_3-way'!R237^3/27-'OddsRatio_working_3-way'!T237</f>
        <v>0.26577621005250668</v>
      </c>
      <c r="W237" s="11">
        <f>'OddsRatio_working_3-way'!V237^2+4*'OddsRatio_working_3-way'!U237^3/27</f>
        <v>-3.4865414067950296E-2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0.16240567100460535</v>
      </c>
      <c r="Y237" s="11">
        <f>IF('OddsRatio_working_3-way'!W237&gt;=0,IF('OddsRatio_working_3-way'!V237+SQRT('OddsRatio_working_3-way'!W237)&gt;0,0,PI()),ACOS('OddsRatio_working_3-way'!V237/(2*'OddsRatio_working_3-way'!X237)))</f>
        <v>0.61243973406178143</v>
      </c>
      <c r="Z237" s="11">
        <f>'OddsRatio_working_3-way'!X237^(1/3)*COS('OddsRatio_working_3-way'!Y237/3)</f>
        <v>0.53426128673494511</v>
      </c>
      <c r="AA237" s="11">
        <f>'OddsRatio_working_3-way'!X237^(1/3)*COS(('OddsRatio_working_3-way'!Y237+2*PI())/3)</f>
        <v>-0.36292038481375805</v>
      </c>
      <c r="AB237" s="11">
        <f>'OddsRatio_working_3-way'!X237^(1/3)*COS(('OddsRatio_working_3-way'!Y237+4*PI())/3)</f>
        <v>-0.17134090192118678</v>
      </c>
      <c r="AC237" s="11">
        <f>'OddsRatio_working_3-way'!X237^(1/3)*SIN('OddsRatio_working_3-way'!Y237/3)</f>
        <v>0.11060846601923524</v>
      </c>
      <c r="AD237" s="11">
        <f>'OddsRatio_working_3-way'!X237^(1/3)*SIN(('OddsRatio_working_3-way'!Y237+2*PI())/3)</f>
        <v>0.40737961356140706</v>
      </c>
      <c r="AE237" s="11">
        <f>'OddsRatio_working_3-way'!X237^(1/3)*SIN(('OddsRatio_working_3-way'!Y237+4*PI())/3)</f>
        <v>-0.5179880795806423</v>
      </c>
      <c r="AF237" s="11">
        <f>-'OddsRatio_working_3-way'!U237/(3*'OddsRatio_working_3-way'!X237^(1/3))*COS(('OddsRatio_working_3-way'!Y237)/3)</f>
        <v>0.53426128673494511</v>
      </c>
      <c r="AG237" s="11">
        <f>-'OddsRatio_working_3-way'!U237/(3*'OddsRatio_working_3-way'!X237^(1/3))*COS(('OddsRatio_working_3-way'!Y237+2*PI())/3)</f>
        <v>-0.36292038481375805</v>
      </c>
      <c r="AH237" s="11">
        <f>-'OddsRatio_working_3-way'!U237/(3*'OddsRatio_working_3-way'!X237^(1/3))*COS(('OddsRatio_working_3-way'!Y237+4*PI())/3)</f>
        <v>-0.17134090192118678</v>
      </c>
      <c r="AI237" s="11">
        <f>'OddsRatio_working_3-way'!U237/(3*'OddsRatio_working_3-way'!X237^(1/3))*SIN(('OddsRatio_working_3-way'!Y237)/3)</f>
        <v>-0.11060846601923524</v>
      </c>
      <c r="AJ237" s="11">
        <f>'OddsRatio_working_3-way'!U237/(3*'OddsRatio_working_3-way'!X237^(1/3))*SIN(('OddsRatio_working_3-way'!Y237+2*PI())/3)</f>
        <v>-0.40737961356140706</v>
      </c>
      <c r="AK237" s="11">
        <f>'OddsRatio_working_3-way'!U237/(3*'OddsRatio_working_3-way'!X237^(1/3))*SIN(('OddsRatio_working_3-way'!Y237+4*PI())/3)</f>
        <v>0.5179880795806423</v>
      </c>
      <c r="AL237" s="11">
        <f>'OddsRatio_working_3-way'!Z237+'OddsRatio_working_3-way'!AF237</f>
        <v>1.0685225734698902</v>
      </c>
      <c r="AM237" s="11">
        <f>'OddsRatio_working_3-way'!AA237+'OddsRatio_working_3-way'!AG237</f>
        <v>-0.72584076962751609</v>
      </c>
      <c r="AN237" s="11">
        <f>'OddsRatio_working_3-way'!AB237+'OddsRatio_working_3-way'!AH237</f>
        <v>-0.34268180384237357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1.0685225734698902</v>
      </c>
      <c r="AS237" s="11">
        <f>IF(('OddsRatio_working_3-way'!X237=0),IF(Q237&gt;0,-Q237^(1/3),(-Q237)^(1/3)),'OddsRatio_working_3-way'!AM237-'OddsRatio_working_3-way'!R237/3)</f>
        <v>-0.72584076962751609</v>
      </c>
      <c r="AT237" s="11">
        <f>IF(('OddsRatio_working_3-way'!X237=0),IF(Q237&gt;0,-Q237^(1/3),(-Q237)^(1/3)),'OddsRatio_working_3-way'!AN237-'OddsRatio_working_3-way'!R237/3)</f>
        <v>-0.34268180384237357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9">
        <f t="shared" si="52"/>
        <v>0.49186676293498061</v>
      </c>
      <c r="E238" s="9">
        <f t="shared" si="53"/>
        <v>0.24651113871835378</v>
      </c>
      <c r="F238" s="9">
        <f t="shared" si="54"/>
        <v>0.26162209834666583</v>
      </c>
      <c r="G238" s="9">
        <f t="shared" si="55"/>
        <v>1.0650215413608288</v>
      </c>
      <c r="H238" s="9">
        <f t="shared" si="56"/>
        <v>2.0330708951200043</v>
      </c>
      <c r="I238" s="9">
        <f t="shared" si="57"/>
        <v>4.0566118237055786</v>
      </c>
      <c r="J238" s="9">
        <f t="shared" si="58"/>
        <v>3.8223070846061971</v>
      </c>
      <c r="K238" s="11">
        <f t="shared" si="59"/>
        <v>0.50761421319796951</v>
      </c>
      <c r="L238" s="11">
        <f t="shared" si="60"/>
        <v>0.25839793281653745</v>
      </c>
      <c r="M238" s="11">
        <f t="shared" si="61"/>
        <v>0.27397260273972601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-0.26511203861971933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0.23322475265688447</v>
      </c>
      <c r="Q238" s="11">
        <f>2*'OddsRatio_working_3-way'!K238*'OddsRatio_working_3-way'!L238*'OddsRatio_working_3-way'!M238</f>
        <v>7.1872034717067629E-2</v>
      </c>
      <c r="R238" s="11">
        <f t="shared" si="62"/>
        <v>0</v>
      </c>
      <c r="S238" s="11">
        <f t="shared" si="63"/>
        <v>-0.87972147123588584</v>
      </c>
      <c r="T238" s="11">
        <f t="shared" si="64"/>
        <v>-0.27110060746868592</v>
      </c>
      <c r="U238" s="11">
        <f>'OddsRatio_working_3-way'!S238-'OddsRatio_working_3-way'!R238^2/3</f>
        <v>-0.87972147123588584</v>
      </c>
      <c r="V238" s="11">
        <f>'OddsRatio_working_3-way'!S238*'OddsRatio_working_3-way'!R238/3-2*'OddsRatio_working_3-way'!R238^3/27-'OddsRatio_working_3-way'!T238</f>
        <v>0.27110060746868592</v>
      </c>
      <c r="W238" s="11">
        <f>'OddsRatio_working_3-way'!V238^2+4*'OddsRatio_working_3-way'!U238^3/27</f>
        <v>-2.7367442372367476E-2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0.15879466438002413</v>
      </c>
      <c r="Y238" s="11">
        <f>IF('OddsRatio_working_3-way'!W238&gt;=0,IF('OddsRatio_working_3-way'!V238+SQRT('OddsRatio_working_3-way'!W238)&gt;0,0,PI()),ACOS('OddsRatio_working_3-way'!V238/(2*'OddsRatio_working_3-way'!X238)))</f>
        <v>0.54790051827636654</v>
      </c>
      <c r="Z238" s="11">
        <f>'OddsRatio_working_3-way'!X238^(1/3)*COS('OddsRatio_working_3-way'!Y238/3)</f>
        <v>0.53251077068041452</v>
      </c>
      <c r="AA238" s="11">
        <f>'OddsRatio_working_3-way'!X238^(1/3)*COS(('OddsRatio_working_3-way'!Y238+2*PI())/3)</f>
        <v>-0.35142919082631141</v>
      </c>
      <c r="AB238" s="11">
        <f>'OddsRatio_working_3-way'!X238^(1/3)*COS(('OddsRatio_working_3-way'!Y238+4*PI())/3)</f>
        <v>-0.18108157985410325</v>
      </c>
      <c r="AC238" s="11">
        <f>'OddsRatio_working_3-way'!X238^(1/3)*SIN('OddsRatio_working_3-way'!Y238/3)</f>
        <v>9.8350239050614283E-2</v>
      </c>
      <c r="AD238" s="11">
        <f>'OddsRatio_working_3-way'!X238^(1/3)*SIN(('OddsRatio_working_3-way'!Y238+2*PI())/3)</f>
        <v>0.41199273567276157</v>
      </c>
      <c r="AE238" s="11">
        <f>'OddsRatio_working_3-way'!X238^(1/3)*SIN(('OddsRatio_working_3-way'!Y238+4*PI())/3)</f>
        <v>-0.51034297472337564</v>
      </c>
      <c r="AF238" s="11">
        <f>-'OddsRatio_working_3-way'!U238/(3*'OddsRatio_working_3-way'!X238^(1/3))*COS(('OddsRatio_working_3-way'!Y238)/3)</f>
        <v>0.53251077068041441</v>
      </c>
      <c r="AG238" s="11">
        <f>-'OddsRatio_working_3-way'!U238/(3*'OddsRatio_working_3-way'!X238^(1/3))*COS(('OddsRatio_working_3-way'!Y238+2*PI())/3)</f>
        <v>-0.3514291908263113</v>
      </c>
      <c r="AH238" s="11">
        <f>-'OddsRatio_working_3-way'!U238/(3*'OddsRatio_working_3-way'!X238^(1/3))*COS(('OddsRatio_working_3-way'!Y238+4*PI())/3)</f>
        <v>-0.18108157985410323</v>
      </c>
      <c r="AI238" s="11">
        <f>'OddsRatio_working_3-way'!U238/(3*'OddsRatio_working_3-way'!X238^(1/3))*SIN(('OddsRatio_working_3-way'!Y238)/3)</f>
        <v>-9.8350239050614269E-2</v>
      </c>
      <c r="AJ238" s="11">
        <f>'OddsRatio_working_3-way'!U238/(3*'OddsRatio_working_3-way'!X238^(1/3))*SIN(('OddsRatio_working_3-way'!Y238+2*PI())/3)</f>
        <v>-0.41199273567276151</v>
      </c>
      <c r="AK238" s="11">
        <f>'OddsRatio_working_3-way'!U238/(3*'OddsRatio_working_3-way'!X238^(1/3))*SIN(('OddsRatio_working_3-way'!Y238+4*PI())/3)</f>
        <v>0.51034297472337553</v>
      </c>
      <c r="AL238" s="11">
        <f>'OddsRatio_working_3-way'!Z238+'OddsRatio_working_3-way'!AF238</f>
        <v>1.0650215413608288</v>
      </c>
      <c r="AM238" s="11">
        <f>'OddsRatio_working_3-way'!AA238+'OddsRatio_working_3-way'!AG238</f>
        <v>-0.70285838165262271</v>
      </c>
      <c r="AN238" s="11">
        <f>'OddsRatio_working_3-way'!AB238+'OddsRatio_working_3-way'!AH238</f>
        <v>-0.36216315970820645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1.0650215413608288</v>
      </c>
      <c r="AS238" s="11">
        <f>IF(('OddsRatio_working_3-way'!X238=0),IF(Q238&gt;0,-Q238^(1/3),(-Q238)^(1/3)),'OddsRatio_working_3-way'!AM238-'OddsRatio_working_3-way'!R238/3)</f>
        <v>-0.70285838165262271</v>
      </c>
      <c r="AT238" s="11">
        <f>IF(('OddsRatio_working_3-way'!X238=0),IF(Q238&gt;0,-Q238^(1/3),(-Q238)^(1/3)),'OddsRatio_working_3-way'!AN238-'OddsRatio_working_3-way'!R238/3)</f>
        <v>-0.36216315970820645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9">
        <f t="shared" si="52"/>
        <v>0.49649232013578998</v>
      </c>
      <c r="E239" s="9">
        <f t="shared" si="53"/>
        <v>0.24803343680908824</v>
      </c>
      <c r="F239" s="9">
        <f t="shared" si="54"/>
        <v>0.2554742430551219</v>
      </c>
      <c r="G239" s="9">
        <f t="shared" si="55"/>
        <v>1.0675051004265956</v>
      </c>
      <c r="H239" s="9">
        <f t="shared" si="56"/>
        <v>2.014129845405265</v>
      </c>
      <c r="I239" s="9">
        <f t="shared" si="57"/>
        <v>4.0317144852115314</v>
      </c>
      <c r="J239" s="9">
        <f t="shared" si="58"/>
        <v>3.9142889241646053</v>
      </c>
      <c r="K239" s="11">
        <f t="shared" si="59"/>
        <v>0.51282051282051289</v>
      </c>
      <c r="L239" s="11">
        <f t="shared" si="60"/>
        <v>0.26041666666666669</v>
      </c>
      <c r="M239" s="11">
        <f t="shared" si="61"/>
        <v>0.26809651474530832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-0.26371201966041102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0.23343873880066915</v>
      </c>
      <c r="Q239" s="11">
        <f>2*'OddsRatio_working_3-way'!K239*'OddsRatio_working_3-way'!L239*'OddsRatio_working_3-way'!M239</f>
        <v>7.1606975092229797E-2</v>
      </c>
      <c r="R239" s="11">
        <f t="shared" si="62"/>
        <v>0</v>
      </c>
      <c r="S239" s="11">
        <f t="shared" si="63"/>
        <v>-0.88520325733075955</v>
      </c>
      <c r="T239" s="11">
        <f t="shared" si="64"/>
        <v>-0.2715347415125029</v>
      </c>
      <c r="U239" s="11">
        <f>'OddsRatio_working_3-way'!S239-'OddsRatio_working_3-way'!R239^2/3</f>
        <v>-0.88520325733075955</v>
      </c>
      <c r="V239" s="11">
        <f>'OddsRatio_working_3-way'!S239*'OddsRatio_working_3-way'!R239/3-2*'OddsRatio_working_3-way'!R239^3/27-'OddsRatio_working_3-way'!T239</f>
        <v>0.2715347415125029</v>
      </c>
      <c r="W239" s="11">
        <f>'OddsRatio_working_3-way'!V239^2+4*'OddsRatio_working_3-way'!U239^3/27</f>
        <v>-2.9029154279813063E-2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0.16028121390861347</v>
      </c>
      <c r="Y239" s="11">
        <f>IF('OddsRatio_working_3-way'!W239&gt;=0,IF('OddsRatio_working_3-way'!V239+SQRT('OddsRatio_working_3-way'!W239)&gt;0,0,PI()),ACOS('OddsRatio_working_3-way'!V239/(2*'OddsRatio_working_3-way'!X239)))</f>
        <v>0.56037230239632363</v>
      </c>
      <c r="Z239" s="11">
        <f>'OddsRatio_working_3-way'!X239^(1/3)*COS('OddsRatio_working_3-way'!Y239/3)</f>
        <v>0.53375255021329782</v>
      </c>
      <c r="AA239" s="11">
        <f>'OddsRatio_working_3-way'!X239^(1/3)*COS(('OddsRatio_working_3-way'!Y239+2*PI())/3)</f>
        <v>-0.35423745463331674</v>
      </c>
      <c r="AB239" s="11">
        <f>'OddsRatio_working_3-way'!X239^(1/3)*COS(('OddsRatio_working_3-way'!Y239+4*PI())/3)</f>
        <v>-0.1795150955799811</v>
      </c>
      <c r="AC239" s="11">
        <f>'OddsRatio_working_3-way'!X239^(1/3)*SIN('OddsRatio_working_3-way'!Y239/3)</f>
        <v>0.10087600103288974</v>
      </c>
      <c r="AD239" s="11">
        <f>'OddsRatio_working_3-way'!X239^(1/3)*SIN(('OddsRatio_working_3-way'!Y239+2*PI())/3)</f>
        <v>0.41180526730300016</v>
      </c>
      <c r="AE239" s="11">
        <f>'OddsRatio_working_3-way'!X239^(1/3)*SIN(('OddsRatio_working_3-way'!Y239+4*PI())/3)</f>
        <v>-0.51268126833588989</v>
      </c>
      <c r="AF239" s="11">
        <f>-'OddsRatio_working_3-way'!U239/(3*'OddsRatio_working_3-way'!X239^(1/3))*COS(('OddsRatio_working_3-way'!Y239)/3)</f>
        <v>0.53375255021329771</v>
      </c>
      <c r="AG239" s="11">
        <f>-'OddsRatio_working_3-way'!U239/(3*'OddsRatio_working_3-way'!X239^(1/3))*COS(('OddsRatio_working_3-way'!Y239+2*PI())/3)</f>
        <v>-0.35423745463331668</v>
      </c>
      <c r="AH239" s="11">
        <f>-'OddsRatio_working_3-way'!U239/(3*'OddsRatio_working_3-way'!X239^(1/3))*COS(('OddsRatio_working_3-way'!Y239+4*PI())/3)</f>
        <v>-0.17951509557998108</v>
      </c>
      <c r="AI239" s="11">
        <f>'OddsRatio_working_3-way'!U239/(3*'OddsRatio_working_3-way'!X239^(1/3))*SIN(('OddsRatio_working_3-way'!Y239)/3)</f>
        <v>-0.10087600103288973</v>
      </c>
      <c r="AJ239" s="11">
        <f>'OddsRatio_working_3-way'!U239/(3*'OddsRatio_working_3-way'!X239^(1/3))*SIN(('OddsRatio_working_3-way'!Y239+2*PI())/3)</f>
        <v>-0.41180526730300004</v>
      </c>
      <c r="AK239" s="11">
        <f>'OddsRatio_working_3-way'!U239/(3*'OddsRatio_working_3-way'!X239^(1/3))*SIN(('OddsRatio_working_3-way'!Y239+4*PI())/3)</f>
        <v>0.51268126833588978</v>
      </c>
      <c r="AL239" s="11">
        <f>'OddsRatio_working_3-way'!Z239+'OddsRatio_working_3-way'!AF239</f>
        <v>1.0675051004265956</v>
      </c>
      <c r="AM239" s="11">
        <f>'OddsRatio_working_3-way'!AA239+'OddsRatio_working_3-way'!AG239</f>
        <v>-0.70847490926663337</v>
      </c>
      <c r="AN239" s="11">
        <f>'OddsRatio_working_3-way'!AB239+'OddsRatio_working_3-way'!AH239</f>
        <v>-0.35903019115996215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1.0675051004265956</v>
      </c>
      <c r="AS239" s="11">
        <f>IF(('OddsRatio_working_3-way'!X239=0),IF(Q239&gt;0,-Q239^(1/3),(-Q239)^(1/3)),'OddsRatio_working_3-way'!AM239-'OddsRatio_working_3-way'!R239/3)</f>
        <v>-0.70847490926663337</v>
      </c>
      <c r="AT239" s="11">
        <f>IF(('OddsRatio_working_3-way'!X239=0),IF(Q239&gt;0,-Q239^(1/3),(-Q239)^(1/3)),'OddsRatio_working_3-way'!AN239-'OddsRatio_working_3-way'!R239/3)</f>
        <v>-0.35903019115996215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9">
        <f t="shared" si="52"/>
        <v>0.37969827078202695</v>
      </c>
      <c r="E240" s="9">
        <f t="shared" si="53"/>
        <v>0.25949635806753529</v>
      </c>
      <c r="F240" s="9">
        <f t="shared" si="54"/>
        <v>0.36080537115043776</v>
      </c>
      <c r="G240" s="9">
        <f t="shared" si="55"/>
        <v>1.0608247697083999</v>
      </c>
      <c r="H240" s="9">
        <f t="shared" si="56"/>
        <v>2.6336701453509361</v>
      </c>
      <c r="I240" s="9">
        <f t="shared" si="57"/>
        <v>3.8536186305155957</v>
      </c>
      <c r="J240" s="9">
        <f t="shared" si="58"/>
        <v>2.771577365413028</v>
      </c>
      <c r="K240" s="11">
        <f t="shared" si="59"/>
        <v>0.39370078740157477</v>
      </c>
      <c r="L240" s="11">
        <f t="shared" si="60"/>
        <v>0.2710027100271003</v>
      </c>
      <c r="M240" s="11">
        <f t="shared" si="61"/>
        <v>0.37453183520599254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-0.27645097619397563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0.23576572431506262</v>
      </c>
      <c r="Q240" s="11">
        <f>2*'OddsRatio_working_3-way'!K240*'OddsRatio_working_3-way'!L240*'OddsRatio_working_3-way'!M240</f>
        <v>7.9920584513580556E-2</v>
      </c>
      <c r="R240" s="11">
        <f t="shared" si="62"/>
        <v>0</v>
      </c>
      <c r="S240" s="11">
        <f t="shared" si="63"/>
        <v>-0.8528301384967234</v>
      </c>
      <c r="T240" s="11">
        <f t="shared" si="64"/>
        <v>-0.28909496220227915</v>
      </c>
      <c r="U240" s="11">
        <f>'OddsRatio_working_3-way'!S240-'OddsRatio_working_3-way'!R240^2/3</f>
        <v>-0.8528301384967234</v>
      </c>
      <c r="V240" s="11">
        <f>'OddsRatio_working_3-way'!S240*'OddsRatio_working_3-way'!R240/3-2*'OddsRatio_working_3-way'!R240^3/27-'OddsRatio_working_3-way'!T240</f>
        <v>0.28909496220227915</v>
      </c>
      <c r="W240" s="11">
        <f>'OddsRatio_working_3-way'!V240^2+4*'OddsRatio_working_3-way'!U240^3/27</f>
        <v>-8.3174024669123992E-3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0.15156953819752966</v>
      </c>
      <c r="Y240" s="11">
        <f>IF('OddsRatio_working_3-way'!W240&gt;=0,IF('OddsRatio_working_3-way'!V240+SQRT('OddsRatio_working_3-way'!W240)&gt;0,0,PI()),ACOS('OddsRatio_working_3-way'!V240/(2*'OddsRatio_working_3-way'!X240)))</f>
        <v>0.30558521544973649</v>
      </c>
      <c r="Z240" s="11">
        <f>'OddsRatio_working_3-way'!X240^(1/3)*COS('OddsRatio_working_3-way'!Y240/3)</f>
        <v>0.53041238485419995</v>
      </c>
      <c r="AA240" s="11">
        <f>'OddsRatio_working_3-way'!X240^(1/3)*COS(('OddsRatio_working_3-way'!Y240+2*PI())/3)</f>
        <v>-0.31215894654377463</v>
      </c>
      <c r="AB240" s="11">
        <f>'OddsRatio_working_3-way'!X240^(1/3)*COS(('OddsRatio_working_3-way'!Y240+4*PI())/3)</f>
        <v>-0.21825343831042548</v>
      </c>
      <c r="AC240" s="11">
        <f>'OddsRatio_working_3-way'!X240^(1/3)*SIN('OddsRatio_working_3-way'!Y240/3)</f>
        <v>5.4216370456912827E-2</v>
      </c>
      <c r="AD240" s="11">
        <f>'OddsRatio_working_3-way'!X240^(1/3)*SIN(('OddsRatio_working_3-way'!Y240+2*PI())/3)</f>
        <v>0.43224241453716922</v>
      </c>
      <c r="AE240" s="11">
        <f>'OddsRatio_working_3-way'!X240^(1/3)*SIN(('OddsRatio_working_3-way'!Y240+4*PI())/3)</f>
        <v>-0.48645878499408196</v>
      </c>
      <c r="AF240" s="11">
        <f>-'OddsRatio_working_3-way'!U240/(3*'OddsRatio_working_3-way'!X240^(1/3))*COS(('OddsRatio_working_3-way'!Y240)/3)</f>
        <v>0.53041238485419995</v>
      </c>
      <c r="AG240" s="11">
        <f>-'OddsRatio_working_3-way'!U240/(3*'OddsRatio_working_3-way'!X240^(1/3))*COS(('OddsRatio_working_3-way'!Y240+2*PI())/3)</f>
        <v>-0.31215894654377463</v>
      </c>
      <c r="AH240" s="11">
        <f>-'OddsRatio_working_3-way'!U240/(3*'OddsRatio_working_3-way'!X240^(1/3))*COS(('OddsRatio_working_3-way'!Y240+4*PI())/3)</f>
        <v>-0.21825343831042548</v>
      </c>
      <c r="AI240" s="11">
        <f>'OddsRatio_working_3-way'!U240/(3*'OddsRatio_working_3-way'!X240^(1/3))*SIN(('OddsRatio_working_3-way'!Y240)/3)</f>
        <v>-5.4216370456912827E-2</v>
      </c>
      <c r="AJ240" s="11">
        <f>'OddsRatio_working_3-way'!U240/(3*'OddsRatio_working_3-way'!X240^(1/3))*SIN(('OddsRatio_working_3-way'!Y240+2*PI())/3)</f>
        <v>-0.43224241453716922</v>
      </c>
      <c r="AK240" s="11">
        <f>'OddsRatio_working_3-way'!U240/(3*'OddsRatio_working_3-way'!X240^(1/3))*SIN(('OddsRatio_working_3-way'!Y240+4*PI())/3)</f>
        <v>0.48645878499408196</v>
      </c>
      <c r="AL240" s="11">
        <f>'OddsRatio_working_3-way'!Z240+'OddsRatio_working_3-way'!AF240</f>
        <v>1.0608247697083999</v>
      </c>
      <c r="AM240" s="11">
        <f>'OddsRatio_working_3-way'!AA240+'OddsRatio_working_3-way'!AG240</f>
        <v>-0.62431789308754926</v>
      </c>
      <c r="AN240" s="11">
        <f>'OddsRatio_working_3-way'!AB240+'OddsRatio_working_3-way'!AH240</f>
        <v>-0.43650687662085097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1.0608247697083999</v>
      </c>
      <c r="AS240" s="11">
        <f>IF(('OddsRatio_working_3-way'!X240=0),IF(Q240&gt;0,-Q240^(1/3),(-Q240)^(1/3)),'OddsRatio_working_3-way'!AM240-'OddsRatio_working_3-way'!R240/3)</f>
        <v>-0.62431789308754926</v>
      </c>
      <c r="AT240" s="11">
        <f>IF(('OddsRatio_working_3-way'!X240=0),IF(Q240&gt;0,-Q240^(1/3),(-Q240)^(1/3)),'OddsRatio_working_3-way'!AN240-'OddsRatio_working_3-way'!R240/3)</f>
        <v>-0.43650687662085097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9">
        <f t="shared" si="52"/>
        <v>0.43800392072218569</v>
      </c>
      <c r="E241" s="9">
        <f t="shared" si="53"/>
        <v>0.26430792948491727</v>
      </c>
      <c r="F241" s="9">
        <f t="shared" si="54"/>
        <v>0.29768814979289704</v>
      </c>
      <c r="G241" s="9">
        <f t="shared" si="55"/>
        <v>1.0347456338555236</v>
      </c>
      <c r="H241" s="9">
        <f t="shared" si="56"/>
        <v>2.2830845859808493</v>
      </c>
      <c r="I241" s="9">
        <f t="shared" si="57"/>
        <v>3.7834657550713588</v>
      </c>
      <c r="J241" s="9">
        <f t="shared" si="58"/>
        <v>3.3592200451905945</v>
      </c>
      <c r="K241" s="11">
        <f t="shared" si="59"/>
        <v>0.4464285714285714</v>
      </c>
      <c r="L241" s="11">
        <f t="shared" si="60"/>
        <v>0.2710027100271003</v>
      </c>
      <c r="M241" s="11">
        <f t="shared" si="61"/>
        <v>0.3048780487804878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-0.28051790317554748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0.22905689640520099</v>
      </c>
      <c r="Q241" s="11">
        <f>2*'OddsRatio_working_3-way'!K241*'OddsRatio_working_3-way'!L241*'OddsRatio_working_3-way'!M241</f>
        <v>7.3770337006505954E-2</v>
      </c>
      <c r="R241" s="11">
        <f t="shared" si="62"/>
        <v>0</v>
      </c>
      <c r="S241" s="11">
        <f t="shared" si="63"/>
        <v>-0.81655000915167153</v>
      </c>
      <c r="T241" s="11">
        <f t="shared" si="64"/>
        <v>-0.2629790689699425</v>
      </c>
      <c r="U241" s="11">
        <f>'OddsRatio_working_3-way'!S241-'OddsRatio_working_3-way'!R241^2/3</f>
        <v>-0.81655000915167153</v>
      </c>
      <c r="V241" s="11">
        <f>'OddsRatio_working_3-way'!S241*'OddsRatio_working_3-way'!R241/3-2*'OddsRatio_working_3-way'!R241^3/27-'OddsRatio_working_3-way'!T241</f>
        <v>0.2629790689699425</v>
      </c>
      <c r="W241" s="11">
        <f>'OddsRatio_working_3-way'!V241^2+4*'OddsRatio_working_3-way'!U241^3/27</f>
        <v>-1.1499478526978274E-2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0.14200129334206435</v>
      </c>
      <c r="Y241" s="11">
        <f>IF('OddsRatio_working_3-way'!W241&gt;=0,IF('OddsRatio_working_3-way'!V241+SQRT('OddsRatio_working_3-way'!W241)&gt;0,0,PI()),ACOS('OddsRatio_working_3-way'!V241/(2*'OddsRatio_working_3-way'!X241)))</f>
        <v>0.38718876295522686</v>
      </c>
      <c r="Z241" s="11">
        <f>'OddsRatio_working_3-way'!X241^(1/3)*COS('OddsRatio_working_3-way'!Y241/3)</f>
        <v>0.51737281692776182</v>
      </c>
      <c r="AA241" s="11">
        <f>'OddsRatio_working_3-way'!X241^(1/3)*COS(('OddsRatio_working_3-way'!Y241+2*PI())/3)</f>
        <v>-0.31683732003104703</v>
      </c>
      <c r="AB241" s="11">
        <f>'OddsRatio_working_3-way'!X241^(1/3)*COS(('OddsRatio_working_3-way'!Y241+4*PI())/3)</f>
        <v>-0.20053549689671488</v>
      </c>
      <c r="AC241" s="11">
        <f>'OddsRatio_working_3-way'!X241^(1/3)*SIN('OddsRatio_working_3-way'!Y241/3)</f>
        <v>6.7146888893850926E-2</v>
      </c>
      <c r="AD241" s="11">
        <f>'OddsRatio_working_3-way'!X241^(1/3)*SIN(('OddsRatio_working_3-way'!Y241+2*PI())/3)</f>
        <v>0.41448455824003189</v>
      </c>
      <c r="AE241" s="11">
        <f>'OddsRatio_working_3-way'!X241^(1/3)*SIN(('OddsRatio_working_3-way'!Y241+4*PI())/3)</f>
        <v>-0.4816314471338829</v>
      </c>
      <c r="AF241" s="11">
        <f>-'OddsRatio_working_3-way'!U241/(3*'OddsRatio_working_3-way'!X241^(1/3))*COS(('OddsRatio_working_3-way'!Y241)/3)</f>
        <v>0.51737281692776182</v>
      </c>
      <c r="AG241" s="11">
        <f>-'OddsRatio_working_3-way'!U241/(3*'OddsRatio_working_3-way'!X241^(1/3))*COS(('OddsRatio_working_3-way'!Y241+2*PI())/3)</f>
        <v>-0.31683732003104703</v>
      </c>
      <c r="AH241" s="11">
        <f>-'OddsRatio_working_3-way'!U241/(3*'OddsRatio_working_3-way'!X241^(1/3))*COS(('OddsRatio_working_3-way'!Y241+4*PI())/3)</f>
        <v>-0.20053549689671488</v>
      </c>
      <c r="AI241" s="11">
        <f>'OddsRatio_working_3-way'!U241/(3*'OddsRatio_working_3-way'!X241^(1/3))*SIN(('OddsRatio_working_3-way'!Y241)/3)</f>
        <v>-6.7146888893850926E-2</v>
      </c>
      <c r="AJ241" s="11">
        <f>'OddsRatio_working_3-way'!U241/(3*'OddsRatio_working_3-way'!X241^(1/3))*SIN(('OddsRatio_working_3-way'!Y241+2*PI())/3)</f>
        <v>-0.41448455824003189</v>
      </c>
      <c r="AK241" s="11">
        <f>'OddsRatio_working_3-way'!U241/(3*'OddsRatio_working_3-way'!X241^(1/3))*SIN(('OddsRatio_working_3-way'!Y241+4*PI())/3)</f>
        <v>0.4816314471338829</v>
      </c>
      <c r="AL241" s="11">
        <f>'OddsRatio_working_3-way'!Z241+'OddsRatio_working_3-way'!AF241</f>
        <v>1.0347456338555236</v>
      </c>
      <c r="AM241" s="11">
        <f>'OddsRatio_working_3-way'!AA241+'OddsRatio_working_3-way'!AG241</f>
        <v>-0.63367464006209406</v>
      </c>
      <c r="AN241" s="11">
        <f>'OddsRatio_working_3-way'!AB241+'OddsRatio_working_3-way'!AH241</f>
        <v>-0.40107099379342975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1.0347456338555236</v>
      </c>
      <c r="AS241" s="11">
        <f>IF(('OddsRatio_working_3-way'!X241=0),IF(Q241&gt;0,-Q241^(1/3),(-Q241)^(1/3)),'OddsRatio_working_3-way'!AM241-'OddsRatio_working_3-way'!R241/3)</f>
        <v>-0.63367464006209406</v>
      </c>
      <c r="AT241" s="11">
        <f>IF(('OddsRatio_working_3-way'!X241=0),IF(Q241&gt;0,-Q241^(1/3),(-Q241)^(1/3)),'OddsRatio_working_3-way'!AN241-'OddsRatio_working_3-way'!R241/3)</f>
        <v>-0.40107099379342975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9">
        <f t="shared" si="52"/>
        <v>0.73370531788329829</v>
      </c>
      <c r="E242" s="9">
        <f t="shared" si="53"/>
        <v>0.17230435241771228</v>
      </c>
      <c r="F242" s="9">
        <f t="shared" si="54"/>
        <v>9.3990329698989725E-2</v>
      </c>
      <c r="G242" s="9">
        <f t="shared" si="55"/>
        <v>1.0674853162356315</v>
      </c>
      <c r="H242" s="9">
        <f t="shared" si="56"/>
        <v>1.3629450075201146</v>
      </c>
      <c r="I242" s="9">
        <f t="shared" si="57"/>
        <v>5.8036839230603414</v>
      </c>
      <c r="J242" s="9">
        <f t="shared" si="58"/>
        <v>10.639392405607751</v>
      </c>
      <c r="K242" s="11">
        <f t="shared" si="59"/>
        <v>0.74626865671641784</v>
      </c>
      <c r="L242" s="11">
        <f t="shared" si="60"/>
        <v>0.18181818181818182</v>
      </c>
      <c r="M242" s="11">
        <f t="shared" si="61"/>
        <v>9.9700897308075784E-2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-0.18690062783156647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0.18763248923514397</v>
      </c>
      <c r="Q242" s="11">
        <f>2*'OddsRatio_working_3-way'!K242*'OddsRatio_working_3-way'!L242*'OddsRatio_working_3-way'!M242</f>
        <v>2.7055874439097904E-2</v>
      </c>
      <c r="R242" s="11">
        <f t="shared" si="62"/>
        <v>0</v>
      </c>
      <c r="S242" s="11">
        <f t="shared" si="63"/>
        <v>-1.0039157781975834</v>
      </c>
      <c r="T242" s="11">
        <f t="shared" si="64"/>
        <v>-0.14476074667593128</v>
      </c>
      <c r="U242" s="11">
        <f>'OddsRatio_working_3-way'!S242-'OddsRatio_working_3-way'!R242^2/3</f>
        <v>-1.0039157781975834</v>
      </c>
      <c r="V242" s="11">
        <f>'OddsRatio_working_3-way'!S242*'OddsRatio_working_3-way'!R242/3-2*'OddsRatio_working_3-way'!R242^3/27-'OddsRatio_working_3-way'!T242</f>
        <v>0.14476074667593128</v>
      </c>
      <c r="W242" s="11">
        <f>'OddsRatio_working_3-way'!V242^2+4*'OddsRatio_working_3-way'!U242^3/27</f>
        <v>-0.12893964393905705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0.19358158339394671</v>
      </c>
      <c r="Y242" s="11">
        <f>IF('OddsRatio_working_3-way'!W242&gt;=0,IF('OddsRatio_working_3-way'!V242+SQRT('OddsRatio_working_3-way'!W242)&gt;0,0,PI()),ACOS('OddsRatio_working_3-way'!V242/(2*'OddsRatio_working_3-way'!X242)))</f>
        <v>1.1875846382022661</v>
      </c>
      <c r="Z242" s="11">
        <f>'OddsRatio_working_3-way'!X242^(1/3)*COS('OddsRatio_working_3-way'!Y242/3)</f>
        <v>0.53374265811781585</v>
      </c>
      <c r="AA242" s="11">
        <f>'OddsRatio_working_3-way'!X242^(1/3)*COS(('OddsRatio_working_3-way'!Y242+2*PI())/3)</f>
        <v>-0.46005006942231375</v>
      </c>
      <c r="AB242" s="11">
        <f>'OddsRatio_working_3-way'!X242^(1/3)*COS(('OddsRatio_working_3-way'!Y242+4*PI())/3)</f>
        <v>-7.3692588695502242E-2</v>
      </c>
      <c r="AC242" s="11">
        <f>'OddsRatio_working_3-way'!X242^(1/3)*SIN('OddsRatio_working_3-way'!Y242/3)</f>
        <v>0.22306359550105026</v>
      </c>
      <c r="AD242" s="11">
        <f>'OddsRatio_working_3-way'!X242^(1/3)*SIN(('OddsRatio_working_3-way'!Y242+2*PI())/3)</f>
        <v>0.35070290326293591</v>
      </c>
      <c r="AE242" s="11">
        <f>'OddsRatio_working_3-way'!X242^(1/3)*SIN(('OddsRatio_working_3-way'!Y242+4*PI())/3)</f>
        <v>-0.57376649876398622</v>
      </c>
      <c r="AF242" s="11">
        <f>-'OddsRatio_working_3-way'!U242/(3*'OddsRatio_working_3-way'!X242^(1/3))*COS(('OddsRatio_working_3-way'!Y242)/3)</f>
        <v>0.53374265811781574</v>
      </c>
      <c r="AG242" s="11">
        <f>-'OddsRatio_working_3-way'!U242/(3*'OddsRatio_working_3-way'!X242^(1/3))*COS(('OddsRatio_working_3-way'!Y242+2*PI())/3)</f>
        <v>-0.46005006942231363</v>
      </c>
      <c r="AH242" s="11">
        <f>-'OddsRatio_working_3-way'!U242/(3*'OddsRatio_working_3-way'!X242^(1/3))*COS(('OddsRatio_working_3-way'!Y242+4*PI())/3)</f>
        <v>-7.3692588695502229E-2</v>
      </c>
      <c r="AI242" s="11">
        <f>'OddsRatio_working_3-way'!U242/(3*'OddsRatio_working_3-way'!X242^(1/3))*SIN(('OddsRatio_working_3-way'!Y242)/3)</f>
        <v>-0.22306359550105023</v>
      </c>
      <c r="AJ242" s="11">
        <f>'OddsRatio_working_3-way'!U242/(3*'OddsRatio_working_3-way'!X242^(1/3))*SIN(('OddsRatio_working_3-way'!Y242+2*PI())/3)</f>
        <v>-0.35070290326293585</v>
      </c>
      <c r="AK242" s="11">
        <f>'OddsRatio_working_3-way'!U242/(3*'OddsRatio_working_3-way'!X242^(1/3))*SIN(('OddsRatio_working_3-way'!Y242+4*PI())/3)</f>
        <v>0.57376649876398611</v>
      </c>
      <c r="AL242" s="11">
        <f>'OddsRatio_working_3-way'!Z242+'OddsRatio_working_3-way'!AF242</f>
        <v>1.0674853162356315</v>
      </c>
      <c r="AM242" s="11">
        <f>'OddsRatio_working_3-way'!AA242+'OddsRatio_working_3-way'!AG242</f>
        <v>-0.92010013884462738</v>
      </c>
      <c r="AN242" s="11">
        <f>'OddsRatio_working_3-way'!AB242+'OddsRatio_working_3-way'!AH242</f>
        <v>-0.14738517739100448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1.0674853162356315</v>
      </c>
      <c r="AS242" s="11">
        <f>IF(('OddsRatio_working_3-way'!X242=0),IF(Q242&gt;0,-Q242^(1/3),(-Q242)^(1/3)),'OddsRatio_working_3-way'!AM242-'OddsRatio_working_3-way'!R242/3)</f>
        <v>-0.92010013884462738</v>
      </c>
      <c r="AT242" s="11">
        <f>IF(('OddsRatio_working_3-way'!X242=0),IF(Q242&gt;0,-Q242^(1/3),(-Q242)^(1/3)),'OddsRatio_working_3-way'!AN242-'OddsRatio_working_3-way'!R242/3)</f>
        <v>-0.14738517739100448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9">
        <f t="shared" si="52"/>
        <v>0.14280929509525106</v>
      </c>
      <c r="E243" s="9">
        <f t="shared" si="53"/>
        <v>0.20942433877269695</v>
      </c>
      <c r="F243" s="9">
        <f t="shared" si="54"/>
        <v>0.64776636613205218</v>
      </c>
      <c r="G243" s="9">
        <f t="shared" si="55"/>
        <v>1.0457047606032841</v>
      </c>
      <c r="H243" s="9">
        <f t="shared" si="56"/>
        <v>7.0023453258628523</v>
      </c>
      <c r="I243" s="9">
        <f t="shared" si="57"/>
        <v>4.7749941857778566</v>
      </c>
      <c r="J243" s="9">
        <f t="shared" si="58"/>
        <v>1.5437664755137075</v>
      </c>
      <c r="K243" s="11">
        <f t="shared" si="59"/>
        <v>0.14836795252225518</v>
      </c>
      <c r="L243" s="11">
        <f t="shared" si="60"/>
        <v>0.21691973969631234</v>
      </c>
      <c r="M243" s="11">
        <f t="shared" si="61"/>
        <v>0.65789473684210531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-0.22814871553904881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0.20898385823077101</v>
      </c>
      <c r="Q243" s="11">
        <f>2*'OddsRatio_working_3-way'!K243*'OddsRatio_working_3-way'!L243*'OddsRatio_working_3-way'!M243</f>
        <v>4.2347286368950555E-2</v>
      </c>
      <c r="R243" s="11">
        <f t="shared" si="62"/>
        <v>0</v>
      </c>
      <c r="S243" s="11">
        <f t="shared" si="63"/>
        <v>-0.91599839927655591</v>
      </c>
      <c r="T243" s="11">
        <f t="shared" si="64"/>
        <v>-0.18561264423030513</v>
      </c>
      <c r="U243" s="11">
        <f>'OddsRatio_working_3-way'!S243-'OddsRatio_working_3-way'!R243^2/3</f>
        <v>-0.91599839927655591</v>
      </c>
      <c r="V243" s="11">
        <f>'OddsRatio_working_3-way'!S243*'OddsRatio_working_3-way'!R243/3-2*'OddsRatio_working_3-way'!R243^3/27-'OddsRatio_working_3-way'!T243</f>
        <v>0.18561264423030513</v>
      </c>
      <c r="W243" s="11">
        <f>'OddsRatio_working_3-way'!V243^2+4*'OddsRatio_working_3-way'!U243^3/27</f>
        <v>-7.9410356185865436E-2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0.1687175227147667</v>
      </c>
      <c r="Y243" s="11">
        <f>IF('OddsRatio_working_3-way'!W243&gt;=0,IF('OddsRatio_working_3-way'!V243+SQRT('OddsRatio_working_3-way'!W243)&gt;0,0,PI()),ACOS('OddsRatio_working_3-way'!V243/(2*'OddsRatio_working_3-way'!X243)))</f>
        <v>0.98834916225504776</v>
      </c>
      <c r="Z243" s="11">
        <f>'OddsRatio_working_3-way'!X243^(1/3)*COS('OddsRatio_working_3-way'!Y243/3)</f>
        <v>0.52285238030164205</v>
      </c>
      <c r="AA243" s="11">
        <f>'OddsRatio_working_3-way'!X243^(1/3)*COS(('OddsRatio_working_3-way'!Y243+2*PI())/3)</f>
        <v>-0.41624428059512025</v>
      </c>
      <c r="AB243" s="11">
        <f>'OddsRatio_working_3-way'!X243^(1/3)*COS(('OddsRatio_working_3-way'!Y243+4*PI())/3)</f>
        <v>-0.10660809970652199</v>
      </c>
      <c r="AC243" s="11">
        <f>'OddsRatio_working_3-way'!X243^(1/3)*SIN('OddsRatio_working_3-way'!Y243/3)</f>
        <v>0.17876853238688004</v>
      </c>
      <c r="AD243" s="11">
        <f>'OddsRatio_working_3-way'!X243^(1/3)*SIN(('OddsRatio_working_3-way'!Y243+2*PI())/3)</f>
        <v>0.36341917757694453</v>
      </c>
      <c r="AE243" s="11">
        <f>'OddsRatio_working_3-way'!X243^(1/3)*SIN(('OddsRatio_working_3-way'!Y243+4*PI())/3)</f>
        <v>-0.54218770996382448</v>
      </c>
      <c r="AF243" s="11">
        <f>-'OddsRatio_working_3-way'!U243/(3*'OddsRatio_working_3-way'!X243^(1/3))*COS(('OddsRatio_working_3-way'!Y243)/3)</f>
        <v>0.52285238030164205</v>
      </c>
      <c r="AG243" s="11">
        <f>-'OddsRatio_working_3-way'!U243/(3*'OddsRatio_working_3-way'!X243^(1/3))*COS(('OddsRatio_working_3-way'!Y243+2*PI())/3)</f>
        <v>-0.41624428059512025</v>
      </c>
      <c r="AH243" s="11">
        <f>-'OddsRatio_working_3-way'!U243/(3*'OddsRatio_working_3-way'!X243^(1/3))*COS(('OddsRatio_working_3-way'!Y243+4*PI())/3)</f>
        <v>-0.10660809970652199</v>
      </c>
      <c r="AI243" s="11">
        <f>'OddsRatio_working_3-way'!U243/(3*'OddsRatio_working_3-way'!X243^(1/3))*SIN(('OddsRatio_working_3-way'!Y243)/3)</f>
        <v>-0.17876853238688004</v>
      </c>
      <c r="AJ243" s="11">
        <f>'OddsRatio_working_3-way'!U243/(3*'OddsRatio_working_3-way'!X243^(1/3))*SIN(('OddsRatio_working_3-way'!Y243+2*PI())/3)</f>
        <v>-0.36341917757694453</v>
      </c>
      <c r="AK243" s="11">
        <f>'OddsRatio_working_3-way'!U243/(3*'OddsRatio_working_3-way'!X243^(1/3))*SIN(('OddsRatio_working_3-way'!Y243+4*PI())/3)</f>
        <v>0.54218770996382448</v>
      </c>
      <c r="AL243" s="11">
        <f>'OddsRatio_working_3-way'!Z243+'OddsRatio_working_3-way'!AF243</f>
        <v>1.0457047606032841</v>
      </c>
      <c r="AM243" s="11">
        <f>'OddsRatio_working_3-way'!AA243+'OddsRatio_working_3-way'!AG243</f>
        <v>-0.83248856119024051</v>
      </c>
      <c r="AN243" s="11">
        <f>'OddsRatio_working_3-way'!AB243+'OddsRatio_working_3-way'!AH243</f>
        <v>-0.21321619941304398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1.0457047606032841</v>
      </c>
      <c r="AS243" s="11">
        <f>IF(('OddsRatio_working_3-way'!X243=0),IF(Q243&gt;0,-Q243^(1/3),(-Q243)^(1/3)),'OddsRatio_working_3-way'!AM243-'OddsRatio_working_3-way'!R243/3)</f>
        <v>-0.83248856119024051</v>
      </c>
      <c r="AT243" s="11">
        <f>IF(('OddsRatio_working_3-way'!X243=0),IF(Q243&gt;0,-Q243^(1/3),(-Q243)^(1/3)),'OddsRatio_working_3-way'!AN243-'OddsRatio_working_3-way'!R243/3)</f>
        <v>-0.21321619941304398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9">
        <f t="shared" si="52"/>
        <v>0.22912433046258548</v>
      </c>
      <c r="E244" s="9">
        <f t="shared" si="53"/>
        <v>0.2307715170152643</v>
      </c>
      <c r="F244" s="9">
        <f t="shared" si="54"/>
        <v>0.54010415252215049</v>
      </c>
      <c r="G244" s="9">
        <f t="shared" si="55"/>
        <v>1.0384082252768483</v>
      </c>
      <c r="H244" s="9">
        <f t="shared" si="56"/>
        <v>4.364442649896989</v>
      </c>
      <c r="I244" s="9">
        <f t="shared" si="57"/>
        <v>4.3332904031386823</v>
      </c>
      <c r="J244" s="9">
        <f t="shared" si="58"/>
        <v>1.8514947447270154</v>
      </c>
      <c r="K244" s="11">
        <f t="shared" si="59"/>
        <v>0.23584905660377356</v>
      </c>
      <c r="L244" s="11">
        <f t="shared" si="60"/>
        <v>0.23752969121140144</v>
      </c>
      <c r="M244" s="11">
        <f t="shared" si="61"/>
        <v>0.54945054945054939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-0.2625092157875738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0.22377680581418313</v>
      </c>
      <c r="Q244" s="11">
        <f>2*'OddsRatio_working_3-way'!K244*'OddsRatio_working_3-way'!L244*'OddsRatio_working_3-way'!M244</f>
        <v>6.156170723911502E-2</v>
      </c>
      <c r="R244" s="11">
        <f t="shared" si="62"/>
        <v>0</v>
      </c>
      <c r="S244" s="11">
        <f t="shared" si="63"/>
        <v>-0.8524531420461311</v>
      </c>
      <c r="T244" s="11">
        <f t="shared" si="64"/>
        <v>-0.23451255627128775</v>
      </c>
      <c r="U244" s="11">
        <f>'OddsRatio_working_3-way'!S244-'OddsRatio_working_3-way'!R244^2/3</f>
        <v>-0.8524531420461311</v>
      </c>
      <c r="V244" s="11">
        <f>'OddsRatio_working_3-way'!S244*'OddsRatio_working_3-way'!R244/3-2*'OddsRatio_working_3-way'!R244^3/27-'OddsRatio_working_3-way'!T244</f>
        <v>0.23451255627128775</v>
      </c>
      <c r="W244" s="11">
        <f>'OddsRatio_working_3-way'!V244^2+4*'OddsRatio_working_3-way'!U244^3/27</f>
        <v>-3.6775349218929554E-2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0.15146904656383053</v>
      </c>
      <c r="Y244" s="11">
        <f>IF('OddsRatio_working_3-way'!W244&gt;=0,IF('OddsRatio_working_3-way'!V244+SQRT('OddsRatio_working_3-way'!W244)&gt;0,0,PI()),ACOS('OddsRatio_working_3-way'!V244/(2*'OddsRatio_working_3-way'!X244)))</f>
        <v>0.68546148288539821</v>
      </c>
      <c r="Z244" s="11">
        <f>'OddsRatio_working_3-way'!X244^(1/3)*COS('OddsRatio_working_3-way'!Y244/3)</f>
        <v>0.51920411263842425</v>
      </c>
      <c r="AA244" s="11">
        <f>'OddsRatio_working_3-way'!X244^(1/3)*COS(('OddsRatio_working_3-way'!Y244+2*PI())/3)</f>
        <v>-0.36416592472528558</v>
      </c>
      <c r="AB244" s="11">
        <f>'OddsRatio_working_3-way'!X244^(1/3)*COS(('OddsRatio_working_3-way'!Y244+4*PI())/3)</f>
        <v>-0.15503818791313878</v>
      </c>
      <c r="AC244" s="11">
        <f>'OddsRatio_working_3-way'!X244^(1/3)*SIN('OddsRatio_working_3-way'!Y244/3)</f>
        <v>0.12073995514351017</v>
      </c>
      <c r="AD244" s="11">
        <f>'OddsRatio_working_3-way'!X244^(1/3)*SIN(('OddsRatio_working_3-way'!Y244+2*PI())/3)</f>
        <v>0.38927397372247741</v>
      </c>
      <c r="AE244" s="11">
        <f>'OddsRatio_working_3-way'!X244^(1/3)*SIN(('OddsRatio_working_3-way'!Y244+4*PI())/3)</f>
        <v>-0.51001392886598762</v>
      </c>
      <c r="AF244" s="11">
        <f>-'OddsRatio_working_3-way'!U244/(3*'OddsRatio_working_3-way'!X244^(1/3))*COS(('OddsRatio_working_3-way'!Y244)/3)</f>
        <v>0.51920411263842414</v>
      </c>
      <c r="AG244" s="11">
        <f>-'OddsRatio_working_3-way'!U244/(3*'OddsRatio_working_3-way'!X244^(1/3))*COS(('OddsRatio_working_3-way'!Y244+2*PI())/3)</f>
        <v>-0.36416592472528553</v>
      </c>
      <c r="AH244" s="11">
        <f>-'OddsRatio_working_3-way'!U244/(3*'OddsRatio_working_3-way'!X244^(1/3))*COS(('OddsRatio_working_3-way'!Y244+4*PI())/3)</f>
        <v>-0.15503818791313875</v>
      </c>
      <c r="AI244" s="11">
        <f>'OddsRatio_working_3-way'!U244/(3*'OddsRatio_working_3-way'!X244^(1/3))*SIN(('OddsRatio_working_3-way'!Y244)/3)</f>
        <v>-0.12073995514351014</v>
      </c>
      <c r="AJ244" s="11">
        <f>'OddsRatio_working_3-way'!U244/(3*'OddsRatio_working_3-way'!X244^(1/3))*SIN(('OddsRatio_working_3-way'!Y244+2*PI())/3)</f>
        <v>-0.38927397372247735</v>
      </c>
      <c r="AK244" s="11">
        <f>'OddsRatio_working_3-way'!U244/(3*'OddsRatio_working_3-way'!X244^(1/3))*SIN(('OddsRatio_working_3-way'!Y244+4*PI())/3)</f>
        <v>0.51001392886598751</v>
      </c>
      <c r="AL244" s="11">
        <f>'OddsRatio_working_3-way'!Z244+'OddsRatio_working_3-way'!AF244</f>
        <v>1.0384082252768483</v>
      </c>
      <c r="AM244" s="11">
        <f>'OddsRatio_working_3-way'!AA244+'OddsRatio_working_3-way'!AG244</f>
        <v>-0.72833184945057106</v>
      </c>
      <c r="AN244" s="11">
        <f>'OddsRatio_working_3-way'!AB244+'OddsRatio_working_3-way'!AH244</f>
        <v>-0.31007637582627756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1.0384082252768483</v>
      </c>
      <c r="AS244" s="11">
        <f>IF(('OddsRatio_working_3-way'!X244=0),IF(Q244&gt;0,-Q244^(1/3),(-Q244)^(1/3)),'OddsRatio_working_3-way'!AM244-'OddsRatio_working_3-way'!R244/3)</f>
        <v>-0.72833184945057106</v>
      </c>
      <c r="AT244" s="11">
        <f>IF(('OddsRatio_working_3-way'!X244=0),IF(Q244&gt;0,-Q244^(1/3),(-Q244)^(1/3)),'OddsRatio_working_3-way'!AN244-'OddsRatio_working_3-way'!R244/3)</f>
        <v>-0.31007637582627756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9">
        <f t="shared" si="52"/>
        <v>0.44567785655839626</v>
      </c>
      <c r="E245" s="9">
        <f t="shared" si="53"/>
        <v>0.26326253836526048</v>
      </c>
      <c r="F245" s="9">
        <f t="shared" si="54"/>
        <v>0.29105960507634354</v>
      </c>
      <c r="G245" s="9">
        <f t="shared" si="55"/>
        <v>1.036477609863355</v>
      </c>
      <c r="H245" s="9">
        <f t="shared" si="56"/>
        <v>2.2437731318360261</v>
      </c>
      <c r="I245" s="9">
        <f t="shared" si="57"/>
        <v>3.7984895466310586</v>
      </c>
      <c r="J245" s="9">
        <f t="shared" si="58"/>
        <v>3.4357223831788843</v>
      </c>
      <c r="K245" s="11">
        <f t="shared" si="59"/>
        <v>0.45454545454545453</v>
      </c>
      <c r="L245" s="11">
        <f t="shared" si="60"/>
        <v>0.27027027027027023</v>
      </c>
      <c r="M245" s="11">
        <f t="shared" si="61"/>
        <v>0.29850746268656714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-0.27921815981517484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0.22919799039202021</v>
      </c>
      <c r="Q245" s="11">
        <f>2*'OddsRatio_working_3-way'!K245*'OddsRatio_working_3-way'!L245*'OddsRatio_working_3-way'!M245</f>
        <v>7.3343356925446454E-2</v>
      </c>
      <c r="R245" s="11">
        <f t="shared" si="62"/>
        <v>0</v>
      </c>
      <c r="S245" s="11">
        <f t="shared" si="63"/>
        <v>-0.82085631731021758</v>
      </c>
      <c r="T245" s="11">
        <f t="shared" si="64"/>
        <v>-0.26267402153926961</v>
      </c>
      <c r="U245" s="11">
        <f>'OddsRatio_working_3-way'!S245-'OddsRatio_working_3-way'!R245^2/3</f>
        <v>-0.82085631731021758</v>
      </c>
      <c r="V245" s="11">
        <f>'OddsRatio_working_3-way'!S245*'OddsRatio_working_3-way'!R245/3-2*'OddsRatio_working_3-way'!R245^3/27-'OddsRatio_working_3-way'!T245</f>
        <v>0.26267402153926961</v>
      </c>
      <c r="W245" s="11">
        <f>'OddsRatio_working_3-way'!V245^2+4*'OddsRatio_working_3-way'!U245^3/27</f>
        <v>-1.2942679559980907E-2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0.14312609925481234</v>
      </c>
      <c r="Y245" s="11">
        <f>IF('OddsRatio_working_3-way'!W245&gt;=0,IF('OddsRatio_working_3-way'!V245+SQRT('OddsRatio_working_3-way'!W245)&gt;0,0,PI()),ACOS('OddsRatio_working_3-way'!V245/(2*'OddsRatio_working_3-way'!X245)))</f>
        <v>0.40871707090515663</v>
      </c>
      <c r="Z245" s="11">
        <f>'OddsRatio_working_3-way'!X245^(1/3)*COS('OddsRatio_working_3-way'!Y245/3)</f>
        <v>0.51823880493167762</v>
      </c>
      <c r="AA245" s="11">
        <f>'OddsRatio_working_3-way'!X245^(1/3)*COS(('OddsRatio_working_3-way'!Y245+2*PI())/3)</f>
        <v>-0.32064569867156134</v>
      </c>
      <c r="AB245" s="11">
        <f>'OddsRatio_working_3-way'!X245^(1/3)*COS(('OddsRatio_working_3-way'!Y245+4*PI())/3)</f>
        <v>-0.19759310626011622</v>
      </c>
      <c r="AC245" s="11">
        <f>'OddsRatio_working_3-way'!X245^(1/3)*SIN('OddsRatio_working_3-way'!Y245/3)</f>
        <v>7.1044447353229137E-2</v>
      </c>
      <c r="AD245" s="11">
        <f>'OddsRatio_working_3-way'!X245^(1/3)*SIN(('OddsRatio_working_3-way'!Y245+2*PI())/3)</f>
        <v>0.41328574662110656</v>
      </c>
      <c r="AE245" s="11">
        <f>'OddsRatio_working_3-way'!X245^(1/3)*SIN(('OddsRatio_working_3-way'!Y245+4*PI())/3)</f>
        <v>-0.48433019397433569</v>
      </c>
      <c r="AF245" s="11">
        <f>-'OddsRatio_working_3-way'!U245/(3*'OddsRatio_working_3-way'!X245^(1/3))*COS(('OddsRatio_working_3-way'!Y245)/3)</f>
        <v>0.51823880493167751</v>
      </c>
      <c r="AG245" s="11">
        <f>-'OddsRatio_working_3-way'!U245/(3*'OddsRatio_working_3-way'!X245^(1/3))*COS(('OddsRatio_working_3-way'!Y245+2*PI())/3)</f>
        <v>-0.32064569867156129</v>
      </c>
      <c r="AH245" s="11">
        <f>-'OddsRatio_working_3-way'!U245/(3*'OddsRatio_working_3-way'!X245^(1/3))*COS(('OddsRatio_working_3-way'!Y245+4*PI())/3)</f>
        <v>-0.1975931062601162</v>
      </c>
      <c r="AI245" s="11">
        <f>'OddsRatio_working_3-way'!U245/(3*'OddsRatio_working_3-way'!X245^(1/3))*SIN(('OddsRatio_working_3-way'!Y245)/3)</f>
        <v>-7.1044447353229123E-2</v>
      </c>
      <c r="AJ245" s="11">
        <f>'OddsRatio_working_3-way'!U245/(3*'OddsRatio_working_3-way'!X245^(1/3))*SIN(('OddsRatio_working_3-way'!Y245+2*PI())/3)</f>
        <v>-0.41328574662110645</v>
      </c>
      <c r="AK245" s="11">
        <f>'OddsRatio_working_3-way'!U245/(3*'OddsRatio_working_3-way'!X245^(1/3))*SIN(('OddsRatio_working_3-way'!Y245+4*PI())/3)</f>
        <v>0.48433019397433558</v>
      </c>
      <c r="AL245" s="11">
        <f>'OddsRatio_working_3-way'!Z245+'OddsRatio_working_3-way'!AF245</f>
        <v>1.036477609863355</v>
      </c>
      <c r="AM245" s="11">
        <f>'OddsRatio_working_3-way'!AA245+'OddsRatio_working_3-way'!AG245</f>
        <v>-0.64129139734312268</v>
      </c>
      <c r="AN245" s="11">
        <f>'OddsRatio_working_3-way'!AB245+'OddsRatio_working_3-way'!AH245</f>
        <v>-0.39518621252023245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1.036477609863355</v>
      </c>
      <c r="AS245" s="11">
        <f>IF(('OddsRatio_working_3-way'!X245=0),IF(Q245&gt;0,-Q245^(1/3),(-Q245)^(1/3)),'OddsRatio_working_3-way'!AM245-'OddsRatio_working_3-way'!R245/3)</f>
        <v>-0.64129139734312268</v>
      </c>
      <c r="AT245" s="11">
        <f>IF(('OddsRatio_working_3-way'!X245=0),IF(Q245&gt;0,-Q245^(1/3),(-Q245)^(1/3)),'OddsRatio_working_3-way'!AN245-'OddsRatio_working_3-way'!R245/3)</f>
        <v>-0.39518621252023245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9">
        <f t="shared" si="52"/>
        <v>0.30821866489848021</v>
      </c>
      <c r="E246" s="9">
        <f t="shared" si="53"/>
        <v>0.32632066124780418</v>
      </c>
      <c r="F246" s="9">
        <f t="shared" si="54"/>
        <v>0.365460673853716</v>
      </c>
      <c r="G246" s="9">
        <f t="shared" si="55"/>
        <v>1.0587027577549988</v>
      </c>
      <c r="H246" s="9">
        <f t="shared" si="56"/>
        <v>3.2444498464405971</v>
      </c>
      <c r="I246" s="9">
        <f t="shared" si="57"/>
        <v>3.0644703776222477</v>
      </c>
      <c r="J246" s="9">
        <f t="shared" si="58"/>
        <v>2.7362725227181977</v>
      </c>
      <c r="K246" s="11">
        <f t="shared" si="59"/>
        <v>0.32051282051282048</v>
      </c>
      <c r="L246" s="11">
        <f t="shared" si="60"/>
        <v>0.33898305084745761</v>
      </c>
      <c r="M246" s="11">
        <f t="shared" si="61"/>
        <v>0.37878787878787878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-0.27901900359527498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0.23499334940012906</v>
      </c>
      <c r="Q246" s="11">
        <f>2*'OddsRatio_working_3-way'!K246*'OddsRatio_working_3-way'!L246*'OddsRatio_working_3-way'!M246</f>
        <v>8.2309404343302639E-2</v>
      </c>
      <c r="R246" s="11">
        <f t="shared" si="62"/>
        <v>0</v>
      </c>
      <c r="S246" s="11">
        <f t="shared" si="63"/>
        <v>-0.84221270369452539</v>
      </c>
      <c r="T246" s="11">
        <f t="shared" si="64"/>
        <v>-0.29499569306288104</v>
      </c>
      <c r="U246" s="11">
        <f>'OddsRatio_working_3-way'!S246-'OddsRatio_working_3-way'!R246^2/3</f>
        <v>-0.84221270369452539</v>
      </c>
      <c r="V246" s="11">
        <f>'OddsRatio_working_3-way'!S246*'OddsRatio_working_3-way'!R246/3-2*'OddsRatio_working_3-way'!R246^3/27-'OddsRatio_working_3-way'!T246</f>
        <v>0.29499569306288104</v>
      </c>
      <c r="W246" s="11">
        <f>'OddsRatio_working_3-way'!V246^2+4*'OddsRatio_working_3-way'!U246^3/27</f>
        <v>-1.481274419439127E-3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0.14874788514890611</v>
      </c>
      <c r="Y246" s="11">
        <f>IF('OddsRatio_working_3-way'!W246&gt;=0,IF('OddsRatio_working_3-way'!V246+SQRT('OddsRatio_working_3-way'!W246)&gt;0,0,PI()),ACOS('OddsRatio_working_3-way'!V246/(2*'OddsRatio_working_3-way'!X246)))</f>
        <v>0.1297346319410897</v>
      </c>
      <c r="Z246" s="11">
        <f>'OddsRatio_working_3-way'!X246^(1/3)*COS('OddsRatio_working_3-way'!Y246/3)</f>
        <v>0.5293513788774995</v>
      </c>
      <c r="AA246" s="11">
        <f>'OddsRatio_working_3-way'!X246^(1/3)*COS(('OddsRatio_working_3-way'!Y246+2*PI())/3)</f>
        <v>-0.28451288137709763</v>
      </c>
      <c r="AB246" s="11">
        <f>'OddsRatio_working_3-way'!X246^(1/3)*COS(('OddsRatio_working_3-way'!Y246+4*PI())/3)</f>
        <v>-0.24483849750040201</v>
      </c>
      <c r="AC246" s="11">
        <f>'OddsRatio_working_3-way'!X246^(1/3)*SIN('OddsRatio_working_3-way'!Y246/3)</f>
        <v>2.2906016211142792E-2</v>
      </c>
      <c r="AD246" s="11">
        <f>'OddsRatio_working_3-way'!X246^(1/3)*SIN(('OddsRatio_working_3-way'!Y246+2*PI())/3)</f>
        <v>0.44697873353066447</v>
      </c>
      <c r="AE246" s="11">
        <f>'OddsRatio_working_3-way'!X246^(1/3)*SIN(('OddsRatio_working_3-way'!Y246+4*PI())/3)</f>
        <v>-0.46988474974180727</v>
      </c>
      <c r="AF246" s="11">
        <f>-'OddsRatio_working_3-way'!U246/(3*'OddsRatio_working_3-way'!X246^(1/3))*COS(('OddsRatio_working_3-way'!Y246)/3)</f>
        <v>0.52935137887749928</v>
      </c>
      <c r="AG246" s="11">
        <f>-'OddsRatio_working_3-way'!U246/(3*'OddsRatio_working_3-way'!X246^(1/3))*COS(('OddsRatio_working_3-way'!Y246+2*PI())/3)</f>
        <v>-0.28451288137709752</v>
      </c>
      <c r="AH246" s="11">
        <f>-'OddsRatio_working_3-way'!U246/(3*'OddsRatio_working_3-way'!X246^(1/3))*COS(('OddsRatio_working_3-way'!Y246+4*PI())/3)</f>
        <v>-0.2448384975004019</v>
      </c>
      <c r="AI246" s="11">
        <f>'OddsRatio_working_3-way'!U246/(3*'OddsRatio_working_3-way'!X246^(1/3))*SIN(('OddsRatio_working_3-way'!Y246)/3)</f>
        <v>-2.2906016211142782E-2</v>
      </c>
      <c r="AJ246" s="11">
        <f>'OddsRatio_working_3-way'!U246/(3*'OddsRatio_working_3-way'!X246^(1/3))*SIN(('OddsRatio_working_3-way'!Y246+2*PI())/3)</f>
        <v>-0.44697873353066431</v>
      </c>
      <c r="AK246" s="11">
        <f>'OddsRatio_working_3-way'!U246/(3*'OddsRatio_working_3-way'!X246^(1/3))*SIN(('OddsRatio_working_3-way'!Y246+4*PI())/3)</f>
        <v>0.46988474974180705</v>
      </c>
      <c r="AL246" s="11">
        <f>'OddsRatio_working_3-way'!Z246+'OddsRatio_working_3-way'!AF246</f>
        <v>1.0587027577549988</v>
      </c>
      <c r="AM246" s="11">
        <f>'OddsRatio_working_3-way'!AA246+'OddsRatio_working_3-way'!AG246</f>
        <v>-0.56902576275419514</v>
      </c>
      <c r="AN246" s="11">
        <f>'OddsRatio_working_3-way'!AB246+'OddsRatio_working_3-way'!AH246</f>
        <v>-0.48967699500080392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1.0587027577549988</v>
      </c>
      <c r="AS246" s="11">
        <f>IF(('OddsRatio_working_3-way'!X246=0),IF(Q246&gt;0,-Q246^(1/3),(-Q246)^(1/3)),'OddsRatio_working_3-way'!AM246-'OddsRatio_working_3-way'!R246/3)</f>
        <v>-0.56902576275419514</v>
      </c>
      <c r="AT246" s="11">
        <f>IF(('OddsRatio_working_3-way'!X246=0),IF(Q246&gt;0,-Q246^(1/3),(-Q246)^(1/3)),'OddsRatio_working_3-way'!AN246-'OddsRatio_working_3-way'!R246/3)</f>
        <v>-0.48967699500080392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9">
        <f t="shared" si="52"/>
        <v>0.23274942721247646</v>
      </c>
      <c r="E247" s="9">
        <f t="shared" si="53"/>
        <v>0.27836803677047062</v>
      </c>
      <c r="F247" s="9">
        <f t="shared" si="54"/>
        <v>0.48888253601705278</v>
      </c>
      <c r="G247" s="9">
        <f t="shared" si="55"/>
        <v>1.0668174749802644</v>
      </c>
      <c r="H247" s="9">
        <f t="shared" si="56"/>
        <v>4.2964659976890172</v>
      </c>
      <c r="I247" s="9">
        <f t="shared" si="57"/>
        <v>3.5923664642020436</v>
      </c>
      <c r="J247" s="9">
        <f t="shared" si="58"/>
        <v>2.0454811254806593</v>
      </c>
      <c r="K247" s="11">
        <f t="shared" si="59"/>
        <v>0.24449877750611249</v>
      </c>
      <c r="L247" s="11">
        <f t="shared" si="60"/>
        <v>0.29154518950437314</v>
      </c>
      <c r="M247" s="11">
        <f t="shared" si="61"/>
        <v>0.50505050505050508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-0.26491601308227219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0.23400801805073049</v>
      </c>
      <c r="Q247" s="11">
        <f>2*'OddsRatio_working_3-way'!K247*'OddsRatio_working_3-way'!L247*'OddsRatio_working_3-way'!M247</f>
        <v>7.2002467092532454E-2</v>
      </c>
      <c r="R247" s="11">
        <f t="shared" si="62"/>
        <v>0</v>
      </c>
      <c r="S247" s="11">
        <f t="shared" si="63"/>
        <v>-0.88332907976407249</v>
      </c>
      <c r="T247" s="11">
        <f t="shared" si="64"/>
        <v>-0.27179356300433</v>
      </c>
      <c r="U247" s="11">
        <f>'OddsRatio_working_3-way'!S247-'OddsRatio_working_3-way'!R247^2/3</f>
        <v>-0.88332907976407249</v>
      </c>
      <c r="V247" s="11">
        <f>'OddsRatio_working_3-way'!S247*'OddsRatio_working_3-way'!R247/3-2*'OddsRatio_working_3-way'!R247^3/27-'OddsRatio_working_3-way'!T247</f>
        <v>0.27179356300433</v>
      </c>
      <c r="W247" s="11">
        <f>'OddsRatio_working_3-way'!V247^2+4*'OddsRatio_working_3-way'!U247^3/27</f>
        <v>-2.8237209260760163E-2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0.15977245550418639</v>
      </c>
      <c r="Y247" s="11">
        <f>IF('OddsRatio_working_3-way'!W247&gt;=0,IF('OddsRatio_working_3-way'!V247+SQRT('OddsRatio_working_3-way'!W247)&gt;0,0,PI()),ACOS('OddsRatio_working_3-way'!V247/(2*'OddsRatio_working_3-way'!X247)))</f>
        <v>0.55373847234289419</v>
      </c>
      <c r="Z247" s="11">
        <f>'OddsRatio_working_3-way'!X247^(1/3)*COS('OddsRatio_working_3-way'!Y247/3)</f>
        <v>0.53340873749013229</v>
      </c>
      <c r="AA247" s="11">
        <f>'OddsRatio_working_3-way'!X247^(1/3)*COS(('OddsRatio_working_3-way'!Y247+2*PI())/3)</f>
        <v>-0.35295173982329403</v>
      </c>
      <c r="AB247" s="11">
        <f>'OddsRatio_working_3-way'!X247^(1/3)*COS(('OddsRatio_working_3-way'!Y247+4*PI())/3)</f>
        <v>-0.18045699766683812</v>
      </c>
      <c r="AC247" s="11">
        <f>'OddsRatio_working_3-way'!X247^(1/3)*SIN('OddsRatio_working_3-way'!Y247/3)</f>
        <v>9.9589885817824797E-2</v>
      </c>
      <c r="AD247" s="11">
        <f>'OddsRatio_working_3-way'!X247^(1/3)*SIN(('OddsRatio_working_3-way'!Y247+2*PI())/3)</f>
        <v>0.41215057435812702</v>
      </c>
      <c r="AE247" s="11">
        <f>'OddsRatio_working_3-way'!X247^(1/3)*SIN(('OddsRatio_working_3-way'!Y247+4*PI())/3)</f>
        <v>-0.51174046017595187</v>
      </c>
      <c r="AF247" s="11">
        <f>-'OddsRatio_working_3-way'!U247/(3*'OddsRatio_working_3-way'!X247^(1/3))*COS(('OddsRatio_working_3-way'!Y247)/3)</f>
        <v>0.53340873749013218</v>
      </c>
      <c r="AG247" s="11">
        <f>-'OddsRatio_working_3-way'!U247/(3*'OddsRatio_working_3-way'!X247^(1/3))*COS(('OddsRatio_working_3-way'!Y247+2*PI())/3)</f>
        <v>-0.35295173982329392</v>
      </c>
      <c r="AH247" s="11">
        <f>-'OddsRatio_working_3-way'!U247/(3*'OddsRatio_working_3-way'!X247^(1/3))*COS(('OddsRatio_working_3-way'!Y247+4*PI())/3)</f>
        <v>-0.18045699766683809</v>
      </c>
      <c r="AI247" s="11">
        <f>'OddsRatio_working_3-way'!U247/(3*'OddsRatio_working_3-way'!X247^(1/3))*SIN(('OddsRatio_working_3-way'!Y247)/3)</f>
        <v>-9.9589885817824769E-2</v>
      </c>
      <c r="AJ247" s="11">
        <f>'OddsRatio_working_3-way'!U247/(3*'OddsRatio_working_3-way'!X247^(1/3))*SIN(('OddsRatio_working_3-way'!Y247+2*PI())/3)</f>
        <v>-0.41215057435812696</v>
      </c>
      <c r="AK247" s="11">
        <f>'OddsRatio_working_3-way'!U247/(3*'OddsRatio_working_3-way'!X247^(1/3))*SIN(('OddsRatio_working_3-way'!Y247+4*PI())/3)</f>
        <v>0.51174046017595187</v>
      </c>
      <c r="AL247" s="11">
        <f>'OddsRatio_working_3-way'!Z247+'OddsRatio_working_3-way'!AF247</f>
        <v>1.0668174749802644</v>
      </c>
      <c r="AM247" s="11">
        <f>'OddsRatio_working_3-way'!AA247+'OddsRatio_working_3-way'!AG247</f>
        <v>-0.70590347964658795</v>
      </c>
      <c r="AN247" s="11">
        <f>'OddsRatio_working_3-way'!AB247+'OddsRatio_working_3-way'!AH247</f>
        <v>-0.36091399533367619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1.0668174749802644</v>
      </c>
      <c r="AS247" s="11">
        <f>IF(('OddsRatio_working_3-way'!X247=0),IF(Q247&gt;0,-Q247^(1/3),(-Q247)^(1/3)),'OddsRatio_working_3-way'!AM247-'OddsRatio_working_3-way'!R247/3)</f>
        <v>-0.70590347964658795</v>
      </c>
      <c r="AT247" s="11">
        <f>IF(('OddsRatio_working_3-way'!X247=0),IF(Q247&gt;0,-Q247^(1/3),(-Q247)^(1/3)),'OddsRatio_working_3-way'!AN247-'OddsRatio_working_3-way'!R247/3)</f>
        <v>-0.36091399533367619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9">
        <f t="shared" si="52"/>
        <v>0.33329397263490884</v>
      </c>
      <c r="E248" s="9">
        <f t="shared" si="53"/>
        <v>0.31867992122915129</v>
      </c>
      <c r="F248" s="9">
        <f t="shared" si="54"/>
        <v>0.34802610613593965</v>
      </c>
      <c r="G248" s="9">
        <f t="shared" si="55"/>
        <v>1.0583885122332823</v>
      </c>
      <c r="H248" s="9">
        <f t="shared" si="56"/>
        <v>3.0003542881209042</v>
      </c>
      <c r="I248" s="9">
        <f t="shared" si="57"/>
        <v>3.1379447947112298</v>
      </c>
      <c r="J248" s="9">
        <f t="shared" si="58"/>
        <v>2.8733476666529096</v>
      </c>
      <c r="K248" s="11">
        <f t="shared" si="59"/>
        <v>0.34602076124567471</v>
      </c>
      <c r="L248" s="11">
        <f t="shared" si="60"/>
        <v>0.33112582781456956</v>
      </c>
      <c r="M248" s="11">
        <f t="shared" si="61"/>
        <v>0.36101083032490977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-0.27951291871783934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0.23494368755533901</v>
      </c>
      <c r="Q248" s="11">
        <f>2*'OddsRatio_working_3-way'!K248*'OddsRatio_working_3-way'!L248*'OddsRatio_working_3-way'!M248</f>
        <v>8.2726650547654559E-2</v>
      </c>
      <c r="R248" s="11">
        <f t="shared" si="62"/>
        <v>0</v>
      </c>
      <c r="S248" s="11">
        <f t="shared" si="63"/>
        <v>-0.84054679344716887</v>
      </c>
      <c r="T248" s="11">
        <f t="shared" si="64"/>
        <v>-0.29596718079125656</v>
      </c>
      <c r="U248" s="11">
        <f>'OddsRatio_working_3-way'!S248-'OddsRatio_working_3-way'!R248^2/3</f>
        <v>-0.84054679344716887</v>
      </c>
      <c r="V248" s="11">
        <f>'OddsRatio_working_3-way'!S248*'OddsRatio_working_3-way'!R248/3-2*'OddsRatio_working_3-way'!R248^3/27-'OddsRatio_working_3-way'!T248</f>
        <v>0.29596718079125656</v>
      </c>
      <c r="W248" s="11">
        <f>'OddsRatio_working_3-way'!V248^2+4*'OddsRatio_working_3-way'!U248^3/27</f>
        <v>-3.8301396407494637E-4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0.14830676490774056</v>
      </c>
      <c r="Y248" s="11">
        <f>IF('OddsRatio_working_3-way'!W248&gt;=0,IF('OddsRatio_working_3-way'!V248+SQRT('OddsRatio_working_3-way'!W248)&gt;0,0,PI()),ACOS('OddsRatio_working_3-way'!V248/(2*'OddsRatio_working_3-way'!X248)))</f>
        <v>6.6028580925315827E-2</v>
      </c>
      <c r="Z248" s="11">
        <f>'OddsRatio_working_3-way'!X248^(1/3)*COS('OddsRatio_working_3-way'!Y248/3)</f>
        <v>0.52919425611664117</v>
      </c>
      <c r="AA248" s="11">
        <f>'OddsRatio_working_3-way'!X248^(1/3)*COS(('OddsRatio_working_3-way'!Y248+2*PI())/3)</f>
        <v>-0.27468562802899776</v>
      </c>
      <c r="AB248" s="11">
        <f>'OddsRatio_working_3-way'!X248^(1/3)*COS(('OddsRatio_working_3-way'!Y248+4*PI())/3)</f>
        <v>-0.2545086280876433</v>
      </c>
      <c r="AC248" s="11">
        <f>'OddsRatio_working_3-way'!X248^(1/3)*SIN('OddsRatio_working_3-way'!Y248/3)</f>
        <v>1.1649196347580026E-2</v>
      </c>
      <c r="AD248" s="11">
        <f>'OddsRatio_working_3-way'!X248^(1/3)*SIN(('OddsRatio_working_3-way'!Y248+2*PI())/3)</f>
        <v>0.45247107116002983</v>
      </c>
      <c r="AE248" s="11">
        <f>'OddsRatio_working_3-way'!X248^(1/3)*SIN(('OddsRatio_working_3-way'!Y248+4*PI())/3)</f>
        <v>-0.46412026750760987</v>
      </c>
      <c r="AF248" s="11">
        <f>-'OddsRatio_working_3-way'!U248/(3*'OddsRatio_working_3-way'!X248^(1/3))*COS(('OddsRatio_working_3-way'!Y248)/3)</f>
        <v>0.52919425611664106</v>
      </c>
      <c r="AG248" s="11">
        <f>-'OddsRatio_working_3-way'!U248/(3*'OddsRatio_working_3-way'!X248^(1/3))*COS(('OddsRatio_working_3-way'!Y248+2*PI())/3)</f>
        <v>-0.27468562802899771</v>
      </c>
      <c r="AH248" s="11">
        <f>-'OddsRatio_working_3-way'!U248/(3*'OddsRatio_working_3-way'!X248^(1/3))*COS(('OddsRatio_working_3-way'!Y248+4*PI())/3)</f>
        <v>-0.25450862808764324</v>
      </c>
      <c r="AI248" s="11">
        <f>'OddsRatio_working_3-way'!U248/(3*'OddsRatio_working_3-way'!X248^(1/3))*SIN(('OddsRatio_working_3-way'!Y248)/3)</f>
        <v>-1.1649196347580023E-2</v>
      </c>
      <c r="AJ248" s="11">
        <f>'OddsRatio_working_3-way'!U248/(3*'OddsRatio_working_3-way'!X248^(1/3))*SIN(('OddsRatio_working_3-way'!Y248+2*PI())/3)</f>
        <v>-0.45247107116002971</v>
      </c>
      <c r="AK248" s="11">
        <f>'OddsRatio_working_3-way'!U248/(3*'OddsRatio_working_3-way'!X248^(1/3))*SIN(('OddsRatio_working_3-way'!Y248+4*PI())/3)</f>
        <v>0.46412026750760982</v>
      </c>
      <c r="AL248" s="11">
        <f>'OddsRatio_working_3-way'!Z248+'OddsRatio_working_3-way'!AF248</f>
        <v>1.0583885122332823</v>
      </c>
      <c r="AM248" s="11">
        <f>'OddsRatio_working_3-way'!AA248+'OddsRatio_working_3-way'!AG248</f>
        <v>-0.54937125605799553</v>
      </c>
      <c r="AN248" s="11">
        <f>'OddsRatio_working_3-way'!AB248+'OddsRatio_working_3-way'!AH248</f>
        <v>-0.50901725617528659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1.0583885122332823</v>
      </c>
      <c r="AS248" s="11">
        <f>IF(('OddsRatio_working_3-way'!X248=0),IF(Q248&gt;0,-Q248^(1/3),(-Q248)^(1/3)),'OddsRatio_working_3-way'!AM248-'OddsRatio_working_3-way'!R248/3)</f>
        <v>-0.54937125605799553</v>
      </c>
      <c r="AT248" s="11">
        <f>IF(('OddsRatio_working_3-way'!X248=0),IF(Q248&gt;0,-Q248^(1/3),(-Q248)^(1/3)),'OddsRatio_working_3-way'!AN248-'OddsRatio_working_3-way'!R248/3)</f>
        <v>-0.50901725617528659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9">
        <f t="shared" si="52"/>
        <v>0.35691030728133816</v>
      </c>
      <c r="E249" s="9">
        <f t="shared" si="53"/>
        <v>0.34390094532517207</v>
      </c>
      <c r="F249" s="9">
        <f t="shared" si="54"/>
        <v>0.29918874739348988</v>
      </c>
      <c r="G249" s="9">
        <f t="shared" si="55"/>
        <v>1.059896693435082</v>
      </c>
      <c r="H249" s="9">
        <f t="shared" si="56"/>
        <v>2.8018243788396391</v>
      </c>
      <c r="I249" s="9">
        <f t="shared" si="57"/>
        <v>2.9078140481831478</v>
      </c>
      <c r="J249" s="9">
        <f t="shared" si="58"/>
        <v>3.3423716924915312</v>
      </c>
      <c r="K249" s="11">
        <f t="shared" si="59"/>
        <v>0.37037037037037035</v>
      </c>
      <c r="L249" s="11">
        <f t="shared" si="60"/>
        <v>0.35714285714285715</v>
      </c>
      <c r="M249" s="11">
        <f t="shared" si="61"/>
        <v>0.3115264797507788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-0.27866785343420863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0.2352931480657337</v>
      </c>
      <c r="Q249" s="11">
        <f>2*'OddsRatio_working_3-way'!K249*'OddsRatio_working_3-way'!L249*'OddsRatio_working_3-way'!M249</f>
        <v>8.2414412632481157E-2</v>
      </c>
      <c r="R249" s="11">
        <f t="shared" si="62"/>
        <v>0</v>
      </c>
      <c r="S249" s="11">
        <f t="shared" si="63"/>
        <v>-0.84434980628752221</v>
      </c>
      <c r="T249" s="11">
        <f t="shared" si="64"/>
        <v>-0.29574424038091846</v>
      </c>
      <c r="U249" s="11">
        <f>'OddsRatio_working_3-way'!S249-'OddsRatio_working_3-way'!R249^2/3</f>
        <v>-0.84434980628752221</v>
      </c>
      <c r="V249" s="11">
        <f>'OddsRatio_working_3-way'!S249*'OddsRatio_working_3-way'!R249/3-2*'OddsRatio_working_3-way'!R249^3/27-'OddsRatio_working_3-way'!T249</f>
        <v>0.29574424038091846</v>
      </c>
      <c r="W249" s="11">
        <f>'OddsRatio_working_3-way'!V249^2+4*'OddsRatio_working_3-way'!U249^3/27</f>
        <v>-1.7145194969873101E-3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0.14931441257918959</v>
      </c>
      <c r="Y249" s="11">
        <f>IF('OddsRatio_working_3-way'!W249&gt;=0,IF('OddsRatio_working_3-way'!V249+SQRT('OddsRatio_working_3-way'!W249)&gt;0,0,PI()),ACOS('OddsRatio_working_3-way'!V249/(2*'OddsRatio_working_3-way'!X249)))</f>
        <v>0.13910444116775822</v>
      </c>
      <c r="Z249" s="11">
        <f>'OddsRatio_working_3-way'!X249^(1/3)*COS('OddsRatio_working_3-way'!Y249/3)</f>
        <v>0.52994834671754099</v>
      </c>
      <c r="AA249" s="11">
        <f>'OddsRatio_working_3-way'!X249^(1/3)*COS(('OddsRatio_working_3-way'!Y249+2*PI())/3)</f>
        <v>-0.28627003986824312</v>
      </c>
      <c r="AB249" s="11">
        <f>'OddsRatio_working_3-way'!X249^(1/3)*COS(('OddsRatio_working_3-way'!Y249+4*PI())/3)</f>
        <v>-0.24367830684929806</v>
      </c>
      <c r="AC249" s="11">
        <f>'OddsRatio_working_3-way'!X249^(1/3)*SIN('OddsRatio_working_3-way'!Y249/3)</f>
        <v>2.4590348523740656E-2</v>
      </c>
      <c r="AD249" s="11">
        <f>'OddsRatio_working_3-way'!X249^(1/3)*SIN(('OddsRatio_working_3-way'!Y249+2*PI())/3)</f>
        <v>0.44665355668908385</v>
      </c>
      <c r="AE249" s="11">
        <f>'OddsRatio_working_3-way'!X249^(1/3)*SIN(('OddsRatio_working_3-way'!Y249+4*PI())/3)</f>
        <v>-0.47124390521282444</v>
      </c>
      <c r="AF249" s="11">
        <f>-'OddsRatio_working_3-way'!U249/(3*'OddsRatio_working_3-way'!X249^(1/3))*COS(('OddsRatio_working_3-way'!Y249)/3)</f>
        <v>0.52994834671754087</v>
      </c>
      <c r="AG249" s="11">
        <f>-'OddsRatio_working_3-way'!U249/(3*'OddsRatio_working_3-way'!X249^(1/3))*COS(('OddsRatio_working_3-way'!Y249+2*PI())/3)</f>
        <v>-0.28627003986824306</v>
      </c>
      <c r="AH249" s="11">
        <f>-'OddsRatio_working_3-way'!U249/(3*'OddsRatio_working_3-way'!X249^(1/3))*COS(('OddsRatio_working_3-way'!Y249+4*PI())/3)</f>
        <v>-0.243678306849298</v>
      </c>
      <c r="AI249" s="11">
        <f>'OddsRatio_working_3-way'!U249/(3*'OddsRatio_working_3-way'!X249^(1/3))*SIN(('OddsRatio_working_3-way'!Y249)/3)</f>
        <v>-2.459034852374065E-2</v>
      </c>
      <c r="AJ249" s="11">
        <f>'OddsRatio_working_3-way'!U249/(3*'OddsRatio_working_3-way'!X249^(1/3))*SIN(('OddsRatio_working_3-way'!Y249+2*PI())/3)</f>
        <v>-0.4466535566890838</v>
      </c>
      <c r="AK249" s="11">
        <f>'OddsRatio_working_3-way'!U249/(3*'OddsRatio_working_3-way'!X249^(1/3))*SIN(('OddsRatio_working_3-way'!Y249+4*PI())/3)</f>
        <v>0.47124390521282433</v>
      </c>
      <c r="AL249" s="11">
        <f>'OddsRatio_working_3-way'!Z249+'OddsRatio_working_3-way'!AF249</f>
        <v>1.059896693435082</v>
      </c>
      <c r="AM249" s="11">
        <f>'OddsRatio_working_3-way'!AA249+'OddsRatio_working_3-way'!AG249</f>
        <v>-0.57254007973648613</v>
      </c>
      <c r="AN249" s="11">
        <f>'OddsRatio_working_3-way'!AB249+'OddsRatio_working_3-way'!AH249</f>
        <v>-0.48735661369859606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1.059896693435082</v>
      </c>
      <c r="AS249" s="11">
        <f>IF(('OddsRatio_working_3-way'!X249=0),IF(Q249&gt;0,-Q249^(1/3),(-Q249)^(1/3)),'OddsRatio_working_3-way'!AM249-'OddsRatio_working_3-way'!R249/3)</f>
        <v>-0.57254007973648613</v>
      </c>
      <c r="AT249" s="11">
        <f>IF(('OddsRatio_working_3-way'!X249=0),IF(Q249&gt;0,-Q249^(1/3),(-Q249)^(1/3)),'OddsRatio_working_3-way'!AN249-'OddsRatio_working_3-way'!R249/3)</f>
        <v>-0.48735661369859606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9">
        <f t="shared" si="52"/>
        <v>0.40588257847722625</v>
      </c>
      <c r="E250" s="9">
        <f t="shared" si="53"/>
        <v>0.31292537115684538</v>
      </c>
      <c r="F250" s="9">
        <f t="shared" si="54"/>
        <v>0.28119205036592859</v>
      </c>
      <c r="G250" s="9">
        <f t="shared" si="55"/>
        <v>1.0607005412350625</v>
      </c>
      <c r="H250" s="9">
        <f t="shared" si="56"/>
        <v>2.4637667469043865</v>
      </c>
      <c r="I250" s="9">
        <f t="shared" si="57"/>
        <v>3.1956501203565786</v>
      </c>
      <c r="J250" s="9">
        <f t="shared" si="58"/>
        <v>3.5562883043765017</v>
      </c>
      <c r="K250" s="11">
        <f t="shared" si="59"/>
        <v>0.42016806722689076</v>
      </c>
      <c r="L250" s="11">
        <f t="shared" si="60"/>
        <v>0.32573289902280134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-0.27631010182976024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0.23519490232307538</v>
      </c>
      <c r="Q250" s="11">
        <f>2*'OddsRatio_working_3-way'!K250*'OddsRatio_working_3-way'!L250*'OddsRatio_working_3-way'!M250</f>
        <v>8.0271297721186144E-2</v>
      </c>
      <c r="R250" s="11">
        <f t="shared" si="62"/>
        <v>0</v>
      </c>
      <c r="S250" s="11">
        <f t="shared" si="63"/>
        <v>-0.85119907222206204</v>
      </c>
      <c r="T250" s="11">
        <f t="shared" si="64"/>
        <v>-0.29051162874473108</v>
      </c>
      <c r="U250" s="11">
        <f>'OddsRatio_working_3-way'!S250-'OddsRatio_working_3-way'!R250^2/3</f>
        <v>-0.85119907222206204</v>
      </c>
      <c r="V250" s="11">
        <f>'OddsRatio_working_3-way'!S250*'OddsRatio_working_3-way'!R250/3-2*'OddsRatio_working_3-way'!R250^3/27-'OddsRatio_working_3-way'!T250</f>
        <v>0.29051162874473108</v>
      </c>
      <c r="W250" s="11">
        <f>'OddsRatio_working_3-way'!V250^2+4*'OddsRatio_working_3-way'!U250^3/27</f>
        <v>-6.9700538736403445E-3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0.15113492342072762</v>
      </c>
      <c r="Y250" s="11">
        <f>IF('OddsRatio_working_3-way'!W250&gt;=0,IF('OddsRatio_working_3-way'!V250+SQRT('OddsRatio_working_3-way'!W250)&gt;0,0,PI()),ACOS('OddsRatio_working_3-way'!V250/(2*'OddsRatio_working_3-way'!X250)))</f>
        <v>0.27983776154730688</v>
      </c>
      <c r="Z250" s="11">
        <f>'OddsRatio_working_3-way'!X250^(1/3)*COS('OddsRatio_working_3-way'!Y250/3)</f>
        <v>0.53035027061753126</v>
      </c>
      <c r="AA250" s="11">
        <f>'OddsRatio_working_3-way'!X250^(1/3)*COS(('OddsRatio_working_3-way'!Y250+2*PI())/3)</f>
        <v>-0.30814269164431923</v>
      </c>
      <c r="AB250" s="11">
        <f>'OddsRatio_working_3-way'!X250^(1/3)*COS(('OddsRatio_working_3-way'!Y250+4*PI())/3)</f>
        <v>-0.22220757897321217</v>
      </c>
      <c r="AC250" s="11">
        <f>'OddsRatio_working_3-way'!X250^(1/3)*SIN('OddsRatio_working_3-way'!Y250/3)</f>
        <v>4.9614660433504536E-2</v>
      </c>
      <c r="AD250" s="11">
        <f>'OddsRatio_working_3-way'!X250^(1/3)*SIN(('OddsRatio_working_3-way'!Y250+2*PI())/3)</f>
        <v>0.4344894770419816</v>
      </c>
      <c r="AE250" s="11">
        <f>'OddsRatio_working_3-way'!X250^(1/3)*SIN(('OddsRatio_working_3-way'!Y250+4*PI())/3)</f>
        <v>-0.48410413747548608</v>
      </c>
      <c r="AF250" s="11">
        <f>-'OddsRatio_working_3-way'!U250/(3*'OddsRatio_working_3-way'!X250^(1/3))*COS(('OddsRatio_working_3-way'!Y250)/3)</f>
        <v>0.53035027061753126</v>
      </c>
      <c r="AG250" s="11">
        <f>-'OddsRatio_working_3-way'!U250/(3*'OddsRatio_working_3-way'!X250^(1/3))*COS(('OddsRatio_working_3-way'!Y250+2*PI())/3)</f>
        <v>-0.30814269164431923</v>
      </c>
      <c r="AH250" s="11">
        <f>-'OddsRatio_working_3-way'!U250/(3*'OddsRatio_working_3-way'!X250^(1/3))*COS(('OddsRatio_working_3-way'!Y250+4*PI())/3)</f>
        <v>-0.22220757897321217</v>
      </c>
      <c r="AI250" s="11">
        <f>'OddsRatio_working_3-way'!U250/(3*'OddsRatio_working_3-way'!X250^(1/3))*SIN(('OddsRatio_working_3-way'!Y250)/3)</f>
        <v>-4.9614660433504536E-2</v>
      </c>
      <c r="AJ250" s="11">
        <f>'OddsRatio_working_3-way'!U250/(3*'OddsRatio_working_3-way'!X250^(1/3))*SIN(('OddsRatio_working_3-way'!Y250+2*PI())/3)</f>
        <v>-0.4344894770419816</v>
      </c>
      <c r="AK250" s="11">
        <f>'OddsRatio_working_3-way'!U250/(3*'OddsRatio_working_3-way'!X250^(1/3))*SIN(('OddsRatio_working_3-way'!Y250+4*PI())/3)</f>
        <v>0.48410413747548608</v>
      </c>
      <c r="AL250" s="11">
        <f>'OddsRatio_working_3-way'!Z250+'OddsRatio_working_3-way'!AF250</f>
        <v>1.0607005412350625</v>
      </c>
      <c r="AM250" s="11">
        <f>'OddsRatio_working_3-way'!AA250+'OddsRatio_working_3-way'!AG250</f>
        <v>-0.61628538328863847</v>
      </c>
      <c r="AN250" s="11">
        <f>'OddsRatio_working_3-way'!AB250+'OddsRatio_working_3-way'!AH250</f>
        <v>-0.44441515794642433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1.0607005412350625</v>
      </c>
      <c r="AS250" s="11">
        <f>IF(('OddsRatio_working_3-way'!X250=0),IF(Q250&gt;0,-Q250^(1/3),(-Q250)^(1/3)),'OddsRatio_working_3-way'!AM250-'OddsRatio_working_3-way'!R250/3)</f>
        <v>-0.61628538328863847</v>
      </c>
      <c r="AT250" s="11">
        <f>IF(('OddsRatio_working_3-way'!X250=0),IF(Q250&gt;0,-Q250^(1/3),(-Q250)^(1/3)),'OddsRatio_working_3-way'!AN250-'OddsRatio_working_3-way'!R250/3)</f>
        <v>-0.44441515794642433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9">
        <f t="shared" si="52"/>
        <v>0.41445648644809518</v>
      </c>
      <c r="E251" s="9">
        <f t="shared" si="53"/>
        <v>0.29777812316729724</v>
      </c>
      <c r="F251" s="9">
        <f t="shared" si="54"/>
        <v>0.28776539038460752</v>
      </c>
      <c r="G251" s="9">
        <f t="shared" si="55"/>
        <v>1.0622545315652332</v>
      </c>
      <c r="H251" s="9">
        <f t="shared" si="56"/>
        <v>2.4127985269817604</v>
      </c>
      <c r="I251" s="9">
        <f t="shared" si="57"/>
        <v>3.3582050600748179</v>
      </c>
      <c r="J251" s="9">
        <f t="shared" si="58"/>
        <v>3.4750530585469934</v>
      </c>
      <c r="K251" s="11">
        <f t="shared" si="59"/>
        <v>0.42918454935622319</v>
      </c>
      <c r="L251" s="11">
        <f t="shared" si="60"/>
        <v>0.3105590062111801</v>
      </c>
      <c r="M251" s="11">
        <f t="shared" si="61"/>
        <v>0.3003003003003003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-0.27536231884057971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0.23535384610212004</v>
      </c>
      <c r="Q251" s="11">
        <f>2*'OddsRatio_working_3-way'!K251*'OddsRatio_working_3-way'!L251*'OddsRatio_working_3-way'!M251</f>
        <v>8.0052328606163278E-2</v>
      </c>
      <c r="R251" s="11">
        <f t="shared" si="62"/>
        <v>0</v>
      </c>
      <c r="S251" s="11">
        <f t="shared" si="63"/>
        <v>-0.85470607268664645</v>
      </c>
      <c r="T251" s="11">
        <f t="shared" si="64"/>
        <v>-0.29071635125396139</v>
      </c>
      <c r="U251" s="11">
        <f>'OddsRatio_working_3-way'!S251-'OddsRatio_working_3-way'!R251^2/3</f>
        <v>-0.85470607268664645</v>
      </c>
      <c r="V251" s="11">
        <f>'OddsRatio_working_3-way'!S251*'OddsRatio_working_3-way'!R251/3-2*'OddsRatio_working_3-way'!R251^3/27-'OddsRatio_working_3-way'!T251</f>
        <v>0.29071635125396139</v>
      </c>
      <c r="W251" s="11">
        <f>'OddsRatio_working_3-way'!V251^2+4*'OddsRatio_working_3-way'!U251^3/27</f>
        <v>-7.9850389551536921E-3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0.15206991471159767</v>
      </c>
      <c r="Y251" s="11">
        <f>IF('OddsRatio_working_3-way'!W251&gt;=0,IF('OddsRatio_working_3-way'!V251+SQRT('OddsRatio_working_3-way'!W251)&gt;0,0,PI()),ACOS('OddsRatio_working_3-way'!V251/(2*'OddsRatio_working_3-way'!X251)))</f>
        <v>0.29820937625191757</v>
      </c>
      <c r="Z251" s="11">
        <f>'OddsRatio_working_3-way'!X251^(1/3)*COS('OddsRatio_working_3-way'!Y251/3)</f>
        <v>0.53112726578261671</v>
      </c>
      <c r="AA251" s="11">
        <f>'OddsRatio_working_3-way'!X251^(1/3)*COS(('OddsRatio_working_3-way'!Y251+2*PI())/3)</f>
        <v>-0.31143725089090468</v>
      </c>
      <c r="AB251" s="11">
        <f>'OddsRatio_working_3-way'!X251^(1/3)*COS(('OddsRatio_working_3-way'!Y251+4*PI())/3)</f>
        <v>-0.21969001489171194</v>
      </c>
      <c r="AC251" s="11">
        <f>'OddsRatio_working_3-way'!X251^(1/3)*SIN('OddsRatio_working_3-way'!Y251/3)</f>
        <v>5.2970291401538028E-2</v>
      </c>
      <c r="AD251" s="11">
        <f>'OddsRatio_working_3-way'!X251^(1/3)*SIN(('OddsRatio_working_3-way'!Y251+2*PI())/3)</f>
        <v>0.43348455910954659</v>
      </c>
      <c r="AE251" s="11">
        <f>'OddsRatio_working_3-way'!X251^(1/3)*SIN(('OddsRatio_working_3-way'!Y251+4*PI())/3)</f>
        <v>-0.48645485051108456</v>
      </c>
      <c r="AF251" s="11">
        <f>-'OddsRatio_working_3-way'!U251/(3*'OddsRatio_working_3-way'!X251^(1/3))*COS(('OddsRatio_working_3-way'!Y251)/3)</f>
        <v>0.53112726578261649</v>
      </c>
      <c r="AG251" s="11">
        <f>-'OddsRatio_working_3-way'!U251/(3*'OddsRatio_working_3-way'!X251^(1/3))*COS(('OddsRatio_working_3-way'!Y251+2*PI())/3)</f>
        <v>-0.31143725089090452</v>
      </c>
      <c r="AH251" s="11">
        <f>-'OddsRatio_working_3-way'!U251/(3*'OddsRatio_working_3-way'!X251^(1/3))*COS(('OddsRatio_working_3-way'!Y251+4*PI())/3)</f>
        <v>-0.21969001489171186</v>
      </c>
      <c r="AI251" s="11">
        <f>'OddsRatio_working_3-way'!U251/(3*'OddsRatio_working_3-way'!X251^(1/3))*SIN(('OddsRatio_working_3-way'!Y251)/3)</f>
        <v>-5.2970291401538E-2</v>
      </c>
      <c r="AJ251" s="11">
        <f>'OddsRatio_working_3-way'!U251/(3*'OddsRatio_working_3-way'!X251^(1/3))*SIN(('OddsRatio_working_3-way'!Y251+2*PI())/3)</f>
        <v>-0.43348455910954636</v>
      </c>
      <c r="AK251" s="11">
        <f>'OddsRatio_working_3-way'!U251/(3*'OddsRatio_working_3-way'!X251^(1/3))*SIN(('OddsRatio_working_3-way'!Y251+4*PI())/3)</f>
        <v>0.48645485051108434</v>
      </c>
      <c r="AL251" s="11">
        <f>'OddsRatio_working_3-way'!Z251+'OddsRatio_working_3-way'!AF251</f>
        <v>1.0622545315652332</v>
      </c>
      <c r="AM251" s="11">
        <f>'OddsRatio_working_3-way'!AA251+'OddsRatio_working_3-way'!AG251</f>
        <v>-0.62287450178180914</v>
      </c>
      <c r="AN251" s="11">
        <f>'OddsRatio_working_3-way'!AB251+'OddsRatio_working_3-way'!AH251</f>
        <v>-0.43938002978342383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1.0622545315652332</v>
      </c>
      <c r="AS251" s="11">
        <f>IF(('OddsRatio_working_3-way'!X251=0),IF(Q251&gt;0,-Q251^(1/3),(-Q251)^(1/3)),'OddsRatio_working_3-way'!AM251-'OddsRatio_working_3-way'!R251/3)</f>
        <v>-0.62287450178180914</v>
      </c>
      <c r="AT251" s="11">
        <f>IF(('OddsRatio_working_3-way'!X251=0),IF(Q251&gt;0,-Q251^(1/3),(-Q251)^(1/3)),'OddsRatio_working_3-way'!AN251-'OddsRatio_working_3-way'!R251/3)</f>
        <v>-0.43938002978342383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9">
        <f t="shared" si="52"/>
        <v>0.30416796007826763</v>
      </c>
      <c r="E252" s="9">
        <f t="shared" si="53"/>
        <v>0.35176153268940186</v>
      </c>
      <c r="F252" s="9">
        <f t="shared" si="54"/>
        <v>0.34407050723233057</v>
      </c>
      <c r="G252" s="9">
        <f t="shared" si="55"/>
        <v>1.0591005799684972</v>
      </c>
      <c r="H252" s="9">
        <f t="shared" si="56"/>
        <v>3.2876572527319539</v>
      </c>
      <c r="I252" s="9">
        <f t="shared" si="57"/>
        <v>2.8428350091451851</v>
      </c>
      <c r="J252" s="9">
        <f t="shared" si="58"/>
        <v>2.9063810439432953</v>
      </c>
      <c r="K252" s="11">
        <f t="shared" si="59"/>
        <v>0.31645569620253161</v>
      </c>
      <c r="L252" s="11">
        <f t="shared" si="60"/>
        <v>0.36496350364963503</v>
      </c>
      <c r="M252" s="11">
        <f t="shared" si="61"/>
        <v>0.35714285714285715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-0.27904858700386748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0.23511437283034806</v>
      </c>
      <c r="Q252" s="11">
        <f>2*'OddsRatio_working_3-way'!K252*'OddsRatio_working_3-way'!L252*'OddsRatio_working_3-way'!M252</f>
        <v>8.2496271168543175E-2</v>
      </c>
      <c r="R252" s="11">
        <f t="shared" si="62"/>
        <v>0</v>
      </c>
      <c r="S252" s="11">
        <f t="shared" si="63"/>
        <v>-0.84255711650347642</v>
      </c>
      <c r="T252" s="11">
        <f t="shared" si="64"/>
        <v>-0.29563407596613206</v>
      </c>
      <c r="U252" s="11">
        <f>'OddsRatio_working_3-way'!S252-'OddsRatio_working_3-way'!R252^2/3</f>
        <v>-0.84255711650347642</v>
      </c>
      <c r="V252" s="11">
        <f>'OddsRatio_working_3-way'!S252*'OddsRatio_working_3-way'!R252/3-2*'OddsRatio_working_3-way'!R252^3/27-'OddsRatio_working_3-way'!T252</f>
        <v>0.29563407596613206</v>
      </c>
      <c r="W252" s="11">
        <f>'OddsRatio_working_3-way'!V252^2+4*'OddsRatio_working_3-way'!U252^3/27</f>
        <v>-1.2128485089955426E-3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0.14883913747847397</v>
      </c>
      <c r="Y252" s="11">
        <f>IF('OddsRatio_working_3-way'!W252&gt;=0,IF('OddsRatio_working_3-way'!V252+SQRT('OddsRatio_working_3-way'!W252)&gt;0,0,PI()),ACOS('OddsRatio_working_3-way'!V252/(2*'OddsRatio_working_3-way'!X252)))</f>
        <v>0.11726053089296817</v>
      </c>
      <c r="Z252" s="11">
        <f>'OddsRatio_working_3-way'!X252^(1/3)*COS('OddsRatio_working_3-way'!Y252/3)</f>
        <v>0.52955028998424858</v>
      </c>
      <c r="AA252" s="11">
        <f>'OddsRatio_working_3-way'!X252^(1/3)*COS(('OddsRatio_working_3-way'!Y252+2*PI())/3)</f>
        <v>-0.28270966224427768</v>
      </c>
      <c r="AB252" s="11">
        <f>'OddsRatio_working_3-way'!X252^(1/3)*COS(('OddsRatio_working_3-way'!Y252+4*PI())/3)</f>
        <v>-0.24684062773997081</v>
      </c>
      <c r="AC252" s="11">
        <f>'OddsRatio_working_3-way'!X252^(1/3)*SIN('OddsRatio_working_3-way'!Y252/3)</f>
        <v>2.0708996726633434E-2</v>
      </c>
      <c r="AD252" s="11">
        <f>'OddsRatio_working_3-way'!X252^(1/3)*SIN(('OddsRatio_working_3-way'!Y252+2*PI())/3)</f>
        <v>0.44824950534445873</v>
      </c>
      <c r="AE252" s="11">
        <f>'OddsRatio_working_3-way'!X252^(1/3)*SIN(('OddsRatio_working_3-way'!Y252+4*PI())/3)</f>
        <v>-0.46895850207109224</v>
      </c>
      <c r="AF252" s="11">
        <f>-'OddsRatio_working_3-way'!U252/(3*'OddsRatio_working_3-way'!X252^(1/3))*COS(('OddsRatio_working_3-way'!Y252)/3)</f>
        <v>0.52955028998424858</v>
      </c>
      <c r="AG252" s="11">
        <f>-'OddsRatio_working_3-way'!U252/(3*'OddsRatio_working_3-way'!X252^(1/3))*COS(('OddsRatio_working_3-way'!Y252+2*PI())/3)</f>
        <v>-0.28270966224427768</v>
      </c>
      <c r="AH252" s="11">
        <f>-'OddsRatio_working_3-way'!U252/(3*'OddsRatio_working_3-way'!X252^(1/3))*COS(('OddsRatio_working_3-way'!Y252+4*PI())/3)</f>
        <v>-0.24684062773997081</v>
      </c>
      <c r="AI252" s="11">
        <f>'OddsRatio_working_3-way'!U252/(3*'OddsRatio_working_3-way'!X252^(1/3))*SIN(('OddsRatio_working_3-way'!Y252)/3)</f>
        <v>-2.0708996726633434E-2</v>
      </c>
      <c r="AJ252" s="11">
        <f>'OddsRatio_working_3-way'!U252/(3*'OddsRatio_working_3-way'!X252^(1/3))*SIN(('OddsRatio_working_3-way'!Y252+2*PI())/3)</f>
        <v>-0.44824950534445873</v>
      </c>
      <c r="AK252" s="11">
        <f>'OddsRatio_working_3-way'!U252/(3*'OddsRatio_working_3-way'!X252^(1/3))*SIN(('OddsRatio_working_3-way'!Y252+4*PI())/3)</f>
        <v>0.46895850207109224</v>
      </c>
      <c r="AL252" s="11">
        <f>'OddsRatio_working_3-way'!Z252+'OddsRatio_working_3-way'!AF252</f>
        <v>1.0591005799684972</v>
      </c>
      <c r="AM252" s="11">
        <f>'OddsRatio_working_3-way'!AA252+'OddsRatio_working_3-way'!AG252</f>
        <v>-0.56541932448855536</v>
      </c>
      <c r="AN252" s="11">
        <f>'OddsRatio_working_3-way'!AB252+'OddsRatio_working_3-way'!AH252</f>
        <v>-0.49368125547994163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1.0591005799684972</v>
      </c>
      <c r="AS252" s="11">
        <f>IF(('OddsRatio_working_3-way'!X252=0),IF(Q252&gt;0,-Q252^(1/3),(-Q252)^(1/3)),'OddsRatio_working_3-way'!AM252-'OddsRatio_working_3-way'!R252/3)</f>
        <v>-0.56541932448855536</v>
      </c>
      <c r="AT252" s="11">
        <f>IF(('OddsRatio_working_3-way'!X252=0),IF(Q252&gt;0,-Q252^(1/3),(-Q252)^(1/3)),'OddsRatio_working_3-way'!AN252-'OddsRatio_working_3-way'!R252/3)</f>
        <v>-0.49368125547994163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9">
        <f t="shared" si="52"/>
        <v>0.44802300128730382</v>
      </c>
      <c r="E253" s="9">
        <f t="shared" si="53"/>
        <v>0.27679748519455644</v>
      </c>
      <c r="F253" s="9">
        <f t="shared" si="54"/>
        <v>0.27517951351813968</v>
      </c>
      <c r="G253" s="9">
        <f t="shared" si="55"/>
        <v>1.062093327579898</v>
      </c>
      <c r="H253" s="9">
        <f t="shared" si="56"/>
        <v>2.2320282599926822</v>
      </c>
      <c r="I253" s="9">
        <f t="shared" si="57"/>
        <v>3.612749585846549</v>
      </c>
      <c r="J253" s="9">
        <f t="shared" si="58"/>
        <v>3.6339914523981474</v>
      </c>
      <c r="K253" s="11">
        <f t="shared" si="59"/>
        <v>0.46296296296296291</v>
      </c>
      <c r="L253" s="11">
        <f t="shared" si="60"/>
        <v>0.28901734104046245</v>
      </c>
      <c r="M253" s="11">
        <f t="shared" si="61"/>
        <v>0.28735632183908044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-0.27210447441661312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0.23454206315810192</v>
      </c>
      <c r="Q253" s="11">
        <f>2*'OddsRatio_working_3-way'!K253*'OddsRatio_working_3-way'!L253*'OddsRatio_working_3-way'!M253</f>
        <v>7.6899037101017018E-2</v>
      </c>
      <c r="R253" s="11">
        <f t="shared" si="62"/>
        <v>0</v>
      </c>
      <c r="S253" s="11">
        <f t="shared" si="63"/>
        <v>-0.86195592211761929</v>
      </c>
      <c r="T253" s="11">
        <f t="shared" si="64"/>
        <v>-0.28260849905495716</v>
      </c>
      <c r="U253" s="11">
        <f>'OddsRatio_working_3-way'!S253-'OddsRatio_working_3-way'!R253^2/3</f>
        <v>-0.86195592211761929</v>
      </c>
      <c r="V253" s="11">
        <f>'OddsRatio_working_3-way'!S253*'OddsRatio_working_3-way'!R253/3-2*'OddsRatio_working_3-way'!R253^3/27-'OddsRatio_working_3-way'!T253</f>
        <v>0.28260849905495716</v>
      </c>
      <c r="W253" s="11">
        <f>'OddsRatio_working_3-way'!V253^2+4*'OddsRatio_working_3-way'!U253^3/27</f>
        <v>-1.5007351462799454E-2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0.15400885948614706</v>
      </c>
      <c r="Y253" s="11">
        <f>IF('OddsRatio_working_3-way'!W253&gt;=0,IF('OddsRatio_working_3-way'!V253+SQRT('OddsRatio_working_3-way'!W253)&gt;0,0,PI()),ACOS('OddsRatio_working_3-way'!V253/(2*'OddsRatio_working_3-way'!X253)))</f>
        <v>0.40902940630024309</v>
      </c>
      <c r="Z253" s="11">
        <f>'OddsRatio_working_3-way'!X253^(1/3)*COS('OddsRatio_working_3-way'!Y253/3)</f>
        <v>0.53104666378994902</v>
      </c>
      <c r="AA253" s="11">
        <f>'OddsRatio_working_3-way'!X253^(1/3)*COS(('OddsRatio_working_3-way'!Y253+2*PI())/3)</f>
        <v>-0.32861898299375042</v>
      </c>
      <c r="AB253" s="11">
        <f>'OddsRatio_working_3-way'!X253^(1/3)*COS(('OddsRatio_working_3-way'!Y253+4*PI())/3)</f>
        <v>-0.20242768079619872</v>
      </c>
      <c r="AC253" s="11">
        <f>'OddsRatio_working_3-way'!X253^(1/3)*SIN('OddsRatio_working_3-way'!Y253/3)</f>
        <v>7.2856582293145872E-2</v>
      </c>
      <c r="AD253" s="11">
        <f>'OddsRatio_working_3-way'!X253^(1/3)*SIN(('OddsRatio_working_3-way'!Y253+2*PI())/3)</f>
        <v>0.42347161029049663</v>
      </c>
      <c r="AE253" s="11">
        <f>'OddsRatio_working_3-way'!X253^(1/3)*SIN(('OddsRatio_working_3-way'!Y253+4*PI())/3)</f>
        <v>-0.49632819258364258</v>
      </c>
      <c r="AF253" s="11">
        <f>-'OddsRatio_working_3-way'!U253/(3*'OddsRatio_working_3-way'!X253^(1/3))*COS(('OddsRatio_working_3-way'!Y253)/3)</f>
        <v>0.53104666378994902</v>
      </c>
      <c r="AG253" s="11">
        <f>-'OddsRatio_working_3-way'!U253/(3*'OddsRatio_working_3-way'!X253^(1/3))*COS(('OddsRatio_working_3-way'!Y253+2*PI())/3)</f>
        <v>-0.32861898299375042</v>
      </c>
      <c r="AH253" s="11">
        <f>-'OddsRatio_working_3-way'!U253/(3*'OddsRatio_working_3-way'!X253^(1/3))*COS(('OddsRatio_working_3-way'!Y253+4*PI())/3)</f>
        <v>-0.20242768079619872</v>
      </c>
      <c r="AI253" s="11">
        <f>'OddsRatio_working_3-way'!U253/(3*'OddsRatio_working_3-way'!X253^(1/3))*SIN(('OddsRatio_working_3-way'!Y253)/3)</f>
        <v>-7.2856582293145872E-2</v>
      </c>
      <c r="AJ253" s="11">
        <f>'OddsRatio_working_3-way'!U253/(3*'OddsRatio_working_3-way'!X253^(1/3))*SIN(('OddsRatio_working_3-way'!Y253+2*PI())/3)</f>
        <v>-0.42347161029049663</v>
      </c>
      <c r="AK253" s="11">
        <f>'OddsRatio_working_3-way'!U253/(3*'OddsRatio_working_3-way'!X253^(1/3))*SIN(('OddsRatio_working_3-way'!Y253+4*PI())/3)</f>
        <v>0.49632819258364258</v>
      </c>
      <c r="AL253" s="11">
        <f>'OddsRatio_working_3-way'!Z253+'OddsRatio_working_3-way'!AF253</f>
        <v>1.062093327579898</v>
      </c>
      <c r="AM253" s="11">
        <f>'OddsRatio_working_3-way'!AA253+'OddsRatio_working_3-way'!AG253</f>
        <v>-0.65723796598750084</v>
      </c>
      <c r="AN253" s="11">
        <f>'OddsRatio_working_3-way'!AB253+'OddsRatio_working_3-way'!AH253</f>
        <v>-0.40485536159239743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1.062093327579898</v>
      </c>
      <c r="AS253" s="11">
        <f>IF(('OddsRatio_working_3-way'!X253=0),IF(Q253&gt;0,-Q253^(1/3),(-Q253)^(1/3)),'OddsRatio_working_3-way'!AM253-'OddsRatio_working_3-way'!R253/3)</f>
        <v>-0.65723796598750084</v>
      </c>
      <c r="AT253" s="11">
        <f>IF(('OddsRatio_working_3-way'!X253=0),IF(Q253&gt;0,-Q253^(1/3),(-Q253)^(1/3)),'OddsRatio_working_3-way'!AN253-'OddsRatio_working_3-way'!R253/3)</f>
        <v>-0.40485536159239743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9">
        <f t="shared" si="52"/>
        <v>0.28943211144020359</v>
      </c>
      <c r="E254" s="9">
        <f t="shared" si="53"/>
        <v>0.27292715226444331</v>
      </c>
      <c r="F254" s="9">
        <f t="shared" si="54"/>
        <v>0.43764073629535294</v>
      </c>
      <c r="G254" s="9">
        <f t="shared" si="55"/>
        <v>1.0446985746542972</v>
      </c>
      <c r="H254" s="9">
        <f t="shared" si="56"/>
        <v>3.4550416504375989</v>
      </c>
      <c r="I254" s="9">
        <f t="shared" si="57"/>
        <v>3.6639813653684579</v>
      </c>
      <c r="J254" s="9">
        <f t="shared" si="58"/>
        <v>2.2849792468247854</v>
      </c>
      <c r="K254" s="11">
        <f t="shared" si="59"/>
        <v>0.29850746268656714</v>
      </c>
      <c r="L254" s="11">
        <f t="shared" si="60"/>
        <v>0.28169014084507044</v>
      </c>
      <c r="M254" s="11">
        <f t="shared" si="61"/>
        <v>0.44843049327354262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-0.27792981030551145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0.23114390782146865</v>
      </c>
      <c r="Q254" s="11">
        <f>2*'OddsRatio_working_3-way'!K254*'OddsRatio_working_3-way'!L254*'OddsRatio_working_3-way'!M254</f>
        <v>7.5413999289223058E-2</v>
      </c>
      <c r="R254" s="11">
        <f t="shared" si="62"/>
        <v>0</v>
      </c>
      <c r="S254" s="11">
        <f t="shared" si="63"/>
        <v>-0.83166288483911144</v>
      </c>
      <c r="T254" s="11">
        <f t="shared" si="64"/>
        <v>-0.2713418873863333</v>
      </c>
      <c r="U254" s="11">
        <f>'OddsRatio_working_3-way'!S254-'OddsRatio_working_3-way'!R254^2/3</f>
        <v>-0.83166288483911144</v>
      </c>
      <c r="V254" s="11">
        <f>'OddsRatio_working_3-way'!S254*'OddsRatio_working_3-way'!R254/3-2*'OddsRatio_working_3-way'!R254^3/27-'OddsRatio_working_3-way'!T254</f>
        <v>0.2713418873863333</v>
      </c>
      <c r="W254" s="11">
        <f>'OddsRatio_working_3-way'!V254^2+4*'OddsRatio_working_3-way'!U254^3/27</f>
        <v>-1.1592924447146546E-2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0.14596176237076966</v>
      </c>
      <c r="Y254" s="11">
        <f>IF('OddsRatio_working_3-way'!W254&gt;=0,IF('OddsRatio_working_3-way'!V254+SQRT('OddsRatio_working_3-way'!W254)&gt;0,0,PI()),ACOS('OddsRatio_working_3-way'!V254/(2*'OddsRatio_working_3-way'!X254)))</f>
        <v>0.37775102937939109</v>
      </c>
      <c r="Z254" s="11">
        <f>'OddsRatio_working_3-way'!X254^(1/3)*COS('OddsRatio_working_3-way'!Y254/3)</f>
        <v>0.52234928732714858</v>
      </c>
      <c r="AA254" s="11">
        <f>'OddsRatio_working_3-way'!X254^(1/3)*COS(('OddsRatio_working_3-way'!Y254+2*PI())/3)</f>
        <v>-0.3184383994903876</v>
      </c>
      <c r="AB254" s="11">
        <f>'OddsRatio_working_3-way'!X254^(1/3)*COS(('OddsRatio_working_3-way'!Y254+4*PI())/3)</f>
        <v>-0.2039108878367609</v>
      </c>
      <c r="AC254" s="11">
        <f>'OddsRatio_working_3-way'!X254^(1/3)*SIN('OddsRatio_working_3-way'!Y254/3)</f>
        <v>6.6122489682839306E-2</v>
      </c>
      <c r="AD254" s="11">
        <f>'OddsRatio_working_3-way'!X254^(1/3)*SIN(('OddsRatio_working_3-way'!Y254+2*PI())/3)</f>
        <v>0.41930650763258792</v>
      </c>
      <c r="AE254" s="11">
        <f>'OddsRatio_working_3-way'!X254^(1/3)*SIN(('OddsRatio_working_3-way'!Y254+4*PI())/3)</f>
        <v>-0.48542899731542732</v>
      </c>
      <c r="AF254" s="11">
        <f>-'OddsRatio_working_3-way'!U254/(3*'OddsRatio_working_3-way'!X254^(1/3))*COS(('OddsRatio_working_3-way'!Y254)/3)</f>
        <v>0.52234928732714858</v>
      </c>
      <c r="AG254" s="11">
        <f>-'OddsRatio_working_3-way'!U254/(3*'OddsRatio_working_3-way'!X254^(1/3))*COS(('OddsRatio_working_3-way'!Y254+2*PI())/3)</f>
        <v>-0.3184383994903876</v>
      </c>
      <c r="AH254" s="11">
        <f>-'OddsRatio_working_3-way'!U254/(3*'OddsRatio_working_3-way'!X254^(1/3))*COS(('OddsRatio_working_3-way'!Y254+4*PI())/3)</f>
        <v>-0.2039108878367609</v>
      </c>
      <c r="AI254" s="11">
        <f>'OddsRatio_working_3-way'!U254/(3*'OddsRatio_working_3-way'!X254^(1/3))*SIN(('OddsRatio_working_3-way'!Y254)/3)</f>
        <v>-6.6122489682839306E-2</v>
      </c>
      <c r="AJ254" s="11">
        <f>'OddsRatio_working_3-way'!U254/(3*'OddsRatio_working_3-way'!X254^(1/3))*SIN(('OddsRatio_working_3-way'!Y254+2*PI())/3)</f>
        <v>-0.41930650763258792</v>
      </c>
      <c r="AK254" s="11">
        <f>'OddsRatio_working_3-way'!U254/(3*'OddsRatio_working_3-way'!X254^(1/3))*SIN(('OddsRatio_working_3-way'!Y254+4*PI())/3)</f>
        <v>0.48542899731542732</v>
      </c>
      <c r="AL254" s="11">
        <f>'OddsRatio_working_3-way'!Z254+'OddsRatio_working_3-way'!AF254</f>
        <v>1.0446985746542972</v>
      </c>
      <c r="AM254" s="11">
        <f>'OddsRatio_working_3-way'!AA254+'OddsRatio_working_3-way'!AG254</f>
        <v>-0.63687679898077521</v>
      </c>
      <c r="AN254" s="11">
        <f>'OddsRatio_working_3-way'!AB254+'OddsRatio_working_3-way'!AH254</f>
        <v>-0.40782177567352179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1.0446985746542972</v>
      </c>
      <c r="AS254" s="11">
        <f>IF(('OddsRatio_working_3-way'!X254=0),IF(Q254&gt;0,-Q254^(1/3),(-Q254)^(1/3)),'OddsRatio_working_3-way'!AM254-'OddsRatio_working_3-way'!R254/3)</f>
        <v>-0.63687679898077521</v>
      </c>
      <c r="AT254" s="11">
        <f>IF(('OddsRatio_working_3-way'!X254=0),IF(Q254&gt;0,-Q254^(1/3),(-Q254)^(1/3)),'OddsRatio_working_3-way'!AN254-'OddsRatio_working_3-way'!R254/3)</f>
        <v>-0.40782177567352179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9">
        <f t="shared" si="52"/>
        <v>0.45642987170590249</v>
      </c>
      <c r="E255" s="9">
        <f t="shared" si="53"/>
        <v>0.26985600309119884</v>
      </c>
      <c r="F255" s="9">
        <f t="shared" si="54"/>
        <v>0.27371412520289851</v>
      </c>
      <c r="G255" s="9">
        <f t="shared" si="55"/>
        <v>1.0446641019139939</v>
      </c>
      <c r="H255" s="9">
        <f t="shared" si="56"/>
        <v>2.1909170761819534</v>
      </c>
      <c r="I255" s="9">
        <f t="shared" si="57"/>
        <v>3.7056800239572447</v>
      </c>
      <c r="J255" s="9">
        <f t="shared" si="58"/>
        <v>3.6534468188615441</v>
      </c>
      <c r="K255" s="11">
        <f t="shared" si="59"/>
        <v>0.46728971962616822</v>
      </c>
      <c r="L255" s="11">
        <f t="shared" si="60"/>
        <v>0.2785515320334262</v>
      </c>
      <c r="M255" s="11">
        <f t="shared" si="61"/>
        <v>0.2824858757062147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-0.27575719201700333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0.23054518531199938</v>
      </c>
      <c r="Q255" s="11">
        <f>2*'OddsRatio_working_3-way'!K255*'OddsRatio_working_3-way'!L255*'OddsRatio_working_3-way'!M255</f>
        <v>7.3539134070813181E-2</v>
      </c>
      <c r="R255" s="11">
        <f t="shared" si="62"/>
        <v>0</v>
      </c>
      <c r="S255" s="11">
        <f t="shared" si="63"/>
        <v>-0.83604414313075781</v>
      </c>
      <c r="T255" s="11">
        <f t="shared" si="64"/>
        <v>-0.26668074741012998</v>
      </c>
      <c r="U255" s="11">
        <f>'OddsRatio_working_3-way'!S255-'OddsRatio_working_3-way'!R255^2/3</f>
        <v>-0.83604414313075781</v>
      </c>
      <c r="V255" s="11">
        <f>'OddsRatio_working_3-way'!S255*'OddsRatio_working_3-way'!R255/3-2*'OddsRatio_working_3-way'!R255^3/27-'OddsRatio_working_3-way'!T255</f>
        <v>0.26668074741012998</v>
      </c>
      <c r="W255" s="11">
        <f>'OddsRatio_working_3-way'!V255^2+4*'OddsRatio_working_3-way'!U255^3/27</f>
        <v>-1.5454655295553316E-2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0.14711668526613395</v>
      </c>
      <c r="Y255" s="11">
        <f>IF('OddsRatio_working_3-way'!W255&gt;=0,IF('OddsRatio_working_3-way'!V255+SQRT('OddsRatio_working_3-way'!W255)&gt;0,0,PI()),ACOS('OddsRatio_working_3-way'!V255/(2*'OddsRatio_working_3-way'!X255)))</f>
        <v>0.43621365953460423</v>
      </c>
      <c r="Z255" s="11">
        <f>'OddsRatio_working_3-way'!X255^(1/3)*COS('OddsRatio_working_3-way'!Y255/3)</f>
        <v>0.52233205095699697</v>
      </c>
      <c r="AA255" s="11">
        <f>'OddsRatio_working_3-way'!X255^(1/3)*COS(('OddsRatio_working_3-way'!Y255+2*PI())/3)</f>
        <v>-0.32740768299083922</v>
      </c>
      <c r="AB255" s="11">
        <f>'OddsRatio_working_3-way'!X255^(1/3)*COS(('OddsRatio_working_3-way'!Y255+4*PI())/3)</f>
        <v>-0.19492436796615767</v>
      </c>
      <c r="AC255" s="11">
        <f>'OddsRatio_working_3-way'!X255^(1/3)*SIN('OddsRatio_working_3-way'!Y255/3)</f>
        <v>7.6489277592633881E-2</v>
      </c>
      <c r="AD255" s="11">
        <f>'OddsRatio_working_3-way'!X255^(1/3)*SIN(('OddsRatio_working_3-way'!Y255+2*PI())/3)</f>
        <v>0.41410818654327042</v>
      </c>
      <c r="AE255" s="11">
        <f>'OddsRatio_working_3-way'!X255^(1/3)*SIN(('OddsRatio_working_3-way'!Y255+4*PI())/3)</f>
        <v>-0.49059746413590427</v>
      </c>
      <c r="AF255" s="11">
        <f>-'OddsRatio_working_3-way'!U255/(3*'OddsRatio_working_3-way'!X255^(1/3))*COS(('OddsRatio_working_3-way'!Y255)/3)</f>
        <v>0.52233205095699697</v>
      </c>
      <c r="AG255" s="11">
        <f>-'OddsRatio_working_3-way'!U255/(3*'OddsRatio_working_3-way'!X255^(1/3))*COS(('OddsRatio_working_3-way'!Y255+2*PI())/3)</f>
        <v>-0.32740768299083922</v>
      </c>
      <c r="AH255" s="11">
        <f>-'OddsRatio_working_3-way'!U255/(3*'OddsRatio_working_3-way'!X255^(1/3))*COS(('OddsRatio_working_3-way'!Y255+4*PI())/3)</f>
        <v>-0.19492436796615767</v>
      </c>
      <c r="AI255" s="11">
        <f>'OddsRatio_working_3-way'!U255/(3*'OddsRatio_working_3-way'!X255^(1/3))*SIN(('OddsRatio_working_3-way'!Y255)/3)</f>
        <v>-7.6489277592633881E-2</v>
      </c>
      <c r="AJ255" s="11">
        <f>'OddsRatio_working_3-way'!U255/(3*'OddsRatio_working_3-way'!X255^(1/3))*SIN(('OddsRatio_working_3-way'!Y255+2*PI())/3)</f>
        <v>-0.41410818654327042</v>
      </c>
      <c r="AK255" s="11">
        <f>'OddsRatio_working_3-way'!U255/(3*'OddsRatio_working_3-way'!X255^(1/3))*SIN(('OddsRatio_working_3-way'!Y255+4*PI())/3)</f>
        <v>0.49059746413590427</v>
      </c>
      <c r="AL255" s="11">
        <f>'OddsRatio_working_3-way'!Z255+'OddsRatio_working_3-way'!AF255</f>
        <v>1.0446641019139939</v>
      </c>
      <c r="AM255" s="11">
        <f>'OddsRatio_working_3-way'!AA255+'OddsRatio_working_3-way'!AG255</f>
        <v>-0.65481536598167844</v>
      </c>
      <c r="AN255" s="11">
        <f>'OddsRatio_working_3-way'!AB255+'OddsRatio_working_3-way'!AH255</f>
        <v>-0.38984873593231534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1.0446641019139939</v>
      </c>
      <c r="AS255" s="11">
        <f>IF(('OddsRatio_working_3-way'!X255=0),IF(Q255&gt;0,-Q255^(1/3),(-Q255)^(1/3)),'OddsRatio_working_3-way'!AM255-'OddsRatio_working_3-way'!R255/3)</f>
        <v>-0.65481536598167844</v>
      </c>
      <c r="AT255" s="11">
        <f>IF(('OddsRatio_working_3-way'!X255=0),IF(Q255&gt;0,-Q255^(1/3),(-Q255)^(1/3)),'OddsRatio_working_3-way'!AN255-'OddsRatio_working_3-way'!R255/3)</f>
        <v>-0.38984873593231534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9">
        <f t="shared" si="52"/>
        <v>0.40514748065323364</v>
      </c>
      <c r="E256" s="9">
        <f t="shared" si="53"/>
        <v>0.29098115864518309</v>
      </c>
      <c r="F256" s="9">
        <f t="shared" si="54"/>
        <v>0.30387136070158338</v>
      </c>
      <c r="G256" s="9">
        <f t="shared" si="55"/>
        <v>1.0413028330193632</v>
      </c>
      <c r="H256" s="9">
        <f t="shared" si="56"/>
        <v>2.4682369945573019</v>
      </c>
      <c r="I256" s="9">
        <f t="shared" si="57"/>
        <v>3.4366486292653096</v>
      </c>
      <c r="J256" s="9">
        <f t="shared" si="58"/>
        <v>3.2908662326425988</v>
      </c>
      <c r="K256" s="11">
        <f t="shared" si="59"/>
        <v>0.41493775933609955</v>
      </c>
      <c r="L256" s="11">
        <f t="shared" si="60"/>
        <v>0.29940119760479045</v>
      </c>
      <c r="M256" s="11">
        <f t="shared" si="61"/>
        <v>0.3125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-0.28180205978085315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0.23099547792382036</v>
      </c>
      <c r="Q256" s="11">
        <f>2*'OddsRatio_working_3-way'!K256*'OddsRatio_working_3-way'!L256*'OddsRatio_working_3-way'!M256</f>
        <v>7.7645538797922825E-2</v>
      </c>
      <c r="R256" s="11">
        <f t="shared" si="62"/>
        <v>0</v>
      </c>
      <c r="S256" s="11">
        <f t="shared" si="63"/>
        <v>-0.8197082665167772</v>
      </c>
      <c r="T256" s="11">
        <f t="shared" si="64"/>
        <v>-0.27553219042580751</v>
      </c>
      <c r="U256" s="11">
        <f>'OddsRatio_working_3-way'!S256-'OddsRatio_working_3-way'!R256^2/3</f>
        <v>-0.8197082665167772</v>
      </c>
      <c r="V256" s="11">
        <f>'OddsRatio_working_3-way'!S256*'OddsRatio_working_3-way'!R256/3-2*'OddsRatio_working_3-way'!R256^3/27-'OddsRatio_working_3-way'!T256</f>
        <v>0.27553219042580751</v>
      </c>
      <c r="W256" s="11">
        <f>'OddsRatio_working_3-way'!V256^2+4*'OddsRatio_working_3-way'!U256^3/27</f>
        <v>-5.6790082701995148E-3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0.1428259397230095</v>
      </c>
      <c r="Y256" s="11">
        <f>IF('OddsRatio_working_3-way'!W256&gt;=0,IF('OddsRatio_working_3-way'!V256+SQRT('OddsRatio_working_3-way'!W256)&gt;0,0,PI()),ACOS('OddsRatio_working_3-way'!V256/(2*'OddsRatio_working_3-way'!X256)))</f>
        <v>0.2669749913192081</v>
      </c>
      <c r="Z256" s="11">
        <f>'OddsRatio_working_3-way'!X256^(1/3)*COS('OddsRatio_working_3-way'!Y256/3)</f>
        <v>0.52065141650968172</v>
      </c>
      <c r="AA256" s="11">
        <f>'OddsRatio_working_3-way'!X256^(1/3)*COS(('OddsRatio_working_3-way'!Y256+2*PI())/3)</f>
        <v>-0.30055807698998738</v>
      </c>
      <c r="AB256" s="11">
        <f>'OddsRatio_working_3-way'!X256^(1/3)*COS(('OddsRatio_working_3-way'!Y256+4*PI())/3)</f>
        <v>-0.2200933395196944</v>
      </c>
      <c r="AC256" s="11">
        <f>'OddsRatio_working_3-way'!X256^(1/3)*SIN('OddsRatio_working_3-way'!Y256/3)</f>
        <v>4.6456337838746385E-2</v>
      </c>
      <c r="AD256" s="11">
        <f>'OddsRatio_working_3-way'!X256^(1/3)*SIN(('OddsRatio_working_3-way'!Y256+2*PI())/3)</f>
        <v>0.4276691842943639</v>
      </c>
      <c r="AE256" s="11">
        <f>'OddsRatio_working_3-way'!X256^(1/3)*SIN(('OddsRatio_working_3-way'!Y256+4*PI())/3)</f>
        <v>-0.4741255221331101</v>
      </c>
      <c r="AF256" s="11">
        <f>-'OddsRatio_working_3-way'!U256/(3*'OddsRatio_working_3-way'!X256^(1/3))*COS(('OddsRatio_working_3-way'!Y256)/3)</f>
        <v>0.52065141650968161</v>
      </c>
      <c r="AG256" s="11">
        <f>-'OddsRatio_working_3-way'!U256/(3*'OddsRatio_working_3-way'!X256^(1/3))*COS(('OddsRatio_working_3-way'!Y256+2*PI())/3)</f>
        <v>-0.30055807698998732</v>
      </c>
      <c r="AH256" s="11">
        <f>-'OddsRatio_working_3-way'!U256/(3*'OddsRatio_working_3-way'!X256^(1/3))*COS(('OddsRatio_working_3-way'!Y256+4*PI())/3)</f>
        <v>-0.22009333951969434</v>
      </c>
      <c r="AI256" s="11">
        <f>'OddsRatio_working_3-way'!U256/(3*'OddsRatio_working_3-way'!X256^(1/3))*SIN(('OddsRatio_working_3-way'!Y256)/3)</f>
        <v>-4.6456337838746371E-2</v>
      </c>
      <c r="AJ256" s="11">
        <f>'OddsRatio_working_3-way'!U256/(3*'OddsRatio_working_3-way'!X256^(1/3))*SIN(('OddsRatio_working_3-way'!Y256+2*PI())/3)</f>
        <v>-0.42766918429436379</v>
      </c>
      <c r="AK256" s="11">
        <f>'OddsRatio_working_3-way'!U256/(3*'OddsRatio_working_3-way'!X256^(1/3))*SIN(('OddsRatio_working_3-way'!Y256+4*PI())/3)</f>
        <v>0.47412552213311004</v>
      </c>
      <c r="AL256" s="11">
        <f>'OddsRatio_working_3-way'!Z256+'OddsRatio_working_3-way'!AF256</f>
        <v>1.0413028330193632</v>
      </c>
      <c r="AM256" s="11">
        <f>'OddsRatio_working_3-way'!AA256+'OddsRatio_working_3-way'!AG256</f>
        <v>-0.60111615397997475</v>
      </c>
      <c r="AN256" s="11">
        <f>'OddsRatio_working_3-way'!AB256+'OddsRatio_working_3-way'!AH256</f>
        <v>-0.44018667903938874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1.0413028330193632</v>
      </c>
      <c r="AS256" s="11">
        <f>IF(('OddsRatio_working_3-way'!X256=0),IF(Q256&gt;0,-Q256^(1/3),(-Q256)^(1/3)),'OddsRatio_working_3-way'!AM256-'OddsRatio_working_3-way'!R256/3)</f>
        <v>-0.60111615397997475</v>
      </c>
      <c r="AT256" s="11">
        <f>IF(('OddsRatio_working_3-way'!X256=0),IF(Q256&gt;0,-Q256^(1/3),(-Q256)^(1/3)),'OddsRatio_working_3-way'!AN256-'OddsRatio_working_3-way'!R256/3)</f>
        <v>-0.44018667903938874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9">
        <f t="shared" si="52"/>
        <v>0.51903823171763086</v>
      </c>
      <c r="E257" s="9">
        <f t="shared" si="53"/>
        <v>0.24352520241414463</v>
      </c>
      <c r="F257" s="9">
        <f t="shared" si="54"/>
        <v>0.23743656586822451</v>
      </c>
      <c r="G257" s="9">
        <f t="shared" si="55"/>
        <v>1.0530003968080959</v>
      </c>
      <c r="H257" s="9">
        <f t="shared" si="56"/>
        <v>1.9266403491911244</v>
      </c>
      <c r="I257" s="9">
        <f t="shared" si="57"/>
        <v>4.106351170583884</v>
      </c>
      <c r="J257" s="9">
        <f t="shared" si="58"/>
        <v>4.2116512102646917</v>
      </c>
      <c r="K257" s="11">
        <f t="shared" si="59"/>
        <v>0.53191489361702127</v>
      </c>
      <c r="L257" s="11">
        <f t="shared" si="60"/>
        <v>0.25316455696202528</v>
      </c>
      <c r="M257" s="11">
        <f t="shared" si="61"/>
        <v>0.24691358024691359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-0.26326586933463669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0.22875914787217416</v>
      </c>
      <c r="Q257" s="11">
        <f>2*'OddsRatio_working_3-way'!K257*'OddsRatio_working_3-way'!L257*'OddsRatio_working_3-way'!M257</f>
        <v>6.6499752288422712E-2</v>
      </c>
      <c r="R257" s="11">
        <f t="shared" si="62"/>
        <v>0</v>
      </c>
      <c r="S257" s="11">
        <f t="shared" si="63"/>
        <v>-0.8689282376417693</v>
      </c>
      <c r="T257" s="11">
        <f t="shared" si="64"/>
        <v>-0.25259541791911894</v>
      </c>
      <c r="U257" s="11">
        <f>'OddsRatio_working_3-way'!S257-'OddsRatio_working_3-way'!R257^2/3</f>
        <v>-0.8689282376417693</v>
      </c>
      <c r="V257" s="11">
        <f>'OddsRatio_working_3-way'!S257*'OddsRatio_working_3-way'!R257/3-2*'OddsRatio_working_3-way'!R257^3/27-'OddsRatio_working_3-way'!T257</f>
        <v>0.25259541791911894</v>
      </c>
      <c r="W257" s="11">
        <f>'OddsRatio_working_3-way'!V257^2+4*'OddsRatio_working_3-way'!U257^3/27</f>
        <v>-3.339145796073105E-2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0.15588128745496155</v>
      </c>
      <c r="Y257" s="11">
        <f>IF('OddsRatio_working_3-way'!W257&gt;=0,IF('OddsRatio_working_3-way'!V257+SQRT('OddsRatio_working_3-way'!W257)&gt;0,0,PI()),ACOS('OddsRatio_working_3-way'!V257/(2*'OddsRatio_working_3-way'!X257)))</f>
        <v>0.62627364480131431</v>
      </c>
      <c r="Z257" s="11">
        <f>'OddsRatio_working_3-way'!X257^(1/3)*COS('OddsRatio_working_3-way'!Y257/3)</f>
        <v>0.52650019840404794</v>
      </c>
      <c r="AA257" s="11">
        <f>'OddsRatio_working_3-way'!X257^(1/3)*COS(('OddsRatio_working_3-way'!Y257+2*PI())/3)</f>
        <v>-0.35984313839645005</v>
      </c>
      <c r="AB257" s="11">
        <f>'OddsRatio_working_3-way'!X257^(1/3)*COS(('OddsRatio_working_3-way'!Y257+4*PI())/3)</f>
        <v>-0.16665706000759808</v>
      </c>
      <c r="AC257" s="11">
        <f>'OddsRatio_working_3-way'!X257^(1/3)*SIN('OddsRatio_working_3-way'!Y257/3)</f>
        <v>0.1115360343614919</v>
      </c>
      <c r="AD257" s="11">
        <f>'OddsRatio_working_3-way'!X257^(1/3)*SIN(('OddsRatio_working_3-way'!Y257+2*PI())/3)</f>
        <v>0.40019452973470676</v>
      </c>
      <c r="AE257" s="11">
        <f>'OddsRatio_working_3-way'!X257^(1/3)*SIN(('OddsRatio_working_3-way'!Y257+4*PI())/3)</f>
        <v>-0.51173056409619866</v>
      </c>
      <c r="AF257" s="11">
        <f>-'OddsRatio_working_3-way'!U257/(3*'OddsRatio_working_3-way'!X257^(1/3))*COS(('OddsRatio_working_3-way'!Y257)/3)</f>
        <v>0.52650019840404794</v>
      </c>
      <c r="AG257" s="11">
        <f>-'OddsRatio_working_3-way'!U257/(3*'OddsRatio_working_3-way'!X257^(1/3))*COS(('OddsRatio_working_3-way'!Y257+2*PI())/3)</f>
        <v>-0.35984313839645005</v>
      </c>
      <c r="AH257" s="11">
        <f>-'OddsRatio_working_3-way'!U257/(3*'OddsRatio_working_3-way'!X257^(1/3))*COS(('OddsRatio_working_3-way'!Y257+4*PI())/3)</f>
        <v>-0.16665706000759808</v>
      </c>
      <c r="AI257" s="11">
        <f>'OddsRatio_working_3-way'!U257/(3*'OddsRatio_working_3-way'!X257^(1/3))*SIN(('OddsRatio_working_3-way'!Y257)/3)</f>
        <v>-0.1115360343614919</v>
      </c>
      <c r="AJ257" s="11">
        <f>'OddsRatio_working_3-way'!U257/(3*'OddsRatio_working_3-way'!X257^(1/3))*SIN(('OddsRatio_working_3-way'!Y257+2*PI())/3)</f>
        <v>-0.40019452973470676</v>
      </c>
      <c r="AK257" s="11">
        <f>'OddsRatio_working_3-way'!U257/(3*'OddsRatio_working_3-way'!X257^(1/3))*SIN(('OddsRatio_working_3-way'!Y257+4*PI())/3)</f>
        <v>0.51173056409619866</v>
      </c>
      <c r="AL257" s="11">
        <f>'OddsRatio_working_3-way'!Z257+'OddsRatio_working_3-way'!AF257</f>
        <v>1.0530003968080959</v>
      </c>
      <c r="AM257" s="11">
        <f>'OddsRatio_working_3-way'!AA257+'OddsRatio_working_3-way'!AG257</f>
        <v>-0.71968627679290009</v>
      </c>
      <c r="AN257" s="11">
        <f>'OddsRatio_working_3-way'!AB257+'OddsRatio_working_3-way'!AH257</f>
        <v>-0.33331412001519617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1.0530003968080959</v>
      </c>
      <c r="AS257" s="11">
        <f>IF(('OddsRatio_working_3-way'!X257=0),IF(Q257&gt;0,-Q257^(1/3),(-Q257)^(1/3)),'OddsRatio_working_3-way'!AM257-'OddsRatio_working_3-way'!R257/3)</f>
        <v>-0.71968627679290009</v>
      </c>
      <c r="AT257" s="11">
        <f>IF(('OddsRatio_working_3-way'!X257=0),IF(Q257&gt;0,-Q257^(1/3),(-Q257)^(1/3)),'OddsRatio_working_3-way'!AN257-'OddsRatio_working_3-way'!R257/3)</f>
        <v>-0.33331412001519617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9">
        <f t="shared" si="52"/>
        <v>0.15832220714045811</v>
      </c>
      <c r="E258" s="9">
        <f t="shared" si="53"/>
        <v>0.21938922888649148</v>
      </c>
      <c r="F258" s="9">
        <f t="shared" si="54"/>
        <v>0.62228856397305055</v>
      </c>
      <c r="G258" s="9">
        <f t="shared" si="55"/>
        <v>1.0465026220018574</v>
      </c>
      <c r="H258" s="9">
        <f t="shared" si="56"/>
        <v>6.3162333197694354</v>
      </c>
      <c r="I258" s="9">
        <f t="shared" si="57"/>
        <v>4.558108914806315</v>
      </c>
      <c r="J258" s="9">
        <f t="shared" si="58"/>
        <v>1.6069715207610773</v>
      </c>
      <c r="K258" s="11">
        <f t="shared" si="59"/>
        <v>0.16447368421052633</v>
      </c>
      <c r="L258" s="11">
        <f t="shared" si="60"/>
        <v>0.22727272727272727</v>
      </c>
      <c r="M258" s="11">
        <f t="shared" si="61"/>
        <v>0.63291139240506322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-0.23700487553752048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0.21434573920416689</v>
      </c>
      <c r="Q258" s="11">
        <f>2*'OddsRatio_working_3-way'!K258*'OddsRatio_working_3-way'!L258*'OddsRatio_working_3-way'!M258</f>
        <v>4.7316940221670399E-2</v>
      </c>
      <c r="R258" s="11">
        <f t="shared" si="62"/>
        <v>0</v>
      </c>
      <c r="S258" s="11">
        <f t="shared" si="63"/>
        <v>-0.90439379661720753</v>
      </c>
      <c r="T258" s="11">
        <f t="shared" si="64"/>
        <v>-0.19964542971682289</v>
      </c>
      <c r="U258" s="11">
        <f>'OddsRatio_working_3-way'!S258-'OddsRatio_working_3-way'!R258^2/3</f>
        <v>-0.90439379661720753</v>
      </c>
      <c r="V258" s="11">
        <f>'OddsRatio_working_3-way'!S258*'OddsRatio_working_3-way'!R258/3-2*'OddsRatio_working_3-way'!R258^3/27-'OddsRatio_working_3-way'!T258</f>
        <v>0.19964542971682289</v>
      </c>
      <c r="W258" s="11">
        <f>'OddsRatio_working_3-way'!V258^2+4*'OddsRatio_working_3-way'!U258^3/27</f>
        <v>-6.9731203921415602E-2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0.16552152543417917</v>
      </c>
      <c r="Y258" s="11">
        <f>IF('OddsRatio_working_3-way'!W258&gt;=0,IF('OddsRatio_working_3-way'!V258+SQRT('OddsRatio_working_3-way'!W258)&gt;0,0,PI()),ACOS('OddsRatio_working_3-way'!V258/(2*'OddsRatio_working_3-way'!X258)))</f>
        <v>0.92343968463068304</v>
      </c>
      <c r="Z258" s="11">
        <f>'OddsRatio_working_3-way'!X258^(1/3)*COS('OddsRatio_working_3-way'!Y258/3)</f>
        <v>0.52325131100092881</v>
      </c>
      <c r="AA258" s="11">
        <f>'OddsRatio_working_3-way'!X258^(1/3)*COS(('OddsRatio_working_3-way'!Y258+2*PI())/3)</f>
        <v>-0.40568987141183804</v>
      </c>
      <c r="AB258" s="11">
        <f>'OddsRatio_working_3-way'!X258^(1/3)*COS(('OddsRatio_working_3-way'!Y258+4*PI())/3)</f>
        <v>-0.11756143958909096</v>
      </c>
      <c r="AC258" s="11">
        <f>'OddsRatio_working_3-way'!X258^(1/3)*SIN('OddsRatio_working_3-way'!Y258/3)</f>
        <v>0.16635102767404777</v>
      </c>
      <c r="AD258" s="11">
        <f>'OddsRatio_working_3-way'!X258^(1/3)*SIN(('OddsRatio_working_3-way'!Y258+2*PI())/3)</f>
        <v>0.36997341405329237</v>
      </c>
      <c r="AE258" s="11">
        <f>'OddsRatio_working_3-way'!X258^(1/3)*SIN(('OddsRatio_working_3-way'!Y258+4*PI())/3)</f>
        <v>-0.53632444172734017</v>
      </c>
      <c r="AF258" s="11">
        <f>-'OddsRatio_working_3-way'!U258/(3*'OddsRatio_working_3-way'!X258^(1/3))*COS(('OddsRatio_working_3-way'!Y258)/3)</f>
        <v>0.5232513110009287</v>
      </c>
      <c r="AG258" s="11">
        <f>-'OddsRatio_working_3-way'!U258/(3*'OddsRatio_working_3-way'!X258^(1/3))*COS(('OddsRatio_working_3-way'!Y258+2*PI())/3)</f>
        <v>-0.40568987141183793</v>
      </c>
      <c r="AH258" s="11">
        <f>-'OddsRatio_working_3-way'!U258/(3*'OddsRatio_working_3-way'!X258^(1/3))*COS(('OddsRatio_working_3-way'!Y258+4*PI())/3)</f>
        <v>-0.11756143958909095</v>
      </c>
      <c r="AI258" s="11">
        <f>'OddsRatio_working_3-way'!U258/(3*'OddsRatio_working_3-way'!X258^(1/3))*SIN(('OddsRatio_working_3-way'!Y258)/3)</f>
        <v>-0.16635102767404772</v>
      </c>
      <c r="AJ258" s="11">
        <f>'OddsRatio_working_3-way'!U258/(3*'OddsRatio_working_3-way'!X258^(1/3))*SIN(('OddsRatio_working_3-way'!Y258+2*PI())/3)</f>
        <v>-0.36997341405329232</v>
      </c>
      <c r="AK258" s="11">
        <f>'OddsRatio_working_3-way'!U258/(3*'OddsRatio_working_3-way'!X258^(1/3))*SIN(('OddsRatio_working_3-way'!Y258+4*PI())/3)</f>
        <v>0.53632444172734006</v>
      </c>
      <c r="AL258" s="11">
        <f>'OddsRatio_working_3-way'!Z258+'OddsRatio_working_3-way'!AF258</f>
        <v>1.0465026220018574</v>
      </c>
      <c r="AM258" s="11">
        <f>'OddsRatio_working_3-way'!AA258+'OddsRatio_working_3-way'!AG258</f>
        <v>-0.81137974282367598</v>
      </c>
      <c r="AN258" s="11">
        <f>'OddsRatio_working_3-way'!AB258+'OddsRatio_working_3-way'!AH258</f>
        <v>-0.23512287917818192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1.0465026220018574</v>
      </c>
      <c r="AS258" s="11">
        <f>IF(('OddsRatio_working_3-way'!X258=0),IF(Q258&gt;0,-Q258^(1/3),(-Q258)^(1/3)),'OddsRatio_working_3-way'!AM258-'OddsRatio_working_3-way'!R258/3)</f>
        <v>-0.81137974282367598</v>
      </c>
      <c r="AT258" s="11">
        <f>IF(('OddsRatio_working_3-way'!X258=0),IF(Q258&gt;0,-Q258^(1/3),(-Q258)^(1/3)),'OddsRatio_working_3-way'!AN258-'OddsRatio_working_3-way'!R258/3)</f>
        <v>-0.23512287917818192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9">
        <f t="shared" si="52"/>
        <v>0.65040228774170039</v>
      </c>
      <c r="E259" s="9">
        <f t="shared" si="53"/>
        <v>0.19896320087512609</v>
      </c>
      <c r="F259" s="9">
        <f t="shared" si="54"/>
        <v>0.15063451138317357</v>
      </c>
      <c r="G259" s="9">
        <f t="shared" si="55"/>
        <v>1.0539411118778599</v>
      </c>
      <c r="H259" s="9">
        <f t="shared" si="56"/>
        <v>1.5375099670577084</v>
      </c>
      <c r="I259" s="9">
        <f t="shared" si="57"/>
        <v>5.0260550473734247</v>
      </c>
      <c r="J259" s="9">
        <f t="shared" si="58"/>
        <v>6.6385849485465496</v>
      </c>
      <c r="K259" s="11">
        <f t="shared" si="59"/>
        <v>0.66225165562913912</v>
      </c>
      <c r="L259" s="11">
        <f t="shared" si="60"/>
        <v>0.20746887966804978</v>
      </c>
      <c r="M259" s="11">
        <f t="shared" si="61"/>
        <v>0.15748031496062992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-0.22552236135221637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0.20944868907407022</v>
      </c>
      <c r="Q259" s="11">
        <f>2*'OddsRatio_working_3-way'!K259*'OddsRatio_working_3-way'!L259*'OddsRatio_working_3-way'!M259</f>
        <v>4.3274522535964914E-2</v>
      </c>
      <c r="R259" s="11">
        <f t="shared" si="62"/>
        <v>0</v>
      </c>
      <c r="S259" s="11">
        <f t="shared" si="63"/>
        <v>-0.92872692454189676</v>
      </c>
      <c r="T259" s="11">
        <f t="shared" si="64"/>
        <v>-0.19188572821113564</v>
      </c>
      <c r="U259" s="11">
        <f>'OddsRatio_working_3-way'!S259-'OddsRatio_working_3-way'!R259^2/3</f>
        <v>-0.92872692454189676</v>
      </c>
      <c r="V259" s="11">
        <f>'OddsRatio_working_3-way'!S259*'OddsRatio_working_3-way'!R259/3-2*'OddsRatio_working_3-way'!R259^3/27-'OddsRatio_working_3-way'!T259</f>
        <v>0.19188572821113564</v>
      </c>
      <c r="W259" s="11">
        <f>'OddsRatio_working_3-way'!V259^2+4*'OddsRatio_working_3-way'!U259^3/27</f>
        <v>-8.1855166695176951E-2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0.17224640735462002</v>
      </c>
      <c r="Y259" s="11">
        <f>IF('OddsRatio_working_3-way'!W259&gt;=0,IF('OddsRatio_working_3-way'!V259+SQRT('OddsRatio_working_3-way'!W259)&gt;0,0,PI()),ACOS('OddsRatio_working_3-way'!V259/(2*'OddsRatio_working_3-way'!X259)))</f>
        <v>0.98001585722044038</v>
      </c>
      <c r="Z259" s="11">
        <f>'OddsRatio_working_3-way'!X259^(1/3)*COS('OddsRatio_working_3-way'!Y259/3)</f>
        <v>0.52697055593892994</v>
      </c>
      <c r="AA259" s="11">
        <f>'OddsRatio_working_3-way'!X259^(1/3)*COS(('OddsRatio_working_3-way'!Y259+2*PI())/3)</f>
        <v>-0.41810822586380419</v>
      </c>
      <c r="AB259" s="11">
        <f>'OddsRatio_working_3-way'!X259^(1/3)*COS(('OddsRatio_working_3-way'!Y259+4*PI())/3)</f>
        <v>-0.10886233007512568</v>
      </c>
      <c r="AC259" s="11">
        <f>'OddsRatio_working_3-way'!X259^(1/3)*SIN('OddsRatio_working_3-way'!Y259/3)</f>
        <v>0.1785432011793805</v>
      </c>
      <c r="AD259" s="11">
        <f>'OddsRatio_working_3-way'!X259^(1/3)*SIN(('OddsRatio_working_3-way'!Y259+2*PI())/3)</f>
        <v>0.36709828789983173</v>
      </c>
      <c r="AE259" s="11">
        <f>'OddsRatio_working_3-way'!X259^(1/3)*SIN(('OddsRatio_working_3-way'!Y259+4*PI())/3)</f>
        <v>-0.54564148907921217</v>
      </c>
      <c r="AF259" s="11">
        <f>-'OddsRatio_working_3-way'!U259/(3*'OddsRatio_working_3-way'!X259^(1/3))*COS(('OddsRatio_working_3-way'!Y259)/3)</f>
        <v>0.52697055593892994</v>
      </c>
      <c r="AG259" s="11">
        <f>-'OddsRatio_working_3-way'!U259/(3*'OddsRatio_working_3-way'!X259^(1/3))*COS(('OddsRatio_working_3-way'!Y259+2*PI())/3)</f>
        <v>-0.41810822586380419</v>
      </c>
      <c r="AH259" s="11">
        <f>-'OddsRatio_working_3-way'!U259/(3*'OddsRatio_working_3-way'!X259^(1/3))*COS(('OddsRatio_working_3-way'!Y259+4*PI())/3)</f>
        <v>-0.10886233007512568</v>
      </c>
      <c r="AI259" s="11">
        <f>'OddsRatio_working_3-way'!U259/(3*'OddsRatio_working_3-way'!X259^(1/3))*SIN(('OddsRatio_working_3-way'!Y259)/3)</f>
        <v>-0.1785432011793805</v>
      </c>
      <c r="AJ259" s="11">
        <f>'OddsRatio_working_3-way'!U259/(3*'OddsRatio_working_3-way'!X259^(1/3))*SIN(('OddsRatio_working_3-way'!Y259+2*PI())/3)</f>
        <v>-0.36709828789983173</v>
      </c>
      <c r="AK259" s="11">
        <f>'OddsRatio_working_3-way'!U259/(3*'OddsRatio_working_3-way'!X259^(1/3))*SIN(('OddsRatio_working_3-way'!Y259+4*PI())/3)</f>
        <v>0.54564148907921217</v>
      </c>
      <c r="AL259" s="11">
        <f>'OddsRatio_working_3-way'!Z259+'OddsRatio_working_3-way'!AF259</f>
        <v>1.0539411118778599</v>
      </c>
      <c r="AM259" s="11">
        <f>'OddsRatio_working_3-way'!AA259+'OddsRatio_working_3-way'!AG259</f>
        <v>-0.83621645172760839</v>
      </c>
      <c r="AN259" s="11">
        <f>'OddsRatio_working_3-way'!AB259+'OddsRatio_working_3-way'!AH259</f>
        <v>-0.21772466015025135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1.0539411118778599</v>
      </c>
      <c r="AS259" s="11">
        <f>IF(('OddsRatio_working_3-way'!X259=0),IF(Q259&gt;0,-Q259^(1/3),(-Q259)^(1/3)),'OddsRatio_working_3-way'!AM259-'OddsRatio_working_3-way'!R259/3)</f>
        <v>-0.83621645172760839</v>
      </c>
      <c r="AT259" s="11">
        <f>IF(('OddsRatio_working_3-way'!X259=0),IF(Q259&gt;0,-Q259^(1/3),(-Q259)^(1/3)),'OddsRatio_working_3-way'!AN259-'OddsRatio_working_3-way'!R259/3)</f>
        <v>-0.21772466015025135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9">
        <f t="shared" ref="D260:D323" si="65">(K260/(AR260+K260-(AR260*K260)))</f>
        <v>0.87768558149168407</v>
      </c>
      <c r="E260" s="9">
        <f t="shared" ref="E260:E323" si="66">(L260/(AR260+L260-(AR260*L260)))</f>
        <v>8.0878737601090503E-2</v>
      </c>
      <c r="F260" s="9">
        <f t="shared" ref="F260:F323" si="67">(M260/(AR260+M260-(AR260*M260)))</f>
        <v>4.143568090722536E-2</v>
      </c>
      <c r="G260" s="9">
        <f t="shared" ref="G260:G323" si="68">AR260</f>
        <v>1.2669107053993929</v>
      </c>
      <c r="H260" s="9">
        <f t="shared" ref="H260:H323" si="69">IF(A260="","",1/D260)</f>
        <v>1.1393601775939335</v>
      </c>
      <c r="I260" s="9">
        <f t="shared" ref="I260:I323" si="70">IF(B260="","",1/E260)</f>
        <v>12.364189027432555</v>
      </c>
      <c r="J260" s="9">
        <f t="shared" ref="J260:J323" si="71">IF(C260="","",1/F260)</f>
        <v>24.133789480592913</v>
      </c>
      <c r="K260" s="11">
        <f t="shared" ref="K260:K323" si="72">1/A260</f>
        <v>0.9009009009009008</v>
      </c>
      <c r="L260" s="11">
        <f t="shared" ref="L260:L323" si="73">1/B260</f>
        <v>0.10030090270812436</v>
      </c>
      <c r="M260" s="11">
        <f t="shared" ref="M260:M323" si="74">1/C260</f>
        <v>5.192107995846313E-2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-8.4530119222983036E-2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0.12826970335008467</v>
      </c>
      <c r="Q260" s="11">
        <f>2*'OddsRatio_working_3-way'!K260*'OddsRatio_working_3-way'!L260*'OddsRatio_working_3-way'!M260</f>
        <v>9.3832994403865878E-3</v>
      </c>
      <c r="R260" s="11">
        <f t="shared" ref="R260:R323" si="75">O260/N260</f>
        <v>0</v>
      </c>
      <c r="S260" s="11">
        <f t="shared" ref="S260:S323" si="76">P260/N260</f>
        <v>-1.5174437765989712</v>
      </c>
      <c r="T260" s="11">
        <f t="shared" ref="T260:T323" si="77">Q260/N260</f>
        <v>-0.1110053969713951</v>
      </c>
      <c r="U260" s="11">
        <f>'OddsRatio_working_3-way'!S260-'OddsRatio_working_3-way'!R260^2/3</f>
        <v>-1.5174437765989712</v>
      </c>
      <c r="V260" s="11">
        <f>'OddsRatio_working_3-way'!S260*'OddsRatio_working_3-way'!R260/3-2*'OddsRatio_working_3-way'!R260^3/27-'OddsRatio_working_3-way'!T260</f>
        <v>0.1110053969713951</v>
      </c>
      <c r="W260" s="11">
        <f>'OddsRatio_working_3-way'!V260^2+4*'OddsRatio_working_3-way'!U260^3/27</f>
        <v>-0.5053252216902957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0.35973859253876028</v>
      </c>
      <c r="Y260" s="11">
        <f>IF('OddsRatio_working_3-way'!W260&gt;=0,IF('OddsRatio_working_3-way'!V260+SQRT('OddsRatio_working_3-way'!W260)&gt;0,0,PI()),ACOS('OddsRatio_working_3-way'!V260/(2*'OddsRatio_working_3-way'!X260)))</f>
        <v>1.4158913702361451</v>
      </c>
      <c r="Z260" s="11">
        <f>'OddsRatio_working_3-way'!X260^(1/3)*COS('OddsRatio_working_3-way'!Y260/3)</f>
        <v>0.63345535269969644</v>
      </c>
      <c r="AA260" s="11">
        <f>'OddsRatio_working_3-way'!X260^(1/3)*COS(('OddsRatio_working_3-way'!Y260+2*PI())/3)</f>
        <v>-0.59674853495116775</v>
      </c>
      <c r="AB260" s="11">
        <f>'OddsRatio_working_3-way'!X260^(1/3)*COS(('OddsRatio_working_3-way'!Y260+4*PI())/3)</f>
        <v>-3.6706817748528152E-2</v>
      </c>
      <c r="AC260" s="11">
        <f>'OddsRatio_working_3-way'!X260^(1/3)*SIN('OddsRatio_working_3-way'!Y260/3)</f>
        <v>0.32334023618436414</v>
      </c>
      <c r="AD260" s="11">
        <f>'OddsRatio_working_3-way'!X260^(1/3)*SIN(('OddsRatio_working_3-way'!Y260+2*PI())/3)</f>
        <v>0.38691830950898659</v>
      </c>
      <c r="AE260" s="11">
        <f>'OddsRatio_working_3-way'!X260^(1/3)*SIN(('OddsRatio_working_3-way'!Y260+4*PI())/3)</f>
        <v>-0.71025854569335056</v>
      </c>
      <c r="AF260" s="11">
        <f>-'OddsRatio_working_3-way'!U260/(3*'OddsRatio_working_3-way'!X260^(1/3))*COS(('OddsRatio_working_3-way'!Y260)/3)</f>
        <v>0.63345535269969633</v>
      </c>
      <c r="AG260" s="11">
        <f>-'OddsRatio_working_3-way'!U260/(3*'OddsRatio_working_3-way'!X260^(1/3))*COS(('OddsRatio_working_3-way'!Y260+2*PI())/3)</f>
        <v>-0.59674853495116775</v>
      </c>
      <c r="AH260" s="11">
        <f>-'OddsRatio_working_3-way'!U260/(3*'OddsRatio_working_3-way'!X260^(1/3))*COS(('OddsRatio_working_3-way'!Y260+4*PI())/3)</f>
        <v>-3.6706817748528152E-2</v>
      </c>
      <c r="AI260" s="11">
        <f>'OddsRatio_working_3-way'!U260/(3*'OddsRatio_working_3-way'!X260^(1/3))*SIN(('OddsRatio_working_3-way'!Y260)/3)</f>
        <v>-0.32334023618436408</v>
      </c>
      <c r="AJ260" s="11">
        <f>'OddsRatio_working_3-way'!U260/(3*'OddsRatio_working_3-way'!X260^(1/3))*SIN(('OddsRatio_working_3-way'!Y260+2*PI())/3)</f>
        <v>-0.38691830950898654</v>
      </c>
      <c r="AK260" s="11">
        <f>'OddsRatio_working_3-way'!U260/(3*'OddsRatio_working_3-way'!X260^(1/3))*SIN(('OddsRatio_working_3-way'!Y260+4*PI())/3)</f>
        <v>0.71025854569335045</v>
      </c>
      <c r="AL260" s="11">
        <f>'OddsRatio_working_3-way'!Z260+'OddsRatio_working_3-way'!AF260</f>
        <v>1.2669107053993929</v>
      </c>
      <c r="AM260" s="11">
        <f>'OddsRatio_working_3-way'!AA260+'OddsRatio_working_3-way'!AG260</f>
        <v>-1.1934970699023355</v>
      </c>
      <c r="AN260" s="11">
        <f>'OddsRatio_working_3-way'!AB260+'OddsRatio_working_3-way'!AH260</f>
        <v>-7.3413635497056304E-2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1.2669107053993929</v>
      </c>
      <c r="AS260" s="11">
        <f>IF(('OddsRatio_working_3-way'!X260=0),IF(Q260&gt;0,-Q260^(1/3),(-Q260)^(1/3)),'OddsRatio_working_3-way'!AM260-'OddsRatio_working_3-way'!R260/3)</f>
        <v>-1.1934970699023355</v>
      </c>
      <c r="AT260" s="11">
        <f>IF(('OddsRatio_working_3-way'!X260=0),IF(Q260&gt;0,-Q260^(1/3),(-Q260)^(1/3)),'OddsRatio_working_3-way'!AN260-'OddsRatio_working_3-way'!R260/3)</f>
        <v>-7.3413635497056304E-2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9">
        <f t="shared" si="65"/>
        <v>0.24917037447310197</v>
      </c>
      <c r="E261" s="9">
        <f t="shared" si="66"/>
        <v>0.24227057054435011</v>
      </c>
      <c r="F261" s="9">
        <f t="shared" si="67"/>
        <v>0.50855905498254805</v>
      </c>
      <c r="G261" s="9">
        <f t="shared" si="68"/>
        <v>1.0390752430763692</v>
      </c>
      <c r="H261" s="9">
        <f t="shared" si="69"/>
        <v>4.01331820492147</v>
      </c>
      <c r="I261" s="9">
        <f t="shared" si="70"/>
        <v>4.1276164816598708</v>
      </c>
      <c r="J261" s="9">
        <f t="shared" si="71"/>
        <v>1.966339976061023</v>
      </c>
      <c r="K261" s="11">
        <f t="shared" si="72"/>
        <v>0.25641025641025644</v>
      </c>
      <c r="L261" s="11">
        <f t="shared" si="73"/>
        <v>0.24937655860349128</v>
      </c>
      <c r="M261" s="11">
        <f t="shared" si="74"/>
        <v>0.5181347150259068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-0.26895594811297785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0.22661560526742136</v>
      </c>
      <c r="Q261" s="11">
        <f>2*'OddsRatio_working_3-way'!K261*'OddsRatio_working_3-way'!L261*'OddsRatio_working_3-way'!M261</f>
        <v>6.6261872885210946E-2</v>
      </c>
      <c r="R261" s="11">
        <f t="shared" si="75"/>
        <v>0</v>
      </c>
      <c r="S261" s="11">
        <f t="shared" si="76"/>
        <v>-0.84257517581365793</v>
      </c>
      <c r="T261" s="11">
        <f t="shared" si="77"/>
        <v>-0.24636701047182988</v>
      </c>
      <c r="U261" s="11">
        <f>'OddsRatio_working_3-way'!S261-'OddsRatio_working_3-way'!R261^2/3</f>
        <v>-0.84257517581365793</v>
      </c>
      <c r="V261" s="11">
        <f>'OddsRatio_working_3-way'!S261*'OddsRatio_working_3-way'!R261/3-2*'OddsRatio_working_3-way'!R261^3/27-'OddsRatio_working_3-way'!T261</f>
        <v>0.24636701047182988</v>
      </c>
      <c r="W261" s="11">
        <f>'OddsRatio_working_3-way'!V261^2+4*'OddsRatio_working_3-way'!U261^3/27</f>
        <v>-2.7921349587691116E-2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0.14884392281557707</v>
      </c>
      <c r="Y261" s="11">
        <f>IF('OddsRatio_working_3-way'!W261&gt;=0,IF('OddsRatio_working_3-way'!V261+SQRT('OddsRatio_working_3-way'!W261)&gt;0,0,PI()),ACOS('OddsRatio_working_3-way'!V261/(2*'OddsRatio_working_3-way'!X261)))</f>
        <v>0.59597457886720273</v>
      </c>
      <c r="Z261" s="11">
        <f>'OddsRatio_working_3-way'!X261^(1/3)*COS('OddsRatio_working_3-way'!Y261/3)</f>
        <v>0.51953762153818461</v>
      </c>
      <c r="AA261" s="11">
        <f>'OddsRatio_working_3-way'!X261^(1/3)*COS(('OddsRatio_working_3-way'!Y261+2*PI())/3)</f>
        <v>-0.35034634003683629</v>
      </c>
      <c r="AB261" s="11">
        <f>'OddsRatio_working_3-way'!X261^(1/3)*COS(('OddsRatio_working_3-way'!Y261+4*PI())/3)</f>
        <v>-0.16919128150134813</v>
      </c>
      <c r="AC261" s="11">
        <f>'OddsRatio_working_3-way'!X261^(1/3)*SIN('OddsRatio_working_3-way'!Y261/3)</f>
        <v>0.10458992181052644</v>
      </c>
      <c r="AD261" s="11">
        <f>'OddsRatio_working_3-way'!X261^(1/3)*SIN(('OddsRatio_working_3-way'!Y261+2*PI())/3)</f>
        <v>0.39763781756854993</v>
      </c>
      <c r="AE261" s="11">
        <f>'OddsRatio_working_3-way'!X261^(1/3)*SIN(('OddsRatio_working_3-way'!Y261+4*PI())/3)</f>
        <v>-0.50222773937907639</v>
      </c>
      <c r="AF261" s="11">
        <f>-'OddsRatio_working_3-way'!U261/(3*'OddsRatio_working_3-way'!X261^(1/3))*COS(('OddsRatio_working_3-way'!Y261)/3)</f>
        <v>0.51953762153818472</v>
      </c>
      <c r="AG261" s="11">
        <f>-'OddsRatio_working_3-way'!U261/(3*'OddsRatio_working_3-way'!X261^(1/3))*COS(('OddsRatio_working_3-way'!Y261+2*PI())/3)</f>
        <v>-0.3503463400368364</v>
      </c>
      <c r="AH261" s="11">
        <f>-'OddsRatio_working_3-way'!U261/(3*'OddsRatio_working_3-way'!X261^(1/3))*COS(('OddsRatio_working_3-way'!Y261+4*PI())/3)</f>
        <v>-0.16919128150134816</v>
      </c>
      <c r="AI261" s="11">
        <f>'OddsRatio_working_3-way'!U261/(3*'OddsRatio_working_3-way'!X261^(1/3))*SIN(('OddsRatio_working_3-way'!Y261)/3)</f>
        <v>-0.10458992181052645</v>
      </c>
      <c r="AJ261" s="11">
        <f>'OddsRatio_working_3-way'!U261/(3*'OddsRatio_working_3-way'!X261^(1/3))*SIN(('OddsRatio_working_3-way'!Y261+2*PI())/3)</f>
        <v>-0.39763781756854999</v>
      </c>
      <c r="AK261" s="11">
        <f>'OddsRatio_working_3-way'!U261/(3*'OddsRatio_working_3-way'!X261^(1/3))*SIN(('OddsRatio_working_3-way'!Y261+4*PI())/3)</f>
        <v>0.5022277393790765</v>
      </c>
      <c r="AL261" s="11">
        <f>'OddsRatio_working_3-way'!Z261+'OddsRatio_working_3-way'!AF261</f>
        <v>1.0390752430763692</v>
      </c>
      <c r="AM261" s="11">
        <f>'OddsRatio_working_3-way'!AA261+'OddsRatio_working_3-way'!AG261</f>
        <v>-0.70069268007367269</v>
      </c>
      <c r="AN261" s="11">
        <f>'OddsRatio_working_3-way'!AB261+'OddsRatio_working_3-way'!AH261</f>
        <v>-0.33838256300269631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1.0390752430763692</v>
      </c>
      <c r="AS261" s="11">
        <f>IF(('OddsRatio_working_3-way'!X261=0),IF(Q261&gt;0,-Q261^(1/3),(-Q261)^(1/3)),'OddsRatio_working_3-way'!AM261-'OddsRatio_working_3-way'!R261/3)</f>
        <v>-0.70069268007367269</v>
      </c>
      <c r="AT261" s="11">
        <f>IF(('OddsRatio_working_3-way'!X261=0),IF(Q261&gt;0,-Q261^(1/3),(-Q261)^(1/3)),'OddsRatio_working_3-way'!AN261-'OddsRatio_working_3-way'!R261/3)</f>
        <v>-0.33838256300269631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9">
        <f t="shared" si="65"/>
        <v>0.18939318039169445</v>
      </c>
      <c r="E262" s="9">
        <f t="shared" si="66"/>
        <v>0.21543920987000975</v>
      </c>
      <c r="F262" s="9">
        <f t="shared" si="67"/>
        <v>0.59516760973829608</v>
      </c>
      <c r="G262" s="9">
        <f t="shared" si="68"/>
        <v>1.0464599412843483</v>
      </c>
      <c r="H262" s="9">
        <f t="shared" si="69"/>
        <v>5.2800211598529847</v>
      </c>
      <c r="I262" s="9">
        <f t="shared" si="70"/>
        <v>4.6416805956695315</v>
      </c>
      <c r="J262" s="9">
        <f t="shared" si="71"/>
        <v>1.6801989618348261</v>
      </c>
      <c r="K262" s="11">
        <f t="shared" si="72"/>
        <v>0.19646365422396858</v>
      </c>
      <c r="L262" s="11">
        <f t="shared" si="73"/>
        <v>0.2232142857142857</v>
      </c>
      <c r="M262" s="11">
        <f t="shared" si="74"/>
        <v>0.60606060606060608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-0.24588733957594477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0.21847013497308193</v>
      </c>
      <c r="Q262" s="11">
        <f>2*'OddsRatio_working_3-way'!K262*'OddsRatio_working_3-way'!L262*'OddsRatio_working_3-way'!M262</f>
        <v>5.3155750601723104E-2</v>
      </c>
      <c r="R262" s="11">
        <f t="shared" si="75"/>
        <v>0</v>
      </c>
      <c r="S262" s="11">
        <f t="shared" si="76"/>
        <v>-0.88849688377552771</v>
      </c>
      <c r="T262" s="11">
        <f t="shared" si="77"/>
        <v>-0.2161792904563328</v>
      </c>
      <c r="U262" s="11">
        <f>'OddsRatio_working_3-way'!S262-'OddsRatio_working_3-way'!R262^2/3</f>
        <v>-0.88849688377552771</v>
      </c>
      <c r="V262" s="11">
        <f>'OddsRatio_working_3-way'!S262*'OddsRatio_working_3-way'!R262/3-2*'OddsRatio_working_3-way'!R262^3/27-'OddsRatio_working_3-way'!T262</f>
        <v>0.2161792904563328</v>
      </c>
      <c r="W262" s="11">
        <f>'OddsRatio_working_3-way'!V262^2+4*'OddsRatio_working_3-way'!U262^3/27</f>
        <v>-5.7178095712106761E-2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0.16117659673034906</v>
      </c>
      <c r="Y262" s="11">
        <f>IF('OddsRatio_working_3-way'!W262&gt;=0,IF('OddsRatio_working_3-way'!V262+SQRT('OddsRatio_working_3-way'!W262)&gt;0,0,PI()),ACOS('OddsRatio_working_3-way'!V262/(2*'OddsRatio_working_3-way'!X262)))</f>
        <v>0.83574037565336856</v>
      </c>
      <c r="Z262" s="11">
        <f>'OddsRatio_working_3-way'!X262^(1/3)*COS('OddsRatio_working_3-way'!Y262/3)</f>
        <v>0.52322997064217425</v>
      </c>
      <c r="AA262" s="11">
        <f>'OddsRatio_working_3-way'!X262^(1/3)*COS(('OddsRatio_working_3-way'!Y262+2*PI())/3)</f>
        <v>-0.39121830051874751</v>
      </c>
      <c r="AB262" s="11">
        <f>'OddsRatio_working_3-way'!X262^(1/3)*COS(('OddsRatio_working_3-way'!Y262+4*PI())/3)</f>
        <v>-0.13201167012342685</v>
      </c>
      <c r="AC262" s="11">
        <f>'OddsRatio_working_3-way'!X262^(1/3)*SIN('OddsRatio_working_3-way'!Y262/3)</f>
        <v>0.14965301783447429</v>
      </c>
      <c r="AD262" s="11">
        <f>'OddsRatio_working_3-way'!X262^(1/3)*SIN(('OddsRatio_working_3-way'!Y262+2*PI())/3)</f>
        <v>0.37830393768027176</v>
      </c>
      <c r="AE262" s="11">
        <f>'OddsRatio_working_3-way'!X262^(1/3)*SIN(('OddsRatio_working_3-way'!Y262+4*PI())/3)</f>
        <v>-0.52795695551474597</v>
      </c>
      <c r="AF262" s="11">
        <f>-'OddsRatio_working_3-way'!U262/(3*'OddsRatio_working_3-way'!X262^(1/3))*COS(('OddsRatio_working_3-way'!Y262)/3)</f>
        <v>0.52322997064217414</v>
      </c>
      <c r="AG262" s="11">
        <f>-'OddsRatio_working_3-way'!U262/(3*'OddsRatio_working_3-way'!X262^(1/3))*COS(('OddsRatio_working_3-way'!Y262+2*PI())/3)</f>
        <v>-0.3912183005187474</v>
      </c>
      <c r="AH262" s="11">
        <f>-'OddsRatio_working_3-way'!U262/(3*'OddsRatio_working_3-way'!X262^(1/3))*COS(('OddsRatio_working_3-way'!Y262+4*PI())/3)</f>
        <v>-0.13201167012342682</v>
      </c>
      <c r="AI262" s="11">
        <f>'OddsRatio_working_3-way'!U262/(3*'OddsRatio_working_3-way'!X262^(1/3))*SIN(('OddsRatio_working_3-way'!Y262)/3)</f>
        <v>-0.14965301783447427</v>
      </c>
      <c r="AJ262" s="11">
        <f>'OddsRatio_working_3-way'!U262/(3*'OddsRatio_working_3-way'!X262^(1/3))*SIN(('OddsRatio_working_3-way'!Y262+2*PI())/3)</f>
        <v>-0.37830393768027171</v>
      </c>
      <c r="AK262" s="11">
        <f>'OddsRatio_working_3-way'!U262/(3*'OddsRatio_working_3-way'!X262^(1/3))*SIN(('OddsRatio_working_3-way'!Y262+4*PI())/3)</f>
        <v>0.52795695551474586</v>
      </c>
      <c r="AL262" s="11">
        <f>'OddsRatio_working_3-way'!Z262+'OddsRatio_working_3-way'!AF262</f>
        <v>1.0464599412843483</v>
      </c>
      <c r="AM262" s="11">
        <f>'OddsRatio_working_3-way'!AA262+'OddsRatio_working_3-way'!AG262</f>
        <v>-0.78243660103749491</v>
      </c>
      <c r="AN262" s="11">
        <f>'OddsRatio_working_3-way'!AB262+'OddsRatio_working_3-way'!AH262</f>
        <v>-0.2640233402468537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1.0464599412843483</v>
      </c>
      <c r="AS262" s="11">
        <f>IF(('OddsRatio_working_3-way'!X262=0),IF(Q262&gt;0,-Q262^(1/3),(-Q262)^(1/3)),'OddsRatio_working_3-way'!AM262-'OddsRatio_working_3-way'!R262/3)</f>
        <v>-0.78243660103749491</v>
      </c>
      <c r="AT262" s="11">
        <f>IF(('OddsRatio_working_3-way'!X262=0),IF(Q262&gt;0,-Q262^(1/3),(-Q262)^(1/3)),'OddsRatio_working_3-way'!AN262-'OddsRatio_working_3-way'!R262/3)</f>
        <v>-0.2640233402468537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9">
        <f t="shared" si="65"/>
        <v>0.40550817429644814</v>
      </c>
      <c r="E263" s="9">
        <f t="shared" si="66"/>
        <v>0.25023213624874685</v>
      </c>
      <c r="F263" s="9">
        <f t="shared" si="67"/>
        <v>0.34425968945480506</v>
      </c>
      <c r="G263" s="9">
        <f t="shared" si="68"/>
        <v>1.0701033091442509</v>
      </c>
      <c r="H263" s="9">
        <f t="shared" si="69"/>
        <v>2.466041533527624</v>
      </c>
      <c r="I263" s="9">
        <f t="shared" si="70"/>
        <v>3.9962892656039015</v>
      </c>
      <c r="J263" s="9">
        <f t="shared" si="71"/>
        <v>2.9047838902767662</v>
      </c>
      <c r="K263" s="11">
        <f t="shared" si="72"/>
        <v>0.42194092827004215</v>
      </c>
      <c r="L263" s="11">
        <f t="shared" si="73"/>
        <v>0.26315789473684209</v>
      </c>
      <c r="M263" s="11">
        <f t="shared" si="74"/>
        <v>0.35971223021582738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-0.27272306072530383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0.23765131798625061</v>
      </c>
      <c r="Q263" s="11">
        <f>2*'OddsRatio_working_3-way'!K263*'OddsRatio_working_3-way'!L263*'OddsRatio_working_3-way'!M263</f>
        <v>7.9882795961764896E-2</v>
      </c>
      <c r="R263" s="11">
        <f t="shared" si="75"/>
        <v>0</v>
      </c>
      <c r="S263" s="11">
        <f t="shared" si="76"/>
        <v>-0.87140162388255571</v>
      </c>
      <c r="T263" s="11">
        <f t="shared" si="77"/>
        <v>-0.29290810886808588</v>
      </c>
      <c r="U263" s="11">
        <f>'OddsRatio_working_3-way'!S263-'OddsRatio_working_3-way'!R263^2/3</f>
        <v>-0.87140162388255571</v>
      </c>
      <c r="V263" s="11">
        <f>'OddsRatio_working_3-way'!S263*'OddsRatio_working_3-way'!R263/3-2*'OddsRatio_working_3-way'!R263^3/27-'OddsRatio_working_3-way'!T263</f>
        <v>0.29290810886808588</v>
      </c>
      <c r="W263" s="11">
        <f>'OddsRatio_working_3-way'!V263^2+4*'OddsRatio_working_3-way'!U263^3/27</f>
        <v>-1.2233106067157856E-2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0.15654733014957195</v>
      </c>
      <c r="Y263" s="11">
        <f>IF('OddsRatio_working_3-way'!W263&gt;=0,IF('OddsRatio_working_3-way'!V263+SQRT('OddsRatio_working_3-way'!W263)&gt;0,0,PI()),ACOS('OddsRatio_working_3-way'!V263/(2*'OddsRatio_working_3-way'!X263)))</f>
        <v>0.36105196891060753</v>
      </c>
      <c r="Z263" s="11">
        <f>'OddsRatio_working_3-way'!X263^(1/3)*COS('OddsRatio_working_3-way'!Y263/3)</f>
        <v>0.53505165457212545</v>
      </c>
      <c r="AA263" s="11">
        <f>'OddsRatio_working_3-way'!X263^(1/3)*COS(('OddsRatio_working_3-way'!Y263+2*PI())/3)</f>
        <v>-0.32356332522594355</v>
      </c>
      <c r="AB263" s="11">
        <f>'OddsRatio_working_3-way'!X263^(1/3)*COS(('OddsRatio_working_3-way'!Y263+4*PI())/3)</f>
        <v>-0.211488329346182</v>
      </c>
      <c r="AC263" s="11">
        <f>'OddsRatio_working_3-way'!X263^(1/3)*SIN('OddsRatio_working_3-way'!Y263/3)</f>
        <v>6.4706529040606559E-2</v>
      </c>
      <c r="AD263" s="11">
        <f>'OddsRatio_working_3-way'!X263^(1/3)*SIN(('OddsRatio_working_3-way'!Y263+2*PI())/3)</f>
        <v>0.43101506067605361</v>
      </c>
      <c r="AE263" s="11">
        <f>'OddsRatio_working_3-way'!X263^(1/3)*SIN(('OddsRatio_working_3-way'!Y263+4*PI())/3)</f>
        <v>-0.49572158971666014</v>
      </c>
      <c r="AF263" s="11">
        <f>-'OddsRatio_working_3-way'!U263/(3*'OddsRatio_working_3-way'!X263^(1/3))*COS(('OddsRatio_working_3-way'!Y263)/3)</f>
        <v>0.53505165457212545</v>
      </c>
      <c r="AG263" s="11">
        <f>-'OddsRatio_working_3-way'!U263/(3*'OddsRatio_working_3-way'!X263^(1/3))*COS(('OddsRatio_working_3-way'!Y263+2*PI())/3)</f>
        <v>-0.32356332522594355</v>
      </c>
      <c r="AH263" s="11">
        <f>-'OddsRatio_working_3-way'!U263/(3*'OddsRatio_working_3-way'!X263^(1/3))*COS(('OddsRatio_working_3-way'!Y263+4*PI())/3)</f>
        <v>-0.211488329346182</v>
      </c>
      <c r="AI263" s="11">
        <f>'OddsRatio_working_3-way'!U263/(3*'OddsRatio_working_3-way'!X263^(1/3))*SIN(('OddsRatio_working_3-way'!Y263)/3)</f>
        <v>-6.4706529040606559E-2</v>
      </c>
      <c r="AJ263" s="11">
        <f>'OddsRatio_working_3-way'!U263/(3*'OddsRatio_working_3-way'!X263^(1/3))*SIN(('OddsRatio_working_3-way'!Y263+2*PI())/3)</f>
        <v>-0.43101506067605361</v>
      </c>
      <c r="AK263" s="11">
        <f>'OddsRatio_working_3-way'!U263/(3*'OddsRatio_working_3-way'!X263^(1/3))*SIN(('OddsRatio_working_3-way'!Y263+4*PI())/3)</f>
        <v>0.49572158971666014</v>
      </c>
      <c r="AL263" s="11">
        <f>'OddsRatio_working_3-way'!Z263+'OddsRatio_working_3-way'!AF263</f>
        <v>1.0701033091442509</v>
      </c>
      <c r="AM263" s="11">
        <f>'OddsRatio_working_3-way'!AA263+'OddsRatio_working_3-way'!AG263</f>
        <v>-0.64712665045188711</v>
      </c>
      <c r="AN263" s="11">
        <f>'OddsRatio_working_3-way'!AB263+'OddsRatio_working_3-way'!AH263</f>
        <v>-0.422976658692364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1.0701033091442509</v>
      </c>
      <c r="AS263" s="11">
        <f>IF(('OddsRatio_working_3-way'!X263=0),IF(Q263&gt;0,-Q263^(1/3),(-Q263)^(1/3)),'OddsRatio_working_3-way'!AM263-'OddsRatio_working_3-way'!R263/3)</f>
        <v>-0.64712665045188711</v>
      </c>
      <c r="AT263" s="11">
        <f>IF(('OddsRatio_working_3-way'!X263=0),IF(Q263&gt;0,-Q263^(1/3),(-Q263)^(1/3)),'OddsRatio_working_3-way'!AN263-'OddsRatio_working_3-way'!R263/3)</f>
        <v>-0.422976658692364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9">
        <f t="shared" si="65"/>
        <v>0.24361539838951402</v>
      </c>
      <c r="E264" s="9">
        <f t="shared" si="66"/>
        <v>0.26580494824279066</v>
      </c>
      <c r="F264" s="9">
        <f t="shared" si="67"/>
        <v>0.49057965336769505</v>
      </c>
      <c r="G264" s="9">
        <f t="shared" si="68"/>
        <v>1.0384049626503538</v>
      </c>
      <c r="H264" s="9">
        <f t="shared" si="69"/>
        <v>4.104830838324558</v>
      </c>
      <c r="I264" s="9">
        <f t="shared" si="70"/>
        <v>3.7621572006499417</v>
      </c>
      <c r="J264" s="9">
        <f t="shared" si="71"/>
        <v>2.038404962650354</v>
      </c>
      <c r="K264" s="11">
        <f t="shared" si="72"/>
        <v>0.25062656641604009</v>
      </c>
      <c r="L264" s="11">
        <f t="shared" si="73"/>
        <v>0.27322404371584696</v>
      </c>
      <c r="M264" s="11">
        <f t="shared" si="74"/>
        <v>0.5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-0.27231329690346062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0.22768670309653913</v>
      </c>
      <c r="Q264" s="11">
        <f>2*'OddsRatio_working_3-way'!K264*'OddsRatio_working_3-way'!L264*'OddsRatio_working_3-way'!M264</f>
        <v>6.8477203938808753E-2</v>
      </c>
      <c r="R264" s="11">
        <f t="shared" si="75"/>
        <v>0</v>
      </c>
      <c r="S264" s="11">
        <f t="shared" si="76"/>
        <v>-0.8361204013377932</v>
      </c>
      <c r="T264" s="11">
        <f t="shared" si="77"/>
        <v>-0.25146478235723102</v>
      </c>
      <c r="U264" s="11">
        <f>'OddsRatio_working_3-way'!S264-'OddsRatio_working_3-way'!R264^2/3</f>
        <v>-0.8361204013377932</v>
      </c>
      <c r="V264" s="11">
        <f>'OddsRatio_working_3-way'!S264*'OddsRatio_working_3-way'!R264/3-2*'OddsRatio_working_3-way'!R264^3/27-'OddsRatio_working_3-way'!T264</f>
        <v>0.25146478235723102</v>
      </c>
      <c r="W264" s="11">
        <f>'OddsRatio_working_3-way'!V264^2+4*'OddsRatio_working_3-way'!U264^3/27</f>
        <v>-2.3362431589446384E-2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0.14713681418616478</v>
      </c>
      <c r="Y264" s="11">
        <f>IF('OddsRatio_working_3-way'!W264&gt;=0,IF('OddsRatio_working_3-way'!V264+SQRT('OddsRatio_working_3-way'!W264)&gt;0,0,PI()),ACOS('OddsRatio_working_3-way'!V264/(2*'OddsRatio_working_3-way'!X264)))</f>
        <v>0.54615668363821523</v>
      </c>
      <c r="Z264" s="11">
        <f>'OddsRatio_working_3-way'!X264^(1/3)*COS('OddsRatio_working_3-way'!Y264/3)</f>
        <v>0.51920248132517688</v>
      </c>
      <c r="AA264" s="11">
        <f>'OddsRatio_working_3-way'!X264^(1/3)*COS(('OddsRatio_working_3-way'!Y264+2*PI())/3)</f>
        <v>-0.34237616363919282</v>
      </c>
      <c r="AB264" s="11">
        <f>'OddsRatio_working_3-way'!X264^(1/3)*COS(('OddsRatio_working_3-way'!Y264+4*PI())/3)</f>
        <v>-0.17682631768598397</v>
      </c>
      <c r="AC264" s="11">
        <f>'OddsRatio_working_3-way'!X264^(1/3)*SIN('OddsRatio_working_3-way'!Y264/3)</f>
        <v>9.5580248125386222E-2</v>
      </c>
      <c r="AD264" s="11">
        <f>'OddsRatio_working_3-way'!X264^(1/3)*SIN(('OddsRatio_working_3-way'!Y264+2*PI())/3)</f>
        <v>0.40185241447282571</v>
      </c>
      <c r="AE264" s="11">
        <f>'OddsRatio_working_3-way'!X264^(1/3)*SIN(('OddsRatio_working_3-way'!Y264+4*PI())/3)</f>
        <v>-0.49743266259821189</v>
      </c>
      <c r="AF264" s="11">
        <f>-'OddsRatio_working_3-way'!U264/(3*'OddsRatio_working_3-way'!X264^(1/3))*COS(('OddsRatio_working_3-way'!Y264)/3)</f>
        <v>0.51920248132517688</v>
      </c>
      <c r="AG264" s="11">
        <f>-'OddsRatio_working_3-way'!U264/(3*'OddsRatio_working_3-way'!X264^(1/3))*COS(('OddsRatio_working_3-way'!Y264+2*PI())/3)</f>
        <v>-0.34237616363919282</v>
      </c>
      <c r="AH264" s="11">
        <f>-'OddsRatio_working_3-way'!U264/(3*'OddsRatio_working_3-way'!X264^(1/3))*COS(('OddsRatio_working_3-way'!Y264+4*PI())/3)</f>
        <v>-0.17682631768598397</v>
      </c>
      <c r="AI264" s="11">
        <f>'OddsRatio_working_3-way'!U264/(3*'OddsRatio_working_3-way'!X264^(1/3))*SIN(('OddsRatio_working_3-way'!Y264)/3)</f>
        <v>-9.5580248125386222E-2</v>
      </c>
      <c r="AJ264" s="11">
        <f>'OddsRatio_working_3-way'!U264/(3*'OddsRatio_working_3-way'!X264^(1/3))*SIN(('OddsRatio_working_3-way'!Y264+2*PI())/3)</f>
        <v>-0.40185241447282571</v>
      </c>
      <c r="AK264" s="11">
        <f>'OddsRatio_working_3-way'!U264/(3*'OddsRatio_working_3-way'!X264^(1/3))*SIN(('OddsRatio_working_3-way'!Y264+4*PI())/3)</f>
        <v>0.49743266259821189</v>
      </c>
      <c r="AL264" s="11">
        <f>'OddsRatio_working_3-way'!Z264+'OddsRatio_working_3-way'!AF264</f>
        <v>1.0384049626503538</v>
      </c>
      <c r="AM264" s="11">
        <f>'OddsRatio_working_3-way'!AA264+'OddsRatio_working_3-way'!AG264</f>
        <v>-0.68475232727838564</v>
      </c>
      <c r="AN264" s="11">
        <f>'OddsRatio_working_3-way'!AB264+'OddsRatio_working_3-way'!AH264</f>
        <v>-0.35365263537196795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1.0384049626503538</v>
      </c>
      <c r="AS264" s="11">
        <f>IF(('OddsRatio_working_3-way'!X264=0),IF(Q264&gt;0,-Q264^(1/3),(-Q264)^(1/3)),'OddsRatio_working_3-way'!AM264-'OddsRatio_working_3-way'!R264/3)</f>
        <v>-0.68475232727838564</v>
      </c>
      <c r="AT264" s="11">
        <f>IF(('OddsRatio_working_3-way'!X264=0),IF(Q264&gt;0,-Q264^(1/3),(-Q264)^(1/3)),'OddsRatio_working_3-way'!AN264-'OddsRatio_working_3-way'!R264/3)</f>
        <v>-0.35365263537196795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9">
        <f t="shared" si="65"/>
        <v>0.51793919673283972</v>
      </c>
      <c r="E265" s="9">
        <f t="shared" si="66"/>
        <v>0.31241220210564818</v>
      </c>
      <c r="F265" s="9">
        <f t="shared" si="67"/>
        <v>0.1696486011615122</v>
      </c>
      <c r="G265" s="9">
        <f t="shared" si="68"/>
        <v>1.0949747776618419</v>
      </c>
      <c r="H265" s="9">
        <f t="shared" si="69"/>
        <v>1.930728561012566</v>
      </c>
      <c r="I265" s="9">
        <f t="shared" si="70"/>
        <v>3.2008993031003019</v>
      </c>
      <c r="J265" s="9">
        <f t="shared" si="71"/>
        <v>5.8945372561484328</v>
      </c>
      <c r="K265" s="11">
        <f t="shared" si="72"/>
        <v>0.54054054054054046</v>
      </c>
      <c r="L265" s="11">
        <f t="shared" si="73"/>
        <v>0.33222591362126247</v>
      </c>
      <c r="M265" s="11">
        <f t="shared" si="74"/>
        <v>0.18281535648994515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-0.25072460508879035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0.2406458764606802</v>
      </c>
      <c r="Q265" s="11">
        <f>2*'OddsRatio_working_3-way'!K265*'OddsRatio_working_3-way'!L265*'OddsRatio_working_3-way'!M265</f>
        <v>6.5660539279858182E-2</v>
      </c>
      <c r="R265" s="11">
        <f t="shared" si="75"/>
        <v>0</v>
      </c>
      <c r="S265" s="11">
        <f t="shared" si="76"/>
        <v>-0.95980159735602766</v>
      </c>
      <c r="T265" s="11">
        <f t="shared" si="77"/>
        <v>-0.26188310978336365</v>
      </c>
      <c r="U265" s="11">
        <f>'OddsRatio_working_3-way'!S265-'OddsRatio_working_3-way'!R265^2/3</f>
        <v>-0.95980159735602766</v>
      </c>
      <c r="V265" s="11">
        <f>'OddsRatio_working_3-way'!S265*'OddsRatio_working_3-way'!R265/3-2*'OddsRatio_working_3-way'!R265^3/27-'OddsRatio_working_3-way'!T265</f>
        <v>0.26188310978336365</v>
      </c>
      <c r="W265" s="11">
        <f>'OddsRatio_working_3-way'!V265^2+4*'OddsRatio_working_3-way'!U265^3/27</f>
        <v>-6.2407987881206523E-2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0.18096322214127641</v>
      </c>
      <c r="Y265" s="11">
        <f>IF('OddsRatio_working_3-way'!W265&gt;=0,IF('OddsRatio_working_3-way'!V265+SQRT('OddsRatio_working_3-way'!W265)&gt;0,0,PI()),ACOS('OddsRatio_working_3-way'!V265/(2*'OddsRatio_working_3-way'!X265)))</f>
        <v>0.76181991698529261</v>
      </c>
      <c r="Z265" s="11">
        <f>'OddsRatio_working_3-way'!X265^(1/3)*COS('OddsRatio_working_3-way'!Y265/3)</f>
        <v>0.54748738883092096</v>
      </c>
      <c r="AA265" s="11">
        <f>'OddsRatio_working_3-way'!X265^(1/3)*COS(('OddsRatio_working_3-way'!Y265+2*PI())/3)</f>
        <v>-0.39680290228846704</v>
      </c>
      <c r="AB265" s="11">
        <f>'OddsRatio_working_3-way'!X265^(1/3)*COS(('OddsRatio_working_3-way'!Y265+4*PI())/3)</f>
        <v>-0.15068448654245414</v>
      </c>
      <c r="AC265" s="11">
        <f>'OddsRatio_working_3-way'!X265^(1/3)*SIN('OddsRatio_working_3-way'!Y265/3)</f>
        <v>0.14209653358348487</v>
      </c>
      <c r="AD265" s="11">
        <f>'OddsRatio_working_3-way'!X265^(1/3)*SIN(('OddsRatio_working_3-way'!Y265+2*PI())/3)</f>
        <v>0.40308972018744393</v>
      </c>
      <c r="AE265" s="11">
        <f>'OddsRatio_working_3-way'!X265^(1/3)*SIN(('OddsRatio_working_3-way'!Y265+4*PI())/3)</f>
        <v>-0.54518625377092866</v>
      </c>
      <c r="AF265" s="11">
        <f>-'OddsRatio_working_3-way'!U265/(3*'OddsRatio_working_3-way'!X265^(1/3))*COS(('OddsRatio_working_3-way'!Y265)/3)</f>
        <v>0.54748738883092096</v>
      </c>
      <c r="AG265" s="11">
        <f>-'OddsRatio_working_3-way'!U265/(3*'OddsRatio_working_3-way'!X265^(1/3))*COS(('OddsRatio_working_3-way'!Y265+2*PI())/3)</f>
        <v>-0.39680290228846704</v>
      </c>
      <c r="AH265" s="11">
        <f>-'OddsRatio_working_3-way'!U265/(3*'OddsRatio_working_3-way'!X265^(1/3))*COS(('OddsRatio_working_3-way'!Y265+4*PI())/3)</f>
        <v>-0.15068448654245414</v>
      </c>
      <c r="AI265" s="11">
        <f>'OddsRatio_working_3-way'!U265/(3*'OddsRatio_working_3-way'!X265^(1/3))*SIN(('OddsRatio_working_3-way'!Y265)/3)</f>
        <v>-0.14209653358348487</v>
      </c>
      <c r="AJ265" s="11">
        <f>'OddsRatio_working_3-way'!U265/(3*'OddsRatio_working_3-way'!X265^(1/3))*SIN(('OddsRatio_working_3-way'!Y265+2*PI())/3)</f>
        <v>-0.40308972018744393</v>
      </c>
      <c r="AK265" s="11">
        <f>'OddsRatio_working_3-way'!U265/(3*'OddsRatio_working_3-way'!X265^(1/3))*SIN(('OddsRatio_working_3-way'!Y265+4*PI())/3)</f>
        <v>0.54518625377092866</v>
      </c>
      <c r="AL265" s="11">
        <f>'OddsRatio_working_3-way'!Z265+'OddsRatio_working_3-way'!AF265</f>
        <v>1.0949747776618419</v>
      </c>
      <c r="AM265" s="11">
        <f>'OddsRatio_working_3-way'!AA265+'OddsRatio_working_3-way'!AG265</f>
        <v>-0.79360580457693408</v>
      </c>
      <c r="AN265" s="11">
        <f>'OddsRatio_working_3-way'!AB265+'OddsRatio_working_3-way'!AH265</f>
        <v>-0.30136897308490829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1.0949747776618419</v>
      </c>
      <c r="AS265" s="11">
        <f>IF(('OddsRatio_working_3-way'!X265=0),IF(Q265&gt;0,-Q265^(1/3),(-Q265)^(1/3)),'OddsRatio_working_3-way'!AM265-'OddsRatio_working_3-way'!R265/3)</f>
        <v>-0.79360580457693408</v>
      </c>
      <c r="AT265" s="11">
        <f>IF(('OddsRatio_working_3-way'!X265=0),IF(Q265&gt;0,-Q265^(1/3),(-Q265)^(1/3)),'OddsRatio_working_3-way'!AN265-'OddsRatio_working_3-way'!R265/3)</f>
        <v>-0.30136897308490829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9">
        <f t="shared" si="65"/>
        <v>0.28859616060450166</v>
      </c>
      <c r="E266" s="9">
        <f t="shared" si="66"/>
        <v>0.31080338596554646</v>
      </c>
      <c r="F266" s="9">
        <f t="shared" si="67"/>
        <v>0.40060045342995171</v>
      </c>
      <c r="G266" s="9">
        <f t="shared" si="68"/>
        <v>1.0764408569236386</v>
      </c>
      <c r="H266" s="9">
        <f t="shared" si="69"/>
        <v>3.4650495623551323</v>
      </c>
      <c r="I266" s="9">
        <f t="shared" si="70"/>
        <v>3.2174681652626949</v>
      </c>
      <c r="J266" s="9">
        <f t="shared" si="71"/>
        <v>2.4962527911238577</v>
      </c>
      <c r="K266" s="11">
        <f t="shared" si="72"/>
        <v>0.303951367781155</v>
      </c>
      <c r="L266" s="11">
        <f t="shared" si="73"/>
        <v>0.32679738562091504</v>
      </c>
      <c r="M266" s="11">
        <f t="shared" si="74"/>
        <v>0.41841004184100417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-0.27252244557872396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0.23855947316758686</v>
      </c>
      <c r="Q266" s="11">
        <f>2*'OddsRatio_working_3-way'!K266*'OddsRatio_working_3-way'!L266*'OddsRatio_working_3-way'!M266</f>
        <v>8.3121767654211448E-2</v>
      </c>
      <c r="R266" s="11">
        <f t="shared" si="75"/>
        <v>0</v>
      </c>
      <c r="S266" s="11">
        <f t="shared" si="76"/>
        <v>-0.87537550406531128</v>
      </c>
      <c r="T266" s="11">
        <f t="shared" si="77"/>
        <v>-0.30500888643390639</v>
      </c>
      <c r="U266" s="11">
        <f>'OddsRatio_working_3-way'!S266-'OddsRatio_working_3-way'!R266^2/3</f>
        <v>-0.87537550406531128</v>
      </c>
      <c r="V266" s="11">
        <f>'OddsRatio_working_3-way'!S266*'OddsRatio_working_3-way'!R266/3-2*'OddsRatio_working_3-way'!R266^3/27-'OddsRatio_working_3-way'!T266</f>
        <v>0.30500888643390639</v>
      </c>
      <c r="W266" s="11">
        <f>'OddsRatio_working_3-way'!V266^2+4*'OddsRatio_working_3-way'!U266^3/27</f>
        <v>-6.3450949128861373E-3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0.15761941165076856</v>
      </c>
      <c r="Y266" s="11">
        <f>IF('OddsRatio_working_3-way'!W266&gt;=0,IF('OddsRatio_working_3-way'!V266+SQRT('OddsRatio_working_3-way'!W266)&gt;0,0,PI()),ACOS('OddsRatio_working_3-way'!V266/(2*'OddsRatio_working_3-way'!X266)))</f>
        <v>0.25545424918583026</v>
      </c>
      <c r="Z266" s="11">
        <f>'OddsRatio_working_3-way'!X266^(1/3)*COS('OddsRatio_working_3-way'!Y266/3)</f>
        <v>0.53822042846181928</v>
      </c>
      <c r="AA266" s="11">
        <f>'OddsRatio_working_3-way'!X266^(1/3)*COS(('OddsRatio_working_3-way'!Y266+2*PI())/3)</f>
        <v>-0.30889656623897405</v>
      </c>
      <c r="AB266" s="11">
        <f>'OddsRatio_working_3-way'!X266^(1/3)*COS(('OddsRatio_working_3-way'!Y266+4*PI())/3)</f>
        <v>-0.22932386222284534</v>
      </c>
      <c r="AC266" s="11">
        <f>'OddsRatio_working_3-way'!X266^(1/3)*SIN('OddsRatio_working_3-way'!Y266/3)</f>
        <v>4.5941322083858309E-2</v>
      </c>
      <c r="AD266" s="11">
        <f>'OddsRatio_working_3-way'!X266^(1/3)*SIN(('OddsRatio_working_3-way'!Y266+2*PI())/3)</f>
        <v>0.44314190284175142</v>
      </c>
      <c r="AE266" s="11">
        <f>'OddsRatio_working_3-way'!X266^(1/3)*SIN(('OddsRatio_working_3-way'!Y266+4*PI())/3)</f>
        <v>-0.48908322492560974</v>
      </c>
      <c r="AF266" s="11">
        <f>-'OddsRatio_working_3-way'!U266/(3*'OddsRatio_working_3-way'!X266^(1/3))*COS(('OddsRatio_working_3-way'!Y266)/3)</f>
        <v>0.53822042846181928</v>
      </c>
      <c r="AG266" s="11">
        <f>-'OddsRatio_working_3-way'!U266/(3*'OddsRatio_working_3-way'!X266^(1/3))*COS(('OddsRatio_working_3-way'!Y266+2*PI())/3)</f>
        <v>-0.30889656623897405</v>
      </c>
      <c r="AH266" s="11">
        <f>-'OddsRatio_working_3-way'!U266/(3*'OddsRatio_working_3-way'!X266^(1/3))*COS(('OddsRatio_working_3-way'!Y266+4*PI())/3)</f>
        <v>-0.22932386222284534</v>
      </c>
      <c r="AI266" s="11">
        <f>'OddsRatio_working_3-way'!U266/(3*'OddsRatio_working_3-way'!X266^(1/3))*SIN(('OddsRatio_working_3-way'!Y266)/3)</f>
        <v>-4.5941322083858309E-2</v>
      </c>
      <c r="AJ266" s="11">
        <f>'OddsRatio_working_3-way'!U266/(3*'OddsRatio_working_3-way'!X266^(1/3))*SIN(('OddsRatio_working_3-way'!Y266+2*PI())/3)</f>
        <v>-0.44314190284175142</v>
      </c>
      <c r="AK266" s="11">
        <f>'OddsRatio_working_3-way'!U266/(3*'OddsRatio_working_3-way'!X266^(1/3))*SIN(('OddsRatio_working_3-way'!Y266+4*PI())/3)</f>
        <v>0.48908322492560974</v>
      </c>
      <c r="AL266" s="11">
        <f>'OddsRatio_working_3-way'!Z266+'OddsRatio_working_3-way'!AF266</f>
        <v>1.0764408569236386</v>
      </c>
      <c r="AM266" s="11">
        <f>'OddsRatio_working_3-way'!AA266+'OddsRatio_working_3-way'!AG266</f>
        <v>-0.61779313247794809</v>
      </c>
      <c r="AN266" s="11">
        <f>'OddsRatio_working_3-way'!AB266+'OddsRatio_working_3-way'!AH266</f>
        <v>-0.45864772444569069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1.0764408569236386</v>
      </c>
      <c r="AS266" s="11">
        <f>IF(('OddsRatio_working_3-way'!X266=0),IF(Q266&gt;0,-Q266^(1/3),(-Q266)^(1/3)),'OddsRatio_working_3-way'!AM266-'OddsRatio_working_3-way'!R266/3)</f>
        <v>-0.61779313247794809</v>
      </c>
      <c r="AT266" s="11">
        <f>IF(('OddsRatio_working_3-way'!X266=0),IF(Q266&gt;0,-Q266^(1/3),(-Q266)^(1/3)),'OddsRatio_working_3-way'!AN266-'OddsRatio_working_3-way'!R266/3)</f>
        <v>-0.45864772444569069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9">
        <f t="shared" si="65"/>
        <v>0.65944355168732682</v>
      </c>
      <c r="E267" s="9">
        <f t="shared" si="66"/>
        <v>0.21511434809842633</v>
      </c>
      <c r="F267" s="9">
        <f t="shared" si="67"/>
        <v>0.12544210021424698</v>
      </c>
      <c r="G267" s="9">
        <f t="shared" si="68"/>
        <v>1.1226739622113715</v>
      </c>
      <c r="H267" s="9">
        <f t="shared" si="69"/>
        <v>1.5164300226172307</v>
      </c>
      <c r="I267" s="9">
        <f t="shared" si="70"/>
        <v>4.6486903771869574</v>
      </c>
      <c r="J267" s="9">
        <f t="shared" si="71"/>
        <v>7.9718053053326177</v>
      </c>
      <c r="K267" s="11">
        <f t="shared" si="72"/>
        <v>0.68493150684931503</v>
      </c>
      <c r="L267" s="11">
        <f t="shared" si="73"/>
        <v>0.23529411764705882</v>
      </c>
      <c r="M267" s="11">
        <f t="shared" si="74"/>
        <v>0.13869625520110956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-0.20751798524969245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0.22173518962046851</v>
      </c>
      <c r="Q267" s="11">
        <f>2*'OddsRatio_working_3-way'!K267*'OddsRatio_working_3-way'!L267*'OddsRatio_working_3-way'!M267</f>
        <v>4.4704675326707348E-2</v>
      </c>
      <c r="R267" s="11">
        <f t="shared" si="75"/>
        <v>0</v>
      </c>
      <c r="S267" s="11">
        <f t="shared" si="76"/>
        <v>-1.0685107093424671</v>
      </c>
      <c r="T267" s="11">
        <f t="shared" si="77"/>
        <v>-0.21542554623840057</v>
      </c>
      <c r="U267" s="11">
        <f>'OddsRatio_working_3-way'!S267-'OddsRatio_working_3-way'!R267^2/3</f>
        <v>-1.0685107093424671</v>
      </c>
      <c r="V267" s="11">
        <f>'OddsRatio_working_3-way'!S267*'OddsRatio_working_3-way'!R267/3-2*'OddsRatio_working_3-way'!R267^3/27-'OddsRatio_working_3-way'!T267</f>
        <v>0.21542554623840057</v>
      </c>
      <c r="W267" s="11">
        <f>'OddsRatio_working_3-way'!V267^2+4*'OddsRatio_working_3-way'!U267^3/27</f>
        <v>-0.13432292288900255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0.21256239605179217</v>
      </c>
      <c r="Y267" s="11">
        <f>IF('OddsRatio_working_3-way'!W267&gt;=0,IF('OddsRatio_working_3-way'!V267+SQRT('OddsRatio_working_3-way'!W267)&gt;0,0,PI()),ACOS('OddsRatio_working_3-way'!V267/(2*'OddsRatio_working_3-way'!X267)))</f>
        <v>1.0394032040238561</v>
      </c>
      <c r="Z267" s="11">
        <f>'OddsRatio_working_3-way'!X267^(1/3)*COS('OddsRatio_working_3-way'!Y267/3)</f>
        <v>0.56133698110568575</v>
      </c>
      <c r="AA267" s="11">
        <f>'OddsRatio_working_3-way'!X267^(1/3)*COS(('OddsRatio_working_3-way'!Y267+2*PI())/3)</f>
        <v>-0.45617710164638137</v>
      </c>
      <c r="AB267" s="11">
        <f>'OddsRatio_working_3-way'!X267^(1/3)*COS(('OddsRatio_working_3-way'!Y267+4*PI())/3)</f>
        <v>-0.10515987945930465</v>
      </c>
      <c r="AC267" s="11">
        <f>'OddsRatio_working_3-way'!X267^(1/3)*SIN('OddsRatio_working_3-way'!Y267/3)</f>
        <v>0.20265988771990373</v>
      </c>
      <c r="AD267" s="11">
        <f>'OddsRatio_working_3-way'!X267^(1/3)*SIN(('OddsRatio_working_3-way'!Y267+2*PI())/3)</f>
        <v>0.38480214186123762</v>
      </c>
      <c r="AE267" s="11">
        <f>'OddsRatio_working_3-way'!X267^(1/3)*SIN(('OddsRatio_working_3-way'!Y267+4*PI())/3)</f>
        <v>-0.58746202958114113</v>
      </c>
      <c r="AF267" s="11">
        <f>-'OddsRatio_working_3-way'!U267/(3*'OddsRatio_working_3-way'!X267^(1/3))*COS(('OddsRatio_working_3-way'!Y267)/3)</f>
        <v>0.56133698110568575</v>
      </c>
      <c r="AG267" s="11">
        <f>-'OddsRatio_working_3-way'!U267/(3*'OddsRatio_working_3-way'!X267^(1/3))*COS(('OddsRatio_working_3-way'!Y267+2*PI())/3)</f>
        <v>-0.45617710164638137</v>
      </c>
      <c r="AH267" s="11">
        <f>-'OddsRatio_working_3-way'!U267/(3*'OddsRatio_working_3-way'!X267^(1/3))*COS(('OddsRatio_working_3-way'!Y267+4*PI())/3)</f>
        <v>-0.10515987945930465</v>
      </c>
      <c r="AI267" s="11">
        <f>'OddsRatio_working_3-way'!U267/(3*'OddsRatio_working_3-way'!X267^(1/3))*SIN(('OddsRatio_working_3-way'!Y267)/3)</f>
        <v>-0.20265988771990373</v>
      </c>
      <c r="AJ267" s="11">
        <f>'OddsRatio_working_3-way'!U267/(3*'OddsRatio_working_3-way'!X267^(1/3))*SIN(('OddsRatio_working_3-way'!Y267+2*PI())/3)</f>
        <v>-0.38480214186123762</v>
      </c>
      <c r="AK267" s="11">
        <f>'OddsRatio_working_3-way'!U267/(3*'OddsRatio_working_3-way'!X267^(1/3))*SIN(('OddsRatio_working_3-way'!Y267+4*PI())/3)</f>
        <v>0.58746202958114113</v>
      </c>
      <c r="AL267" s="11">
        <f>'OddsRatio_working_3-way'!Z267+'OddsRatio_working_3-way'!AF267</f>
        <v>1.1226739622113715</v>
      </c>
      <c r="AM267" s="11">
        <f>'OddsRatio_working_3-way'!AA267+'OddsRatio_working_3-way'!AG267</f>
        <v>-0.91235420329276273</v>
      </c>
      <c r="AN267" s="11">
        <f>'OddsRatio_working_3-way'!AB267+'OddsRatio_working_3-way'!AH267</f>
        <v>-0.2103197589186093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1.1226739622113715</v>
      </c>
      <c r="AS267" s="11">
        <f>IF(('OddsRatio_working_3-way'!X267=0),IF(Q267&gt;0,-Q267^(1/3),(-Q267)^(1/3)),'OddsRatio_working_3-way'!AM267-'OddsRatio_working_3-way'!R267/3)</f>
        <v>-0.91235420329276273</v>
      </c>
      <c r="AT267" s="11">
        <f>IF(('OddsRatio_working_3-way'!X267=0),IF(Q267&gt;0,-Q267^(1/3),(-Q267)^(1/3)),'OddsRatio_working_3-way'!AN267-'OddsRatio_working_3-way'!R267/3)</f>
        <v>-0.2103197589186093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9">
        <f t="shared" si="65"/>
        <v>0.19600176792497312</v>
      </c>
      <c r="E268" s="9">
        <f t="shared" si="66"/>
        <v>0.22924672677498065</v>
      </c>
      <c r="F268" s="9">
        <f t="shared" si="67"/>
        <v>0.57475150530004626</v>
      </c>
      <c r="G268" s="9">
        <f t="shared" si="68"/>
        <v>1.0880622801602164</v>
      </c>
      <c r="H268" s="9">
        <f t="shared" si="69"/>
        <v>5.101994796204016</v>
      </c>
      <c r="I268" s="9">
        <f t="shared" si="70"/>
        <v>4.3621124456950682</v>
      </c>
      <c r="J268" s="9">
        <f t="shared" si="71"/>
        <v>1.7398823505089469</v>
      </c>
      <c r="K268" s="11">
        <f t="shared" si="72"/>
        <v>0.20964360587002098</v>
      </c>
      <c r="L268" s="11">
        <f t="shared" si="73"/>
        <v>0.24449877750611249</v>
      </c>
      <c r="M268" s="11">
        <f t="shared" si="74"/>
        <v>0.59523809523809523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-0.2416894946073338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0.23004901447490367</v>
      </c>
      <c r="Q268" s="11">
        <f>2*'OddsRatio_working_3-way'!K268*'OddsRatio_working_3-way'!L268*'OddsRatio_working_3-way'!M268</f>
        <v>6.1020958746658804E-2</v>
      </c>
      <c r="R268" s="11">
        <f t="shared" si="75"/>
        <v>0</v>
      </c>
      <c r="S268" s="11">
        <f t="shared" si="76"/>
        <v>-0.95183704549781079</v>
      </c>
      <c r="T268" s="11">
        <f t="shared" si="77"/>
        <v>-0.25247666989331852</v>
      </c>
      <c r="U268" s="11">
        <f>'OddsRatio_working_3-way'!S268-'OddsRatio_working_3-way'!R268^2/3</f>
        <v>-0.95183704549781079</v>
      </c>
      <c r="V268" s="11">
        <f>'OddsRatio_working_3-way'!S268*'OddsRatio_working_3-way'!R268/3-2*'OddsRatio_working_3-way'!R268^3/27-'OddsRatio_working_3-way'!T268</f>
        <v>0.25247666989331852</v>
      </c>
      <c r="W268" s="11">
        <f>'OddsRatio_working_3-way'!V268^2+4*'OddsRatio_working_3-way'!U268^3/27</f>
        <v>-6.40123348459396E-2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0.17871541881323455</v>
      </c>
      <c r="Y268" s="11">
        <f>IF('OddsRatio_working_3-way'!W268&gt;=0,IF('OddsRatio_working_3-way'!V268+SQRT('OddsRatio_working_3-way'!W268)&gt;0,0,PI()),ACOS('OddsRatio_working_3-way'!V268/(2*'OddsRatio_working_3-way'!X268)))</f>
        <v>0.78644650757189483</v>
      </c>
      <c r="Z268" s="11">
        <f>'OddsRatio_working_3-way'!X268^(1/3)*COS('OddsRatio_working_3-way'!Y268/3)</f>
        <v>0.54403114008010822</v>
      </c>
      <c r="AA268" s="11">
        <f>'OddsRatio_working_3-way'!X268^(1/3)*COS(('OddsRatio_working_3-way'!Y268+2*PI())/3)</f>
        <v>-0.3984349132665001</v>
      </c>
      <c r="AB268" s="11">
        <f>'OddsRatio_working_3-way'!X268^(1/3)*COS(('OddsRatio_working_3-way'!Y268+4*PI())/3)</f>
        <v>-0.14559622681360798</v>
      </c>
      <c r="AC268" s="11">
        <f>'OddsRatio_working_3-way'!X268^(1/3)*SIN('OddsRatio_working_3-way'!Y268/3)</f>
        <v>0.14597648368512869</v>
      </c>
      <c r="AD268" s="11">
        <f>'OddsRatio_working_3-way'!X268^(1/3)*SIN(('OddsRatio_working_3-way'!Y268+2*PI())/3)</f>
        <v>0.39815654591661992</v>
      </c>
      <c r="AE268" s="11">
        <f>'OddsRatio_working_3-way'!X268^(1/3)*SIN(('OddsRatio_working_3-way'!Y268+4*PI())/3)</f>
        <v>-0.54413302960174859</v>
      </c>
      <c r="AF268" s="11">
        <f>-'OddsRatio_working_3-way'!U268/(3*'OddsRatio_working_3-way'!X268^(1/3))*COS(('OddsRatio_working_3-way'!Y268)/3)</f>
        <v>0.54403114008010822</v>
      </c>
      <c r="AG268" s="11">
        <f>-'OddsRatio_working_3-way'!U268/(3*'OddsRatio_working_3-way'!X268^(1/3))*COS(('OddsRatio_working_3-way'!Y268+2*PI())/3)</f>
        <v>-0.3984349132665001</v>
      </c>
      <c r="AH268" s="11">
        <f>-'OddsRatio_working_3-way'!U268/(3*'OddsRatio_working_3-way'!X268^(1/3))*COS(('OddsRatio_working_3-way'!Y268+4*PI())/3)</f>
        <v>-0.14559622681360798</v>
      </c>
      <c r="AI268" s="11">
        <f>'OddsRatio_working_3-way'!U268/(3*'OddsRatio_working_3-way'!X268^(1/3))*SIN(('OddsRatio_working_3-way'!Y268)/3)</f>
        <v>-0.14597648368512869</v>
      </c>
      <c r="AJ268" s="11">
        <f>'OddsRatio_working_3-way'!U268/(3*'OddsRatio_working_3-way'!X268^(1/3))*SIN(('OddsRatio_working_3-way'!Y268+2*PI())/3)</f>
        <v>-0.39815654591661992</v>
      </c>
      <c r="AK268" s="11">
        <f>'OddsRatio_working_3-way'!U268/(3*'OddsRatio_working_3-way'!X268^(1/3))*SIN(('OddsRatio_working_3-way'!Y268+4*PI())/3)</f>
        <v>0.54413302960174859</v>
      </c>
      <c r="AL268" s="11">
        <f>'OddsRatio_working_3-way'!Z268+'OddsRatio_working_3-way'!AF268</f>
        <v>1.0880622801602164</v>
      </c>
      <c r="AM268" s="11">
        <f>'OddsRatio_working_3-way'!AA268+'OddsRatio_working_3-way'!AG268</f>
        <v>-0.7968698265330002</v>
      </c>
      <c r="AN268" s="11">
        <f>'OddsRatio_working_3-way'!AB268+'OddsRatio_working_3-way'!AH268</f>
        <v>-0.29119245362721596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1.0880622801602164</v>
      </c>
      <c r="AS268" s="11">
        <f>IF(('OddsRatio_working_3-way'!X268=0),IF(Q268&gt;0,-Q268^(1/3),(-Q268)^(1/3)),'OddsRatio_working_3-way'!AM268-'OddsRatio_working_3-way'!R268/3)</f>
        <v>-0.7968698265330002</v>
      </c>
      <c r="AT268" s="11">
        <f>IF(('OddsRatio_working_3-way'!X268=0),IF(Q268&gt;0,-Q268^(1/3),(-Q268)^(1/3)),'OddsRatio_working_3-way'!AN268-'OddsRatio_working_3-way'!R268/3)</f>
        <v>-0.29119245362721596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9">
        <f t="shared" si="65"/>
        <v>0.76565582905240737</v>
      </c>
      <c r="E269" s="9">
        <f t="shared" si="66"/>
        <v>0.15159080964778585</v>
      </c>
      <c r="F269" s="9">
        <f t="shared" si="67"/>
        <v>8.275336129980683E-2</v>
      </c>
      <c r="G269" s="9">
        <f t="shared" si="68"/>
        <v>1.0931066360531647</v>
      </c>
      <c r="H269" s="9">
        <f t="shared" si="69"/>
        <v>1.306069858094886</v>
      </c>
      <c r="I269" s="9">
        <f t="shared" si="70"/>
        <v>6.5967059765922036</v>
      </c>
      <c r="J269" s="9">
        <f t="shared" si="71"/>
        <v>12.08410128957909</v>
      </c>
      <c r="K269" s="11">
        <f t="shared" si="72"/>
        <v>0.78125</v>
      </c>
      <c r="L269" s="11">
        <f t="shared" si="73"/>
        <v>0.16339869281045752</v>
      </c>
      <c r="M269" s="11">
        <f t="shared" si="74"/>
        <v>8.9766606822262118E-2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-0.16657866018938994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0.17807560636462844</v>
      </c>
      <c r="Q269" s="11">
        <f>2*'OddsRatio_working_3-way'!K269*'OddsRatio_working_3-way'!L269*'OddsRatio_working_3-way'!M269</f>
        <v>2.2918353457481135E-2</v>
      </c>
      <c r="R269" s="11">
        <f t="shared" si="75"/>
        <v>0</v>
      </c>
      <c r="S269" s="11">
        <f t="shared" si="76"/>
        <v>-1.0690181213017751</v>
      </c>
      <c r="T269" s="11">
        <f t="shared" si="77"/>
        <v>-0.13758276979430825</v>
      </c>
      <c r="U269" s="11">
        <f>'OddsRatio_working_3-way'!S269-'OddsRatio_working_3-way'!R269^2/3</f>
        <v>-1.0690181213017751</v>
      </c>
      <c r="V269" s="11">
        <f>'OddsRatio_working_3-way'!S269*'OddsRatio_working_3-way'!R269/3-2*'OddsRatio_working_3-way'!R269^3/27-'OddsRatio_working_3-way'!T269</f>
        <v>0.13758276979430825</v>
      </c>
      <c r="W269" s="11">
        <f>'OddsRatio_working_3-way'!V269^2+4*'OddsRatio_working_3-way'!U269^3/27</f>
        <v>-0.16205966812297659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0.21271382575378722</v>
      </c>
      <c r="Y269" s="11">
        <f>IF('OddsRatio_working_3-way'!W269&gt;=0,IF('OddsRatio_working_3-way'!V269+SQRT('OddsRatio_working_3-way'!W269)&gt;0,0,PI()),ACOS('OddsRatio_working_3-way'!V269/(2*'OddsRatio_working_3-way'!X269)))</f>
        <v>1.2414772746200515</v>
      </c>
      <c r="Z269" s="11">
        <f>'OddsRatio_working_3-way'!X269^(1/3)*COS('OddsRatio_working_3-way'!Y269/3)</f>
        <v>0.54655331802658236</v>
      </c>
      <c r="AA269" s="11">
        <f>'OddsRatio_working_3-way'!X269^(1/3)*COS(('OddsRatio_working_3-way'!Y269+2*PI())/3)</f>
        <v>-0.48115675243506151</v>
      </c>
      <c r="AB269" s="11">
        <f>'OddsRatio_working_3-way'!X269^(1/3)*COS(('OddsRatio_working_3-way'!Y269+4*PI())/3)</f>
        <v>-6.5396565591520947E-2</v>
      </c>
      <c r="AC269" s="11">
        <f>'OddsRatio_working_3-way'!X269^(1/3)*SIN('OddsRatio_working_3-way'!Y269/3)</f>
        <v>0.24003925579244725</v>
      </c>
      <c r="AD269" s="11">
        <f>'OddsRatio_working_3-way'!X269^(1/3)*SIN(('OddsRatio_working_3-way'!Y269+2*PI())/3)</f>
        <v>0.35330943003747201</v>
      </c>
      <c r="AE269" s="11">
        <f>'OddsRatio_working_3-way'!X269^(1/3)*SIN(('OddsRatio_working_3-way'!Y269+4*PI())/3)</f>
        <v>-0.59334868582991929</v>
      </c>
      <c r="AF269" s="11">
        <f>-'OddsRatio_working_3-way'!U269/(3*'OddsRatio_working_3-way'!X269^(1/3))*COS(('OddsRatio_working_3-way'!Y269)/3)</f>
        <v>0.54655331802658236</v>
      </c>
      <c r="AG269" s="11">
        <f>-'OddsRatio_working_3-way'!U269/(3*'OddsRatio_working_3-way'!X269^(1/3))*COS(('OddsRatio_working_3-way'!Y269+2*PI())/3)</f>
        <v>-0.48115675243506151</v>
      </c>
      <c r="AH269" s="11">
        <f>-'OddsRatio_working_3-way'!U269/(3*'OddsRatio_working_3-way'!X269^(1/3))*COS(('OddsRatio_working_3-way'!Y269+4*PI())/3)</f>
        <v>-6.5396565591520947E-2</v>
      </c>
      <c r="AI269" s="11">
        <f>'OddsRatio_working_3-way'!U269/(3*'OddsRatio_working_3-way'!X269^(1/3))*SIN(('OddsRatio_working_3-way'!Y269)/3)</f>
        <v>-0.24003925579244725</v>
      </c>
      <c r="AJ269" s="11">
        <f>'OddsRatio_working_3-way'!U269/(3*'OddsRatio_working_3-way'!X269^(1/3))*SIN(('OddsRatio_working_3-way'!Y269+2*PI())/3)</f>
        <v>-0.35330943003747201</v>
      </c>
      <c r="AK269" s="11">
        <f>'OddsRatio_working_3-way'!U269/(3*'OddsRatio_working_3-way'!X269^(1/3))*SIN(('OddsRatio_working_3-way'!Y269+4*PI())/3)</f>
        <v>0.59334868582991929</v>
      </c>
      <c r="AL269" s="11">
        <f>'OddsRatio_working_3-way'!Z269+'OddsRatio_working_3-way'!AF269</f>
        <v>1.0931066360531647</v>
      </c>
      <c r="AM269" s="11">
        <f>'OddsRatio_working_3-way'!AA269+'OddsRatio_working_3-way'!AG269</f>
        <v>-0.96231350487012302</v>
      </c>
      <c r="AN269" s="11">
        <f>'OddsRatio_working_3-way'!AB269+'OddsRatio_working_3-way'!AH269</f>
        <v>-0.13079313118304189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1.0931066360531647</v>
      </c>
      <c r="AS269" s="11">
        <f>IF(('OddsRatio_working_3-way'!X269=0),IF(Q269&gt;0,-Q269^(1/3),(-Q269)^(1/3)),'OddsRatio_working_3-way'!AM269-'OddsRatio_working_3-way'!R269/3)</f>
        <v>-0.96231350487012302</v>
      </c>
      <c r="AT269" s="11">
        <f>IF(('OddsRatio_working_3-way'!X269=0),IF(Q269&gt;0,-Q269^(1/3),(-Q269)^(1/3)),'OddsRatio_working_3-way'!AN269-'OddsRatio_working_3-way'!R269/3)</f>
        <v>-0.13079313118304189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9">
        <f t="shared" si="65"/>
        <v>0.14424572038546518</v>
      </c>
      <c r="E270" s="9">
        <f t="shared" si="66"/>
        <v>0.18261999477275243</v>
      </c>
      <c r="F270" s="9">
        <f t="shared" si="67"/>
        <v>0.67313428484178239</v>
      </c>
      <c r="G270" s="9">
        <f t="shared" si="68"/>
        <v>1.0556253895392023</v>
      </c>
      <c r="H270" s="9">
        <f t="shared" si="69"/>
        <v>6.9326146892103173</v>
      </c>
      <c r="I270" s="9">
        <f t="shared" si="70"/>
        <v>5.4758516516462175</v>
      </c>
      <c r="J270" s="9">
        <f t="shared" si="71"/>
        <v>1.4855876791880331</v>
      </c>
      <c r="K270" s="11">
        <f t="shared" si="72"/>
        <v>0.15105740181268881</v>
      </c>
      <c r="L270" s="11">
        <f t="shared" si="73"/>
        <v>0.19083969465648853</v>
      </c>
      <c r="M270" s="11">
        <f t="shared" si="74"/>
        <v>0.68493150684931503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-0.21643020541468838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0.20376874238039164</v>
      </c>
      <c r="Q270" s="11">
        <f>2*'OddsRatio_working_3-way'!K270*'OddsRatio_working_3-way'!L270*'OddsRatio_working_3-way'!M270</f>
        <v>3.949006635278908E-2</v>
      </c>
      <c r="R270" s="11">
        <f t="shared" si="75"/>
        <v>0</v>
      </c>
      <c r="S270" s="11">
        <f t="shared" si="76"/>
        <v>-0.94149863227252917</v>
      </c>
      <c r="T270" s="11">
        <f t="shared" si="77"/>
        <v>-0.18246097524661417</v>
      </c>
      <c r="U270" s="11">
        <f>'OddsRatio_working_3-way'!S270-'OddsRatio_working_3-way'!R270^2/3</f>
        <v>-0.94149863227252917</v>
      </c>
      <c r="V270" s="11">
        <f>'OddsRatio_working_3-way'!S270*'OddsRatio_working_3-way'!R270/3-2*'OddsRatio_working_3-way'!R270^3/27-'OddsRatio_working_3-way'!T270</f>
        <v>0.18246097524661417</v>
      </c>
      <c r="W270" s="11">
        <f>'OddsRatio_working_3-way'!V270^2+4*'OddsRatio_working_3-way'!U270^3/27</f>
        <v>-9.0346942323624446E-2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0.17581165334781565</v>
      </c>
      <c r="Y270" s="11">
        <f>IF('OddsRatio_working_3-way'!W270&gt;=0,IF('OddsRatio_working_3-way'!V270+SQRT('OddsRatio_working_3-way'!W270)&gt;0,0,PI()),ACOS('OddsRatio_working_3-way'!V270/(2*'OddsRatio_working_3-way'!X270)))</f>
        <v>1.0252205628915969</v>
      </c>
      <c r="Z270" s="11">
        <f>'OddsRatio_working_3-way'!X270^(1/3)*COS('OddsRatio_working_3-way'!Y270/3)</f>
        <v>0.52781269476960113</v>
      </c>
      <c r="AA270" s="11">
        <f>'OddsRatio_working_3-way'!X270^(1/3)*COS(('OddsRatio_working_3-way'!Y270+2*PI())/3)</f>
        <v>-0.4264947156593214</v>
      </c>
      <c r="AB270" s="11">
        <f>'OddsRatio_working_3-way'!X270^(1/3)*COS(('OddsRatio_working_3-way'!Y270+4*PI())/3)</f>
        <v>-0.10131797911027964</v>
      </c>
      <c r="AC270" s="11">
        <f>'OddsRatio_working_3-way'!X270^(1/3)*SIN('OddsRatio_working_3-way'!Y270/3)</f>
        <v>0.1877408763807932</v>
      </c>
      <c r="AD270" s="11">
        <f>'OddsRatio_working_3-way'!X270^(1/3)*SIN(('OddsRatio_working_3-way'!Y270+2*PI())/3)</f>
        <v>0.36322876391999992</v>
      </c>
      <c r="AE270" s="11">
        <f>'OddsRatio_working_3-way'!X270^(1/3)*SIN(('OddsRatio_working_3-way'!Y270+4*PI())/3)</f>
        <v>-0.5509696403007931</v>
      </c>
      <c r="AF270" s="11">
        <f>-'OddsRatio_working_3-way'!U270/(3*'OddsRatio_working_3-way'!X270^(1/3))*COS(('OddsRatio_working_3-way'!Y270)/3)</f>
        <v>0.52781269476960102</v>
      </c>
      <c r="AG270" s="11">
        <f>-'OddsRatio_working_3-way'!U270/(3*'OddsRatio_working_3-way'!X270^(1/3))*COS(('OddsRatio_working_3-way'!Y270+2*PI())/3)</f>
        <v>-0.42649471565932134</v>
      </c>
      <c r="AH270" s="11">
        <f>-'OddsRatio_working_3-way'!U270/(3*'OddsRatio_working_3-way'!X270^(1/3))*COS(('OddsRatio_working_3-way'!Y270+4*PI())/3)</f>
        <v>-0.10131797911027961</v>
      </c>
      <c r="AI270" s="11">
        <f>'OddsRatio_working_3-way'!U270/(3*'OddsRatio_working_3-way'!X270^(1/3))*SIN(('OddsRatio_working_3-way'!Y270)/3)</f>
        <v>-0.18774087638079318</v>
      </c>
      <c r="AJ270" s="11">
        <f>'OddsRatio_working_3-way'!U270/(3*'OddsRatio_working_3-way'!X270^(1/3))*SIN(('OddsRatio_working_3-way'!Y270+2*PI())/3)</f>
        <v>-0.36322876391999986</v>
      </c>
      <c r="AK270" s="11">
        <f>'OddsRatio_working_3-way'!U270/(3*'OddsRatio_working_3-way'!X270^(1/3))*SIN(('OddsRatio_working_3-way'!Y270+4*PI())/3)</f>
        <v>0.55096964030079298</v>
      </c>
      <c r="AL270" s="11">
        <f>'OddsRatio_working_3-way'!Z270+'OddsRatio_working_3-way'!AF270</f>
        <v>1.0556253895392023</v>
      </c>
      <c r="AM270" s="11">
        <f>'OddsRatio_working_3-way'!AA270+'OddsRatio_working_3-way'!AG270</f>
        <v>-0.8529894313186428</v>
      </c>
      <c r="AN270" s="11">
        <f>'OddsRatio_working_3-way'!AB270+'OddsRatio_working_3-way'!AH270</f>
        <v>-0.20263595822055924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1.0556253895392023</v>
      </c>
      <c r="AS270" s="11">
        <f>IF(('OddsRatio_working_3-way'!X270=0),IF(Q270&gt;0,-Q270^(1/3),(-Q270)^(1/3)),'OddsRatio_working_3-way'!AM270-'OddsRatio_working_3-way'!R270/3)</f>
        <v>-0.8529894313186428</v>
      </c>
      <c r="AT270" s="11">
        <f>IF(('OddsRatio_working_3-way'!X270=0),IF(Q270&gt;0,-Q270^(1/3),(-Q270)^(1/3)),'OddsRatio_working_3-way'!AN270-'OddsRatio_working_3-way'!R270/3)</f>
        <v>-0.20263595822055924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9">
        <f t="shared" si="65"/>
        <v>0.43003317205755309</v>
      </c>
      <c r="E271" s="9">
        <f t="shared" si="66"/>
        <v>0.28964388271283592</v>
      </c>
      <c r="F271" s="9">
        <f t="shared" si="67"/>
        <v>0.28032294522961093</v>
      </c>
      <c r="G271" s="9">
        <f t="shared" si="68"/>
        <v>1.0436236250336863</v>
      </c>
      <c r="H271" s="9">
        <f t="shared" si="69"/>
        <v>2.3254020037927816</v>
      </c>
      <c r="I271" s="9">
        <f t="shared" si="70"/>
        <v>3.4525155188291632</v>
      </c>
      <c r="J271" s="9">
        <f t="shared" si="71"/>
        <v>3.5673141175828675</v>
      </c>
      <c r="K271" s="11">
        <f t="shared" si="72"/>
        <v>0.44052863436123346</v>
      </c>
      <c r="L271" s="11">
        <f t="shared" si="73"/>
        <v>0.29850746268656714</v>
      </c>
      <c r="M271" s="11">
        <f t="shared" si="74"/>
        <v>0.28901734104046245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-0.27903580060026822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0.23107705089434036</v>
      </c>
      <c r="Q271" s="11">
        <f>2*'OddsRatio_working_3-way'!K271*'OddsRatio_working_3-way'!L271*'OddsRatio_working_3-way'!M271</f>
        <v>7.6012187794190916E-2</v>
      </c>
      <c r="R271" s="11">
        <f t="shared" si="75"/>
        <v>0</v>
      </c>
      <c r="S271" s="11">
        <f t="shared" si="76"/>
        <v>-0.82812689410191132</v>
      </c>
      <c r="T271" s="11">
        <f t="shared" si="77"/>
        <v>-0.27241016253352346</v>
      </c>
      <c r="U271" s="11">
        <f>'OddsRatio_working_3-way'!S271-'OddsRatio_working_3-way'!R271^2/3</f>
        <v>-0.82812689410191132</v>
      </c>
      <c r="V271" s="11">
        <f>'OddsRatio_working_3-way'!S271*'OddsRatio_working_3-way'!R271/3-2*'OddsRatio_working_3-way'!R271^3/27-'OddsRatio_working_3-way'!T271</f>
        <v>0.27241016253352346</v>
      </c>
      <c r="W271" s="11">
        <f>'OddsRatio_working_3-way'!V271^2+4*'OddsRatio_working_3-way'!U271^3/27</f>
        <v>-9.9296784147684392E-3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0.14503187155441827</v>
      </c>
      <c r="Y271" s="11">
        <f>IF('OddsRatio_working_3-way'!W271&gt;=0,IF('OddsRatio_working_3-way'!V271+SQRT('OddsRatio_working_3-way'!W271)&gt;0,0,PI()),ACOS('OddsRatio_working_3-way'!V271/(2*'OddsRatio_working_3-way'!X271)))</f>
        <v>0.35068105799764515</v>
      </c>
      <c r="Z271" s="11">
        <f>'OddsRatio_working_3-way'!X271^(1/3)*COS('OddsRatio_working_3-way'!Y271/3)</f>
        <v>0.52181181251684317</v>
      </c>
      <c r="AA271" s="11">
        <f>'OddsRatio_working_3-way'!X271^(1/3)*COS(('OddsRatio_working_3-way'!Y271+2*PI())/3)</f>
        <v>-0.31397235294456305</v>
      </c>
      <c r="AB271" s="11">
        <f>'OddsRatio_working_3-way'!X271^(1/3)*COS(('OddsRatio_working_3-way'!Y271+4*PI())/3)</f>
        <v>-0.20783945957227995</v>
      </c>
      <c r="AC271" s="11">
        <f>'OddsRatio_working_3-way'!X271^(1/3)*SIN('OddsRatio_working_3-way'!Y271/3)</f>
        <v>6.127585455836139E-2</v>
      </c>
      <c r="AD271" s="11">
        <f>'OddsRatio_working_3-way'!X271^(1/3)*SIN(('OddsRatio_working_3-way'!Y271+2*PI())/3)</f>
        <v>0.42126435835520815</v>
      </c>
      <c r="AE271" s="11">
        <f>'OddsRatio_working_3-way'!X271^(1/3)*SIN(('OddsRatio_working_3-way'!Y271+4*PI())/3)</f>
        <v>-0.48254021291356958</v>
      </c>
      <c r="AF271" s="11">
        <f>-'OddsRatio_working_3-way'!U271/(3*'OddsRatio_working_3-way'!X271^(1/3))*COS(('OddsRatio_working_3-way'!Y271)/3)</f>
        <v>0.52181181251684305</v>
      </c>
      <c r="AG271" s="11">
        <f>-'OddsRatio_working_3-way'!U271/(3*'OddsRatio_working_3-way'!X271^(1/3))*COS(('OddsRatio_working_3-way'!Y271+2*PI())/3)</f>
        <v>-0.31397235294456299</v>
      </c>
      <c r="AH271" s="11">
        <f>-'OddsRatio_working_3-way'!U271/(3*'OddsRatio_working_3-way'!X271^(1/3))*COS(('OddsRatio_working_3-way'!Y271+4*PI())/3)</f>
        <v>-0.20783945957227992</v>
      </c>
      <c r="AI271" s="11">
        <f>'OddsRatio_working_3-way'!U271/(3*'OddsRatio_working_3-way'!X271^(1/3))*SIN(('OddsRatio_working_3-way'!Y271)/3)</f>
        <v>-6.1275854558361376E-2</v>
      </c>
      <c r="AJ271" s="11">
        <f>'OddsRatio_working_3-way'!U271/(3*'OddsRatio_working_3-way'!X271^(1/3))*SIN(('OddsRatio_working_3-way'!Y271+2*PI())/3)</f>
        <v>-0.42126435835520804</v>
      </c>
      <c r="AK271" s="11">
        <f>'OddsRatio_working_3-way'!U271/(3*'OddsRatio_working_3-way'!X271^(1/3))*SIN(('OddsRatio_working_3-way'!Y271+4*PI())/3)</f>
        <v>0.48254021291356947</v>
      </c>
      <c r="AL271" s="11">
        <f>'OddsRatio_working_3-way'!Z271+'OddsRatio_working_3-way'!AF271</f>
        <v>1.0436236250336863</v>
      </c>
      <c r="AM271" s="11">
        <f>'OddsRatio_working_3-way'!AA271+'OddsRatio_working_3-way'!AG271</f>
        <v>-0.6279447058891261</v>
      </c>
      <c r="AN271" s="11">
        <f>'OddsRatio_working_3-way'!AB271+'OddsRatio_working_3-way'!AH271</f>
        <v>-0.4156789191445599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1.0436236250336863</v>
      </c>
      <c r="AS271" s="11">
        <f>IF(('OddsRatio_working_3-way'!X271=0),IF(Q271&gt;0,-Q271^(1/3),(-Q271)^(1/3)),'OddsRatio_working_3-way'!AM271-'OddsRatio_working_3-way'!R271/3)</f>
        <v>-0.6279447058891261</v>
      </c>
      <c r="AT271" s="11">
        <f>IF(('OddsRatio_working_3-way'!X271=0),IF(Q271&gt;0,-Q271^(1/3),(-Q271)^(1/3)),'OddsRatio_working_3-way'!AN271-'OddsRatio_working_3-way'!R271/3)</f>
        <v>-0.4156789191445599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9">
        <f t="shared" si="65"/>
        <v>0.38690326631292671</v>
      </c>
      <c r="E272" s="9">
        <f t="shared" si="66"/>
        <v>0.30458910136565359</v>
      </c>
      <c r="F272" s="9">
        <f t="shared" si="67"/>
        <v>0.30850763232141959</v>
      </c>
      <c r="G272" s="9">
        <f t="shared" si="68"/>
        <v>1.0425166944483224</v>
      </c>
      <c r="H272" s="9">
        <f t="shared" si="69"/>
        <v>2.5846253755614503</v>
      </c>
      <c r="I272" s="9">
        <f t="shared" si="70"/>
        <v>3.2831115608418258</v>
      </c>
      <c r="J272" s="9">
        <f t="shared" si="71"/>
        <v>3.2414108930638936</v>
      </c>
      <c r="K272" s="11">
        <f t="shared" si="72"/>
        <v>0.3968253968253968</v>
      </c>
      <c r="L272" s="11">
        <f t="shared" si="73"/>
        <v>0.31347962382445144</v>
      </c>
      <c r="M272" s="11">
        <f t="shared" si="74"/>
        <v>0.31746031746031744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-0.28263398706748466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0.23141730859300647</v>
      </c>
      <c r="Q272" s="11">
        <f>2*'OddsRatio_working_3-way'!K272*'OddsRatio_working_3-way'!L272*'OddsRatio_working_3-way'!M272</f>
        <v>7.8982016584643835E-2</v>
      </c>
      <c r="R272" s="11">
        <f t="shared" si="75"/>
        <v>0</v>
      </c>
      <c r="S272" s="11">
        <f t="shared" si="76"/>
        <v>-0.81878797024418315</v>
      </c>
      <c r="T272" s="11">
        <f t="shared" si="77"/>
        <v>-0.2794498191959669</v>
      </c>
      <c r="U272" s="11">
        <f>'OddsRatio_working_3-way'!S272-'OddsRatio_working_3-way'!R272^2/3</f>
        <v>-0.81878797024418315</v>
      </c>
      <c r="V272" s="11">
        <f>'OddsRatio_working_3-way'!S272*'OddsRatio_working_3-way'!R272/3-2*'OddsRatio_working_3-way'!R272^3/27-'OddsRatio_working_3-way'!T272</f>
        <v>0.2794498191959669</v>
      </c>
      <c r="W272" s="11">
        <f>'OddsRatio_working_3-way'!V272^2+4*'OddsRatio_working_3-way'!U272^3/27</f>
        <v>-3.2302734514528669E-3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0.1425854786611451</v>
      </c>
      <c r="Y272" s="11">
        <f>IF('OddsRatio_working_3-way'!W272&gt;=0,IF('OddsRatio_working_3-way'!V272+SQRT('OddsRatio_working_3-way'!W272)&gt;0,0,PI()),ACOS('OddsRatio_working_3-way'!V272/(2*'OddsRatio_working_3-way'!X272)))</f>
        <v>0.20064684068814009</v>
      </c>
      <c r="Z272" s="11">
        <f>'OddsRatio_working_3-way'!X272^(1/3)*COS('OddsRatio_working_3-way'!Y272/3)</f>
        <v>0.5212583472241612</v>
      </c>
      <c r="AA272" s="11">
        <f>'OddsRatio_working_3-way'!X272^(1/3)*COS(('OddsRatio_working_3-way'!Y272+2*PI())/3)</f>
        <v>-0.29086647091024725</v>
      </c>
      <c r="AB272" s="11">
        <f>'OddsRatio_working_3-way'!X272^(1/3)*COS(('OddsRatio_working_3-way'!Y272+4*PI())/3)</f>
        <v>-0.23039187631391383</v>
      </c>
      <c r="AC272" s="11">
        <f>'OddsRatio_working_3-way'!X272^(1/3)*SIN('OddsRatio_working_3-way'!Y272/3)</f>
        <v>3.4915023469326525E-2</v>
      </c>
      <c r="AD272" s="11">
        <f>'OddsRatio_working_3-way'!X272^(1/3)*SIN(('OddsRatio_working_3-way'!Y272+2*PI())/3)</f>
        <v>0.43396545889615007</v>
      </c>
      <c r="AE272" s="11">
        <f>'OddsRatio_working_3-way'!X272^(1/3)*SIN(('OddsRatio_working_3-way'!Y272+4*PI())/3)</f>
        <v>-0.46888048236547664</v>
      </c>
      <c r="AF272" s="11">
        <f>-'OddsRatio_working_3-way'!U272/(3*'OddsRatio_working_3-way'!X272^(1/3))*COS(('OddsRatio_working_3-way'!Y272)/3)</f>
        <v>0.52125834722416109</v>
      </c>
      <c r="AG272" s="11">
        <f>-'OddsRatio_working_3-way'!U272/(3*'OddsRatio_working_3-way'!X272^(1/3))*COS(('OddsRatio_working_3-way'!Y272+2*PI())/3)</f>
        <v>-0.2908664709102472</v>
      </c>
      <c r="AH272" s="11">
        <f>-'OddsRatio_working_3-way'!U272/(3*'OddsRatio_working_3-way'!X272^(1/3))*COS(('OddsRatio_working_3-way'!Y272+4*PI())/3)</f>
        <v>-0.23039187631391378</v>
      </c>
      <c r="AI272" s="11">
        <f>'OddsRatio_working_3-way'!U272/(3*'OddsRatio_working_3-way'!X272^(1/3))*SIN(('OddsRatio_working_3-way'!Y272)/3)</f>
        <v>-3.4915023469326512E-2</v>
      </c>
      <c r="AJ272" s="11">
        <f>'OddsRatio_working_3-way'!U272/(3*'OddsRatio_working_3-way'!X272^(1/3))*SIN(('OddsRatio_working_3-way'!Y272+2*PI())/3)</f>
        <v>-0.43396545889614996</v>
      </c>
      <c r="AK272" s="11">
        <f>'OddsRatio_working_3-way'!U272/(3*'OddsRatio_working_3-way'!X272^(1/3))*SIN(('OddsRatio_working_3-way'!Y272+4*PI())/3)</f>
        <v>0.46888048236547653</v>
      </c>
      <c r="AL272" s="11">
        <f>'OddsRatio_working_3-way'!Z272+'OddsRatio_working_3-way'!AF272</f>
        <v>1.0425166944483224</v>
      </c>
      <c r="AM272" s="11">
        <f>'OddsRatio_working_3-way'!AA272+'OddsRatio_working_3-way'!AG272</f>
        <v>-0.5817329418204944</v>
      </c>
      <c r="AN272" s="11">
        <f>'OddsRatio_working_3-way'!AB272+'OddsRatio_working_3-way'!AH272</f>
        <v>-0.46078375262782761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1.0425166944483224</v>
      </c>
      <c r="AS272" s="11">
        <f>IF(('OddsRatio_working_3-way'!X272=0),IF(Q272&gt;0,-Q272^(1/3),(-Q272)^(1/3)),'OddsRatio_working_3-way'!AM272-'OddsRatio_working_3-way'!R272/3)</f>
        <v>-0.5817329418204944</v>
      </c>
      <c r="AT272" s="11">
        <f>IF(('OddsRatio_working_3-way'!X272=0),IF(Q272&gt;0,-Q272^(1/3),(-Q272)^(1/3)),'OddsRatio_working_3-way'!AN272-'OddsRatio_working_3-way'!R272/3)</f>
        <v>-0.46078375262782761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9">
        <f t="shared" si="65"/>
        <v>0.62313187679226467</v>
      </c>
      <c r="E273" s="9">
        <f t="shared" si="66"/>
        <v>0.24850995517352525</v>
      </c>
      <c r="F273" s="9">
        <f t="shared" si="67"/>
        <v>0.1283581680342101</v>
      </c>
      <c r="G273" s="9">
        <f t="shared" si="68"/>
        <v>1.0610468997061109</v>
      </c>
      <c r="H273" s="9">
        <f t="shared" si="69"/>
        <v>1.6047967328324835</v>
      </c>
      <c r="I273" s="9">
        <f t="shared" si="70"/>
        <v>4.023983664162416</v>
      </c>
      <c r="J273" s="9">
        <f t="shared" si="71"/>
        <v>7.7907001581191109</v>
      </c>
      <c r="K273" s="11">
        <f t="shared" si="72"/>
        <v>0.63694267515923564</v>
      </c>
      <c r="L273" s="11">
        <f t="shared" si="73"/>
        <v>0.25974025974025972</v>
      </c>
      <c r="M273" s="11">
        <f t="shared" si="74"/>
        <v>0.13513513513513511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-0.23243824517709877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0.21954289470213029</v>
      </c>
      <c r="Q273" s="11">
        <f>2*'OddsRatio_working_3-way'!K273*'OddsRatio_working_3-way'!L273*'OddsRatio_working_3-way'!M273</f>
        <v>4.4713420509598839E-2</v>
      </c>
      <c r="R273" s="11">
        <f t="shared" si="75"/>
        <v>0</v>
      </c>
      <c r="S273" s="11">
        <f t="shared" si="76"/>
        <v>-0.94452139119729073</v>
      </c>
      <c r="T273" s="11">
        <f t="shared" si="77"/>
        <v>-0.19236688211757449</v>
      </c>
      <c r="U273" s="11">
        <f>'OddsRatio_working_3-way'!S273-'OddsRatio_working_3-way'!R273^2/3</f>
        <v>-0.94452139119729073</v>
      </c>
      <c r="V273" s="11">
        <f>'OddsRatio_working_3-way'!S273*'OddsRatio_working_3-way'!R273/3-2*'OddsRatio_working_3-way'!R273^3/27-'OddsRatio_working_3-way'!T273</f>
        <v>0.19236688211757449</v>
      </c>
      <c r="W273" s="11">
        <f>'OddsRatio_working_3-way'!V273^2+4*'OddsRatio_working_3-way'!U273^3/27</f>
        <v>-8.7828619022208065E-2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0.17665901927006505</v>
      </c>
      <c r="Y273" s="11">
        <f>IF('OddsRatio_working_3-way'!W273&gt;=0,IF('OddsRatio_working_3-way'!V273+SQRT('OddsRatio_working_3-way'!W273)&gt;0,0,PI()),ACOS('OddsRatio_working_3-way'!V273/(2*'OddsRatio_working_3-way'!X273)))</f>
        <v>0.99505335102377246</v>
      </c>
      <c r="Z273" s="11">
        <f>'OddsRatio_working_3-way'!X273^(1/3)*COS('OddsRatio_working_3-way'!Y273/3)</f>
        <v>0.53052344985305555</v>
      </c>
      <c r="AA273" s="11">
        <f>'OddsRatio_working_3-way'!X273^(1/3)*COS(('OddsRatio_working_3-way'!Y273+2*PI())/3)</f>
        <v>-0.42349888764860172</v>
      </c>
      <c r="AB273" s="11">
        <f>'OddsRatio_working_3-way'!X273^(1/3)*COS(('OddsRatio_working_3-way'!Y273+4*PI())/3)</f>
        <v>-0.1070245622044539</v>
      </c>
      <c r="AC273" s="11">
        <f>'OddsRatio_working_3-way'!X273^(1/3)*SIN('OddsRatio_working_3-way'!Y273/3)</f>
        <v>0.18271653698678406</v>
      </c>
      <c r="AD273" s="11">
        <f>'OddsRatio_working_3-way'!X273^(1/3)*SIN(('OddsRatio_working_3-way'!Y273+2*PI())/3)</f>
        <v>0.36808851638271378</v>
      </c>
      <c r="AE273" s="11">
        <f>'OddsRatio_working_3-way'!X273^(1/3)*SIN(('OddsRatio_working_3-way'!Y273+4*PI())/3)</f>
        <v>-0.55080505336949781</v>
      </c>
      <c r="AF273" s="11">
        <f>-'OddsRatio_working_3-way'!U273/(3*'OddsRatio_working_3-way'!X273^(1/3))*COS(('OddsRatio_working_3-way'!Y273)/3)</f>
        <v>0.53052344985305533</v>
      </c>
      <c r="AG273" s="11">
        <f>-'OddsRatio_working_3-way'!U273/(3*'OddsRatio_working_3-way'!X273^(1/3))*COS(('OddsRatio_working_3-way'!Y273+2*PI())/3)</f>
        <v>-0.42349888764860155</v>
      </c>
      <c r="AH273" s="11">
        <f>-'OddsRatio_working_3-way'!U273/(3*'OddsRatio_working_3-way'!X273^(1/3))*COS(('OddsRatio_working_3-way'!Y273+4*PI())/3)</f>
        <v>-0.10702456220445386</v>
      </c>
      <c r="AI273" s="11">
        <f>'OddsRatio_working_3-way'!U273/(3*'OddsRatio_working_3-way'!X273^(1/3))*SIN(('OddsRatio_working_3-way'!Y273)/3)</f>
        <v>-0.182716536986784</v>
      </c>
      <c r="AJ273" s="11">
        <f>'OddsRatio_working_3-way'!U273/(3*'OddsRatio_working_3-way'!X273^(1/3))*SIN(('OddsRatio_working_3-way'!Y273+2*PI())/3)</f>
        <v>-0.36808851638271367</v>
      </c>
      <c r="AK273" s="11">
        <f>'OddsRatio_working_3-way'!U273/(3*'OddsRatio_working_3-way'!X273^(1/3))*SIN(('OddsRatio_working_3-way'!Y273+4*PI())/3)</f>
        <v>0.55080505336949759</v>
      </c>
      <c r="AL273" s="11">
        <f>'OddsRatio_working_3-way'!Z273+'OddsRatio_working_3-way'!AF273</f>
        <v>1.0610468997061109</v>
      </c>
      <c r="AM273" s="11">
        <f>'OddsRatio_working_3-way'!AA273+'OddsRatio_working_3-way'!AG273</f>
        <v>-0.84699777529720333</v>
      </c>
      <c r="AN273" s="11">
        <f>'OddsRatio_working_3-way'!AB273+'OddsRatio_working_3-way'!AH273</f>
        <v>-0.21404912440890778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1.0610468997061109</v>
      </c>
      <c r="AS273" s="11">
        <f>IF(('OddsRatio_working_3-way'!X273=0),IF(Q273&gt;0,-Q273^(1/3),(-Q273)^(1/3)),'OddsRatio_working_3-way'!AM273-'OddsRatio_working_3-way'!R273/3)</f>
        <v>-0.84699777529720333</v>
      </c>
      <c r="AT273" s="11">
        <f>IF(('OddsRatio_working_3-way'!X273=0),IF(Q273&gt;0,-Q273^(1/3),(-Q273)^(1/3)),'OddsRatio_working_3-way'!AN273-'OddsRatio_working_3-way'!R273/3)</f>
        <v>-0.21404912440890778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9">
        <f t="shared" si="65"/>
        <v>0.2960523329175439</v>
      </c>
      <c r="E274" s="9">
        <f t="shared" si="66"/>
        <v>0.3186827141585179</v>
      </c>
      <c r="F274" s="9">
        <f t="shared" si="67"/>
        <v>0.38526495292393831</v>
      </c>
      <c r="G274" s="9">
        <f t="shared" si="68"/>
        <v>1.0428864847909955</v>
      </c>
      <c r="H274" s="9">
        <f t="shared" si="69"/>
        <v>3.37778118532347</v>
      </c>
      <c r="I274" s="9">
        <f t="shared" si="70"/>
        <v>3.1379172938215403</v>
      </c>
      <c r="J274" s="9">
        <f t="shared" si="71"/>
        <v>2.5956163217302222</v>
      </c>
      <c r="K274" s="11">
        <f t="shared" si="72"/>
        <v>0.3048780487804878</v>
      </c>
      <c r="L274" s="11">
        <f t="shared" si="73"/>
        <v>0.32786885245901642</v>
      </c>
      <c r="M274" s="11">
        <f t="shared" si="74"/>
        <v>0.39525691699604748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-0.28254389943627289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0.23152794218281073</v>
      </c>
      <c r="Q274" s="11">
        <f>2*'OddsRatio_working_3-way'!K274*'OddsRatio_working_3-way'!L274*'OddsRatio_working_3-way'!M274</f>
        <v>7.9019775489013885E-2</v>
      </c>
      <c r="R274" s="11">
        <f t="shared" si="75"/>
        <v>0</v>
      </c>
      <c r="S274" s="11">
        <f t="shared" si="76"/>
        <v>-0.81944059894675336</v>
      </c>
      <c r="T274" s="11">
        <f t="shared" si="77"/>
        <v>-0.27967255936749258</v>
      </c>
      <c r="U274" s="11">
        <f>'OddsRatio_working_3-way'!S274-'OddsRatio_working_3-way'!R274^2/3</f>
        <v>-0.81944059894675336</v>
      </c>
      <c r="V274" s="11">
        <f>'OddsRatio_working_3-way'!S274*'OddsRatio_working_3-way'!R274/3-2*'OddsRatio_working_3-way'!R274^3/27-'OddsRatio_working_3-way'!T274</f>
        <v>0.27967255936749258</v>
      </c>
      <c r="W274" s="11">
        <f>'OddsRatio_working_3-way'!V274^2+4*'OddsRatio_working_3-way'!U274^3/27</f>
        <v>-3.3003478075033232E-3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0.14275598785223248</v>
      </c>
      <c r="Y274" s="11">
        <f>IF('OddsRatio_working_3-way'!W274&gt;=0,IF('OddsRatio_working_3-way'!V274+SQRT('OddsRatio_working_3-way'!W274)&gt;0,0,PI()),ACOS('OddsRatio_working_3-way'!V274/(2*'OddsRatio_working_3-way'!X274)))</f>
        <v>0.20259584913988005</v>
      </c>
      <c r="Z274" s="11">
        <f>'OddsRatio_working_3-way'!X274^(1/3)*COS('OddsRatio_working_3-way'!Y274/3)</f>
        <v>0.52144324239549789</v>
      </c>
      <c r="AA274" s="11">
        <f>'OddsRatio_working_3-way'!X274^(1/3)*COS(('OddsRatio_working_3-way'!Y274+2*PI())/3)</f>
        <v>-0.29126435284933744</v>
      </c>
      <c r="AB274" s="11">
        <f>'OddsRatio_working_3-way'!X274^(1/3)*COS(('OddsRatio_working_3-way'!Y274+4*PI())/3)</f>
        <v>-0.23017888954616056</v>
      </c>
      <c r="AC274" s="11">
        <f>'OddsRatio_working_3-way'!X274^(1/3)*SIN('OddsRatio_working_3-way'!Y274/3)</f>
        <v>3.5267708681662222E-2</v>
      </c>
      <c r="AD274" s="11">
        <f>'OddsRatio_working_3-way'!X274^(1/3)*SIN(('OddsRatio_working_3-way'!Y274+2*PI())/3)</f>
        <v>0.43394924020539682</v>
      </c>
      <c r="AE274" s="11">
        <f>'OddsRatio_working_3-way'!X274^(1/3)*SIN(('OddsRatio_working_3-way'!Y274+4*PI())/3)</f>
        <v>-0.46921694888705906</v>
      </c>
      <c r="AF274" s="11">
        <f>-'OddsRatio_working_3-way'!U274/(3*'OddsRatio_working_3-way'!X274^(1/3))*COS(('OddsRatio_working_3-way'!Y274)/3)</f>
        <v>0.52144324239549766</v>
      </c>
      <c r="AG274" s="11">
        <f>-'OddsRatio_working_3-way'!U274/(3*'OddsRatio_working_3-way'!X274^(1/3))*COS(('OddsRatio_working_3-way'!Y274+2*PI())/3)</f>
        <v>-0.29126435284933727</v>
      </c>
      <c r="AH274" s="11">
        <f>-'OddsRatio_working_3-way'!U274/(3*'OddsRatio_working_3-way'!X274^(1/3))*COS(('OddsRatio_working_3-way'!Y274+4*PI())/3)</f>
        <v>-0.23017888954616045</v>
      </c>
      <c r="AI274" s="11">
        <f>'OddsRatio_working_3-way'!U274/(3*'OddsRatio_working_3-way'!X274^(1/3))*SIN(('OddsRatio_working_3-way'!Y274)/3)</f>
        <v>-3.5267708681662208E-2</v>
      </c>
      <c r="AJ274" s="11">
        <f>'OddsRatio_working_3-way'!U274/(3*'OddsRatio_working_3-way'!X274^(1/3))*SIN(('OddsRatio_working_3-way'!Y274+2*PI())/3)</f>
        <v>-0.43394924020539666</v>
      </c>
      <c r="AK274" s="11">
        <f>'OddsRatio_working_3-way'!U274/(3*'OddsRatio_working_3-way'!X274^(1/3))*SIN(('OddsRatio_working_3-way'!Y274+4*PI())/3)</f>
        <v>0.46921694888705884</v>
      </c>
      <c r="AL274" s="11">
        <f>'OddsRatio_working_3-way'!Z274+'OddsRatio_working_3-way'!AF274</f>
        <v>1.0428864847909955</v>
      </c>
      <c r="AM274" s="11">
        <f>'OddsRatio_working_3-way'!AA274+'OddsRatio_working_3-way'!AG274</f>
        <v>-0.58252870569867476</v>
      </c>
      <c r="AN274" s="11">
        <f>'OddsRatio_working_3-way'!AB274+'OddsRatio_working_3-way'!AH274</f>
        <v>-0.46035777909232101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1.0428864847909955</v>
      </c>
      <c r="AS274" s="11">
        <f>IF(('OddsRatio_working_3-way'!X274=0),IF(Q274&gt;0,-Q274^(1/3),(-Q274)^(1/3)),'OddsRatio_working_3-way'!AM274-'OddsRatio_working_3-way'!R274/3)</f>
        <v>-0.58252870569867476</v>
      </c>
      <c r="AT274" s="11">
        <f>IF(('OddsRatio_working_3-way'!X274=0),IF(Q274&gt;0,-Q274^(1/3),(-Q274)^(1/3)),'OddsRatio_working_3-way'!AN274-'OddsRatio_working_3-way'!R274/3)</f>
        <v>-0.46035777909232101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9">
        <f t="shared" si="65"/>
        <v>0.6156921575232005</v>
      </c>
      <c r="E275" s="9">
        <f t="shared" si="66"/>
        <v>0.25579685188804885</v>
      </c>
      <c r="F275" s="9">
        <f t="shared" si="67"/>
        <v>0.12851099058875087</v>
      </c>
      <c r="G275" s="9">
        <f t="shared" si="68"/>
        <v>1.057946274900218</v>
      </c>
      <c r="H275" s="9">
        <f t="shared" si="69"/>
        <v>1.6241883021911288</v>
      </c>
      <c r="I275" s="9">
        <f t="shared" si="70"/>
        <v>3.9093522559755991</v>
      </c>
      <c r="J275" s="9">
        <f t="shared" si="71"/>
        <v>7.7814356221103971</v>
      </c>
      <c r="K275" s="11">
        <f t="shared" si="72"/>
        <v>0.62893081761006286</v>
      </c>
      <c r="L275" s="11">
        <f t="shared" si="73"/>
        <v>0.26666666666666666</v>
      </c>
      <c r="M275" s="11">
        <f t="shared" si="74"/>
        <v>0.1349527665317139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-0.23539440441128634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0.22067747986317993</v>
      </c>
      <c r="Q275" s="11">
        <f>2*'OddsRatio_working_3-way'!K275*'OddsRatio_working_3-way'!L275*'OddsRatio_working_3-way'!M275</f>
        <v>4.5267175356549727E-2</v>
      </c>
      <c r="R275" s="11">
        <f t="shared" si="75"/>
        <v>0</v>
      </c>
      <c r="S275" s="11">
        <f t="shared" si="76"/>
        <v>-0.93747971798686991</v>
      </c>
      <c r="T275" s="11">
        <f t="shared" si="77"/>
        <v>-0.19230353189474253</v>
      </c>
      <c r="U275" s="11">
        <f>'OddsRatio_working_3-way'!S275-'OddsRatio_working_3-way'!R275^2/3</f>
        <v>-0.93747971798686991</v>
      </c>
      <c r="V275" s="11">
        <f>'OddsRatio_working_3-way'!S275*'OddsRatio_working_3-way'!R275/3-2*'OddsRatio_working_3-way'!R275^3/27-'OddsRatio_working_3-way'!T275</f>
        <v>0.19230353189474253</v>
      </c>
      <c r="W275" s="11">
        <f>'OddsRatio_working_3-way'!V275^2+4*'OddsRatio_working_3-way'!U275^3/27</f>
        <v>-8.5081741630827601E-2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0.17468714177782221</v>
      </c>
      <c r="Y275" s="11">
        <f>IF('OddsRatio_working_3-way'!W275&gt;=0,IF('OddsRatio_working_3-way'!V275+SQRT('OddsRatio_working_3-way'!W275)&gt;0,0,PI()),ACOS('OddsRatio_working_3-way'!V275/(2*'OddsRatio_working_3-way'!X275)))</f>
        <v>0.98792589245533402</v>
      </c>
      <c r="Z275" s="11">
        <f>'OddsRatio_working_3-way'!X275^(1/3)*COS('OddsRatio_working_3-way'!Y275/3)</f>
        <v>0.52897313745010899</v>
      </c>
      <c r="AA275" s="11">
        <f>'OddsRatio_working_3-way'!X275^(1/3)*COS(('OddsRatio_working_3-way'!Y275+2*PI())/3)</f>
        <v>-0.42104484665649594</v>
      </c>
      <c r="AB275" s="11">
        <f>'OddsRatio_working_3-way'!X275^(1/3)*COS(('OddsRatio_working_3-way'!Y275+4*PI())/3)</f>
        <v>-0.10792829079361325</v>
      </c>
      <c r="AC275" s="11">
        <f>'OddsRatio_working_3-way'!X275^(1/3)*SIN('OddsRatio_working_3-way'!Y275/3)</f>
        <v>0.180777927815164</v>
      </c>
      <c r="AD275" s="11">
        <f>'OddsRatio_working_3-way'!X275^(1/3)*SIN(('OddsRatio_working_3-way'!Y275+2*PI())/3)</f>
        <v>0.36771521104377014</v>
      </c>
      <c r="AE275" s="11">
        <f>'OddsRatio_working_3-way'!X275^(1/3)*SIN(('OddsRatio_working_3-way'!Y275+4*PI())/3)</f>
        <v>-0.54849313885893403</v>
      </c>
      <c r="AF275" s="11">
        <f>-'OddsRatio_working_3-way'!U275/(3*'OddsRatio_working_3-way'!X275^(1/3))*COS(('OddsRatio_working_3-way'!Y275)/3)</f>
        <v>0.52897313745010899</v>
      </c>
      <c r="AG275" s="11">
        <f>-'OddsRatio_working_3-way'!U275/(3*'OddsRatio_working_3-way'!X275^(1/3))*COS(('OddsRatio_working_3-way'!Y275+2*PI())/3)</f>
        <v>-0.42104484665649594</v>
      </c>
      <c r="AH275" s="11">
        <f>-'OddsRatio_working_3-way'!U275/(3*'OddsRatio_working_3-way'!X275^(1/3))*COS(('OddsRatio_working_3-way'!Y275+4*PI())/3)</f>
        <v>-0.10792829079361325</v>
      </c>
      <c r="AI275" s="11">
        <f>'OddsRatio_working_3-way'!U275/(3*'OddsRatio_working_3-way'!X275^(1/3))*SIN(('OddsRatio_working_3-way'!Y275)/3)</f>
        <v>-0.180777927815164</v>
      </c>
      <c r="AJ275" s="11">
        <f>'OddsRatio_working_3-way'!U275/(3*'OddsRatio_working_3-way'!X275^(1/3))*SIN(('OddsRatio_working_3-way'!Y275+2*PI())/3)</f>
        <v>-0.36771521104377014</v>
      </c>
      <c r="AK275" s="11">
        <f>'OddsRatio_working_3-way'!U275/(3*'OddsRatio_working_3-way'!X275^(1/3))*SIN(('OddsRatio_working_3-way'!Y275+4*PI())/3)</f>
        <v>0.54849313885893403</v>
      </c>
      <c r="AL275" s="11">
        <f>'OddsRatio_working_3-way'!Z275+'OddsRatio_working_3-way'!AF275</f>
        <v>1.057946274900218</v>
      </c>
      <c r="AM275" s="11">
        <f>'OddsRatio_working_3-way'!AA275+'OddsRatio_working_3-way'!AG275</f>
        <v>-0.84208969331299188</v>
      </c>
      <c r="AN275" s="11">
        <f>'OddsRatio_working_3-way'!AB275+'OddsRatio_working_3-way'!AH275</f>
        <v>-0.21585658158722651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1.057946274900218</v>
      </c>
      <c r="AS275" s="11">
        <f>IF(('OddsRatio_working_3-way'!X275=0),IF(Q275&gt;0,-Q275^(1/3),(-Q275)^(1/3)),'OddsRatio_working_3-way'!AM275-'OddsRatio_working_3-way'!R275/3)</f>
        <v>-0.84208969331299188</v>
      </c>
      <c r="AT275" s="11">
        <f>IF(('OddsRatio_working_3-way'!X275=0),IF(Q275&gt;0,-Q275^(1/3),(-Q275)^(1/3)),'OddsRatio_working_3-way'!AN275-'OddsRatio_working_3-way'!R275/3)</f>
        <v>-0.21585658158722651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9">
        <f t="shared" si="65"/>
        <v>0.31752589393021097</v>
      </c>
      <c r="E276" s="9">
        <f t="shared" si="66"/>
        <v>0.2811938831644229</v>
      </c>
      <c r="F276" s="9">
        <f t="shared" si="67"/>
        <v>0.40128022290536636</v>
      </c>
      <c r="G276" s="9">
        <f t="shared" si="68"/>
        <v>1.0433735203196752</v>
      </c>
      <c r="H276" s="9">
        <f t="shared" si="69"/>
        <v>3.149349451858531</v>
      </c>
      <c r="I276" s="9">
        <f t="shared" si="70"/>
        <v>3.5562651247832036</v>
      </c>
      <c r="J276" s="9">
        <f t="shared" si="71"/>
        <v>2.4920241340571359</v>
      </c>
      <c r="K276" s="11">
        <f t="shared" si="72"/>
        <v>0.32679738562091504</v>
      </c>
      <c r="L276" s="11">
        <f t="shared" si="73"/>
        <v>0.28985507246376813</v>
      </c>
      <c r="M276" s="11">
        <f t="shared" si="74"/>
        <v>0.41152263374485593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-0.28133421118591573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0.2315472619536274</v>
      </c>
      <c r="Q276" s="11">
        <f>2*'OddsRatio_working_3-way'!K276*'OddsRatio_working_3-way'!L276*'OddsRatio_working_3-way'!M276</f>
        <v>7.79620410618274E-2</v>
      </c>
      <c r="R276" s="11">
        <f t="shared" si="75"/>
        <v>0</v>
      </c>
      <c r="S276" s="11">
        <f t="shared" si="76"/>
        <v>-0.82303272317141929</v>
      </c>
      <c r="T276" s="11">
        <f t="shared" si="77"/>
        <v>-0.27711539500721188</v>
      </c>
      <c r="U276" s="11">
        <f>'OddsRatio_working_3-way'!S276-'OddsRatio_working_3-way'!R276^2/3</f>
        <v>-0.82303272317141929</v>
      </c>
      <c r="V276" s="11">
        <f>'OddsRatio_working_3-way'!S276*'OddsRatio_working_3-way'!R276/3-2*'OddsRatio_working_3-way'!R276^3/27-'OddsRatio_working_3-way'!T276</f>
        <v>0.27711539500721188</v>
      </c>
      <c r="W276" s="11">
        <f>'OddsRatio_working_3-way'!V276^2+4*'OddsRatio_working_3-way'!U276^3/27</f>
        <v>-5.8008745467047346E-3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0.1436956999154009</v>
      </c>
      <c r="Y276" s="11">
        <f>IF('OddsRatio_working_3-way'!W276&gt;=0,IF('OddsRatio_working_3-way'!V276+SQRT('OddsRatio_working_3-way'!W276)&gt;0,0,PI()),ACOS('OddsRatio_working_3-way'!V276/(2*'OddsRatio_working_3-way'!X276)))</f>
        <v>0.26822106880947816</v>
      </c>
      <c r="Z276" s="11">
        <f>'OddsRatio_working_3-way'!X276^(1/3)*COS('OddsRatio_working_3-way'!Y276/3)</f>
        <v>0.52168676015983773</v>
      </c>
      <c r="AA276" s="11">
        <f>'OddsRatio_working_3-way'!X276^(1/3)*COS(('OddsRatio_working_3-way'!Y276+2*PI())/3)</f>
        <v>-0.30134491089424431</v>
      </c>
      <c r="AB276" s="11">
        <f>'OddsRatio_working_3-way'!X276^(1/3)*COS(('OddsRatio_working_3-way'!Y276+4*PI())/3)</f>
        <v>-0.22034184926559336</v>
      </c>
      <c r="AC276" s="11">
        <f>'OddsRatio_working_3-way'!X276^(1/3)*SIN('OddsRatio_working_3-way'!Y276/3)</f>
        <v>4.6767139436485555E-2</v>
      </c>
      <c r="AD276" s="11">
        <f>'OddsRatio_working_3-way'!X276^(1/3)*SIN(('OddsRatio_working_3-way'!Y276+2*PI())/3)</f>
        <v>0.42841041739817642</v>
      </c>
      <c r="AE276" s="11">
        <f>'OddsRatio_working_3-way'!X276^(1/3)*SIN(('OddsRatio_working_3-way'!Y276+4*PI())/3)</f>
        <v>-0.4751775568346619</v>
      </c>
      <c r="AF276" s="11">
        <f>-'OddsRatio_working_3-way'!U276/(3*'OddsRatio_working_3-way'!X276^(1/3))*COS(('OddsRatio_working_3-way'!Y276)/3)</f>
        <v>0.52168676015983761</v>
      </c>
      <c r="AG276" s="11">
        <f>-'OddsRatio_working_3-way'!U276/(3*'OddsRatio_working_3-way'!X276^(1/3))*COS(('OddsRatio_working_3-way'!Y276+2*PI())/3)</f>
        <v>-0.30134491089424426</v>
      </c>
      <c r="AH276" s="11">
        <f>-'OddsRatio_working_3-way'!U276/(3*'OddsRatio_working_3-way'!X276^(1/3))*COS(('OddsRatio_working_3-way'!Y276+4*PI())/3)</f>
        <v>-0.2203418492655933</v>
      </c>
      <c r="AI276" s="11">
        <f>'OddsRatio_working_3-way'!U276/(3*'OddsRatio_working_3-way'!X276^(1/3))*SIN(('OddsRatio_working_3-way'!Y276)/3)</f>
        <v>-4.6767139436485548E-2</v>
      </c>
      <c r="AJ276" s="11">
        <f>'OddsRatio_working_3-way'!U276/(3*'OddsRatio_working_3-way'!X276^(1/3))*SIN(('OddsRatio_working_3-way'!Y276+2*PI())/3)</f>
        <v>-0.42841041739817637</v>
      </c>
      <c r="AK276" s="11">
        <f>'OddsRatio_working_3-way'!U276/(3*'OddsRatio_working_3-way'!X276^(1/3))*SIN(('OddsRatio_working_3-way'!Y276+4*PI())/3)</f>
        <v>0.47517755683466179</v>
      </c>
      <c r="AL276" s="11">
        <f>'OddsRatio_working_3-way'!Z276+'OddsRatio_working_3-way'!AF276</f>
        <v>1.0433735203196752</v>
      </c>
      <c r="AM276" s="11">
        <f>'OddsRatio_working_3-way'!AA276+'OddsRatio_working_3-way'!AG276</f>
        <v>-0.60268982178848862</v>
      </c>
      <c r="AN276" s="11">
        <f>'OddsRatio_working_3-way'!AB276+'OddsRatio_working_3-way'!AH276</f>
        <v>-0.44068369853118666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1.0433735203196752</v>
      </c>
      <c r="AS276" s="11">
        <f>IF(('OddsRatio_working_3-way'!X276=0),IF(Q276&gt;0,-Q276^(1/3),(-Q276)^(1/3)),'OddsRatio_working_3-way'!AM276-'OddsRatio_working_3-way'!R276/3)</f>
        <v>-0.60268982178848862</v>
      </c>
      <c r="AT276" s="11">
        <f>IF(('OddsRatio_working_3-way'!X276=0),IF(Q276&gt;0,-Q276^(1/3),(-Q276)^(1/3)),'OddsRatio_working_3-way'!AN276-'OddsRatio_working_3-way'!R276/3)</f>
        <v>-0.44068369853118666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9">
        <f t="shared" si="65"/>
        <v>0.59618521340479158</v>
      </c>
      <c r="E277" s="9">
        <f t="shared" si="66"/>
        <v>0.22051583735815525</v>
      </c>
      <c r="F277" s="9">
        <f t="shared" si="67"/>
        <v>0.18329894923705298</v>
      </c>
      <c r="G277" s="9">
        <f t="shared" si="68"/>
        <v>1.0583298442636986</v>
      </c>
      <c r="H277" s="9">
        <f t="shared" si="69"/>
        <v>1.6773311003287672</v>
      </c>
      <c r="I277" s="9">
        <f t="shared" si="70"/>
        <v>4.5348216798407535</v>
      </c>
      <c r="J277" s="9">
        <f t="shared" si="71"/>
        <v>5.4555686443501719</v>
      </c>
      <c r="K277" s="11">
        <f t="shared" si="72"/>
        <v>0.6097560975609756</v>
      </c>
      <c r="L277" s="11">
        <f t="shared" si="73"/>
        <v>0.2304147465437788</v>
      </c>
      <c r="M277" s="11">
        <f t="shared" si="74"/>
        <v>0.19193857965451055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-0.24268181579893755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0.22085772835934042</v>
      </c>
      <c r="Q277" s="11">
        <f>2*'OddsRatio_working_3-way'!K277*'OddsRatio_working_3-way'!L277*'OddsRatio_working_3-way'!M277</f>
        <v>5.3933511198862132E-2</v>
      </c>
      <c r="R277" s="11">
        <f t="shared" si="75"/>
        <v>0</v>
      </c>
      <c r="S277" s="11">
        <f t="shared" si="76"/>
        <v>-0.91007118779068952</v>
      </c>
      <c r="T277" s="11">
        <f t="shared" si="77"/>
        <v>-0.2222396062980927</v>
      </c>
      <c r="U277" s="11">
        <f>'OddsRatio_working_3-way'!S277-'OddsRatio_working_3-way'!R277^2/3</f>
        <v>-0.91007118779068952</v>
      </c>
      <c r="V277" s="11">
        <f>'OddsRatio_working_3-way'!S277*'OddsRatio_working_3-way'!R277/3-2*'OddsRatio_working_3-way'!R277^3/27-'OddsRatio_working_3-way'!T277</f>
        <v>0.2222396062980927</v>
      </c>
      <c r="W277" s="11">
        <f>'OddsRatio_working_3-way'!V277^2+4*'OddsRatio_working_3-way'!U277^3/27</f>
        <v>-6.2275907861149629E-2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0.1670825772400289</v>
      </c>
      <c r="Y277" s="11">
        <f>IF('OddsRatio_working_3-way'!W277&gt;=0,IF('OddsRatio_working_3-way'!V277+SQRT('OddsRatio_working_3-way'!W277)&gt;0,0,PI()),ACOS('OddsRatio_working_3-way'!V277/(2*'OddsRatio_working_3-way'!X277)))</f>
        <v>0.84322325510120022</v>
      </c>
      <c r="Z277" s="11">
        <f>'OddsRatio_working_3-way'!X277^(1/3)*COS('OddsRatio_working_3-way'!Y277/3)</f>
        <v>0.52916492213184929</v>
      </c>
      <c r="AA277" s="11">
        <f>'OddsRatio_working_3-way'!X277^(1/3)*COS(('OddsRatio_working_3-way'!Y277+2*PI())/3)</f>
        <v>-0.39689331034355507</v>
      </c>
      <c r="AB277" s="11">
        <f>'OddsRatio_working_3-way'!X277^(1/3)*COS(('OddsRatio_working_3-way'!Y277+4*PI())/3)</f>
        <v>-0.13227161178829408</v>
      </c>
      <c r="AC277" s="11">
        <f>'OddsRatio_working_3-way'!X277^(1/3)*SIN('OddsRatio_working_3-way'!Y277/3)</f>
        <v>0.15277940889429584</v>
      </c>
      <c r="AD277" s="11">
        <f>'OddsRatio_working_3-way'!X277^(1/3)*SIN(('OddsRatio_working_3-way'!Y277+2*PI())/3)</f>
        <v>0.38188056091064781</v>
      </c>
      <c r="AE277" s="11">
        <f>'OddsRatio_working_3-way'!X277^(1/3)*SIN(('OddsRatio_working_3-way'!Y277+4*PI())/3)</f>
        <v>-0.53465996980494379</v>
      </c>
      <c r="AF277" s="11">
        <f>-'OddsRatio_working_3-way'!U277/(3*'OddsRatio_working_3-way'!X277^(1/3))*COS(('OddsRatio_working_3-way'!Y277)/3)</f>
        <v>0.52916492213184929</v>
      </c>
      <c r="AG277" s="11">
        <f>-'OddsRatio_working_3-way'!U277/(3*'OddsRatio_working_3-way'!X277^(1/3))*COS(('OddsRatio_working_3-way'!Y277+2*PI())/3)</f>
        <v>-0.39689331034355507</v>
      </c>
      <c r="AH277" s="11">
        <f>-'OddsRatio_working_3-way'!U277/(3*'OddsRatio_working_3-way'!X277^(1/3))*COS(('OddsRatio_working_3-way'!Y277+4*PI())/3)</f>
        <v>-0.13227161178829408</v>
      </c>
      <c r="AI277" s="11">
        <f>'OddsRatio_working_3-way'!U277/(3*'OddsRatio_working_3-way'!X277^(1/3))*SIN(('OddsRatio_working_3-way'!Y277)/3)</f>
        <v>-0.15277940889429584</v>
      </c>
      <c r="AJ277" s="11">
        <f>'OddsRatio_working_3-way'!U277/(3*'OddsRatio_working_3-way'!X277^(1/3))*SIN(('OddsRatio_working_3-way'!Y277+2*PI())/3)</f>
        <v>-0.38188056091064781</v>
      </c>
      <c r="AK277" s="11">
        <f>'OddsRatio_working_3-way'!U277/(3*'OddsRatio_working_3-way'!X277^(1/3))*SIN(('OddsRatio_working_3-way'!Y277+4*PI())/3)</f>
        <v>0.53465996980494379</v>
      </c>
      <c r="AL277" s="11">
        <f>'OddsRatio_working_3-way'!Z277+'OddsRatio_working_3-way'!AF277</f>
        <v>1.0583298442636986</v>
      </c>
      <c r="AM277" s="11">
        <f>'OddsRatio_working_3-way'!AA277+'OddsRatio_working_3-way'!AG277</f>
        <v>-0.79378662068711014</v>
      </c>
      <c r="AN277" s="11">
        <f>'OddsRatio_working_3-way'!AB277+'OddsRatio_working_3-way'!AH277</f>
        <v>-0.26454322357658816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1.0583298442636986</v>
      </c>
      <c r="AS277" s="11">
        <f>IF(('OddsRatio_working_3-way'!X277=0),IF(Q277&gt;0,-Q277^(1/3),(-Q277)^(1/3)),'OddsRatio_working_3-way'!AM277-'OddsRatio_working_3-way'!R277/3)</f>
        <v>-0.79378662068711014</v>
      </c>
      <c r="AT277" s="11">
        <f>IF(('OddsRatio_working_3-way'!X277=0),IF(Q277&gt;0,-Q277^(1/3),(-Q277)^(1/3)),'OddsRatio_working_3-way'!AN277-'OddsRatio_working_3-way'!R277/3)</f>
        <v>-0.26454322357658816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9">
        <f t="shared" si="65"/>
        <v>0.26915705661611539</v>
      </c>
      <c r="E278" s="9">
        <f t="shared" si="66"/>
        <v>0.25148440266794431</v>
      </c>
      <c r="F278" s="9">
        <f t="shared" si="67"/>
        <v>0.4793585407159402</v>
      </c>
      <c r="G278" s="9">
        <f t="shared" si="68"/>
        <v>1.0443472792316251</v>
      </c>
      <c r="H278" s="9">
        <f t="shared" si="69"/>
        <v>3.715302926002225</v>
      </c>
      <c r="I278" s="9">
        <f t="shared" si="70"/>
        <v>3.976389745810132</v>
      </c>
      <c r="J278" s="9">
        <f t="shared" si="71"/>
        <v>2.0861211704008902</v>
      </c>
      <c r="K278" s="11">
        <f t="shared" si="72"/>
        <v>0.27777777777777779</v>
      </c>
      <c r="L278" s="11">
        <f t="shared" si="73"/>
        <v>0.25974025974025972</v>
      </c>
      <c r="M278" s="11">
        <f t="shared" si="74"/>
        <v>0.49019607843137253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-0.27255750785162558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0.2295362589480236</v>
      </c>
      <c r="Q278" s="11">
        <f>2*'OddsRatio_working_3-way'!K278*'OddsRatio_working_3-way'!L278*'OddsRatio_working_3-way'!M278</f>
        <v>7.0735364853011906E-2</v>
      </c>
      <c r="R278" s="11">
        <f t="shared" si="75"/>
        <v>0</v>
      </c>
      <c r="S278" s="11">
        <f t="shared" si="76"/>
        <v>-0.84215716806809882</v>
      </c>
      <c r="T278" s="11">
        <f t="shared" si="77"/>
        <v>-0.25952455102252664</v>
      </c>
      <c r="U278" s="11">
        <f>'OddsRatio_working_3-way'!S278-'OddsRatio_working_3-way'!R278^2/3</f>
        <v>-0.84215716806809882</v>
      </c>
      <c r="V278" s="11">
        <f>'OddsRatio_working_3-way'!S278*'OddsRatio_working_3-way'!R278/3-2*'OddsRatio_working_3-way'!R278^3/27-'OddsRatio_working_3-way'!T278</f>
        <v>0.25952455102252664</v>
      </c>
      <c r="W278" s="11">
        <f>'OddsRatio_working_3-way'!V278^2+4*'OddsRatio_working_3-way'!U278^3/27</f>
        <v>-2.1133234069493453E-2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0.14873317270613967</v>
      </c>
      <c r="Y278" s="11">
        <f>IF('OddsRatio_working_3-way'!W278&gt;=0,IF('OddsRatio_working_3-way'!V278+SQRT('OddsRatio_working_3-way'!W278)&gt;0,0,PI()),ACOS('OddsRatio_working_3-way'!V278/(2*'OddsRatio_working_3-way'!X278)))</f>
        <v>0.51060269404396186</v>
      </c>
      <c r="Z278" s="11">
        <f>'OddsRatio_working_3-way'!X278^(1/3)*COS('OddsRatio_working_3-way'!Y278/3)</f>
        <v>0.52217363961581253</v>
      </c>
      <c r="AA278" s="11">
        <f>'OddsRatio_working_3-way'!X278^(1/3)*COS(('OddsRatio_working_3-way'!Y278+2*PI())/3)</f>
        <v>-0.338806248426537</v>
      </c>
      <c r="AB278" s="11">
        <f>'OddsRatio_working_3-way'!X278^(1/3)*COS(('OddsRatio_working_3-way'!Y278+4*PI())/3)</f>
        <v>-0.18336739118927559</v>
      </c>
      <c r="AC278" s="11">
        <f>'OddsRatio_working_3-way'!X278^(1/3)*SIN('OddsRatio_working_3-way'!Y278/3)</f>
        <v>8.9742666068460819E-2</v>
      </c>
      <c r="AD278" s="11">
        <f>'OddsRatio_working_3-way'!X278^(1/3)*SIN(('OddsRatio_working_3-way'!Y278+2*PI())/3)</f>
        <v>0.40734430405964356</v>
      </c>
      <c r="AE278" s="11">
        <f>'OddsRatio_working_3-way'!X278^(1/3)*SIN(('OddsRatio_working_3-way'!Y278+4*PI())/3)</f>
        <v>-0.49708697012810427</v>
      </c>
      <c r="AF278" s="11">
        <f>-'OddsRatio_working_3-way'!U278/(3*'OddsRatio_working_3-way'!X278^(1/3))*COS(('OddsRatio_working_3-way'!Y278)/3)</f>
        <v>0.52217363961581242</v>
      </c>
      <c r="AG278" s="11">
        <f>-'OddsRatio_working_3-way'!U278/(3*'OddsRatio_working_3-way'!X278^(1/3))*COS(('OddsRatio_working_3-way'!Y278+2*PI())/3)</f>
        <v>-0.33880624842653695</v>
      </c>
      <c r="AH278" s="11">
        <f>-'OddsRatio_working_3-way'!U278/(3*'OddsRatio_working_3-way'!X278^(1/3))*COS(('OddsRatio_working_3-way'!Y278+4*PI())/3)</f>
        <v>-0.18336739118927556</v>
      </c>
      <c r="AI278" s="11">
        <f>'OddsRatio_working_3-way'!U278/(3*'OddsRatio_working_3-way'!X278^(1/3))*SIN(('OddsRatio_working_3-way'!Y278)/3)</f>
        <v>-8.9742666068460805E-2</v>
      </c>
      <c r="AJ278" s="11">
        <f>'OddsRatio_working_3-way'!U278/(3*'OddsRatio_working_3-way'!X278^(1/3))*SIN(('OddsRatio_working_3-way'!Y278+2*PI())/3)</f>
        <v>-0.4073443040596435</v>
      </c>
      <c r="AK278" s="11">
        <f>'OddsRatio_working_3-way'!U278/(3*'OddsRatio_working_3-way'!X278^(1/3))*SIN(('OddsRatio_working_3-way'!Y278+4*PI())/3)</f>
        <v>0.49708697012810416</v>
      </c>
      <c r="AL278" s="11">
        <f>'OddsRatio_working_3-way'!Z278+'OddsRatio_working_3-way'!AF278</f>
        <v>1.0443472792316251</v>
      </c>
      <c r="AM278" s="11">
        <f>'OddsRatio_working_3-way'!AA278+'OddsRatio_working_3-way'!AG278</f>
        <v>-0.6776124968530739</v>
      </c>
      <c r="AN278" s="11">
        <f>'OddsRatio_working_3-way'!AB278+'OddsRatio_working_3-way'!AH278</f>
        <v>-0.36673478237855117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1.0443472792316251</v>
      </c>
      <c r="AS278" s="11">
        <f>IF(('OddsRatio_working_3-way'!X278=0),IF(Q278&gt;0,-Q278^(1/3),(-Q278)^(1/3)),'OddsRatio_working_3-way'!AM278-'OddsRatio_working_3-way'!R278/3)</f>
        <v>-0.6776124968530739</v>
      </c>
      <c r="AT278" s="11">
        <f>IF(('OddsRatio_working_3-way'!X278=0),IF(Q278&gt;0,-Q278^(1/3),(-Q278)^(1/3)),'OddsRatio_working_3-way'!AN278-'OddsRatio_working_3-way'!R278/3)</f>
        <v>-0.36673478237855117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9">
        <f t="shared" si="65"/>
        <v>0.41136173571207241</v>
      </c>
      <c r="E279" s="9">
        <f t="shared" si="66"/>
        <v>0.27966467337675682</v>
      </c>
      <c r="F279" s="9">
        <f t="shared" si="67"/>
        <v>0.30897359091117066</v>
      </c>
      <c r="G279" s="9">
        <f t="shared" si="68"/>
        <v>1.0599633025230526</v>
      </c>
      <c r="H279" s="9">
        <f t="shared" si="69"/>
        <v>2.4309504584061208</v>
      </c>
      <c r="I279" s="9">
        <f t="shared" si="70"/>
        <v>3.5757108251310186</v>
      </c>
      <c r="J279" s="9">
        <f t="shared" si="71"/>
        <v>3.2365225683236409</v>
      </c>
      <c r="K279" s="11">
        <f t="shared" si="72"/>
        <v>0.42553191489361702</v>
      </c>
      <c r="L279" s="11">
        <f t="shared" si="73"/>
        <v>0.29154518950437314</v>
      </c>
      <c r="M279" s="11">
        <f t="shared" si="74"/>
        <v>0.32154340836012862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-0.27612143773644271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0.23495945353776532</v>
      </c>
      <c r="Q279" s="11">
        <f>2*'OddsRatio_working_3-way'!K279*'OddsRatio_working_3-way'!L279*'OddsRatio_working_3-way'!M279</f>
        <v>7.9782496956796373E-2</v>
      </c>
      <c r="R279" s="11">
        <f t="shared" si="75"/>
        <v>0</v>
      </c>
      <c r="S279" s="11">
        <f t="shared" si="76"/>
        <v>-0.85092796656387681</v>
      </c>
      <c r="T279" s="11">
        <f t="shared" si="77"/>
        <v>-0.28893988677890553</v>
      </c>
      <c r="U279" s="11">
        <f>'OddsRatio_working_3-way'!S279-'OddsRatio_working_3-way'!R279^2/3</f>
        <v>-0.85092796656387681</v>
      </c>
      <c r="V279" s="11">
        <f>'OddsRatio_working_3-way'!S279*'OddsRatio_working_3-way'!R279/3-2*'OddsRatio_working_3-way'!R279^3/27-'OddsRatio_working_3-way'!T279</f>
        <v>0.28893988677890553</v>
      </c>
      <c r="W279" s="11">
        <f>'OddsRatio_working_3-way'!V279^2+4*'OddsRatio_working_3-way'!U279^3/27</f>
        <v>-7.7935291151935149E-3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0.1510627247925512</v>
      </c>
      <c r="Y279" s="11">
        <f>IF('OddsRatio_working_3-way'!W279&gt;=0,IF('OddsRatio_working_3-way'!V279+SQRT('OddsRatio_working_3-way'!W279)&gt;0,0,PI()),ACOS('OddsRatio_working_3-way'!V279/(2*'OddsRatio_working_3-way'!X279)))</f>
        <v>0.2965261178764016</v>
      </c>
      <c r="Z279" s="11">
        <f>'OddsRatio_working_3-way'!X279^(1/3)*COS('OddsRatio_working_3-way'!Y279/3)</f>
        <v>0.52998165126152641</v>
      </c>
      <c r="AA279" s="11">
        <f>'OddsRatio_working_3-way'!X279^(1/3)*COS(('OddsRatio_working_3-way'!Y279+2*PI())/3)</f>
        <v>-0.31050542367961531</v>
      </c>
      <c r="AB279" s="11">
        <f>'OddsRatio_working_3-way'!X279^(1/3)*COS(('OddsRatio_working_3-way'!Y279+4*PI())/3)</f>
        <v>-0.21947622758191124</v>
      </c>
      <c r="AC279" s="11">
        <f>'OddsRatio_working_3-way'!X279^(1/3)*SIN('OddsRatio_working_3-way'!Y279/3)</f>
        <v>5.2555730871124647E-2</v>
      </c>
      <c r="AD279" s="11">
        <f>'OddsRatio_working_3-way'!X279^(1/3)*SIN(('OddsRatio_working_3-way'!Y279+2*PI())/3)</f>
        <v>0.43269970809654462</v>
      </c>
      <c r="AE279" s="11">
        <f>'OddsRatio_working_3-way'!X279^(1/3)*SIN(('OddsRatio_working_3-way'!Y279+4*PI())/3)</f>
        <v>-0.48525543896766926</v>
      </c>
      <c r="AF279" s="11">
        <f>-'OddsRatio_working_3-way'!U279/(3*'OddsRatio_working_3-way'!X279^(1/3))*COS(('OddsRatio_working_3-way'!Y279)/3)</f>
        <v>0.5299816512615263</v>
      </c>
      <c r="AG279" s="11">
        <f>-'OddsRatio_working_3-way'!U279/(3*'OddsRatio_working_3-way'!X279^(1/3))*COS(('OddsRatio_working_3-way'!Y279+2*PI())/3)</f>
        <v>-0.31050542367961526</v>
      </c>
      <c r="AH279" s="11">
        <f>-'OddsRatio_working_3-way'!U279/(3*'OddsRatio_working_3-way'!X279^(1/3))*COS(('OddsRatio_working_3-way'!Y279+4*PI())/3)</f>
        <v>-0.21947622758191118</v>
      </c>
      <c r="AI279" s="11">
        <f>'OddsRatio_working_3-way'!U279/(3*'OddsRatio_working_3-way'!X279^(1/3))*SIN(('OddsRatio_working_3-way'!Y279)/3)</f>
        <v>-5.2555730871124633E-2</v>
      </c>
      <c r="AJ279" s="11">
        <f>'OddsRatio_working_3-way'!U279/(3*'OddsRatio_working_3-way'!X279^(1/3))*SIN(('OddsRatio_working_3-way'!Y279+2*PI())/3)</f>
        <v>-0.43269970809654451</v>
      </c>
      <c r="AK279" s="11">
        <f>'OddsRatio_working_3-way'!U279/(3*'OddsRatio_working_3-way'!X279^(1/3))*SIN(('OddsRatio_working_3-way'!Y279+4*PI())/3)</f>
        <v>0.48525543896766915</v>
      </c>
      <c r="AL279" s="11">
        <f>'OddsRatio_working_3-way'!Z279+'OddsRatio_working_3-way'!AF279</f>
        <v>1.0599633025230526</v>
      </c>
      <c r="AM279" s="11">
        <f>'OddsRatio_working_3-way'!AA279+'OddsRatio_working_3-way'!AG279</f>
        <v>-0.62101084735923062</v>
      </c>
      <c r="AN279" s="11">
        <f>'OddsRatio_working_3-way'!AB279+'OddsRatio_working_3-way'!AH279</f>
        <v>-0.43895245516382242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1.0599633025230526</v>
      </c>
      <c r="AS279" s="11">
        <f>IF(('OddsRatio_working_3-way'!X279=0),IF(Q279&gt;0,-Q279^(1/3),(-Q279)^(1/3)),'OddsRatio_working_3-way'!AM279-'OddsRatio_working_3-way'!R279/3)</f>
        <v>-0.62101084735923062</v>
      </c>
      <c r="AT279" s="11">
        <f>IF(('OddsRatio_working_3-way'!X279=0),IF(Q279&gt;0,-Q279^(1/3),(-Q279)^(1/3)),'OddsRatio_working_3-way'!AN279-'OddsRatio_working_3-way'!R279/3)</f>
        <v>-0.43895245516382242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9">
        <f t="shared" si="65"/>
        <v>0.32476905741979362</v>
      </c>
      <c r="E280" s="9">
        <f t="shared" si="66"/>
        <v>0.26760943243508545</v>
      </c>
      <c r="F280" s="9">
        <f t="shared" si="67"/>
        <v>0.40762151014512105</v>
      </c>
      <c r="G280" s="9">
        <f t="shared" si="68"/>
        <v>1.0607709542469743</v>
      </c>
      <c r="H280" s="9">
        <f t="shared" si="69"/>
        <v>3.0791110703240698</v>
      </c>
      <c r="I280" s="9">
        <f t="shared" si="70"/>
        <v>3.736789061957194</v>
      </c>
      <c r="J280" s="9">
        <f t="shared" si="71"/>
        <v>2.453256207318355</v>
      </c>
      <c r="K280" s="11">
        <f t="shared" si="72"/>
        <v>0.33783783783783783</v>
      </c>
      <c r="L280" s="11">
        <f t="shared" si="73"/>
        <v>0.27932960893854747</v>
      </c>
      <c r="M280" s="11">
        <f t="shared" si="74"/>
        <v>0.42194092827004215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-0.27585017306394866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0.23532301129359329</v>
      </c>
      <c r="Q280" s="11">
        <f>2*'OddsRatio_working_3-way'!K280*'OddsRatio_working_3-way'!L280*'OddsRatio_working_3-way'!M280</f>
        <v>7.9635536816782815E-2</v>
      </c>
      <c r="R280" s="11">
        <f t="shared" si="75"/>
        <v>0</v>
      </c>
      <c r="S280" s="11">
        <f t="shared" si="76"/>
        <v>-0.85308270312029055</v>
      </c>
      <c r="T280" s="11">
        <f t="shared" si="77"/>
        <v>-0.28869127009146883</v>
      </c>
      <c r="U280" s="11">
        <f>'OddsRatio_working_3-way'!S280-'OddsRatio_working_3-way'!R280^2/3</f>
        <v>-0.85308270312029055</v>
      </c>
      <c r="V280" s="11">
        <f>'OddsRatio_working_3-way'!S280*'OddsRatio_working_3-way'!R280/3-2*'OddsRatio_working_3-way'!R280^3/27-'OddsRatio_working_3-way'!T280</f>
        <v>0.28869127009146883</v>
      </c>
      <c r="W280" s="11">
        <f>'OddsRatio_working_3-way'!V280^2+4*'OddsRatio_working_3-way'!U280^3/27</f>
        <v>-8.6323166629870274E-3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0.1516368738879271</v>
      </c>
      <c r="Y280" s="11">
        <f>IF('OddsRatio_working_3-way'!W280&gt;=0,IF('OddsRatio_working_3-way'!V280+SQRT('OddsRatio_working_3-way'!W280)&gt;0,0,PI()),ACOS('OddsRatio_working_3-way'!V280/(2*'OddsRatio_working_3-way'!X280)))</f>
        <v>0.3113644299542031</v>
      </c>
      <c r="Z280" s="11">
        <f>'OddsRatio_working_3-way'!X280^(1/3)*COS('OddsRatio_working_3-way'!Y280/3)</f>
        <v>0.53038547712348716</v>
      </c>
      <c r="AA280" s="11">
        <f>'OddsRatio_working_3-way'!X280^(1/3)*COS(('OddsRatio_working_3-way'!Y280+2*PI())/3)</f>
        <v>-0.31303738321964381</v>
      </c>
      <c r="AB280" s="11">
        <f>'OddsRatio_working_3-way'!X280^(1/3)*COS(('OddsRatio_working_3-way'!Y280+4*PI())/3)</f>
        <v>-0.21734809390384333</v>
      </c>
      <c r="AC280" s="11">
        <f>'OddsRatio_working_3-way'!X280^(1/3)*SIN('OddsRatio_working_3-way'!Y280/3)</f>
        <v>5.5246236945041369E-2</v>
      </c>
      <c r="AD280" s="11">
        <f>'OddsRatio_working_3-way'!X280^(1/3)*SIN(('OddsRatio_working_3-way'!Y280+2*PI())/3)</f>
        <v>0.43170417851474946</v>
      </c>
      <c r="AE280" s="11">
        <f>'OddsRatio_working_3-way'!X280^(1/3)*SIN(('OddsRatio_working_3-way'!Y280+4*PI())/3)</f>
        <v>-0.4869504154597909</v>
      </c>
      <c r="AF280" s="11">
        <f>-'OddsRatio_working_3-way'!U280/(3*'OddsRatio_working_3-way'!X280^(1/3))*COS(('OddsRatio_working_3-way'!Y280)/3)</f>
        <v>0.53038547712348716</v>
      </c>
      <c r="AG280" s="11">
        <f>-'OddsRatio_working_3-way'!U280/(3*'OddsRatio_working_3-way'!X280^(1/3))*COS(('OddsRatio_working_3-way'!Y280+2*PI())/3)</f>
        <v>-0.31303738321964381</v>
      </c>
      <c r="AH280" s="11">
        <f>-'OddsRatio_working_3-way'!U280/(3*'OddsRatio_working_3-way'!X280^(1/3))*COS(('OddsRatio_working_3-way'!Y280+4*PI())/3)</f>
        <v>-0.21734809390384333</v>
      </c>
      <c r="AI280" s="11">
        <f>'OddsRatio_working_3-way'!U280/(3*'OddsRatio_working_3-way'!X280^(1/3))*SIN(('OddsRatio_working_3-way'!Y280)/3)</f>
        <v>-5.5246236945041369E-2</v>
      </c>
      <c r="AJ280" s="11">
        <f>'OddsRatio_working_3-way'!U280/(3*'OddsRatio_working_3-way'!X280^(1/3))*SIN(('OddsRatio_working_3-way'!Y280+2*PI())/3)</f>
        <v>-0.43170417851474946</v>
      </c>
      <c r="AK280" s="11">
        <f>'OddsRatio_working_3-way'!U280/(3*'OddsRatio_working_3-way'!X280^(1/3))*SIN(('OddsRatio_working_3-way'!Y280+4*PI())/3)</f>
        <v>0.4869504154597909</v>
      </c>
      <c r="AL280" s="11">
        <f>'OddsRatio_working_3-way'!Z280+'OddsRatio_working_3-way'!AF280</f>
        <v>1.0607709542469743</v>
      </c>
      <c r="AM280" s="11">
        <f>'OddsRatio_working_3-way'!AA280+'OddsRatio_working_3-way'!AG280</f>
        <v>-0.62607476643928761</v>
      </c>
      <c r="AN280" s="11">
        <f>'OddsRatio_working_3-way'!AB280+'OddsRatio_working_3-way'!AH280</f>
        <v>-0.43469618780768665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1.0607709542469743</v>
      </c>
      <c r="AS280" s="11">
        <f>IF(('OddsRatio_working_3-way'!X280=0),IF(Q280&gt;0,-Q280^(1/3),(-Q280)^(1/3)),'OddsRatio_working_3-way'!AM280-'OddsRatio_working_3-way'!R280/3)</f>
        <v>-0.62607476643928761</v>
      </c>
      <c r="AT280" s="11">
        <f>IF(('OddsRatio_working_3-way'!X280=0),IF(Q280&gt;0,-Q280^(1/3),(-Q280)^(1/3)),'OddsRatio_working_3-way'!AN280-'OddsRatio_working_3-way'!R280/3)</f>
        <v>-0.43469618780768665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9">
        <f t="shared" si="65"/>
        <v>0.38007225057778338</v>
      </c>
      <c r="E281" s="9">
        <f t="shared" si="66"/>
        <v>0.27334006836570524</v>
      </c>
      <c r="F281" s="9">
        <f t="shared" si="67"/>
        <v>0.34658768105651155</v>
      </c>
      <c r="G281" s="9">
        <f t="shared" si="68"/>
        <v>1.0591420079362497</v>
      </c>
      <c r="H281" s="9">
        <f t="shared" si="69"/>
        <v>2.6310786922218248</v>
      </c>
      <c r="I281" s="9">
        <f t="shared" si="70"/>
        <v>3.6584464399199863</v>
      </c>
      <c r="J281" s="9">
        <f t="shared" si="71"/>
        <v>2.8852727741265238</v>
      </c>
      <c r="K281" s="11">
        <f t="shared" si="72"/>
        <v>0.39370078740157477</v>
      </c>
      <c r="L281" s="11">
        <f t="shared" si="73"/>
        <v>0.28490028490028491</v>
      </c>
      <c r="M281" s="11">
        <f t="shared" si="74"/>
        <v>0.35971223021582738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-0.27760597901650419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0.2352247013211155</v>
      </c>
      <c r="Q281" s="11">
        <f>2*'OddsRatio_working_3-way'!K281*'OddsRatio_working_3-way'!L281*'OddsRatio_working_3-way'!M281</f>
        <v>8.0694580213075656E-2</v>
      </c>
      <c r="R281" s="11">
        <f t="shared" si="75"/>
        <v>0</v>
      </c>
      <c r="S281" s="11">
        <f t="shared" si="76"/>
        <v>-0.84733297947855424</v>
      </c>
      <c r="T281" s="11">
        <f t="shared" si="77"/>
        <v>-0.29068026740259156</v>
      </c>
      <c r="U281" s="11">
        <f>'OddsRatio_working_3-way'!S281-'OddsRatio_working_3-way'!R281^2/3</f>
        <v>-0.84733297947855424</v>
      </c>
      <c r="V281" s="11">
        <f>'OddsRatio_working_3-way'!S281*'OddsRatio_working_3-way'!R281/3-2*'OddsRatio_working_3-way'!R281^3/27-'OddsRatio_working_3-way'!T281</f>
        <v>0.29068026740259156</v>
      </c>
      <c r="W281" s="11">
        <f>'OddsRatio_working_3-way'!V281^2+4*'OddsRatio_working_3-way'!U281^3/27</f>
        <v>-5.6327380235476621E-3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0.15010642547938263</v>
      </c>
      <c r="Y281" s="11">
        <f>IF('OddsRatio_working_3-way'!W281&gt;=0,IF('OddsRatio_working_3-way'!V281+SQRT('OddsRatio_working_3-way'!W281)&gt;0,0,PI()),ACOS('OddsRatio_working_3-way'!V281/(2*'OddsRatio_working_3-way'!X281)))</f>
        <v>0.25267460065992831</v>
      </c>
      <c r="Z281" s="11">
        <f>'OddsRatio_working_3-way'!X281^(1/3)*COS('OddsRatio_working_3-way'!Y281/3)</f>
        <v>0.52957100396812495</v>
      </c>
      <c r="AA281" s="11">
        <f>'OddsRatio_working_3-way'!X281^(1/3)*COS(('OddsRatio_working_3-way'!Y281+2*PI())/3)</f>
        <v>-0.30350447261581792</v>
      </c>
      <c r="AB281" s="11">
        <f>'OddsRatio_working_3-way'!X281^(1/3)*COS(('OddsRatio_working_3-way'!Y281+4*PI())/3)</f>
        <v>-0.22606653135230698</v>
      </c>
      <c r="AC281" s="11">
        <f>'OddsRatio_working_3-way'!X281^(1/3)*SIN('OddsRatio_working_3-way'!Y281/3)</f>
        <v>4.4708816233978543E-2</v>
      </c>
      <c r="AD281" s="11">
        <f>'OddsRatio_working_3-way'!X281^(1/3)*SIN(('OddsRatio_working_3-way'!Y281+2*PI())/3)</f>
        <v>0.43626753442703681</v>
      </c>
      <c r="AE281" s="11">
        <f>'OddsRatio_working_3-way'!X281^(1/3)*SIN(('OddsRatio_working_3-way'!Y281+4*PI())/3)</f>
        <v>-0.48097635066101529</v>
      </c>
      <c r="AF281" s="11">
        <f>-'OddsRatio_working_3-way'!U281/(3*'OddsRatio_working_3-way'!X281^(1/3))*COS(('OddsRatio_working_3-way'!Y281)/3)</f>
        <v>0.52957100396812473</v>
      </c>
      <c r="AG281" s="11">
        <f>-'OddsRatio_working_3-way'!U281/(3*'OddsRatio_working_3-way'!X281^(1/3))*COS(('OddsRatio_working_3-way'!Y281+2*PI())/3)</f>
        <v>-0.30350447261581776</v>
      </c>
      <c r="AH281" s="11">
        <f>-'OddsRatio_working_3-way'!U281/(3*'OddsRatio_working_3-way'!X281^(1/3))*COS(('OddsRatio_working_3-way'!Y281+4*PI())/3)</f>
        <v>-0.22606653135230689</v>
      </c>
      <c r="AI281" s="11">
        <f>'OddsRatio_working_3-way'!U281/(3*'OddsRatio_working_3-way'!X281^(1/3))*SIN(('OddsRatio_working_3-way'!Y281)/3)</f>
        <v>-4.4708816233978523E-2</v>
      </c>
      <c r="AJ281" s="11">
        <f>'OddsRatio_working_3-way'!U281/(3*'OddsRatio_working_3-way'!X281^(1/3))*SIN(('OddsRatio_working_3-way'!Y281+2*PI())/3)</f>
        <v>-0.43626753442703659</v>
      </c>
      <c r="AK281" s="11">
        <f>'OddsRatio_working_3-way'!U281/(3*'OddsRatio_working_3-way'!X281^(1/3))*SIN(('OddsRatio_working_3-way'!Y281+4*PI())/3)</f>
        <v>0.48097635066101507</v>
      </c>
      <c r="AL281" s="11">
        <f>'OddsRatio_working_3-way'!Z281+'OddsRatio_working_3-way'!AF281</f>
        <v>1.0591420079362497</v>
      </c>
      <c r="AM281" s="11">
        <f>'OddsRatio_working_3-way'!AA281+'OddsRatio_working_3-way'!AG281</f>
        <v>-0.60700894523163562</v>
      </c>
      <c r="AN281" s="11">
        <f>'OddsRatio_working_3-way'!AB281+'OddsRatio_working_3-way'!AH281</f>
        <v>-0.45213306270461384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1.0591420079362497</v>
      </c>
      <c r="AS281" s="11">
        <f>IF(('OddsRatio_working_3-way'!X281=0),IF(Q281&gt;0,-Q281^(1/3),(-Q281)^(1/3)),'OddsRatio_working_3-way'!AM281-'OddsRatio_working_3-way'!R281/3)</f>
        <v>-0.60700894523163562</v>
      </c>
      <c r="AT281" s="11">
        <f>IF(('OddsRatio_working_3-way'!X281=0),IF(Q281&gt;0,-Q281^(1/3),(-Q281)^(1/3)),'OddsRatio_working_3-way'!AN281-'OddsRatio_working_3-way'!R281/3)</f>
        <v>-0.45213306270461384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9">
        <f t="shared" si="65"/>
        <v>0.42025142958025735</v>
      </c>
      <c r="E282" s="9">
        <f t="shared" si="66"/>
        <v>0.27697062005178263</v>
      </c>
      <c r="F282" s="9">
        <f t="shared" si="67"/>
        <v>0.30277795036795985</v>
      </c>
      <c r="G282" s="9">
        <f t="shared" si="68"/>
        <v>1.0611753045785899</v>
      </c>
      <c r="H282" s="9">
        <f t="shared" si="69"/>
        <v>2.3795278959521671</v>
      </c>
      <c r="I282" s="9">
        <f t="shared" si="70"/>
        <v>3.6104912492633305</v>
      </c>
      <c r="J282" s="9">
        <f t="shared" si="71"/>
        <v>3.3027504109355403</v>
      </c>
      <c r="K282" s="11">
        <f t="shared" si="72"/>
        <v>0.43478260869565222</v>
      </c>
      <c r="L282" s="11">
        <f t="shared" si="73"/>
        <v>0.28901734104046245</v>
      </c>
      <c r="M282" s="11">
        <f t="shared" si="74"/>
        <v>0.31545741324921134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-0.27509012219515216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0.23506690884240053</v>
      </c>
      <c r="Q282" s="11">
        <f>2*'OddsRatio_working_3-way'!K282*'OddsRatio_working_3-way'!L282*'OddsRatio_working_3-way'!M282</f>
        <v>7.9280576338077752E-2</v>
      </c>
      <c r="R282" s="11">
        <f t="shared" si="75"/>
        <v>0</v>
      </c>
      <c r="S282" s="11">
        <f t="shared" si="76"/>
        <v>-0.8545087223293365</v>
      </c>
      <c r="T282" s="11">
        <f t="shared" si="77"/>
        <v>-0.28819855727802246</v>
      </c>
      <c r="U282" s="11">
        <f>'OddsRatio_working_3-way'!S282-'OddsRatio_working_3-way'!R282^2/3</f>
        <v>-0.8545087223293365</v>
      </c>
      <c r="V282" s="11">
        <f>'OddsRatio_working_3-way'!S282*'OddsRatio_working_3-way'!R282/3-2*'OddsRatio_working_3-way'!R282^3/27-'OddsRatio_working_3-way'!T282</f>
        <v>0.28819855727802246</v>
      </c>
      <c r="W282" s="11">
        <f>'OddsRatio_working_3-way'!V282^2+4*'OddsRatio_working_3-way'!U282^3/27</f>
        <v>-9.3785671645265495E-3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0.1520172486772966</v>
      </c>
      <c r="Y282" s="11">
        <f>IF('OddsRatio_working_3-way'!W282&gt;=0,IF('OddsRatio_working_3-way'!V282+SQRT('OddsRatio_working_3-way'!W282)&gt;0,0,PI()),ACOS('OddsRatio_working_3-way'!V282/(2*'OddsRatio_working_3-way'!X282)))</f>
        <v>0.32417446993561105</v>
      </c>
      <c r="Z282" s="11">
        <f>'OddsRatio_working_3-way'!X282^(1/3)*COS('OddsRatio_working_3-way'!Y282/3)</f>
        <v>0.53058765228929494</v>
      </c>
      <c r="AA282" s="11">
        <f>'OddsRatio_working_3-way'!X282^(1/3)*COS(('OddsRatio_working_3-way'!Y282+2*PI())/3)</f>
        <v>-0.31514097261197116</v>
      </c>
      <c r="AB282" s="11">
        <f>'OddsRatio_working_3-way'!X282^(1/3)*COS(('OddsRatio_working_3-way'!Y282+4*PI())/3)</f>
        <v>-0.21544667967732384</v>
      </c>
      <c r="AC282" s="11">
        <f>'OddsRatio_working_3-way'!X282^(1/3)*SIN('OddsRatio_working_3-way'!Y282/3)</f>
        <v>5.7558526862487989E-2</v>
      </c>
      <c r="AD282" s="11">
        <f>'OddsRatio_working_3-way'!X282^(1/3)*SIN(('OddsRatio_working_3-way'!Y282+2*PI())/3)</f>
        <v>0.43072312238562993</v>
      </c>
      <c r="AE282" s="11">
        <f>'OddsRatio_working_3-way'!X282^(1/3)*SIN(('OddsRatio_working_3-way'!Y282+4*PI())/3)</f>
        <v>-0.48828164924811795</v>
      </c>
      <c r="AF282" s="11">
        <f>-'OddsRatio_working_3-way'!U282/(3*'OddsRatio_working_3-way'!X282^(1/3))*COS(('OddsRatio_working_3-way'!Y282)/3)</f>
        <v>0.53058765228929505</v>
      </c>
      <c r="AG282" s="11">
        <f>-'OddsRatio_working_3-way'!U282/(3*'OddsRatio_working_3-way'!X282^(1/3))*COS(('OddsRatio_working_3-way'!Y282+2*PI())/3)</f>
        <v>-0.31514097261197122</v>
      </c>
      <c r="AH282" s="11">
        <f>-'OddsRatio_working_3-way'!U282/(3*'OddsRatio_working_3-way'!X282^(1/3))*COS(('OddsRatio_working_3-way'!Y282+4*PI())/3)</f>
        <v>-0.21544667967732389</v>
      </c>
      <c r="AI282" s="11">
        <f>'OddsRatio_working_3-way'!U282/(3*'OddsRatio_working_3-way'!X282^(1/3))*SIN(('OddsRatio_working_3-way'!Y282)/3)</f>
        <v>-5.7558526862488003E-2</v>
      </c>
      <c r="AJ282" s="11">
        <f>'OddsRatio_working_3-way'!U282/(3*'OddsRatio_working_3-way'!X282^(1/3))*SIN(('OddsRatio_working_3-way'!Y282+2*PI())/3)</f>
        <v>-0.43072312238562999</v>
      </c>
      <c r="AK282" s="11">
        <f>'OddsRatio_working_3-way'!U282/(3*'OddsRatio_working_3-way'!X282^(1/3))*SIN(('OddsRatio_working_3-way'!Y282+4*PI())/3)</f>
        <v>0.48828164924811807</v>
      </c>
      <c r="AL282" s="11">
        <f>'OddsRatio_working_3-way'!Z282+'OddsRatio_working_3-way'!AF282</f>
        <v>1.0611753045785899</v>
      </c>
      <c r="AM282" s="11">
        <f>'OddsRatio_working_3-way'!AA282+'OddsRatio_working_3-way'!AG282</f>
        <v>-0.63028194522394232</v>
      </c>
      <c r="AN282" s="11">
        <f>'OddsRatio_working_3-way'!AB282+'OddsRatio_working_3-way'!AH282</f>
        <v>-0.43089335935464773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1.0611753045785899</v>
      </c>
      <c r="AS282" s="11">
        <f>IF(('OddsRatio_working_3-way'!X282=0),IF(Q282&gt;0,-Q282^(1/3),(-Q282)^(1/3)),'OddsRatio_working_3-way'!AM282-'OddsRatio_working_3-way'!R282/3)</f>
        <v>-0.63028194522394232</v>
      </c>
      <c r="AT282" s="11">
        <f>IF(('OddsRatio_working_3-way'!X282=0),IF(Q282&gt;0,-Q282^(1/3),(-Q282)^(1/3)),'OddsRatio_working_3-way'!AN282-'OddsRatio_working_3-way'!R282/3)</f>
        <v>-0.43089335935464773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9">
        <f t="shared" si="65"/>
        <v>0.39996091543828055</v>
      </c>
      <c r="E283" s="9">
        <f t="shared" si="66"/>
        <v>0.23476803880725886</v>
      </c>
      <c r="F283" s="9">
        <f t="shared" si="67"/>
        <v>0.36527104575446045</v>
      </c>
      <c r="G283" s="9">
        <f t="shared" si="68"/>
        <v>1.0793124477567448</v>
      </c>
      <c r="H283" s="9">
        <f t="shared" si="69"/>
        <v>2.5002443023818754</v>
      </c>
      <c r="I283" s="9">
        <f t="shared" si="70"/>
        <v>4.2595235922253689</v>
      </c>
      <c r="J283" s="9">
        <f t="shared" si="71"/>
        <v>2.7376930408883595</v>
      </c>
      <c r="K283" s="11">
        <f t="shared" si="72"/>
        <v>0.41841004184100417</v>
      </c>
      <c r="L283" s="11">
        <f t="shared" si="73"/>
        <v>0.24875621890547267</v>
      </c>
      <c r="M283" s="11">
        <f t="shared" si="74"/>
        <v>0.38314176245210729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-0.26951513453428921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0.24006675929574783</v>
      </c>
      <c r="Q283" s="11">
        <f>2*'OddsRatio_working_3-way'!K283*'OddsRatio_working_3-way'!L283*'OddsRatio_working_3-way'!M283</f>
        <v>7.9756398437125536E-2</v>
      </c>
      <c r="R283" s="11">
        <f t="shared" si="75"/>
        <v>0</v>
      </c>
      <c r="S283" s="11">
        <f t="shared" si="76"/>
        <v>-0.89073572699571424</v>
      </c>
      <c r="T283" s="11">
        <f t="shared" si="77"/>
        <v>-0.29592549069625063</v>
      </c>
      <c r="U283" s="11">
        <f>'OddsRatio_working_3-way'!S283-'OddsRatio_working_3-way'!R283^2/3</f>
        <v>-0.89073572699571424</v>
      </c>
      <c r="V283" s="11">
        <f>'OddsRatio_working_3-way'!S283*'OddsRatio_working_3-way'!R283/3-2*'OddsRatio_working_3-way'!R283^3/27-'OddsRatio_working_3-way'!T283</f>
        <v>0.29592549069625063</v>
      </c>
      <c r="W283" s="11">
        <f>'OddsRatio_working_3-way'!V283^2+4*'OddsRatio_working_3-way'!U283^3/27</f>
        <v>-1.7127178580436206E-2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0.16178618190705665</v>
      </c>
      <c r="Y283" s="11">
        <f>IF('OddsRatio_working_3-way'!W283&gt;=0,IF('OddsRatio_working_3-way'!V283+SQRT('OddsRatio_working_3-way'!W283)&gt;0,0,PI()),ACOS('OddsRatio_working_3-way'!V283/(2*'OddsRatio_working_3-way'!X283)))</f>
        <v>0.41638414190281847</v>
      </c>
      <c r="Z283" s="11">
        <f>'OddsRatio_working_3-way'!X283^(1/3)*COS('OddsRatio_working_3-way'!Y283/3)</f>
        <v>0.53965622387837242</v>
      </c>
      <c r="AA283" s="11">
        <f>'OddsRatio_working_3-way'!X283^(1/3)*COS(('OddsRatio_working_3-way'!Y283+2*PI())/3)</f>
        <v>-0.33511441809086379</v>
      </c>
      <c r="AB283" s="11">
        <f>'OddsRatio_working_3-way'!X283^(1/3)*COS(('OddsRatio_working_3-way'!Y283+4*PI())/3)</f>
        <v>-0.20454180578750847</v>
      </c>
      <c r="AC283" s="11">
        <f>'OddsRatio_working_3-way'!X283^(1/3)*SIN('OddsRatio_working_3-way'!Y283/3)</f>
        <v>7.5386132862134858E-2</v>
      </c>
      <c r="AD283" s="11">
        <f>'OddsRatio_working_3-way'!X283^(1/3)*SIN(('OddsRatio_working_3-way'!Y283+2*PI())/3)</f>
        <v>0.42966293275798551</v>
      </c>
      <c r="AE283" s="11">
        <f>'OddsRatio_working_3-way'!X283^(1/3)*SIN(('OddsRatio_working_3-way'!Y283+4*PI())/3)</f>
        <v>-0.50504906562012031</v>
      </c>
      <c r="AF283" s="11">
        <f>-'OddsRatio_working_3-way'!U283/(3*'OddsRatio_working_3-way'!X283^(1/3))*COS(('OddsRatio_working_3-way'!Y283)/3)</f>
        <v>0.53965622387837242</v>
      </c>
      <c r="AG283" s="11">
        <f>-'OddsRatio_working_3-way'!U283/(3*'OddsRatio_working_3-way'!X283^(1/3))*COS(('OddsRatio_working_3-way'!Y283+2*PI())/3)</f>
        <v>-0.33511441809086379</v>
      </c>
      <c r="AH283" s="11">
        <f>-'OddsRatio_working_3-way'!U283/(3*'OddsRatio_working_3-way'!X283^(1/3))*COS(('OddsRatio_working_3-way'!Y283+4*PI())/3)</f>
        <v>-0.20454180578750847</v>
      </c>
      <c r="AI283" s="11">
        <f>'OddsRatio_working_3-way'!U283/(3*'OddsRatio_working_3-way'!X283^(1/3))*SIN(('OddsRatio_working_3-way'!Y283)/3)</f>
        <v>-7.5386132862134858E-2</v>
      </c>
      <c r="AJ283" s="11">
        <f>'OddsRatio_working_3-way'!U283/(3*'OddsRatio_working_3-way'!X283^(1/3))*SIN(('OddsRatio_working_3-way'!Y283+2*PI())/3)</f>
        <v>-0.42966293275798551</v>
      </c>
      <c r="AK283" s="11">
        <f>'OddsRatio_working_3-way'!U283/(3*'OddsRatio_working_3-way'!X283^(1/3))*SIN(('OddsRatio_working_3-way'!Y283+4*PI())/3)</f>
        <v>0.50504906562012031</v>
      </c>
      <c r="AL283" s="11">
        <f>'OddsRatio_working_3-way'!Z283+'OddsRatio_working_3-way'!AF283</f>
        <v>1.0793124477567448</v>
      </c>
      <c r="AM283" s="11">
        <f>'OddsRatio_working_3-way'!AA283+'OddsRatio_working_3-way'!AG283</f>
        <v>-0.67022883618172757</v>
      </c>
      <c r="AN283" s="11">
        <f>'OddsRatio_working_3-way'!AB283+'OddsRatio_working_3-way'!AH283</f>
        <v>-0.40908361157501694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1.0793124477567448</v>
      </c>
      <c r="AS283" s="11">
        <f>IF(('OddsRatio_working_3-way'!X283=0),IF(Q283&gt;0,-Q283^(1/3),(-Q283)^(1/3)),'OddsRatio_working_3-way'!AM283-'OddsRatio_working_3-way'!R283/3)</f>
        <v>-0.67022883618172757</v>
      </c>
      <c r="AT283" s="11">
        <f>IF(('OddsRatio_working_3-way'!X283=0),IF(Q283&gt;0,-Q283^(1/3),(-Q283)^(1/3)),'OddsRatio_working_3-way'!AN283-'OddsRatio_working_3-way'!R283/3)</f>
        <v>-0.40908361157501694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9">
        <f t="shared" si="65"/>
        <v>0.45226957095444209</v>
      </c>
      <c r="E284" s="9">
        <f t="shared" si="66"/>
        <v>0.24499341117447701</v>
      </c>
      <c r="F284" s="9">
        <f t="shared" si="67"/>
        <v>0.3027370178710807</v>
      </c>
      <c r="G284" s="9">
        <f t="shared" si="68"/>
        <v>1.0813131312404747</v>
      </c>
      <c r="H284" s="9">
        <f t="shared" si="69"/>
        <v>2.2110707069893318</v>
      </c>
      <c r="I284" s="9">
        <f t="shared" si="70"/>
        <v>4.0817424240353537</v>
      </c>
      <c r="J284" s="9">
        <f t="shared" si="71"/>
        <v>3.3031969695422112</v>
      </c>
      <c r="K284" s="11">
        <f t="shared" si="72"/>
        <v>0.47169811320754712</v>
      </c>
      <c r="L284" s="11">
        <f t="shared" si="73"/>
        <v>0.25974025974025972</v>
      </c>
      <c r="M284" s="11">
        <f t="shared" si="74"/>
        <v>0.31948881789137379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-0.26613473331177828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0.23877502929887034</v>
      </c>
      <c r="Q284" s="11">
        <f>2*'OddsRatio_working_3-way'!K284*'OddsRatio_working_3-way'!L284*'OddsRatio_working_3-way'!M284</f>
        <v>7.8286894852088632E-2</v>
      </c>
      <c r="R284" s="11">
        <f t="shared" si="75"/>
        <v>0</v>
      </c>
      <c r="S284" s="11">
        <f t="shared" si="76"/>
        <v>-0.8971960417475614</v>
      </c>
      <c r="T284" s="11">
        <f t="shared" si="77"/>
        <v>-0.29416263663854469</v>
      </c>
      <c r="U284" s="11">
        <f>'OddsRatio_working_3-way'!S284-'OddsRatio_working_3-way'!R284^2/3</f>
        <v>-0.8971960417475614</v>
      </c>
      <c r="V284" s="11">
        <f>'OddsRatio_working_3-way'!S284*'OddsRatio_working_3-way'!R284/3-2*'OddsRatio_working_3-way'!R284^3/27-'OddsRatio_working_3-way'!T284</f>
        <v>0.29416263663854469</v>
      </c>
      <c r="W284" s="11">
        <f>'OddsRatio_working_3-way'!V284^2+4*'OddsRatio_working_3-way'!U284^3/27</f>
        <v>-2.0462059841774238E-2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0.163549470066334</v>
      </c>
      <c r="Y284" s="11">
        <f>IF('OddsRatio_working_3-way'!W284&gt;=0,IF('OddsRatio_working_3-way'!V284+SQRT('OddsRatio_working_3-way'!W284)&gt;0,0,PI()),ACOS('OddsRatio_working_3-way'!V284/(2*'OddsRatio_working_3-way'!X284)))</f>
        <v>0.45261217448269675</v>
      </c>
      <c r="Z284" s="11">
        <f>'OddsRatio_working_3-way'!X284^(1/3)*COS('OddsRatio_working_3-way'!Y284/3)</f>
        <v>0.54065656562023734</v>
      </c>
      <c r="AA284" s="11">
        <f>'OddsRatio_working_3-way'!X284^(1/3)*COS(('OddsRatio_working_3-way'!Y284+2*PI())/3)</f>
        <v>-0.34151022557433325</v>
      </c>
      <c r="AB284" s="11">
        <f>'OddsRatio_working_3-way'!X284^(1/3)*COS(('OddsRatio_working_3-way'!Y284+4*PI())/3)</f>
        <v>-0.19914634004590398</v>
      </c>
      <c r="AC284" s="11">
        <f>'OddsRatio_working_3-way'!X284^(1/3)*SIN('OddsRatio_working_3-way'!Y284/3)</f>
        <v>8.2193827632719638E-2</v>
      </c>
      <c r="AD284" s="11">
        <f>'OddsRatio_working_3-way'!X284^(1/3)*SIN(('OddsRatio_working_3-way'!Y284+2*PI())/3)</f>
        <v>0.42712540673361404</v>
      </c>
      <c r="AE284" s="11">
        <f>'OddsRatio_working_3-way'!X284^(1/3)*SIN(('OddsRatio_working_3-way'!Y284+4*PI())/3)</f>
        <v>-0.50931923436633375</v>
      </c>
      <c r="AF284" s="11">
        <f>-'OddsRatio_working_3-way'!U284/(3*'OddsRatio_working_3-way'!X284^(1/3))*COS(('OddsRatio_working_3-way'!Y284)/3)</f>
        <v>0.54065656562023723</v>
      </c>
      <c r="AG284" s="11">
        <f>-'OddsRatio_working_3-way'!U284/(3*'OddsRatio_working_3-way'!X284^(1/3))*COS(('OddsRatio_working_3-way'!Y284+2*PI())/3)</f>
        <v>-0.34151022557433319</v>
      </c>
      <c r="AH284" s="11">
        <f>-'OddsRatio_working_3-way'!U284/(3*'OddsRatio_working_3-way'!X284^(1/3))*COS(('OddsRatio_working_3-way'!Y284+4*PI())/3)</f>
        <v>-0.19914634004590392</v>
      </c>
      <c r="AI284" s="11">
        <f>'OddsRatio_working_3-way'!U284/(3*'OddsRatio_working_3-way'!X284^(1/3))*SIN(('OddsRatio_working_3-way'!Y284)/3)</f>
        <v>-8.219382763271961E-2</v>
      </c>
      <c r="AJ284" s="11">
        <f>'OddsRatio_working_3-way'!U284/(3*'OddsRatio_working_3-way'!X284^(1/3))*SIN(('OddsRatio_working_3-way'!Y284+2*PI())/3)</f>
        <v>-0.42712540673361399</v>
      </c>
      <c r="AK284" s="11">
        <f>'OddsRatio_working_3-way'!U284/(3*'OddsRatio_working_3-way'!X284^(1/3))*SIN(('OddsRatio_working_3-way'!Y284+4*PI())/3)</f>
        <v>0.50931923436633364</v>
      </c>
      <c r="AL284" s="11">
        <f>'OddsRatio_working_3-way'!Z284+'OddsRatio_working_3-way'!AF284</f>
        <v>1.0813131312404747</v>
      </c>
      <c r="AM284" s="11">
        <f>'OddsRatio_working_3-way'!AA284+'OddsRatio_working_3-way'!AG284</f>
        <v>-0.68302045114866639</v>
      </c>
      <c r="AN284" s="11">
        <f>'OddsRatio_working_3-way'!AB284+'OddsRatio_working_3-way'!AH284</f>
        <v>-0.3982926800918079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1.0813131312404747</v>
      </c>
      <c r="AS284" s="11">
        <f>IF(('OddsRatio_working_3-way'!X284=0),IF(Q284&gt;0,-Q284^(1/3),(-Q284)^(1/3)),'OddsRatio_working_3-way'!AM284-'OddsRatio_working_3-way'!R284/3)</f>
        <v>-0.68302045114866639</v>
      </c>
      <c r="AT284" s="11">
        <f>IF(('OddsRatio_working_3-way'!X284=0),IF(Q284&gt;0,-Q284^(1/3),(-Q284)^(1/3)),'OddsRatio_working_3-way'!AN284-'OddsRatio_working_3-way'!R284/3)</f>
        <v>-0.3982926800918079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9">
        <f t="shared" si="65"/>
        <v>0.23188575857832602</v>
      </c>
      <c r="E285" s="9">
        <f t="shared" si="66"/>
        <v>0.2481331688744591</v>
      </c>
      <c r="F285" s="9">
        <f t="shared" si="67"/>
        <v>0.51998107254721504</v>
      </c>
      <c r="G285" s="9">
        <f t="shared" si="68"/>
        <v>1.0860552042366405</v>
      </c>
      <c r="H285" s="9">
        <f t="shared" si="69"/>
        <v>4.312468372921753</v>
      </c>
      <c r="I285" s="9">
        <f t="shared" si="70"/>
        <v>4.0300940198202264</v>
      </c>
      <c r="J285" s="9">
        <f t="shared" si="71"/>
        <v>1.9231469236011443</v>
      </c>
      <c r="K285" s="11">
        <f t="shared" si="72"/>
        <v>0.24691358024691359</v>
      </c>
      <c r="L285" s="11">
        <f t="shared" si="73"/>
        <v>0.26385224274406333</v>
      </c>
      <c r="M285" s="11">
        <f t="shared" si="74"/>
        <v>0.54054054054054046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-0.25471645788268482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0.23559179232002447</v>
      </c>
      <c r="Q285" s="11">
        <f>2*'OddsRatio_working_3-way'!K285*'OddsRatio_working_3-way'!L285*'OddsRatio_working_3-way'!M285</f>
        <v>7.0431029094177727E-2</v>
      </c>
      <c r="R285" s="11">
        <f t="shared" si="75"/>
        <v>0</v>
      </c>
      <c r="S285" s="11">
        <f t="shared" si="76"/>
        <v>-0.92491782540620671</v>
      </c>
      <c r="T285" s="11">
        <f t="shared" si="77"/>
        <v>-0.27650757112293178</v>
      </c>
      <c r="U285" s="11">
        <f>'OddsRatio_working_3-way'!S285-'OddsRatio_working_3-way'!R285^2/3</f>
        <v>-0.92491782540620671</v>
      </c>
      <c r="V285" s="11">
        <f>'OddsRatio_working_3-way'!S285*'OddsRatio_working_3-way'!R285/3-2*'OddsRatio_working_3-way'!R285^3/27-'OddsRatio_working_3-way'!T285</f>
        <v>0.27650757112293178</v>
      </c>
      <c r="W285" s="11">
        <f>'OddsRatio_working_3-way'!V285^2+4*'OddsRatio_working_3-way'!U285^3/27</f>
        <v>-4.0764631530607068E-2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0.17118781237204816</v>
      </c>
      <c r="Y285" s="11">
        <f>IF('OddsRatio_working_3-way'!W285&gt;=0,IF('OddsRatio_working_3-way'!V285+SQRT('OddsRatio_working_3-way'!W285)&gt;0,0,PI()),ACOS('OddsRatio_working_3-way'!V285/(2*'OddsRatio_working_3-way'!X285)))</f>
        <v>0.63070043543404342</v>
      </c>
      <c r="Z285" s="11">
        <f>'OddsRatio_working_3-way'!X285^(1/3)*COS('OddsRatio_working_3-way'!Y285/3)</f>
        <v>0.54302760211832035</v>
      </c>
      <c r="AA285" s="11">
        <f>'OddsRatio_working_3-way'!X285^(1/3)*COS(('OddsRatio_working_3-way'!Y285+2*PI())/3)</f>
        <v>-0.37186430606422793</v>
      </c>
      <c r="AB285" s="11">
        <f>'OddsRatio_working_3-way'!X285^(1/3)*COS(('OddsRatio_working_3-way'!Y285+4*PI())/3)</f>
        <v>-0.17116329605409225</v>
      </c>
      <c r="AC285" s="11">
        <f>'OddsRatio_working_3-way'!X285^(1/3)*SIN('OddsRatio_working_3-way'!Y285/3)</f>
        <v>0.11587478215598157</v>
      </c>
      <c r="AD285" s="11">
        <f>'OddsRatio_working_3-way'!X285^(1/3)*SIN(('OddsRatio_working_3-way'!Y285+2*PI())/3)</f>
        <v>0.41233830731262305</v>
      </c>
      <c r="AE285" s="11">
        <f>'OddsRatio_working_3-way'!X285^(1/3)*SIN(('OddsRatio_working_3-way'!Y285+4*PI())/3)</f>
        <v>-0.52821308946860468</v>
      </c>
      <c r="AF285" s="11">
        <f>-'OddsRatio_working_3-way'!U285/(3*'OddsRatio_working_3-way'!X285^(1/3))*COS(('OddsRatio_working_3-way'!Y285)/3)</f>
        <v>0.54302760211832024</v>
      </c>
      <c r="AG285" s="11">
        <f>-'OddsRatio_working_3-way'!U285/(3*'OddsRatio_working_3-way'!X285^(1/3))*COS(('OddsRatio_working_3-way'!Y285+2*PI())/3)</f>
        <v>-0.37186430606422788</v>
      </c>
      <c r="AH285" s="11">
        <f>-'OddsRatio_working_3-way'!U285/(3*'OddsRatio_working_3-way'!X285^(1/3))*COS(('OddsRatio_working_3-way'!Y285+4*PI())/3)</f>
        <v>-0.17116329605409222</v>
      </c>
      <c r="AI285" s="11">
        <f>'OddsRatio_working_3-way'!U285/(3*'OddsRatio_working_3-way'!X285^(1/3))*SIN(('OddsRatio_working_3-way'!Y285)/3)</f>
        <v>-0.11587478215598154</v>
      </c>
      <c r="AJ285" s="11">
        <f>'OddsRatio_working_3-way'!U285/(3*'OddsRatio_working_3-way'!X285^(1/3))*SIN(('OddsRatio_working_3-way'!Y285+2*PI())/3)</f>
        <v>-0.412338307312623</v>
      </c>
      <c r="AK285" s="11">
        <f>'OddsRatio_working_3-way'!U285/(3*'OddsRatio_working_3-way'!X285^(1/3))*SIN(('OddsRatio_working_3-way'!Y285+4*PI())/3)</f>
        <v>0.52821308946860457</v>
      </c>
      <c r="AL285" s="11">
        <f>'OddsRatio_working_3-way'!Z285+'OddsRatio_working_3-way'!AF285</f>
        <v>1.0860552042366405</v>
      </c>
      <c r="AM285" s="11">
        <f>'OddsRatio_working_3-way'!AA285+'OddsRatio_working_3-way'!AG285</f>
        <v>-0.74372861212845587</v>
      </c>
      <c r="AN285" s="11">
        <f>'OddsRatio_working_3-way'!AB285+'OddsRatio_working_3-way'!AH285</f>
        <v>-0.3423265921081845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1.0860552042366405</v>
      </c>
      <c r="AS285" s="11">
        <f>IF(('OddsRatio_working_3-way'!X285=0),IF(Q285&gt;0,-Q285^(1/3),(-Q285)^(1/3)),'OddsRatio_working_3-way'!AM285-'OddsRatio_working_3-way'!R285/3)</f>
        <v>-0.74372861212845587</v>
      </c>
      <c r="AT285" s="11">
        <f>IF(('OddsRatio_working_3-way'!X285=0),IF(Q285&gt;0,-Q285^(1/3),(-Q285)^(1/3)),'OddsRatio_working_3-way'!AN285-'OddsRatio_working_3-way'!R285/3)</f>
        <v>-0.3423265921081845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9">
        <f t="shared" si="65"/>
        <v>0.58311868035913983</v>
      </c>
      <c r="E286" s="9">
        <f t="shared" si="66"/>
        <v>0.23317539756231839</v>
      </c>
      <c r="F286" s="9">
        <f t="shared" si="67"/>
        <v>0.18370592207854186</v>
      </c>
      <c r="G286" s="9">
        <f t="shared" si="68"/>
        <v>1.0998719436934286</v>
      </c>
      <c r="H286" s="9">
        <f t="shared" si="69"/>
        <v>1.7149167634007285</v>
      </c>
      <c r="I286" s="9">
        <f t="shared" si="70"/>
        <v>4.2886171116433509</v>
      </c>
      <c r="J286" s="9">
        <f t="shared" si="71"/>
        <v>5.4434826525214506</v>
      </c>
      <c r="K286" s="11">
        <f t="shared" si="72"/>
        <v>0.60606060606060608</v>
      </c>
      <c r="L286" s="11">
        <f t="shared" si="73"/>
        <v>0.25062656641604009</v>
      </c>
      <c r="M286" s="11">
        <f t="shared" si="74"/>
        <v>0.1984126984126984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-0.23663475668488199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0.23145887807541943</v>
      </c>
      <c r="Q286" s="11">
        <f>2*'OddsRatio_working_3-way'!K286*'OddsRatio_working_3-way'!L286*'OddsRatio_working_3-way'!M286</f>
        <v>6.0275749498807138E-2</v>
      </c>
      <c r="R286" s="11">
        <f t="shared" si="75"/>
        <v>0</v>
      </c>
      <c r="S286" s="11">
        <f t="shared" si="76"/>
        <v>-0.97812714124512534</v>
      </c>
      <c r="T286" s="11">
        <f t="shared" si="77"/>
        <v>-0.25472060969925137</v>
      </c>
      <c r="U286" s="11">
        <f>'OddsRatio_working_3-way'!S286-'OddsRatio_working_3-way'!R286^2/3</f>
        <v>-0.97812714124512534</v>
      </c>
      <c r="V286" s="11">
        <f>'OddsRatio_working_3-way'!S286*'OddsRatio_working_3-way'!R286/3-2*'OddsRatio_working_3-way'!R286^3/27-'OddsRatio_working_3-way'!T286</f>
        <v>0.25472060969925137</v>
      </c>
      <c r="W286" s="11">
        <f>'OddsRatio_working_3-way'!V286^2+4*'OddsRatio_working_3-way'!U286^3/27</f>
        <v>-7.3755370272955451E-2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0.18617059332673475</v>
      </c>
      <c r="Y286" s="11">
        <f>IF('OddsRatio_working_3-way'!W286&gt;=0,IF('OddsRatio_working_3-way'!V286+SQRT('OddsRatio_working_3-way'!W286)&gt;0,0,PI()),ACOS('OddsRatio_working_3-way'!V286/(2*'OddsRatio_working_3-way'!X286)))</f>
        <v>0.81741987516925718</v>
      </c>
      <c r="Z286" s="11">
        <f>'OddsRatio_working_3-way'!X286^(1/3)*COS('OddsRatio_working_3-way'!Y286/3)</f>
        <v>0.54993597184671439</v>
      </c>
      <c r="AA286" s="11">
        <f>'OddsRatio_working_3-way'!X286^(1/3)*COS(('OddsRatio_working_3-way'!Y286+2*PI())/3)</f>
        <v>-0.40804542752424883</v>
      </c>
      <c r="AB286" s="11">
        <f>'OddsRatio_working_3-way'!X286^(1/3)*COS(('OddsRatio_working_3-way'!Y286+4*PI())/3)</f>
        <v>-0.14189054432246545</v>
      </c>
      <c r="AC286" s="11">
        <f>'OddsRatio_working_3-way'!X286^(1/3)*SIN('OddsRatio_working_3-way'!Y286/3)</f>
        <v>0.15366459346268299</v>
      </c>
      <c r="AD286" s="11">
        <f>'OddsRatio_working_3-way'!X286^(1/3)*SIN(('OddsRatio_working_3-way'!Y286+2*PI())/3)</f>
        <v>0.39942622534279704</v>
      </c>
      <c r="AE286" s="11">
        <f>'OddsRatio_working_3-way'!X286^(1/3)*SIN(('OddsRatio_working_3-way'!Y286+4*PI())/3)</f>
        <v>-0.55309081880548006</v>
      </c>
      <c r="AF286" s="11">
        <f>-'OddsRatio_working_3-way'!U286/(3*'OddsRatio_working_3-way'!X286^(1/3))*COS(('OddsRatio_working_3-way'!Y286)/3)</f>
        <v>0.54993597184671428</v>
      </c>
      <c r="AG286" s="11">
        <f>-'OddsRatio_working_3-way'!U286/(3*'OddsRatio_working_3-way'!X286^(1/3))*COS(('OddsRatio_working_3-way'!Y286+2*PI())/3)</f>
        <v>-0.40804542752424877</v>
      </c>
      <c r="AH286" s="11">
        <f>-'OddsRatio_working_3-way'!U286/(3*'OddsRatio_working_3-way'!X286^(1/3))*COS(('OddsRatio_working_3-way'!Y286+4*PI())/3)</f>
        <v>-0.14189054432246542</v>
      </c>
      <c r="AI286" s="11">
        <f>'OddsRatio_working_3-way'!U286/(3*'OddsRatio_working_3-way'!X286^(1/3))*SIN(('OddsRatio_working_3-way'!Y286)/3)</f>
        <v>-0.15366459346268296</v>
      </c>
      <c r="AJ286" s="11">
        <f>'OddsRatio_working_3-way'!U286/(3*'OddsRatio_working_3-way'!X286^(1/3))*SIN(('OddsRatio_working_3-way'!Y286+2*PI())/3)</f>
        <v>-0.39942622534279693</v>
      </c>
      <c r="AK286" s="11">
        <f>'OddsRatio_working_3-way'!U286/(3*'OddsRatio_working_3-way'!X286^(1/3))*SIN(('OddsRatio_working_3-way'!Y286+4*PI())/3)</f>
        <v>0.55309081880547994</v>
      </c>
      <c r="AL286" s="11">
        <f>'OddsRatio_working_3-way'!Z286+'OddsRatio_working_3-way'!AF286</f>
        <v>1.0998719436934286</v>
      </c>
      <c r="AM286" s="11">
        <f>'OddsRatio_working_3-way'!AA286+'OddsRatio_working_3-way'!AG286</f>
        <v>-0.81609085504849754</v>
      </c>
      <c r="AN286" s="11">
        <f>'OddsRatio_working_3-way'!AB286+'OddsRatio_working_3-way'!AH286</f>
        <v>-0.2837810886449309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1.0998719436934286</v>
      </c>
      <c r="AS286" s="11">
        <f>IF(('OddsRatio_working_3-way'!X286=0),IF(Q286&gt;0,-Q286^(1/3),(-Q286)^(1/3)),'OddsRatio_working_3-way'!AM286-'OddsRatio_working_3-way'!R286/3)</f>
        <v>-0.81609085504849754</v>
      </c>
      <c r="AT286" s="11">
        <f>IF(('OddsRatio_working_3-way'!X286=0),IF(Q286&gt;0,-Q286^(1/3),(-Q286)^(1/3)),'OddsRatio_working_3-way'!AN286-'OddsRatio_working_3-way'!R286/3)</f>
        <v>-0.2837810886449309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9">
        <f t="shared" si="65"/>
        <v>0.42529591113785159</v>
      </c>
      <c r="E287" s="9">
        <f t="shared" si="66"/>
        <v>0.24374821727172882</v>
      </c>
      <c r="F287" s="9">
        <f t="shared" si="67"/>
        <v>0.33095587159042006</v>
      </c>
      <c r="G287" s="9">
        <f t="shared" si="68"/>
        <v>1.0810432431848498</v>
      </c>
      <c r="H287" s="9">
        <f t="shared" si="69"/>
        <v>2.3513040539810621</v>
      </c>
      <c r="I287" s="9">
        <f t="shared" si="70"/>
        <v>4.1025941079405186</v>
      </c>
      <c r="J287" s="9">
        <f t="shared" si="71"/>
        <v>3.0215508647556693</v>
      </c>
      <c r="K287" s="11">
        <f t="shared" si="72"/>
        <v>0.44444444444444442</v>
      </c>
      <c r="L287" s="11">
        <f t="shared" si="73"/>
        <v>0.25839793281653745</v>
      </c>
      <c r="M287" s="11">
        <f t="shared" si="74"/>
        <v>0.34843205574912889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-0.2684467413149586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0.23969084282943232</v>
      </c>
      <c r="Q287" s="11">
        <f>2*'OddsRatio_working_3-way'!K287*'OddsRatio_working_3-way'!L287*'OddsRatio_working_3-way'!M287</f>
        <v>8.0030331495636833E-2</v>
      </c>
      <c r="R287" s="11">
        <f t="shared" si="75"/>
        <v>0</v>
      </c>
      <c r="S287" s="11">
        <f t="shared" si="76"/>
        <v>-0.8928804337699594</v>
      </c>
      <c r="T287" s="11">
        <f t="shared" si="77"/>
        <v>-0.29812368406342549</v>
      </c>
      <c r="U287" s="11">
        <f>'OddsRatio_working_3-way'!S287-'OddsRatio_working_3-way'!R287^2/3</f>
        <v>-0.8928804337699594</v>
      </c>
      <c r="V287" s="11">
        <f>'OddsRatio_working_3-way'!S287*'OddsRatio_working_3-way'!R287/3-2*'OddsRatio_working_3-way'!R287^3/27-'OddsRatio_working_3-way'!T287</f>
        <v>0.29812368406342549</v>
      </c>
      <c r="W287" s="11">
        <f>'OddsRatio_working_3-way'!V287^2+4*'OddsRatio_working_3-way'!U287^3/27</f>
        <v>-1.6579446983526272E-2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0.16237085482243682</v>
      </c>
      <c r="Y287" s="11">
        <f>IF('OddsRatio_working_3-way'!W287&gt;=0,IF('OddsRatio_working_3-way'!V287+SQRT('OddsRatio_working_3-way'!W287)&gt;0,0,PI()),ACOS('OddsRatio_working_3-way'!V287/(2*'OddsRatio_working_3-way'!X287)))</f>
        <v>0.40770493587117618</v>
      </c>
      <c r="Z287" s="11">
        <f>'OddsRatio_working_3-way'!X287^(1/3)*COS('OddsRatio_working_3-way'!Y287/3)</f>
        <v>0.54052162159242501</v>
      </c>
      <c r="AA287" s="11">
        <f>'OddsRatio_working_3-way'!X287^(1/3)*COS(('OddsRatio_working_3-way'!Y287+2*PI())/3)</f>
        <v>-0.33427167616929837</v>
      </c>
      <c r="AB287" s="11">
        <f>'OddsRatio_working_3-way'!X287^(1/3)*COS(('OddsRatio_working_3-way'!Y287+4*PI())/3)</f>
        <v>-0.20624994542312683</v>
      </c>
      <c r="AC287" s="11">
        <f>'OddsRatio_working_3-way'!X287^(1/3)*SIN('OddsRatio_working_3-way'!Y287/3)</f>
        <v>7.3913380708423987E-2</v>
      </c>
      <c r="AD287" s="11">
        <f>'OddsRatio_working_3-way'!X287^(1/3)*SIN(('OddsRatio_working_3-way'!Y287+2*PI())/3)</f>
        <v>0.43114876523958745</v>
      </c>
      <c r="AE287" s="11">
        <f>'OddsRatio_working_3-way'!X287^(1/3)*SIN(('OddsRatio_working_3-way'!Y287+4*PI())/3)</f>
        <v>-0.50506214594801135</v>
      </c>
      <c r="AF287" s="11">
        <f>-'OddsRatio_working_3-way'!U287/(3*'OddsRatio_working_3-way'!X287^(1/3))*COS(('OddsRatio_working_3-way'!Y287)/3)</f>
        <v>0.54052162159242489</v>
      </c>
      <c r="AG287" s="11">
        <f>-'OddsRatio_working_3-way'!U287/(3*'OddsRatio_working_3-way'!X287^(1/3))*COS(('OddsRatio_working_3-way'!Y287+2*PI())/3)</f>
        <v>-0.33427167616929832</v>
      </c>
      <c r="AH287" s="11">
        <f>-'OddsRatio_working_3-way'!U287/(3*'OddsRatio_working_3-way'!X287^(1/3))*COS(('OddsRatio_working_3-way'!Y287+4*PI())/3)</f>
        <v>-0.20624994542312677</v>
      </c>
      <c r="AI287" s="11">
        <f>'OddsRatio_working_3-way'!U287/(3*'OddsRatio_working_3-way'!X287^(1/3))*SIN(('OddsRatio_working_3-way'!Y287)/3)</f>
        <v>-7.3913380708423973E-2</v>
      </c>
      <c r="AJ287" s="11">
        <f>'OddsRatio_working_3-way'!U287/(3*'OddsRatio_working_3-way'!X287^(1/3))*SIN(('OddsRatio_working_3-way'!Y287+2*PI())/3)</f>
        <v>-0.43114876523958739</v>
      </c>
      <c r="AK287" s="11">
        <f>'OddsRatio_working_3-way'!U287/(3*'OddsRatio_working_3-way'!X287^(1/3))*SIN(('OddsRatio_working_3-way'!Y287+4*PI())/3)</f>
        <v>0.50506214594801135</v>
      </c>
      <c r="AL287" s="11">
        <f>'OddsRatio_working_3-way'!Z287+'OddsRatio_working_3-way'!AF287</f>
        <v>1.0810432431848498</v>
      </c>
      <c r="AM287" s="11">
        <f>'OddsRatio_working_3-way'!AA287+'OddsRatio_working_3-way'!AG287</f>
        <v>-0.66854335233859663</v>
      </c>
      <c r="AN287" s="11">
        <f>'OddsRatio_working_3-way'!AB287+'OddsRatio_working_3-way'!AH287</f>
        <v>-0.4124998908462536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1.0810432431848498</v>
      </c>
      <c r="AS287" s="11">
        <f>IF(('OddsRatio_working_3-way'!X287=0),IF(Q287&gt;0,-Q287^(1/3),(-Q287)^(1/3)),'OddsRatio_working_3-way'!AM287-'OddsRatio_working_3-way'!R287/3)</f>
        <v>-0.66854335233859663</v>
      </c>
      <c r="AT287" s="11">
        <f>IF(('OddsRatio_working_3-way'!X287=0),IF(Q287&gt;0,-Q287^(1/3),(-Q287)^(1/3)),'OddsRatio_working_3-way'!AN287-'OddsRatio_working_3-way'!R287/3)</f>
        <v>-0.4124998908462536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9">
        <f t="shared" si="65"/>
        <v>0.56242666454410528</v>
      </c>
      <c r="E288" s="9">
        <f t="shared" si="66"/>
        <v>0.20313141021206285</v>
      </c>
      <c r="F288" s="9">
        <f t="shared" si="67"/>
        <v>0.23444192524383178</v>
      </c>
      <c r="G288" s="9">
        <f t="shared" si="68"/>
        <v>1.0957881468380508</v>
      </c>
      <c r="H288" s="9">
        <f t="shared" si="69"/>
        <v>1.7780095842550161</v>
      </c>
      <c r="I288" s="9">
        <f t="shared" si="70"/>
        <v>4.9229215656802223</v>
      </c>
      <c r="J288" s="9">
        <f t="shared" si="71"/>
        <v>4.2654486775773917</v>
      </c>
      <c r="K288" s="11">
        <f t="shared" si="72"/>
        <v>0.58479532163742687</v>
      </c>
      <c r="L288" s="11">
        <f t="shared" si="73"/>
        <v>0.2183406113537118</v>
      </c>
      <c r="M288" s="11">
        <f t="shared" si="74"/>
        <v>0.25125628140703515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-0.24300375187308121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0.23323286675210625</v>
      </c>
      <c r="Q288" s="11">
        <f>2*'OddsRatio_working_3-way'!K288*'OddsRatio_working_3-way'!L288*'OddsRatio_working_3-way'!M288</f>
        <v>6.4163099519148906E-2</v>
      </c>
      <c r="R288" s="11">
        <f t="shared" si="75"/>
        <v>0</v>
      </c>
      <c r="S288" s="11">
        <f t="shared" si="76"/>
        <v>-0.95979121702582515</v>
      </c>
      <c r="T288" s="11">
        <f t="shared" si="77"/>
        <v>-0.26404160028220774</v>
      </c>
      <c r="U288" s="11">
        <f>'OddsRatio_working_3-way'!S288-'OddsRatio_working_3-way'!R288^2/3</f>
        <v>-0.95979121702582515</v>
      </c>
      <c r="V288" s="11">
        <f>'OddsRatio_working_3-way'!S288*'OddsRatio_working_3-way'!R288/3-2*'OddsRatio_working_3-way'!R288^3/27-'OddsRatio_working_3-way'!T288</f>
        <v>0.26404160028220774</v>
      </c>
      <c r="W288" s="11">
        <f>'OddsRatio_working_3-way'!V288^2+4*'OddsRatio_working_3-way'!U288^3/27</f>
        <v>-6.1268534411381456E-2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0.18096028645186948</v>
      </c>
      <c r="Y288" s="11">
        <f>IF('OddsRatio_working_3-way'!W288&gt;=0,IF('OddsRatio_working_3-way'!V288+SQRT('OddsRatio_working_3-way'!W288)&gt;0,0,PI()),ACOS('OddsRatio_working_3-way'!V288/(2*'OddsRatio_working_3-way'!X288)))</f>
        <v>0.75312268868837995</v>
      </c>
      <c r="Z288" s="11">
        <f>'OddsRatio_working_3-way'!X288^(1/3)*COS('OddsRatio_working_3-way'!Y288/3)</f>
        <v>0.54789407341902552</v>
      </c>
      <c r="AA288" s="11">
        <f>'OddsRatio_working_3-way'!X288^(1/3)*COS(('OddsRatio_working_3-way'!Y288+2*PI())/3)</f>
        <v>-0.3956305092548299</v>
      </c>
      <c r="AB288" s="11">
        <f>'OddsRatio_working_3-way'!X288^(1/3)*COS(('OddsRatio_working_3-way'!Y288+4*PI())/3)</f>
        <v>-0.15226356416419573</v>
      </c>
      <c r="AC288" s="11">
        <f>'OddsRatio_working_3-way'!X288^(1/3)*SIN('OddsRatio_working_3-way'!Y288/3)</f>
        <v>0.14050797125993464</v>
      </c>
      <c r="AD288" s="11">
        <f>'OddsRatio_working_3-way'!X288^(1/3)*SIN(('OddsRatio_working_3-way'!Y288+2*PI())/3)</f>
        <v>0.40423620053384512</v>
      </c>
      <c r="AE288" s="11">
        <f>'OddsRatio_working_3-way'!X288^(1/3)*SIN(('OddsRatio_working_3-way'!Y288+4*PI())/3)</f>
        <v>-0.54474417179377965</v>
      </c>
      <c r="AF288" s="11">
        <f>-'OddsRatio_working_3-way'!U288/(3*'OddsRatio_working_3-way'!X288^(1/3))*COS(('OddsRatio_working_3-way'!Y288)/3)</f>
        <v>0.54789407341902541</v>
      </c>
      <c r="AG288" s="11">
        <f>-'OddsRatio_working_3-way'!U288/(3*'OddsRatio_working_3-way'!X288^(1/3))*COS(('OddsRatio_working_3-way'!Y288+2*PI())/3)</f>
        <v>-0.39563050925482984</v>
      </c>
      <c r="AH288" s="11">
        <f>-'OddsRatio_working_3-way'!U288/(3*'OddsRatio_working_3-way'!X288^(1/3))*COS(('OddsRatio_working_3-way'!Y288+4*PI())/3)</f>
        <v>-0.15226356416419567</v>
      </c>
      <c r="AI288" s="11">
        <f>'OddsRatio_working_3-way'!U288/(3*'OddsRatio_working_3-way'!X288^(1/3))*SIN(('OddsRatio_working_3-way'!Y288)/3)</f>
        <v>-0.14050797125993461</v>
      </c>
      <c r="AJ288" s="11">
        <f>'OddsRatio_working_3-way'!U288/(3*'OddsRatio_working_3-way'!X288^(1/3))*SIN(('OddsRatio_working_3-way'!Y288+2*PI())/3)</f>
        <v>-0.40423620053384501</v>
      </c>
      <c r="AK288" s="11">
        <f>'OddsRatio_working_3-way'!U288/(3*'OddsRatio_working_3-way'!X288^(1/3))*SIN(('OddsRatio_working_3-way'!Y288+4*PI())/3)</f>
        <v>0.54474417179377954</v>
      </c>
      <c r="AL288" s="11">
        <f>'OddsRatio_working_3-way'!Z288+'OddsRatio_working_3-way'!AF288</f>
        <v>1.0957881468380508</v>
      </c>
      <c r="AM288" s="11">
        <f>'OddsRatio_working_3-way'!AA288+'OddsRatio_working_3-way'!AG288</f>
        <v>-0.7912610185096598</v>
      </c>
      <c r="AN288" s="11">
        <f>'OddsRatio_working_3-way'!AB288+'OddsRatio_working_3-way'!AH288</f>
        <v>-0.30452712832839141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1.0957881468380508</v>
      </c>
      <c r="AS288" s="11">
        <f>IF(('OddsRatio_working_3-way'!X288=0),IF(Q288&gt;0,-Q288^(1/3),(-Q288)^(1/3)),'OddsRatio_working_3-way'!AM288-'OddsRatio_working_3-way'!R288/3)</f>
        <v>-0.7912610185096598</v>
      </c>
      <c r="AT288" s="11">
        <f>IF(('OddsRatio_working_3-way'!X288=0),IF(Q288&gt;0,-Q288^(1/3),(-Q288)^(1/3)),'OddsRatio_working_3-way'!AN288-'OddsRatio_working_3-way'!R288/3)</f>
        <v>-0.30452712832839141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9">
        <f t="shared" si="65"/>
        <v>0.48719721671835065</v>
      </c>
      <c r="E289" s="9">
        <f t="shared" si="66"/>
        <v>0.22038765605410787</v>
      </c>
      <c r="F289" s="9">
        <f t="shared" si="67"/>
        <v>0.29241512722754121</v>
      </c>
      <c r="G289" s="9">
        <f t="shared" si="68"/>
        <v>1.0851101874881572</v>
      </c>
      <c r="H289" s="9">
        <f t="shared" si="69"/>
        <v>2.0525568818635129</v>
      </c>
      <c r="I289" s="9">
        <f t="shared" si="70"/>
        <v>4.5374592112113925</v>
      </c>
      <c r="J289" s="9">
        <f t="shared" si="71"/>
        <v>3.4197957180985905</v>
      </c>
      <c r="K289" s="11">
        <f t="shared" si="72"/>
        <v>0.50761421319796951</v>
      </c>
      <c r="L289" s="11">
        <f t="shared" si="73"/>
        <v>0.23474178403755869</v>
      </c>
      <c r="M289" s="11">
        <f t="shared" si="74"/>
        <v>0.30959752321981426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-0.260145219617538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0.23831653201782607</v>
      </c>
      <c r="Q289" s="11">
        <f>2*'OddsRatio_working_3-way'!K289*'OddsRatio_working_3-way'!L289*'OddsRatio_working_3-way'!M289</f>
        <v>7.3782208055054518E-2</v>
      </c>
      <c r="R289" s="11">
        <f t="shared" si="75"/>
        <v>0</v>
      </c>
      <c r="S289" s="11">
        <f t="shared" si="76"/>
        <v>-0.91609037586082043</v>
      </c>
      <c r="T289" s="11">
        <f t="shared" si="77"/>
        <v>-0.28361931141201874</v>
      </c>
      <c r="U289" s="11">
        <f>'OddsRatio_working_3-way'!S289-'OddsRatio_working_3-way'!R289^2/3</f>
        <v>-0.91609037586082043</v>
      </c>
      <c r="V289" s="11">
        <f>'OddsRatio_working_3-way'!S289*'OddsRatio_working_3-way'!R289/3-2*'OddsRatio_working_3-way'!R289^3/27-'OddsRatio_working_3-way'!T289</f>
        <v>0.28361931141201874</v>
      </c>
      <c r="W289" s="11">
        <f>'OddsRatio_working_3-way'!V289^2+4*'OddsRatio_working_3-way'!U289^3/27</f>
        <v>-3.3456798737975579E-2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0.16874293506974095</v>
      </c>
      <c r="Y289" s="11">
        <f>IF('OddsRatio_working_3-way'!W289&gt;=0,IF('OddsRatio_working_3-way'!V289+SQRT('OddsRatio_working_3-way'!W289)&gt;0,0,PI()),ACOS('OddsRatio_working_3-way'!V289/(2*'OddsRatio_working_3-way'!X289)))</f>
        <v>0.57279632449604534</v>
      </c>
      <c r="Z289" s="11">
        <f>'OddsRatio_working_3-way'!X289^(1/3)*COS('OddsRatio_working_3-way'!Y289/3)</f>
        <v>0.54255509374407862</v>
      </c>
      <c r="AA289" s="11">
        <f>'OddsRatio_working_3-way'!X289^(1/3)*COS(('OddsRatio_working_3-way'!Y289+2*PI())/3)</f>
        <v>-0.3620964416818237</v>
      </c>
      <c r="AB289" s="11">
        <f>'OddsRatio_working_3-way'!X289^(1/3)*COS(('OddsRatio_working_3-way'!Y289+4*PI())/3)</f>
        <v>-0.18045865206225495</v>
      </c>
      <c r="AC289" s="11">
        <f>'OddsRatio_working_3-way'!X289^(1/3)*SIN('OddsRatio_working_3-way'!Y289/3)</f>
        <v>0.10486862673186666</v>
      </c>
      <c r="AD289" s="11">
        <f>'OddsRatio_working_3-way'!X289^(1/3)*SIN(('OddsRatio_working_3-way'!Y289+2*PI())/3)</f>
        <v>0.41743218076908628</v>
      </c>
      <c r="AE289" s="11">
        <f>'OddsRatio_working_3-way'!X289^(1/3)*SIN(('OddsRatio_working_3-way'!Y289+4*PI())/3)</f>
        <v>-0.52230080750095287</v>
      </c>
      <c r="AF289" s="11">
        <f>-'OddsRatio_working_3-way'!U289/(3*'OddsRatio_working_3-way'!X289^(1/3))*COS(('OddsRatio_working_3-way'!Y289)/3)</f>
        <v>0.54255509374407862</v>
      </c>
      <c r="AG289" s="11">
        <f>-'OddsRatio_working_3-way'!U289/(3*'OddsRatio_working_3-way'!X289^(1/3))*COS(('OddsRatio_working_3-way'!Y289+2*PI())/3)</f>
        <v>-0.3620964416818237</v>
      </c>
      <c r="AH289" s="11">
        <f>-'OddsRatio_working_3-way'!U289/(3*'OddsRatio_working_3-way'!X289^(1/3))*COS(('OddsRatio_working_3-way'!Y289+4*PI())/3)</f>
        <v>-0.18045865206225495</v>
      </c>
      <c r="AI289" s="11">
        <f>'OddsRatio_working_3-way'!U289/(3*'OddsRatio_working_3-way'!X289^(1/3))*SIN(('OddsRatio_working_3-way'!Y289)/3)</f>
        <v>-0.10486862673186666</v>
      </c>
      <c r="AJ289" s="11">
        <f>'OddsRatio_working_3-way'!U289/(3*'OddsRatio_working_3-way'!X289^(1/3))*SIN(('OddsRatio_working_3-way'!Y289+2*PI())/3)</f>
        <v>-0.41743218076908628</v>
      </c>
      <c r="AK289" s="11">
        <f>'OddsRatio_working_3-way'!U289/(3*'OddsRatio_working_3-way'!X289^(1/3))*SIN(('OddsRatio_working_3-way'!Y289+4*PI())/3)</f>
        <v>0.52230080750095287</v>
      </c>
      <c r="AL289" s="11">
        <f>'OddsRatio_working_3-way'!Z289+'OddsRatio_working_3-way'!AF289</f>
        <v>1.0851101874881572</v>
      </c>
      <c r="AM289" s="11">
        <f>'OddsRatio_working_3-way'!AA289+'OddsRatio_working_3-way'!AG289</f>
        <v>-0.7241928833636474</v>
      </c>
      <c r="AN289" s="11">
        <f>'OddsRatio_working_3-way'!AB289+'OddsRatio_working_3-way'!AH289</f>
        <v>-0.3609173041245099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1.0851101874881572</v>
      </c>
      <c r="AS289" s="11">
        <f>IF(('OddsRatio_working_3-way'!X289=0),IF(Q289&gt;0,-Q289^(1/3),(-Q289)^(1/3)),'OddsRatio_working_3-way'!AM289-'OddsRatio_working_3-way'!R289/3)</f>
        <v>-0.7241928833636474</v>
      </c>
      <c r="AT289" s="11">
        <f>IF(('OddsRatio_working_3-way'!X289=0),IF(Q289&gt;0,-Q289^(1/3),(-Q289)^(1/3)),'OddsRatio_working_3-way'!AN289-'OddsRatio_working_3-way'!R289/3)</f>
        <v>-0.3609173041245099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9">
        <f t="shared" si="65"/>
        <v>0.83534373875604251</v>
      </c>
      <c r="E290" s="9">
        <f t="shared" si="66"/>
        <v>0.10951859730524353</v>
      </c>
      <c r="F290" s="9">
        <f t="shared" si="67"/>
        <v>5.5137663938713707E-2</v>
      </c>
      <c r="G290" s="9">
        <f t="shared" si="68"/>
        <v>1.2319498968259786</v>
      </c>
      <c r="H290" s="9">
        <f t="shared" si="69"/>
        <v>1.1971119834921566</v>
      </c>
      <c r="I290" s="9">
        <f t="shared" si="70"/>
        <v>9.1308693190514596</v>
      </c>
      <c r="J290" s="9">
        <f t="shared" si="71"/>
        <v>18.136423064849357</v>
      </c>
      <c r="K290" s="11">
        <f t="shared" si="72"/>
        <v>0.86206896551724144</v>
      </c>
      <c r="L290" s="11">
        <f t="shared" si="73"/>
        <v>0.13157894736842105</v>
      </c>
      <c r="M290" s="11">
        <f t="shared" si="74"/>
        <v>6.70690811535882E-2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-0.11174853111408911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0.15725021636169101</v>
      </c>
      <c r="Q290" s="11">
        <f>2*'OddsRatio_working_3-way'!K290*'OddsRatio_working_3-way'!L290*'OddsRatio_working_3-way'!M290</f>
        <v>1.5215308791648865E-2</v>
      </c>
      <c r="R290" s="11">
        <f t="shared" si="75"/>
        <v>0</v>
      </c>
      <c r="S290" s="11">
        <f t="shared" si="76"/>
        <v>-1.4071792693288037</v>
      </c>
      <c r="T290" s="11">
        <f t="shared" si="77"/>
        <v>-0.13615667821275315</v>
      </c>
      <c r="U290" s="11">
        <f>'OddsRatio_working_3-way'!S290-'OddsRatio_working_3-way'!R290^2/3</f>
        <v>-1.4071792693288037</v>
      </c>
      <c r="V290" s="11">
        <f>'OddsRatio_working_3-way'!S290*'OddsRatio_working_3-way'!R290/3-2*'OddsRatio_working_3-way'!R290^3/27-'OddsRatio_working_3-way'!T290</f>
        <v>0.13615667821275315</v>
      </c>
      <c r="W290" s="11">
        <f>'OddsRatio_working_3-way'!V290^2+4*'OddsRatio_working_3-way'!U290^3/27</f>
        <v>-0.39426594411889937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0.32124935219422257</v>
      </c>
      <c r="Y290" s="11">
        <f>IF('OddsRatio_working_3-way'!W290&gt;=0,IF('OddsRatio_working_3-way'!V290+SQRT('OddsRatio_working_3-way'!W290)&gt;0,0,PI()),ACOS('OddsRatio_working_3-way'!V290/(2*'OddsRatio_working_3-way'!X290)))</f>
        <v>1.3572597850003889</v>
      </c>
      <c r="Z290" s="11">
        <f>'OddsRatio_working_3-way'!X290^(1/3)*COS('OddsRatio_working_3-way'!Y290/3)</f>
        <v>0.61597494841298928</v>
      </c>
      <c r="AA290" s="11">
        <f>'OddsRatio_working_3-way'!X290^(1/3)*COS(('OddsRatio_working_3-way'!Y290+2*PI())/3)</f>
        <v>-0.56726717747675137</v>
      </c>
      <c r="AB290" s="11">
        <f>'OddsRatio_working_3-way'!X290^(1/3)*COS(('OddsRatio_working_3-way'!Y290+4*PI())/3)</f>
        <v>-4.8707770936238036E-2</v>
      </c>
      <c r="AC290" s="11">
        <f>'OddsRatio_working_3-way'!X290^(1/3)*SIN('OddsRatio_working_3-way'!Y290/3)</f>
        <v>0.29939041295697794</v>
      </c>
      <c r="AD290" s="11">
        <f>'OddsRatio_working_3-way'!X290^(1/3)*SIN(('OddsRatio_working_3-way'!Y290+2*PI())/3)</f>
        <v>0.38375474694196876</v>
      </c>
      <c r="AE290" s="11">
        <f>'OddsRatio_working_3-way'!X290^(1/3)*SIN(('OddsRatio_working_3-way'!Y290+4*PI())/3)</f>
        <v>-0.68314515989894675</v>
      </c>
      <c r="AF290" s="11">
        <f>-'OddsRatio_working_3-way'!U290/(3*'OddsRatio_working_3-way'!X290^(1/3))*COS(('OddsRatio_working_3-way'!Y290)/3)</f>
        <v>0.61597494841298917</v>
      </c>
      <c r="AG290" s="11">
        <f>-'OddsRatio_working_3-way'!U290/(3*'OddsRatio_working_3-way'!X290^(1/3))*COS(('OddsRatio_working_3-way'!Y290+2*PI())/3)</f>
        <v>-0.56726717747675126</v>
      </c>
      <c r="AH290" s="11">
        <f>-'OddsRatio_working_3-way'!U290/(3*'OddsRatio_working_3-way'!X290^(1/3))*COS(('OddsRatio_working_3-way'!Y290+4*PI())/3)</f>
        <v>-4.8707770936238029E-2</v>
      </c>
      <c r="AI290" s="11">
        <f>'OddsRatio_working_3-way'!U290/(3*'OddsRatio_working_3-way'!X290^(1/3))*SIN(('OddsRatio_working_3-way'!Y290)/3)</f>
        <v>-0.29939041295697788</v>
      </c>
      <c r="AJ290" s="11">
        <f>'OddsRatio_working_3-way'!U290/(3*'OddsRatio_working_3-way'!X290^(1/3))*SIN(('OddsRatio_working_3-way'!Y290+2*PI())/3)</f>
        <v>-0.38375474694196871</v>
      </c>
      <c r="AK290" s="11">
        <f>'OddsRatio_working_3-way'!U290/(3*'OddsRatio_working_3-way'!X290^(1/3))*SIN(('OddsRatio_working_3-way'!Y290+4*PI())/3)</f>
        <v>0.68314515989894664</v>
      </c>
      <c r="AL290" s="11">
        <f>'OddsRatio_working_3-way'!Z290+'OddsRatio_working_3-way'!AF290</f>
        <v>1.2319498968259786</v>
      </c>
      <c r="AM290" s="11">
        <f>'OddsRatio_working_3-way'!AA290+'OddsRatio_working_3-way'!AG290</f>
        <v>-1.1345343549535025</v>
      </c>
      <c r="AN290" s="11">
        <f>'OddsRatio_working_3-way'!AB290+'OddsRatio_working_3-way'!AH290</f>
        <v>-9.7415541872476058E-2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1.2319498968259786</v>
      </c>
      <c r="AS290" s="11">
        <f>IF(('OddsRatio_working_3-way'!X290=0),IF(Q290&gt;0,-Q290^(1/3),(-Q290)^(1/3)),'OddsRatio_working_3-way'!AM290-'OddsRatio_working_3-way'!R290/3)</f>
        <v>-1.1345343549535025</v>
      </c>
      <c r="AT290" s="11">
        <f>IF(('OddsRatio_working_3-way'!X290=0),IF(Q290&gt;0,-Q290^(1/3),(-Q290)^(1/3)),'OddsRatio_working_3-way'!AN290-'OddsRatio_working_3-way'!R290/3)</f>
        <v>-9.7415541872476058E-2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9">
        <f t="shared" si="65"/>
        <v>0.4826313272809522</v>
      </c>
      <c r="E291" s="9">
        <f t="shared" si="66"/>
        <v>0.22727266406292421</v>
      </c>
      <c r="F291" s="9">
        <f t="shared" si="67"/>
        <v>0.29009600865612367</v>
      </c>
      <c r="G291" s="9">
        <f t="shared" si="68"/>
        <v>1.082802937497493</v>
      </c>
      <c r="H291" s="9">
        <f t="shared" si="69"/>
        <v>2.0719749081225185</v>
      </c>
      <c r="I291" s="9">
        <f t="shared" si="70"/>
        <v>4.4000012237421275</v>
      </c>
      <c r="J291" s="9">
        <f t="shared" si="71"/>
        <v>3.4471346387443336</v>
      </c>
      <c r="K291" s="11">
        <f t="shared" si="72"/>
        <v>0.50251256281407031</v>
      </c>
      <c r="L291" s="11">
        <f t="shared" si="73"/>
        <v>0.24154589371980678</v>
      </c>
      <c r="M291" s="11">
        <f t="shared" si="74"/>
        <v>0.30674846625766872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-0.26157863202381615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0.23791939156974526</v>
      </c>
      <c r="Q291" s="11">
        <f>2*'OddsRatio_working_3-way'!K291*'OddsRatio_working_3-way'!L291*'OddsRatio_working_3-way'!M291</f>
        <v>7.4466163245616654E-2</v>
      </c>
      <c r="R291" s="11">
        <f t="shared" si="75"/>
        <v>0</v>
      </c>
      <c r="S291" s="11">
        <f t="shared" si="76"/>
        <v>-0.90955209043253671</v>
      </c>
      <c r="T291" s="11">
        <f t="shared" si="77"/>
        <v>-0.28467984051096601</v>
      </c>
      <c r="U291" s="11">
        <f>'OddsRatio_working_3-way'!S291-'OddsRatio_working_3-way'!R291^2/3</f>
        <v>-0.90955209043253671</v>
      </c>
      <c r="V291" s="11">
        <f>'OddsRatio_working_3-way'!S291*'OddsRatio_working_3-way'!R291/3-2*'OddsRatio_working_3-way'!R291^3/27-'OddsRatio_working_3-way'!T291</f>
        <v>0.28467984051096601</v>
      </c>
      <c r="W291" s="11">
        <f>'OddsRatio_working_3-way'!V291^2+4*'OddsRatio_working_3-way'!U291^3/27</f>
        <v>-3.0432767054417942E-2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0.16693964376966228</v>
      </c>
      <c r="Y291" s="11">
        <f>IF('OddsRatio_working_3-way'!W291&gt;=0,IF('OddsRatio_working_3-way'!V291+SQRT('OddsRatio_working_3-way'!W291)&gt;0,0,PI()),ACOS('OddsRatio_working_3-way'!V291/(2*'OddsRatio_working_3-way'!X291)))</f>
        <v>0.54977326923437908</v>
      </c>
      <c r="Z291" s="11">
        <f>'OddsRatio_working_3-way'!X291^(1/3)*COS('OddsRatio_working_3-way'!Y291/3)</f>
        <v>0.54140146874874651</v>
      </c>
      <c r="AA291" s="11">
        <f>'OddsRatio_working_3-way'!X291^(1/3)*COS(('OddsRatio_working_3-way'!Y291+2*PI())/3)</f>
        <v>-0.35759929498189552</v>
      </c>
      <c r="AB291" s="11">
        <f>'OddsRatio_working_3-way'!X291^(1/3)*COS(('OddsRatio_working_3-way'!Y291+4*PI())/3)</f>
        <v>-0.18380217376685115</v>
      </c>
      <c r="AC291" s="11">
        <f>'OddsRatio_working_3-way'!X291^(1/3)*SIN('OddsRatio_working_3-way'!Y291/3)</f>
        <v>0.10034181471788794</v>
      </c>
      <c r="AD291" s="11">
        <f>'OddsRatio_working_3-way'!X291^(1/3)*SIN(('OddsRatio_working_3-way'!Y291+2*PI())/3)</f>
        <v>0.41869651822367737</v>
      </c>
      <c r="AE291" s="11">
        <f>'OddsRatio_working_3-way'!X291^(1/3)*SIN(('OddsRatio_working_3-way'!Y291+4*PI())/3)</f>
        <v>-0.51903833294156532</v>
      </c>
      <c r="AF291" s="11">
        <f>-'OddsRatio_working_3-way'!U291/(3*'OddsRatio_working_3-way'!X291^(1/3))*COS(('OddsRatio_working_3-way'!Y291)/3)</f>
        <v>0.54140146874874651</v>
      </c>
      <c r="AG291" s="11">
        <f>-'OddsRatio_working_3-way'!U291/(3*'OddsRatio_working_3-way'!X291^(1/3))*COS(('OddsRatio_working_3-way'!Y291+2*PI())/3)</f>
        <v>-0.35759929498189552</v>
      </c>
      <c r="AH291" s="11">
        <f>-'OddsRatio_working_3-way'!U291/(3*'OddsRatio_working_3-way'!X291^(1/3))*COS(('OddsRatio_working_3-way'!Y291+4*PI())/3)</f>
        <v>-0.18380217376685115</v>
      </c>
      <c r="AI291" s="11">
        <f>'OddsRatio_working_3-way'!U291/(3*'OddsRatio_working_3-way'!X291^(1/3))*SIN(('OddsRatio_working_3-way'!Y291)/3)</f>
        <v>-0.10034181471788794</v>
      </c>
      <c r="AJ291" s="11">
        <f>'OddsRatio_working_3-way'!U291/(3*'OddsRatio_working_3-way'!X291^(1/3))*SIN(('OddsRatio_working_3-way'!Y291+2*PI())/3)</f>
        <v>-0.41869651822367737</v>
      </c>
      <c r="AK291" s="11">
        <f>'OddsRatio_working_3-way'!U291/(3*'OddsRatio_working_3-way'!X291^(1/3))*SIN(('OddsRatio_working_3-way'!Y291+4*PI())/3)</f>
        <v>0.51903833294156532</v>
      </c>
      <c r="AL291" s="11">
        <f>'OddsRatio_working_3-way'!Z291+'OddsRatio_working_3-way'!AF291</f>
        <v>1.082802937497493</v>
      </c>
      <c r="AM291" s="11">
        <f>'OddsRatio_working_3-way'!AA291+'OddsRatio_working_3-way'!AG291</f>
        <v>-0.71519858996379104</v>
      </c>
      <c r="AN291" s="11">
        <f>'OddsRatio_working_3-way'!AB291+'OddsRatio_working_3-way'!AH291</f>
        <v>-0.3676043475337023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1.082802937497493</v>
      </c>
      <c r="AS291" s="11">
        <f>IF(('OddsRatio_working_3-way'!X291=0),IF(Q291&gt;0,-Q291^(1/3),(-Q291)^(1/3)),'OddsRatio_working_3-way'!AM291-'OddsRatio_working_3-way'!R291/3)</f>
        <v>-0.71519858996379104</v>
      </c>
      <c r="AT291" s="11">
        <f>IF(('OddsRatio_working_3-way'!X291=0),IF(Q291&gt;0,-Q291^(1/3),(-Q291)^(1/3)),'OddsRatio_working_3-way'!AN291-'OddsRatio_working_3-way'!R291/3)</f>
        <v>-0.3676043475337023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9">
        <f t="shared" si="65"/>
        <v>0.35430837131899623</v>
      </c>
      <c r="E292" s="9">
        <f t="shared" si="66"/>
        <v>0.26364987205336887</v>
      </c>
      <c r="F292" s="9">
        <f t="shared" si="67"/>
        <v>0.3820417566276349</v>
      </c>
      <c r="G292" s="9">
        <f t="shared" si="68"/>
        <v>1.0783432834274731</v>
      </c>
      <c r="H292" s="9">
        <f t="shared" si="69"/>
        <v>2.8224001489924295</v>
      </c>
      <c r="I292" s="9">
        <f t="shared" si="70"/>
        <v>3.7929091040771556</v>
      </c>
      <c r="J292" s="9">
        <f t="shared" si="71"/>
        <v>2.6175149251412098</v>
      </c>
      <c r="K292" s="11">
        <f t="shared" si="72"/>
        <v>0.37174721189591081</v>
      </c>
      <c r="L292" s="11">
        <f t="shared" si="73"/>
        <v>0.2785515320334262</v>
      </c>
      <c r="M292" s="11">
        <f t="shared" si="74"/>
        <v>0.4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-0.27195120688405428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0.2394093464911827</v>
      </c>
      <c r="Q292" s="11">
        <f>2*'OddsRatio_working_3-way'!K292*'OddsRatio_working_3-way'!L292*'OddsRatio_working_3-way'!M292</f>
        <v>8.284060432220855E-2</v>
      </c>
      <c r="R292" s="11">
        <f t="shared" si="75"/>
        <v>0</v>
      </c>
      <c r="S292" s="11">
        <f t="shared" si="76"/>
        <v>-0.88033934187780338</v>
      </c>
      <c r="T292" s="11">
        <f t="shared" si="77"/>
        <v>-0.30461568923107385</v>
      </c>
      <c r="U292" s="11">
        <f>'OddsRatio_working_3-way'!S292-'OddsRatio_working_3-way'!R292^2/3</f>
        <v>-0.88033934187780338</v>
      </c>
      <c r="V292" s="11">
        <f>'OddsRatio_working_3-way'!S292*'OddsRatio_working_3-way'!R292/3-2*'OddsRatio_working_3-way'!R292^3/27-'OddsRatio_working_3-way'!T292</f>
        <v>0.30461568923107385</v>
      </c>
      <c r="W292" s="11">
        <f>'OddsRatio_working_3-way'!V292^2+4*'OddsRatio_working_3-way'!U292^3/27</f>
        <v>-8.2849356658736134E-3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0.15896198743063999</v>
      </c>
      <c r="Y292" s="11">
        <f>IF('OddsRatio_working_3-way'!W292&gt;=0,IF('OddsRatio_working_3-way'!V292+SQRT('OddsRatio_working_3-way'!W292)&gt;0,0,PI()),ACOS('OddsRatio_working_3-way'!V292/(2*'OddsRatio_working_3-way'!X292)))</f>
        <v>0.29036290957979038</v>
      </c>
      <c r="Z292" s="11">
        <f>'OddsRatio_working_3-way'!X292^(1/3)*COS('OddsRatio_working_3-way'!Y292/3)</f>
        <v>0.53917164171373655</v>
      </c>
      <c r="AA292" s="11">
        <f>'OddsRatio_working_3-way'!X292^(1/3)*COS(('OddsRatio_working_3-way'!Y292+2*PI())/3)</f>
        <v>-0.31492113874740935</v>
      </c>
      <c r="AB292" s="11">
        <f>'OddsRatio_working_3-way'!X292^(1/3)*COS(('OddsRatio_working_3-way'!Y292+4*PI())/3)</f>
        <v>-0.22425050296632687</v>
      </c>
      <c r="AC292" s="11">
        <f>'OddsRatio_working_3-way'!X292^(1/3)*SIN('OddsRatio_working_3-way'!Y292/3)</f>
        <v>5.2348715975802443E-2</v>
      </c>
      <c r="AD292" s="11">
        <f>'OddsRatio_working_3-way'!X292^(1/3)*SIN(('OddsRatio_working_3-way'!Y292+2*PI())/3)</f>
        <v>0.4407619807363562</v>
      </c>
      <c r="AE292" s="11">
        <f>'OddsRatio_working_3-way'!X292^(1/3)*SIN(('OddsRatio_working_3-way'!Y292+4*PI())/3)</f>
        <v>-0.49311069671215868</v>
      </c>
      <c r="AF292" s="11">
        <f>-'OddsRatio_working_3-way'!U292/(3*'OddsRatio_working_3-way'!X292^(1/3))*COS(('OddsRatio_working_3-way'!Y292)/3)</f>
        <v>0.53917164171373655</v>
      </c>
      <c r="AG292" s="11">
        <f>-'OddsRatio_working_3-way'!U292/(3*'OddsRatio_working_3-way'!X292^(1/3))*COS(('OddsRatio_working_3-way'!Y292+2*PI())/3)</f>
        <v>-0.31492113874740935</v>
      </c>
      <c r="AH292" s="11">
        <f>-'OddsRatio_working_3-way'!U292/(3*'OddsRatio_working_3-way'!X292^(1/3))*COS(('OddsRatio_working_3-way'!Y292+4*PI())/3)</f>
        <v>-0.22425050296632687</v>
      </c>
      <c r="AI292" s="11">
        <f>'OddsRatio_working_3-way'!U292/(3*'OddsRatio_working_3-way'!X292^(1/3))*SIN(('OddsRatio_working_3-way'!Y292)/3)</f>
        <v>-5.2348715975802443E-2</v>
      </c>
      <c r="AJ292" s="11">
        <f>'OddsRatio_working_3-way'!U292/(3*'OddsRatio_working_3-way'!X292^(1/3))*SIN(('OddsRatio_working_3-way'!Y292+2*PI())/3)</f>
        <v>-0.4407619807363562</v>
      </c>
      <c r="AK292" s="11">
        <f>'OddsRatio_working_3-way'!U292/(3*'OddsRatio_working_3-way'!X292^(1/3))*SIN(('OddsRatio_working_3-way'!Y292+4*PI())/3)</f>
        <v>0.49311069671215868</v>
      </c>
      <c r="AL292" s="11">
        <f>'OddsRatio_working_3-way'!Z292+'OddsRatio_working_3-way'!AF292</f>
        <v>1.0783432834274731</v>
      </c>
      <c r="AM292" s="11">
        <f>'OddsRatio_working_3-way'!AA292+'OddsRatio_working_3-way'!AG292</f>
        <v>-0.62984227749481869</v>
      </c>
      <c r="AN292" s="11">
        <f>'OddsRatio_working_3-way'!AB292+'OddsRatio_working_3-way'!AH292</f>
        <v>-0.44850100593265374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1.0783432834274731</v>
      </c>
      <c r="AS292" s="11">
        <f>IF(('OddsRatio_working_3-way'!X292=0),IF(Q292&gt;0,-Q292^(1/3),(-Q292)^(1/3)),'OddsRatio_working_3-way'!AM292-'OddsRatio_working_3-way'!R292/3)</f>
        <v>-0.62984227749481869</v>
      </c>
      <c r="AT292" s="11">
        <f>IF(('OddsRatio_working_3-way'!X292=0),IF(Q292&gt;0,-Q292^(1/3),(-Q292)^(1/3)),'OddsRatio_working_3-way'!AN292-'OddsRatio_working_3-way'!R292/3)</f>
        <v>-0.44850100593265374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9">
        <f t="shared" si="65"/>
        <v>0.55881001483620218</v>
      </c>
      <c r="E293" s="9">
        <f t="shared" si="66"/>
        <v>0.23689782089343947</v>
      </c>
      <c r="F293" s="9">
        <f t="shared" si="67"/>
        <v>0.20429216427035846</v>
      </c>
      <c r="G293" s="9">
        <f t="shared" si="68"/>
        <v>1.0526892824641996</v>
      </c>
      <c r="H293" s="9">
        <f t="shared" si="69"/>
        <v>1.7895169618481497</v>
      </c>
      <c r="I293" s="9">
        <f t="shared" si="70"/>
        <v>4.2212292043404505</v>
      </c>
      <c r="J293" s="9">
        <f t="shared" si="71"/>
        <v>4.8949503451175387</v>
      </c>
      <c r="K293" s="11">
        <f t="shared" si="72"/>
        <v>0.5714285714285714</v>
      </c>
      <c r="L293" s="11">
        <f t="shared" si="73"/>
        <v>0.24630541871921185</v>
      </c>
      <c r="M293" s="11">
        <f t="shared" si="74"/>
        <v>0.21276595744680851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-0.25428601374519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0.22489406621049007</v>
      </c>
      <c r="Q293" s="11">
        <f>2*'OddsRatio_working_3-way'!K293*'OddsRatio_working_3-way'!L293*'OddsRatio_working_3-way'!M293</f>
        <v>5.9891895129291634E-2</v>
      </c>
      <c r="R293" s="11">
        <f t="shared" si="75"/>
        <v>0</v>
      </c>
      <c r="S293" s="11">
        <f t="shared" si="76"/>
        <v>-0.88441382559029602</v>
      </c>
      <c r="T293" s="11">
        <f t="shared" si="77"/>
        <v>-0.23552964729435313</v>
      </c>
      <c r="U293" s="11">
        <f>'OddsRatio_working_3-way'!S293-'OddsRatio_working_3-way'!R293^2/3</f>
        <v>-0.88441382559029602</v>
      </c>
      <c r="V293" s="11">
        <f>'OddsRatio_working_3-way'!S293*'OddsRatio_working_3-way'!R293/3-2*'OddsRatio_working_3-way'!R293^3/27-'OddsRatio_working_3-way'!T293</f>
        <v>0.23552964729435313</v>
      </c>
      <c r="W293" s="11">
        <f>'OddsRatio_working_3-way'!V293^2+4*'OddsRatio_working_3-way'!U293^3/27</f>
        <v>-4.701137305304702E-2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0.16006685150871292</v>
      </c>
      <c r="Y293" s="11">
        <f>IF('OddsRatio_working_3-way'!W293&gt;=0,IF('OddsRatio_working_3-way'!V293+SQRT('OddsRatio_working_3-way'!W293)&gt;0,0,PI()),ACOS('OddsRatio_working_3-way'!V293/(2*'OddsRatio_working_3-way'!X293)))</f>
        <v>0.74406313655348721</v>
      </c>
      <c r="Z293" s="11">
        <f>'OddsRatio_working_3-way'!X293^(1/3)*COS('OddsRatio_working_3-way'!Y293/3)</f>
        <v>0.52634464123209979</v>
      </c>
      <c r="AA293" s="11">
        <f>'OddsRatio_working_3-way'!X293^(1/3)*COS(('OddsRatio_working_3-way'!Y293+2*PI())/3)</f>
        <v>-0.3786038820811149</v>
      </c>
      <c r="AB293" s="11">
        <f>'OddsRatio_working_3-way'!X293^(1/3)*COS(('OddsRatio_working_3-way'!Y293+4*PI())/3)</f>
        <v>-0.14774075915098508</v>
      </c>
      <c r="AC293" s="11">
        <f>'OddsRatio_working_3-way'!X293^(1/3)*SIN('OddsRatio_working_3-way'!Y293/3)</f>
        <v>0.13328888616966825</v>
      </c>
      <c r="AD293" s="11">
        <f>'OddsRatio_working_3-way'!X293^(1/3)*SIN(('OddsRatio_working_3-way'!Y293+2*PI())/3)</f>
        <v>0.3891833873679707</v>
      </c>
      <c r="AE293" s="11">
        <f>'OddsRatio_working_3-way'!X293^(1/3)*SIN(('OddsRatio_working_3-way'!Y293+4*PI())/3)</f>
        <v>-0.52247227353763881</v>
      </c>
      <c r="AF293" s="11">
        <f>-'OddsRatio_working_3-way'!U293/(3*'OddsRatio_working_3-way'!X293^(1/3))*COS(('OddsRatio_working_3-way'!Y293)/3)</f>
        <v>0.52634464123209979</v>
      </c>
      <c r="AG293" s="11">
        <f>-'OddsRatio_working_3-way'!U293/(3*'OddsRatio_working_3-way'!X293^(1/3))*COS(('OddsRatio_working_3-way'!Y293+2*PI())/3)</f>
        <v>-0.3786038820811149</v>
      </c>
      <c r="AH293" s="11">
        <f>-'OddsRatio_working_3-way'!U293/(3*'OddsRatio_working_3-way'!X293^(1/3))*COS(('OddsRatio_working_3-way'!Y293+4*PI())/3)</f>
        <v>-0.14774075915098508</v>
      </c>
      <c r="AI293" s="11">
        <f>'OddsRatio_working_3-way'!U293/(3*'OddsRatio_working_3-way'!X293^(1/3))*SIN(('OddsRatio_working_3-way'!Y293)/3)</f>
        <v>-0.13328888616966825</v>
      </c>
      <c r="AJ293" s="11">
        <f>'OddsRatio_working_3-way'!U293/(3*'OddsRatio_working_3-way'!X293^(1/3))*SIN(('OddsRatio_working_3-way'!Y293+2*PI())/3)</f>
        <v>-0.3891833873679707</v>
      </c>
      <c r="AK293" s="11">
        <f>'OddsRatio_working_3-way'!U293/(3*'OddsRatio_working_3-way'!X293^(1/3))*SIN(('OddsRatio_working_3-way'!Y293+4*PI())/3)</f>
        <v>0.52247227353763881</v>
      </c>
      <c r="AL293" s="11">
        <f>'OddsRatio_working_3-way'!Z293+'OddsRatio_working_3-way'!AF293</f>
        <v>1.0526892824641996</v>
      </c>
      <c r="AM293" s="11">
        <f>'OddsRatio_working_3-way'!AA293+'OddsRatio_working_3-way'!AG293</f>
        <v>-0.75720776416222979</v>
      </c>
      <c r="AN293" s="11">
        <f>'OddsRatio_working_3-way'!AB293+'OddsRatio_working_3-way'!AH293</f>
        <v>-0.29548151830197017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1.0526892824641996</v>
      </c>
      <c r="AS293" s="11">
        <f>IF(('OddsRatio_working_3-way'!X293=0),IF(Q293&gt;0,-Q293^(1/3),(-Q293)^(1/3)),'OddsRatio_working_3-way'!AM293-'OddsRatio_working_3-way'!R293/3)</f>
        <v>-0.75720776416222979</v>
      </c>
      <c r="AT293" s="11">
        <f>IF(('OddsRatio_working_3-way'!X293=0),IF(Q293&gt;0,-Q293^(1/3),(-Q293)^(1/3)),'OddsRatio_working_3-way'!AN293-'OddsRatio_working_3-way'!R293/3)</f>
        <v>-0.29548151830197017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9">
        <f t="shared" si="65"/>
        <v>0.14462984264287193</v>
      </c>
      <c r="E294" s="9">
        <f t="shared" si="66"/>
        <v>0.20706764698413016</v>
      </c>
      <c r="F294" s="9">
        <f t="shared" si="67"/>
        <v>0.64830251037299802</v>
      </c>
      <c r="G294" s="9">
        <f t="shared" si="68"/>
        <v>1.0637054612676096</v>
      </c>
      <c r="H294" s="9">
        <f t="shared" si="69"/>
        <v>6.9142023646479087</v>
      </c>
      <c r="I294" s="9">
        <f t="shared" si="70"/>
        <v>4.8293396605633951</v>
      </c>
      <c r="J294" s="9">
        <f t="shared" si="71"/>
        <v>1.5424897852464807</v>
      </c>
      <c r="K294" s="11">
        <f t="shared" si="72"/>
        <v>0.1524390243902439</v>
      </c>
      <c r="L294" s="11">
        <f t="shared" si="73"/>
        <v>0.21739130434782611</v>
      </c>
      <c r="M294" s="11">
        <f t="shared" si="74"/>
        <v>0.66225165562913912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-0.22403137794694961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0.21222075523375444</v>
      </c>
      <c r="Q294" s="11">
        <f>2*'OddsRatio_working_3-way'!K294*'OddsRatio_working_3-way'!L294*'OddsRatio_working_3-way'!M294</f>
        <v>4.3892607080404239E-2</v>
      </c>
      <c r="R294" s="11">
        <f t="shared" si="75"/>
        <v>0</v>
      </c>
      <c r="S294" s="11">
        <f t="shared" si="76"/>
        <v>-0.94728139057381544</v>
      </c>
      <c r="T294" s="11">
        <f t="shared" si="77"/>
        <v>-0.1959216940173352</v>
      </c>
      <c r="U294" s="11">
        <f>'OddsRatio_working_3-way'!S294-'OddsRatio_working_3-way'!R294^2/3</f>
        <v>-0.94728139057381544</v>
      </c>
      <c r="V294" s="11">
        <f>'OddsRatio_working_3-way'!S294*'OddsRatio_working_3-way'!R294/3-2*'OddsRatio_working_3-way'!R294^3/27-'OddsRatio_working_3-way'!T294</f>
        <v>0.1959216940173352</v>
      </c>
      <c r="W294" s="11">
        <f>'OddsRatio_working_3-way'!V294^2+4*'OddsRatio_working_3-way'!U294^3/27</f>
        <v>-8.7545861483282902E-2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0.17743391140781489</v>
      </c>
      <c r="Y294" s="11">
        <f>IF('OddsRatio_working_3-way'!W294&gt;=0,IF('OddsRatio_working_3-way'!V294+SQRT('OddsRatio_working_3-way'!W294)&gt;0,0,PI()),ACOS('OddsRatio_working_3-way'!V294/(2*'OddsRatio_working_3-way'!X294)))</f>
        <v>0.98591833512857563</v>
      </c>
      <c r="Z294" s="11">
        <f>'OddsRatio_working_3-way'!X294^(1/3)*COS('OddsRatio_working_3-way'!Y294/3)</f>
        <v>0.53185273063380478</v>
      </c>
      <c r="AA294" s="11">
        <f>'OddsRatio_working_3-way'!X294^(1/3)*COS(('OddsRatio_working_3-way'!Y294+2*PI())/3)</f>
        <v>-0.4229927599768612</v>
      </c>
      <c r="AB294" s="11">
        <f>'OddsRatio_working_3-way'!X294^(1/3)*COS(('OddsRatio_working_3-way'!Y294+4*PI())/3)</f>
        <v>-0.10885997065694381</v>
      </c>
      <c r="AC294" s="11">
        <f>'OddsRatio_working_3-way'!X294^(1/3)*SIN('OddsRatio_working_3-way'!Y294/3)</f>
        <v>0.18136465047514252</v>
      </c>
      <c r="AD294" s="11">
        <f>'OddsRatio_working_3-way'!X294^(1/3)*SIN(('OddsRatio_working_3-way'!Y294+2*PI())/3)</f>
        <v>0.36991565056342596</v>
      </c>
      <c r="AE294" s="11">
        <f>'OddsRatio_working_3-way'!X294^(1/3)*SIN(('OddsRatio_working_3-way'!Y294+4*PI())/3)</f>
        <v>-0.55128030103856829</v>
      </c>
      <c r="AF294" s="11">
        <f>-'OddsRatio_working_3-way'!U294/(3*'OddsRatio_working_3-way'!X294^(1/3))*COS(('OddsRatio_working_3-way'!Y294)/3)</f>
        <v>0.53185273063380489</v>
      </c>
      <c r="AG294" s="11">
        <f>-'OddsRatio_working_3-way'!U294/(3*'OddsRatio_working_3-way'!X294^(1/3))*COS(('OddsRatio_working_3-way'!Y294+2*PI())/3)</f>
        <v>-0.42299275997686125</v>
      </c>
      <c r="AH294" s="11">
        <f>-'OddsRatio_working_3-way'!U294/(3*'OddsRatio_working_3-way'!X294^(1/3))*COS(('OddsRatio_working_3-way'!Y294+4*PI())/3)</f>
        <v>-0.10885997065694382</v>
      </c>
      <c r="AI294" s="11">
        <f>'OddsRatio_working_3-way'!U294/(3*'OddsRatio_working_3-way'!X294^(1/3))*SIN(('OddsRatio_working_3-way'!Y294)/3)</f>
        <v>-0.18136465047514255</v>
      </c>
      <c r="AJ294" s="11">
        <f>'OddsRatio_working_3-way'!U294/(3*'OddsRatio_working_3-way'!X294^(1/3))*SIN(('OddsRatio_working_3-way'!Y294+2*PI())/3)</f>
        <v>-0.36991565056342601</v>
      </c>
      <c r="AK294" s="11">
        <f>'OddsRatio_working_3-way'!U294/(3*'OddsRatio_working_3-way'!X294^(1/3))*SIN(('OddsRatio_working_3-way'!Y294+4*PI())/3)</f>
        <v>0.5512803010385684</v>
      </c>
      <c r="AL294" s="11">
        <f>'OddsRatio_working_3-way'!Z294+'OddsRatio_working_3-way'!AF294</f>
        <v>1.0637054612676096</v>
      </c>
      <c r="AM294" s="11">
        <f>'OddsRatio_working_3-way'!AA294+'OddsRatio_working_3-way'!AG294</f>
        <v>-0.84598551995372251</v>
      </c>
      <c r="AN294" s="11">
        <f>'OddsRatio_working_3-way'!AB294+'OddsRatio_working_3-way'!AH294</f>
        <v>-0.21771994131388761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1.0637054612676096</v>
      </c>
      <c r="AS294" s="11">
        <f>IF(('OddsRatio_working_3-way'!X294=0),IF(Q294&gt;0,-Q294^(1/3),(-Q294)^(1/3)),'OddsRatio_working_3-way'!AM294-'OddsRatio_working_3-way'!R294/3)</f>
        <v>-0.84598551995372251</v>
      </c>
      <c r="AT294" s="11">
        <f>IF(('OddsRatio_working_3-way'!X294=0),IF(Q294&gt;0,-Q294^(1/3),(-Q294)^(1/3)),'OddsRatio_working_3-way'!AN294-'OddsRatio_working_3-way'!R294/3)</f>
        <v>-0.21771994131388761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9">
        <f t="shared" si="65"/>
        <v>0.54619187851925888</v>
      </c>
      <c r="E295" s="9">
        <f t="shared" si="66"/>
        <v>0.25282328711794805</v>
      </c>
      <c r="F295" s="9">
        <f t="shared" si="67"/>
        <v>0.2009848343627931</v>
      </c>
      <c r="G295" s="9">
        <f t="shared" si="68"/>
        <v>1.0517195196302223</v>
      </c>
      <c r="H295" s="9">
        <f t="shared" si="69"/>
        <v>1.8308584205078759</v>
      </c>
      <c r="I295" s="9">
        <f t="shared" si="70"/>
        <v>3.955331850160924</v>
      </c>
      <c r="J295" s="9">
        <f t="shared" si="71"/>
        <v>4.9754997842022401</v>
      </c>
      <c r="K295" s="11">
        <f t="shared" si="72"/>
        <v>0.55865921787709494</v>
      </c>
      <c r="L295" s="11">
        <f t="shared" si="73"/>
        <v>0.26246719160104987</v>
      </c>
      <c r="M295" s="11">
        <f t="shared" si="74"/>
        <v>0.20920502092050208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-0.25740638045405029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0.22638646525510719</v>
      </c>
      <c r="Q295" s="11">
        <f>2*'OddsRatio_working_3-way'!K295*'OddsRatio_working_3-way'!L295*'OddsRatio_working_3-way'!M295</f>
        <v>6.1351345597590021E-2</v>
      </c>
      <c r="R295" s="11">
        <f t="shared" si="75"/>
        <v>0</v>
      </c>
      <c r="S295" s="11">
        <f t="shared" si="76"/>
        <v>-0.87949049613989472</v>
      </c>
      <c r="T295" s="11">
        <f t="shared" si="77"/>
        <v>-0.23834430789699043</v>
      </c>
      <c r="U295" s="11">
        <f>'OddsRatio_working_3-way'!S295-'OddsRatio_working_3-way'!R295^2/3</f>
        <v>-0.87949049613989472</v>
      </c>
      <c r="V295" s="11">
        <f>'OddsRatio_working_3-way'!S295*'OddsRatio_working_3-way'!R295/3-2*'OddsRatio_working_3-way'!R295^3/27-'OddsRatio_working_3-way'!T295</f>
        <v>0.23834430789699043</v>
      </c>
      <c r="W295" s="11">
        <f>'OddsRatio_working_3-way'!V295^2+4*'OddsRatio_working_3-way'!U295^3/27</f>
        <v>-4.3975547312154042E-2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0.15873213003283979</v>
      </c>
      <c r="Y295" s="11">
        <f>IF('OddsRatio_working_3-way'!W295&gt;=0,IF('OddsRatio_working_3-way'!V295+SQRT('OddsRatio_working_3-way'!W295)&gt;0,0,PI()),ACOS('OddsRatio_working_3-way'!V295/(2*'OddsRatio_working_3-way'!X295)))</f>
        <v>0.72156140613163722</v>
      </c>
      <c r="Z295" s="11">
        <f>'OddsRatio_working_3-way'!X295^(1/3)*COS('OddsRatio_working_3-way'!Y295/3)</f>
        <v>0.52585975981511124</v>
      </c>
      <c r="AA295" s="11">
        <f>'OddsRatio_working_3-way'!X295^(1/3)*COS(('OddsRatio_working_3-way'!Y295+2*PI())/3)</f>
        <v>-0.37462705440346145</v>
      </c>
      <c r="AB295" s="11">
        <f>'OddsRatio_working_3-way'!X295^(1/3)*COS(('OddsRatio_working_3-way'!Y295+4*PI())/3)</f>
        <v>-0.1512327054116499</v>
      </c>
      <c r="AC295" s="11">
        <f>'OddsRatio_working_3-way'!X295^(1/3)*SIN('OddsRatio_working_3-way'!Y295/3)</f>
        <v>0.12897678752586367</v>
      </c>
      <c r="AD295" s="11">
        <f>'OddsRatio_working_3-way'!X295^(1/3)*SIN(('OddsRatio_working_3-way'!Y295+2*PI())/3)</f>
        <v>0.39091951706493783</v>
      </c>
      <c r="AE295" s="11">
        <f>'OddsRatio_working_3-way'!X295^(1/3)*SIN(('OddsRatio_working_3-way'!Y295+4*PI())/3)</f>
        <v>-0.51989630459080149</v>
      </c>
      <c r="AF295" s="11">
        <f>-'OddsRatio_working_3-way'!U295/(3*'OddsRatio_working_3-way'!X295^(1/3))*COS(('OddsRatio_working_3-way'!Y295)/3)</f>
        <v>0.52585975981511113</v>
      </c>
      <c r="AG295" s="11">
        <f>-'OddsRatio_working_3-way'!U295/(3*'OddsRatio_working_3-way'!X295^(1/3))*COS(('OddsRatio_working_3-way'!Y295+2*PI())/3)</f>
        <v>-0.37462705440346139</v>
      </c>
      <c r="AH295" s="11">
        <f>-'OddsRatio_working_3-way'!U295/(3*'OddsRatio_working_3-way'!X295^(1/3))*COS(('OddsRatio_working_3-way'!Y295+4*PI())/3)</f>
        <v>-0.15123270541164988</v>
      </c>
      <c r="AI295" s="11">
        <f>'OddsRatio_working_3-way'!U295/(3*'OddsRatio_working_3-way'!X295^(1/3))*SIN(('OddsRatio_working_3-way'!Y295)/3)</f>
        <v>-0.12897678752586364</v>
      </c>
      <c r="AJ295" s="11">
        <f>'OddsRatio_working_3-way'!U295/(3*'OddsRatio_working_3-way'!X295^(1/3))*SIN(('OddsRatio_working_3-way'!Y295+2*PI())/3)</f>
        <v>-0.39091951706493772</v>
      </c>
      <c r="AK295" s="11">
        <f>'OddsRatio_working_3-way'!U295/(3*'OddsRatio_working_3-way'!X295^(1/3))*SIN(('OddsRatio_working_3-way'!Y295+4*PI())/3)</f>
        <v>0.51989630459080138</v>
      </c>
      <c r="AL295" s="11">
        <f>'OddsRatio_working_3-way'!Z295+'OddsRatio_working_3-way'!AF295</f>
        <v>1.0517195196302223</v>
      </c>
      <c r="AM295" s="11">
        <f>'OddsRatio_working_3-way'!AA295+'OddsRatio_working_3-way'!AG295</f>
        <v>-0.74925410880692289</v>
      </c>
      <c r="AN295" s="11">
        <f>'OddsRatio_working_3-way'!AB295+'OddsRatio_working_3-way'!AH295</f>
        <v>-0.30246541082329981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1.0517195196302223</v>
      </c>
      <c r="AS295" s="11">
        <f>IF(('OddsRatio_working_3-way'!X295=0),IF(Q295&gt;0,-Q295^(1/3),(-Q295)^(1/3)),'OddsRatio_working_3-way'!AM295-'OddsRatio_working_3-way'!R295/3)</f>
        <v>-0.74925410880692289</v>
      </c>
      <c r="AT295" s="11">
        <f>IF(('OddsRatio_working_3-way'!X295=0),IF(Q295&gt;0,-Q295^(1/3),(-Q295)^(1/3)),'OddsRatio_working_3-way'!AN295-'OddsRatio_working_3-way'!R295/3)</f>
        <v>-0.30246541082329981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9">
        <f t="shared" si="65"/>
        <v>0.54651128484999523</v>
      </c>
      <c r="E296" s="9">
        <f t="shared" si="66"/>
        <v>0.26578355235904827</v>
      </c>
      <c r="F296" s="9">
        <f t="shared" si="67"/>
        <v>0.18770516279095648</v>
      </c>
      <c r="G296" s="9">
        <f t="shared" si="68"/>
        <v>1.0503650413160357</v>
      </c>
      <c r="H296" s="9">
        <f t="shared" si="69"/>
        <v>1.8297883826396686</v>
      </c>
      <c r="I296" s="9">
        <f t="shared" si="70"/>
        <v>3.7624600586611741</v>
      </c>
      <c r="J296" s="9">
        <f t="shared" si="71"/>
        <v>5.3275039702220672</v>
      </c>
      <c r="K296" s="11">
        <f t="shared" si="72"/>
        <v>0.55865921787709494</v>
      </c>
      <c r="L296" s="11">
        <f t="shared" si="73"/>
        <v>0.27548209366391185</v>
      </c>
      <c r="M296" s="11">
        <f t="shared" si="74"/>
        <v>0.1953125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-0.2573063112716808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0.22664269664650566</v>
      </c>
      <c r="Q296" s="11">
        <f>2*'OddsRatio_working_3-way'!K296*'OddsRatio_working_3-way'!L296*'OddsRatio_working_3-way'!M296</f>
        <v>6.0117426166181875E-2</v>
      </c>
      <c r="R296" s="11">
        <f t="shared" si="75"/>
        <v>0</v>
      </c>
      <c r="S296" s="11">
        <f t="shared" si="76"/>
        <v>-0.88082836183214142</v>
      </c>
      <c r="T296" s="11">
        <f t="shared" si="77"/>
        <v>-0.23364147528704018</v>
      </c>
      <c r="U296" s="11">
        <f>'OddsRatio_working_3-way'!S296-'OddsRatio_working_3-way'!R296^2/3</f>
        <v>-0.88082836183214142</v>
      </c>
      <c r="V296" s="11">
        <f>'OddsRatio_working_3-way'!S296*'OddsRatio_working_3-way'!R296/3-2*'OddsRatio_working_3-way'!R296^3/27-'OddsRatio_working_3-way'!T296</f>
        <v>0.23364147528704018</v>
      </c>
      <c r="W296" s="11">
        <f>'OddsRatio_working_3-way'!V296^2+4*'OddsRatio_working_3-way'!U296^3/27</f>
        <v>-4.6655848033223826E-2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0.15909445858320179</v>
      </c>
      <c r="Y296" s="11">
        <f>IF('OddsRatio_working_3-way'!W296&gt;=0,IF('OddsRatio_working_3-way'!V296+SQRT('OddsRatio_working_3-way'!W296)&gt;0,0,PI()),ACOS('OddsRatio_working_3-way'!V296/(2*'OddsRatio_working_3-way'!X296)))</f>
        <v>0.74618292749442217</v>
      </c>
      <c r="Z296" s="11">
        <f>'OddsRatio_working_3-way'!X296^(1/3)*COS('OddsRatio_working_3-way'!Y296/3)</f>
        <v>0.52518252065801796</v>
      </c>
      <c r="AA296" s="11">
        <f>'OddsRatio_working_3-way'!X296^(1/3)*COS(('OddsRatio_working_3-way'!Y296+2*PI())/3)</f>
        <v>-0.37811000536419059</v>
      </c>
      <c r="AB296" s="11">
        <f>'OddsRatio_working_3-way'!X296^(1/3)*COS(('OddsRatio_working_3-way'!Y296+4*PI())/3)</f>
        <v>-0.14707251529382753</v>
      </c>
      <c r="AC296" s="11">
        <f>'OddsRatio_working_3-way'!X296^(1/3)*SIN('OddsRatio_working_3-way'!Y296/3)</f>
        <v>0.13338955708501984</v>
      </c>
      <c r="AD296" s="11">
        <f>'OddsRatio_working_3-way'!X296^(1/3)*SIN(('OddsRatio_working_3-way'!Y296+2*PI())/3)</f>
        <v>0.38812662597087949</v>
      </c>
      <c r="AE296" s="11">
        <f>'OddsRatio_working_3-way'!X296^(1/3)*SIN(('OddsRatio_working_3-way'!Y296+4*PI())/3)</f>
        <v>-0.52151618305589909</v>
      </c>
      <c r="AF296" s="11">
        <f>-'OddsRatio_working_3-way'!U296/(3*'OddsRatio_working_3-way'!X296^(1/3))*COS(('OddsRatio_working_3-way'!Y296)/3)</f>
        <v>0.52518252065801785</v>
      </c>
      <c r="AG296" s="11">
        <f>-'OddsRatio_working_3-way'!U296/(3*'OddsRatio_working_3-way'!X296^(1/3))*COS(('OddsRatio_working_3-way'!Y296+2*PI())/3)</f>
        <v>-0.37811000536419048</v>
      </c>
      <c r="AH296" s="11">
        <f>-'OddsRatio_working_3-way'!U296/(3*'OddsRatio_working_3-way'!X296^(1/3))*COS(('OddsRatio_working_3-way'!Y296+4*PI())/3)</f>
        <v>-0.1470725152938275</v>
      </c>
      <c r="AI296" s="11">
        <f>'OddsRatio_working_3-way'!U296/(3*'OddsRatio_working_3-way'!X296^(1/3))*SIN(('OddsRatio_working_3-way'!Y296)/3)</f>
        <v>-0.13338955708501982</v>
      </c>
      <c r="AJ296" s="11">
        <f>'OddsRatio_working_3-way'!U296/(3*'OddsRatio_working_3-way'!X296^(1/3))*SIN(('OddsRatio_working_3-way'!Y296+2*PI())/3)</f>
        <v>-0.38812662597087938</v>
      </c>
      <c r="AK296" s="11">
        <f>'OddsRatio_working_3-way'!U296/(3*'OddsRatio_working_3-way'!X296^(1/3))*SIN(('OddsRatio_working_3-way'!Y296+4*PI())/3)</f>
        <v>0.52151618305589897</v>
      </c>
      <c r="AL296" s="11">
        <f>'OddsRatio_working_3-way'!Z296+'OddsRatio_working_3-way'!AF296</f>
        <v>1.0503650413160357</v>
      </c>
      <c r="AM296" s="11">
        <f>'OddsRatio_working_3-way'!AA296+'OddsRatio_working_3-way'!AG296</f>
        <v>-0.75622001072838108</v>
      </c>
      <c r="AN296" s="11">
        <f>'OddsRatio_working_3-way'!AB296+'OddsRatio_working_3-way'!AH296</f>
        <v>-0.29414503058765507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1.0503650413160357</v>
      </c>
      <c r="AS296" s="11">
        <f>IF(('OddsRatio_working_3-way'!X296=0),IF(Q296&gt;0,-Q296^(1/3),(-Q296)^(1/3)),'OddsRatio_working_3-way'!AM296-'OddsRatio_working_3-way'!R296/3)</f>
        <v>-0.75622001072838108</v>
      </c>
      <c r="AT296" s="11">
        <f>IF(('OddsRatio_working_3-way'!X296=0),IF(Q296&gt;0,-Q296^(1/3),(-Q296)^(1/3)),'OddsRatio_working_3-way'!AN296-'OddsRatio_working_3-way'!R296/3)</f>
        <v>-0.29414503058765507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9">
        <f t="shared" si="65"/>
        <v>0.42060720567412357</v>
      </c>
      <c r="E297" s="9">
        <f t="shared" si="66"/>
        <v>0.28619367948353575</v>
      </c>
      <c r="F297" s="9">
        <f t="shared" si="67"/>
        <v>0.29319911484234062</v>
      </c>
      <c r="G297" s="9">
        <f t="shared" si="68"/>
        <v>1.043572076688188</v>
      </c>
      <c r="H297" s="9">
        <f t="shared" si="69"/>
        <v>2.3775151412284079</v>
      </c>
      <c r="I297" s="9">
        <f t="shared" si="70"/>
        <v>3.4941372632847694</v>
      </c>
      <c r="J297" s="9">
        <f t="shared" si="71"/>
        <v>3.4106514971497139</v>
      </c>
      <c r="K297" s="11">
        <f t="shared" si="72"/>
        <v>0.43103448275862072</v>
      </c>
      <c r="L297" s="11">
        <f t="shared" si="73"/>
        <v>0.29498525073746312</v>
      </c>
      <c r="M297" s="11">
        <f t="shared" si="74"/>
        <v>0.30211480362537763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-0.27994204779812049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0.23124950638602043</v>
      </c>
      <c r="Q297" s="11">
        <f>2*'OddsRatio_working_3-way'!K297*'OddsRatio_working_3-way'!L297*'OddsRatio_working_3-way'!M297</f>
        <v>7.6827078533561591E-2</v>
      </c>
      <c r="R297" s="11">
        <f t="shared" si="75"/>
        <v>0</v>
      </c>
      <c r="S297" s="11">
        <f t="shared" si="76"/>
        <v>-0.82606206607728128</v>
      </c>
      <c r="T297" s="11">
        <f t="shared" si="77"/>
        <v>-0.27443922461039238</v>
      </c>
      <c r="U297" s="11">
        <f>'OddsRatio_working_3-way'!S297-'OddsRatio_working_3-way'!R297^2/3</f>
        <v>-0.82606206607728128</v>
      </c>
      <c r="V297" s="11">
        <f>'OddsRatio_working_3-way'!S297*'OddsRatio_working_3-way'!R297/3-2*'OddsRatio_working_3-way'!R297^3/27-'OddsRatio_working_3-way'!T297</f>
        <v>0.27443922461039238</v>
      </c>
      <c r="W297" s="11">
        <f>'OddsRatio_working_3-way'!V297^2+4*'OddsRatio_working_3-way'!U297^3/27</f>
        <v>-8.1923007553673516E-3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0.14448978230321405</v>
      </c>
      <c r="Y297" s="11">
        <f>IF('OddsRatio_working_3-way'!W297&gt;=0,IF('OddsRatio_working_3-way'!V297+SQRT('OddsRatio_working_3-way'!W297)&gt;0,0,PI()),ACOS('OddsRatio_working_3-way'!V297/(2*'OddsRatio_working_3-way'!X297)))</f>
        <v>0.31857137479182462</v>
      </c>
      <c r="Z297" s="11">
        <f>'OddsRatio_working_3-way'!X297^(1/3)*COS('OddsRatio_working_3-way'!Y297/3)</f>
        <v>0.52178603834409398</v>
      </c>
      <c r="AA297" s="11">
        <f>'OddsRatio_working_3-way'!X297^(1/3)*COS(('OddsRatio_working_3-way'!Y297+2*PI())/3)</f>
        <v>-0.30905954448996947</v>
      </c>
      <c r="AB297" s="11">
        <f>'OddsRatio_working_3-way'!X297^(1/3)*COS(('OddsRatio_working_3-way'!Y297+4*PI())/3)</f>
        <v>-0.21272649385412443</v>
      </c>
      <c r="AC297" s="11">
        <f>'OddsRatio_working_3-way'!X297^(1/3)*SIN('OddsRatio_working_3-way'!Y297/3)</f>
        <v>5.5617912716462985E-2</v>
      </c>
      <c r="AD297" s="11">
        <f>'OddsRatio_working_3-way'!X297^(1/3)*SIN(('OddsRatio_working_3-way'!Y297+2*PI())/3)</f>
        <v>0.4240710081877952</v>
      </c>
      <c r="AE297" s="11">
        <f>'OddsRatio_working_3-way'!X297^(1/3)*SIN(('OddsRatio_working_3-way'!Y297+4*PI())/3)</f>
        <v>-0.47968892090425819</v>
      </c>
      <c r="AF297" s="11">
        <f>-'OddsRatio_working_3-way'!U297/(3*'OddsRatio_working_3-way'!X297^(1/3))*COS(('OddsRatio_working_3-way'!Y297)/3)</f>
        <v>0.52178603834409387</v>
      </c>
      <c r="AG297" s="11">
        <f>-'OddsRatio_working_3-way'!U297/(3*'OddsRatio_working_3-way'!X297^(1/3))*COS(('OddsRatio_working_3-way'!Y297+2*PI())/3)</f>
        <v>-0.30905954448996942</v>
      </c>
      <c r="AH297" s="11">
        <f>-'OddsRatio_working_3-way'!U297/(3*'OddsRatio_working_3-way'!X297^(1/3))*COS(('OddsRatio_working_3-way'!Y297+4*PI())/3)</f>
        <v>-0.21272649385412437</v>
      </c>
      <c r="AI297" s="11">
        <f>'OddsRatio_working_3-way'!U297/(3*'OddsRatio_working_3-way'!X297^(1/3))*SIN(('OddsRatio_working_3-way'!Y297)/3)</f>
        <v>-5.5617912716462971E-2</v>
      </c>
      <c r="AJ297" s="11">
        <f>'OddsRatio_working_3-way'!U297/(3*'OddsRatio_working_3-way'!X297^(1/3))*SIN(('OddsRatio_working_3-way'!Y297+2*PI())/3)</f>
        <v>-0.42407100818779508</v>
      </c>
      <c r="AK297" s="11">
        <f>'OddsRatio_working_3-way'!U297/(3*'OddsRatio_working_3-way'!X297^(1/3))*SIN(('OddsRatio_working_3-way'!Y297+4*PI())/3)</f>
        <v>0.47968892090425808</v>
      </c>
      <c r="AL297" s="11">
        <f>'OddsRatio_working_3-way'!Z297+'OddsRatio_working_3-way'!AF297</f>
        <v>1.043572076688188</v>
      </c>
      <c r="AM297" s="11">
        <f>'OddsRatio_working_3-way'!AA297+'OddsRatio_working_3-way'!AG297</f>
        <v>-0.61811908897993884</v>
      </c>
      <c r="AN297" s="11">
        <f>'OddsRatio_working_3-way'!AB297+'OddsRatio_working_3-way'!AH297</f>
        <v>-0.4254529877082488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1.043572076688188</v>
      </c>
      <c r="AS297" s="11">
        <f>IF(('OddsRatio_working_3-way'!X297=0),IF(Q297&gt;0,-Q297^(1/3),(-Q297)^(1/3)),'OddsRatio_working_3-way'!AM297-'OddsRatio_working_3-way'!R297/3)</f>
        <v>-0.61811908897993884</v>
      </c>
      <c r="AT297" s="11">
        <f>IF(('OddsRatio_working_3-way'!X297=0),IF(Q297&gt;0,-Q297^(1/3),(-Q297)^(1/3)),'OddsRatio_working_3-way'!AN297-'OddsRatio_working_3-way'!R297/3)</f>
        <v>-0.4254529877082488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9">
        <f t="shared" si="65"/>
        <v>0.34060008936387903</v>
      </c>
      <c r="E298" s="9">
        <f t="shared" si="66"/>
        <v>0.27394667494870967</v>
      </c>
      <c r="F298" s="9">
        <f t="shared" si="67"/>
        <v>0.38545323568741119</v>
      </c>
      <c r="G298" s="9">
        <f t="shared" si="68"/>
        <v>1.0352911936283247</v>
      </c>
      <c r="H298" s="9">
        <f t="shared" si="69"/>
        <v>2.9359945320849672</v>
      </c>
      <c r="I298" s="9">
        <f t="shared" si="70"/>
        <v>3.6503454556885111</v>
      </c>
      <c r="J298" s="9">
        <f t="shared" si="71"/>
        <v>2.5943484381876205</v>
      </c>
      <c r="K298" s="11">
        <f t="shared" si="72"/>
        <v>0.34843205574912889</v>
      </c>
      <c r="L298" s="11">
        <f t="shared" si="73"/>
        <v>0.2808988764044944</v>
      </c>
      <c r="M298" s="11">
        <f t="shared" si="74"/>
        <v>0.39370078740157477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-0.28407739797118392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0.23004283960257227</v>
      </c>
      <c r="Q298" s="11">
        <f>2*'OddsRatio_working_3-way'!K298*'OddsRatio_working_3-way'!L298*'OddsRatio_working_3-way'!M298</f>
        <v>7.7066277923809795E-2</v>
      </c>
      <c r="R298" s="11">
        <f t="shared" si="75"/>
        <v>0</v>
      </c>
      <c r="S298" s="11">
        <f t="shared" si="76"/>
        <v>-0.80978930828529772</v>
      </c>
      <c r="T298" s="11">
        <f t="shared" si="77"/>
        <v>-0.27128620043058549</v>
      </c>
      <c r="U298" s="11">
        <f>'OddsRatio_working_3-way'!S298-'OddsRatio_working_3-way'!R298^2/3</f>
        <v>-0.80978930828529772</v>
      </c>
      <c r="V298" s="11">
        <f>'OddsRatio_working_3-way'!S298*'OddsRatio_working_3-way'!R298/3-2*'OddsRatio_working_3-way'!R298^3/27-'OddsRatio_working_3-way'!T298</f>
        <v>0.27128620043058549</v>
      </c>
      <c r="W298" s="11">
        <f>'OddsRatio_working_3-way'!V298^2+4*'OddsRatio_working_3-way'!U298^3/27</f>
        <v>-5.0743757313028992E-3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0.14024137965964853</v>
      </c>
      <c r="Y298" s="11">
        <f>IF('OddsRatio_working_3-way'!W298&gt;=0,IF('OddsRatio_working_3-way'!V298+SQRT('OddsRatio_working_3-way'!W298)&gt;0,0,PI()),ACOS('OddsRatio_working_3-way'!V298/(2*'OddsRatio_working_3-way'!X298)))</f>
        <v>0.25678428252131313</v>
      </c>
      <c r="Z298" s="11">
        <f>'OddsRatio_working_3-way'!X298^(1/3)*COS('OddsRatio_working_3-way'!Y298/3)</f>
        <v>0.51764559681416245</v>
      </c>
      <c r="AA298" s="11">
        <f>'OddsRatio_working_3-way'!X298^(1/3)*COS(('OddsRatio_working_3-way'!Y298+2*PI())/3)</f>
        <v>-0.29728842131256261</v>
      </c>
      <c r="AB298" s="11">
        <f>'OddsRatio_working_3-way'!X298^(1/3)*COS(('OddsRatio_working_3-way'!Y298+4*PI())/3)</f>
        <v>-0.22035717550159975</v>
      </c>
      <c r="AC298" s="11">
        <f>'OddsRatio_working_3-way'!X298^(1/3)*SIN('OddsRatio_working_3-way'!Y298/3)</f>
        <v>4.4416275478052714E-2</v>
      </c>
      <c r="AD298" s="11">
        <f>'OddsRatio_working_3-way'!X298^(1/3)*SIN(('OddsRatio_working_3-way'!Y298+2*PI())/3)</f>
        <v>0.42608609925919544</v>
      </c>
      <c r="AE298" s="11">
        <f>'OddsRatio_working_3-way'!X298^(1/3)*SIN(('OddsRatio_working_3-way'!Y298+4*PI())/3)</f>
        <v>-0.4705023747372481</v>
      </c>
      <c r="AF298" s="11">
        <f>-'OddsRatio_working_3-way'!U298/(3*'OddsRatio_working_3-way'!X298^(1/3))*COS(('OddsRatio_working_3-way'!Y298)/3)</f>
        <v>0.51764559681416222</v>
      </c>
      <c r="AG298" s="11">
        <f>-'OddsRatio_working_3-way'!U298/(3*'OddsRatio_working_3-way'!X298^(1/3))*COS(('OddsRatio_working_3-way'!Y298+2*PI())/3)</f>
        <v>-0.29728842131256245</v>
      </c>
      <c r="AH298" s="11">
        <f>-'OddsRatio_working_3-way'!U298/(3*'OddsRatio_working_3-way'!X298^(1/3))*COS(('OddsRatio_working_3-way'!Y298+4*PI())/3)</f>
        <v>-0.22035717550159967</v>
      </c>
      <c r="AI298" s="11">
        <f>'OddsRatio_working_3-way'!U298/(3*'OddsRatio_working_3-way'!X298^(1/3))*SIN(('OddsRatio_working_3-way'!Y298)/3)</f>
        <v>-4.4416275478052693E-2</v>
      </c>
      <c r="AJ298" s="11">
        <f>'OddsRatio_working_3-way'!U298/(3*'OddsRatio_working_3-way'!X298^(1/3))*SIN(('OddsRatio_working_3-way'!Y298+2*PI())/3)</f>
        <v>-0.42608609925919527</v>
      </c>
      <c r="AK298" s="11">
        <f>'OddsRatio_working_3-way'!U298/(3*'OddsRatio_working_3-way'!X298^(1/3))*SIN(('OddsRatio_working_3-way'!Y298+4*PI())/3)</f>
        <v>0.47050237473724787</v>
      </c>
      <c r="AL298" s="11">
        <f>'OddsRatio_working_3-way'!Z298+'OddsRatio_working_3-way'!AF298</f>
        <v>1.0352911936283247</v>
      </c>
      <c r="AM298" s="11">
        <f>'OddsRatio_working_3-way'!AA298+'OddsRatio_working_3-way'!AG298</f>
        <v>-0.594576842625125</v>
      </c>
      <c r="AN298" s="11">
        <f>'OddsRatio_working_3-way'!AB298+'OddsRatio_working_3-way'!AH298</f>
        <v>-0.44071435100319944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1.0352911936283247</v>
      </c>
      <c r="AS298" s="11">
        <f>IF(('OddsRatio_working_3-way'!X298=0),IF(Q298&gt;0,-Q298^(1/3),(-Q298)^(1/3)),'OddsRatio_working_3-way'!AM298-'OddsRatio_working_3-way'!R298/3)</f>
        <v>-0.594576842625125</v>
      </c>
      <c r="AT298" s="11">
        <f>IF(('OddsRatio_working_3-way'!X298=0),IF(Q298&gt;0,-Q298^(1/3),(-Q298)^(1/3)),'OddsRatio_working_3-way'!AN298-'OddsRatio_working_3-way'!R298/3)</f>
        <v>-0.44071435100319944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9">
        <f t="shared" si="65"/>
        <v>0.60956939016929979</v>
      </c>
      <c r="E299" s="9">
        <f t="shared" si="66"/>
        <v>0.22215248146599664</v>
      </c>
      <c r="F299" s="9">
        <f t="shared" si="67"/>
        <v>0.16827812836470335</v>
      </c>
      <c r="G299" s="9">
        <f t="shared" si="68"/>
        <v>1.067503870019521</v>
      </c>
      <c r="H299" s="9">
        <f t="shared" si="69"/>
        <v>1.6405023220117128</v>
      </c>
      <c r="I299" s="9">
        <f t="shared" si="70"/>
        <v>4.5014126936640277</v>
      </c>
      <c r="J299" s="9">
        <f t="shared" si="71"/>
        <v>5.9425429181903819</v>
      </c>
      <c r="K299" s="11">
        <f t="shared" si="72"/>
        <v>0.625</v>
      </c>
      <c r="L299" s="11">
        <f t="shared" si="73"/>
        <v>0.23364485981308411</v>
      </c>
      <c r="M299" s="11">
        <f t="shared" si="74"/>
        <v>0.17761989342806395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-0.23633820819707496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0.22072799256320452</v>
      </c>
      <c r="Q299" s="11">
        <f>2*'OddsRatio_working_3-way'!K299*'OddsRatio_working_3-way'!L299*'OddsRatio_working_3-way'!M299</f>
        <v>5.1874968875018676E-2</v>
      </c>
      <c r="R299" s="11">
        <f t="shared" si="75"/>
        <v>0</v>
      </c>
      <c r="S299" s="11">
        <f t="shared" si="76"/>
        <v>-0.93394967426996156</v>
      </c>
      <c r="T299" s="11">
        <f t="shared" si="77"/>
        <v>-0.21949463555110724</v>
      </c>
      <c r="U299" s="11">
        <f>'OddsRatio_working_3-way'!S299-'OddsRatio_working_3-way'!R299^2/3</f>
        <v>-0.93394967426996156</v>
      </c>
      <c r="V299" s="11">
        <f>'OddsRatio_working_3-way'!S299*'OddsRatio_working_3-way'!R299/3-2*'OddsRatio_working_3-way'!R299^3/27-'OddsRatio_working_3-way'!T299</f>
        <v>0.21949463555110724</v>
      </c>
      <c r="W299" s="11">
        <f>'OddsRatio_working_3-way'!V299^2+4*'OddsRatio_working_3-way'!U299^3/27</f>
        <v>-7.2510816851513143E-2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0.17370140463394829</v>
      </c>
      <c r="Y299" s="11">
        <f>IF('OddsRatio_working_3-way'!W299&gt;=0,IF('OddsRatio_working_3-way'!V299+SQRT('OddsRatio_working_3-way'!W299)&gt;0,0,PI()),ACOS('OddsRatio_working_3-way'!V299/(2*'OddsRatio_working_3-way'!X299)))</f>
        <v>0.88690254415176717</v>
      </c>
      <c r="Z299" s="11">
        <f>'OddsRatio_working_3-way'!X299^(1/3)*COS('OddsRatio_working_3-way'!Y299/3)</f>
        <v>0.53375193500976048</v>
      </c>
      <c r="AA299" s="11">
        <f>'OddsRatio_working_3-way'!X299^(1/3)*COS(('OddsRatio_working_3-way'!Y299+2*PI())/3)</f>
        <v>-0.40765619506717932</v>
      </c>
      <c r="AB299" s="11">
        <f>'OddsRatio_working_3-way'!X299^(1/3)*COS(('OddsRatio_working_3-way'!Y299+4*PI())/3)</f>
        <v>-0.12609573994258125</v>
      </c>
      <c r="AC299" s="11">
        <f>'OddsRatio_working_3-way'!X299^(1/3)*SIN('OddsRatio_working_3-way'!Y299/3)</f>
        <v>0.1625590045593403</v>
      </c>
      <c r="AD299" s="11">
        <f>'OddsRatio_working_3-way'!X299^(1/3)*SIN(('OddsRatio_working_3-way'!Y299+2*PI())/3)</f>
        <v>0.38096323275788307</v>
      </c>
      <c r="AE299" s="11">
        <f>'OddsRatio_working_3-way'!X299^(1/3)*SIN(('OddsRatio_working_3-way'!Y299+4*PI())/3)</f>
        <v>-0.54352223731722338</v>
      </c>
      <c r="AF299" s="11">
        <f>-'OddsRatio_working_3-way'!U299/(3*'OddsRatio_working_3-way'!X299^(1/3))*COS(('OddsRatio_working_3-way'!Y299)/3)</f>
        <v>0.53375193500976048</v>
      </c>
      <c r="AG299" s="11">
        <f>-'OddsRatio_working_3-way'!U299/(3*'OddsRatio_working_3-way'!X299^(1/3))*COS(('OddsRatio_working_3-way'!Y299+2*PI())/3)</f>
        <v>-0.40765619506717932</v>
      </c>
      <c r="AH299" s="11">
        <f>-'OddsRatio_working_3-way'!U299/(3*'OddsRatio_working_3-way'!X299^(1/3))*COS(('OddsRatio_working_3-way'!Y299+4*PI())/3)</f>
        <v>-0.12609573994258125</v>
      </c>
      <c r="AI299" s="11">
        <f>'OddsRatio_working_3-way'!U299/(3*'OddsRatio_working_3-way'!X299^(1/3))*SIN(('OddsRatio_working_3-way'!Y299)/3)</f>
        <v>-0.1625590045593403</v>
      </c>
      <c r="AJ299" s="11">
        <f>'OddsRatio_working_3-way'!U299/(3*'OddsRatio_working_3-way'!X299^(1/3))*SIN(('OddsRatio_working_3-way'!Y299+2*PI())/3)</f>
        <v>-0.38096323275788307</v>
      </c>
      <c r="AK299" s="11">
        <f>'OddsRatio_working_3-way'!U299/(3*'OddsRatio_working_3-way'!X299^(1/3))*SIN(('OddsRatio_working_3-way'!Y299+4*PI())/3)</f>
        <v>0.54352223731722338</v>
      </c>
      <c r="AL299" s="11">
        <f>'OddsRatio_working_3-way'!Z299+'OddsRatio_working_3-way'!AF299</f>
        <v>1.067503870019521</v>
      </c>
      <c r="AM299" s="11">
        <f>'OddsRatio_working_3-way'!AA299+'OddsRatio_working_3-way'!AG299</f>
        <v>-0.81531239013435863</v>
      </c>
      <c r="AN299" s="11">
        <f>'OddsRatio_working_3-way'!AB299+'OddsRatio_working_3-way'!AH299</f>
        <v>-0.2521914798851625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1.067503870019521</v>
      </c>
      <c r="AS299" s="11">
        <f>IF(('OddsRatio_working_3-way'!X299=0),IF(Q299&gt;0,-Q299^(1/3),(-Q299)^(1/3)),'OddsRatio_working_3-way'!AM299-'OddsRatio_working_3-way'!R299/3)</f>
        <v>-0.81531239013435863</v>
      </c>
      <c r="AT299" s="11">
        <f>IF(('OddsRatio_working_3-way'!X299=0),IF(Q299&gt;0,-Q299^(1/3),(-Q299)^(1/3)),'OddsRatio_working_3-way'!AN299-'OddsRatio_working_3-way'!R299/3)</f>
        <v>-0.2521914798851625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9">
        <f t="shared" si="65"/>
        <v>0.56869340281713798</v>
      </c>
      <c r="E300" s="9">
        <f t="shared" si="66"/>
        <v>0.26251221696516874</v>
      </c>
      <c r="F300" s="9">
        <f t="shared" si="67"/>
        <v>0.16879438021769336</v>
      </c>
      <c r="G300" s="9">
        <f t="shared" si="68"/>
        <v>1.0681925929331979</v>
      </c>
      <c r="H300" s="9">
        <f t="shared" si="69"/>
        <v>1.7584167409825706</v>
      </c>
      <c r="I300" s="9">
        <f t="shared" si="70"/>
        <v>3.8093465194143112</v>
      </c>
      <c r="J300" s="9">
        <f t="shared" si="71"/>
        <v>5.9243678534220425</v>
      </c>
      <c r="K300" s="11">
        <f t="shared" si="72"/>
        <v>0.58479532163742687</v>
      </c>
      <c r="L300" s="11">
        <f t="shared" si="73"/>
        <v>0.27548209366391185</v>
      </c>
      <c r="M300" s="11">
        <f t="shared" si="74"/>
        <v>0.17825311942959002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-0.24720054614552656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0.22829769778571046</v>
      </c>
      <c r="Q300" s="11">
        <f>2*'OddsRatio_working_3-way'!K300*'OddsRatio_working_3-way'!L300*'OddsRatio_working_3-way'!M300</f>
        <v>5.7433383090744777E-2</v>
      </c>
      <c r="R300" s="11">
        <f t="shared" si="75"/>
        <v>0</v>
      </c>
      <c r="S300" s="11">
        <f t="shared" si="76"/>
        <v>-0.92353233577126481</v>
      </c>
      <c r="T300" s="11">
        <f t="shared" si="77"/>
        <v>-0.2323351788103811</v>
      </c>
      <c r="U300" s="11">
        <f>'OddsRatio_working_3-way'!S300-'OddsRatio_working_3-way'!R300^2/3</f>
        <v>-0.92353233577126481</v>
      </c>
      <c r="V300" s="11">
        <f>'OddsRatio_working_3-way'!S300*'OddsRatio_working_3-way'!R300/3-2*'OddsRatio_working_3-way'!R300^3/27-'OddsRatio_working_3-way'!T300</f>
        <v>0.2323351788103811</v>
      </c>
      <c r="W300" s="11">
        <f>'OddsRatio_working_3-way'!V300^2+4*'OddsRatio_working_3-way'!U300^3/27</f>
        <v>-6.2715444491253505E-2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0.17080330778713365</v>
      </c>
      <c r="Y300" s="11">
        <f>IF('OddsRatio_working_3-way'!W300&gt;=0,IF('OddsRatio_working_3-way'!V300+SQRT('OddsRatio_working_3-way'!W300)&gt;0,0,PI()),ACOS('OddsRatio_working_3-way'!V300/(2*'OddsRatio_working_3-way'!X300)))</f>
        <v>0.82286327821431893</v>
      </c>
      <c r="Z300" s="11">
        <f>'OddsRatio_working_3-way'!X300^(1/3)*COS('OddsRatio_working_3-way'!Y300/3)</f>
        <v>0.53409629646659906</v>
      </c>
      <c r="AA300" s="11">
        <f>'OddsRatio_working_3-way'!X300^(1/3)*COS(('OddsRatio_working_3-way'!Y300+2*PI())/3)</f>
        <v>-0.39719784480733411</v>
      </c>
      <c r="AB300" s="11">
        <f>'OddsRatio_working_3-way'!X300^(1/3)*COS(('OddsRatio_working_3-way'!Y300+4*PI())/3)</f>
        <v>-0.13689845165926512</v>
      </c>
      <c r="AC300" s="11">
        <f>'OddsRatio_working_3-way'!X300^(1/3)*SIN('OddsRatio_working_3-way'!Y300/3)</f>
        <v>0.15028392470393401</v>
      </c>
      <c r="AD300" s="11">
        <f>'OddsRatio_working_3-way'!X300^(1/3)*SIN(('OddsRatio_working_3-way'!Y300+2*PI())/3)</f>
        <v>0.3873989984552928</v>
      </c>
      <c r="AE300" s="11">
        <f>'OddsRatio_working_3-way'!X300^(1/3)*SIN(('OddsRatio_working_3-way'!Y300+4*PI())/3)</f>
        <v>-0.53768292315922661</v>
      </c>
      <c r="AF300" s="11">
        <f>-'OddsRatio_working_3-way'!U300/(3*'OddsRatio_working_3-way'!X300^(1/3))*COS(('OddsRatio_working_3-way'!Y300)/3)</f>
        <v>0.53409629646659895</v>
      </c>
      <c r="AG300" s="11">
        <f>-'OddsRatio_working_3-way'!U300/(3*'OddsRatio_working_3-way'!X300^(1/3))*COS(('OddsRatio_working_3-way'!Y300+2*PI())/3)</f>
        <v>-0.397197844807334</v>
      </c>
      <c r="AH300" s="11">
        <f>-'OddsRatio_working_3-way'!U300/(3*'OddsRatio_working_3-way'!X300^(1/3))*COS(('OddsRatio_working_3-way'!Y300+4*PI())/3)</f>
        <v>-0.13689845165926509</v>
      </c>
      <c r="AI300" s="11">
        <f>'OddsRatio_working_3-way'!U300/(3*'OddsRatio_working_3-way'!X300^(1/3))*SIN(('OddsRatio_working_3-way'!Y300)/3)</f>
        <v>-0.15028392470393398</v>
      </c>
      <c r="AJ300" s="11">
        <f>'OddsRatio_working_3-way'!U300/(3*'OddsRatio_working_3-way'!X300^(1/3))*SIN(('OddsRatio_working_3-way'!Y300+2*PI())/3)</f>
        <v>-0.38739899845529269</v>
      </c>
      <c r="AK300" s="11">
        <f>'OddsRatio_working_3-way'!U300/(3*'OddsRatio_working_3-way'!X300^(1/3))*SIN(('OddsRatio_working_3-way'!Y300+4*PI())/3)</f>
        <v>0.5376829231592265</v>
      </c>
      <c r="AL300" s="11">
        <f>'OddsRatio_working_3-way'!Z300+'OddsRatio_working_3-way'!AF300</f>
        <v>1.0681925929331979</v>
      </c>
      <c r="AM300" s="11">
        <f>'OddsRatio_working_3-way'!AA300+'OddsRatio_working_3-way'!AG300</f>
        <v>-0.79439568961466811</v>
      </c>
      <c r="AN300" s="11">
        <f>'OddsRatio_working_3-way'!AB300+'OddsRatio_working_3-way'!AH300</f>
        <v>-0.27379690331853024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1.0681925929331979</v>
      </c>
      <c r="AS300" s="11">
        <f>IF(('OddsRatio_working_3-way'!X300=0),IF(Q300&gt;0,-Q300^(1/3),(-Q300)^(1/3)),'OddsRatio_working_3-way'!AM300-'OddsRatio_working_3-way'!R300/3)</f>
        <v>-0.79439568961466811</v>
      </c>
      <c r="AT300" s="11">
        <f>IF(('OddsRatio_working_3-way'!X300=0),IF(Q300&gt;0,-Q300^(1/3),(-Q300)^(1/3)),'OddsRatio_working_3-way'!AN300-'OddsRatio_working_3-way'!R300/3)</f>
        <v>-0.27379690331853024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9">
        <f t="shared" si="65"/>
        <v>0.32130969359099609</v>
      </c>
      <c r="E301" s="9">
        <f t="shared" si="66"/>
        <v>0.25244182495635692</v>
      </c>
      <c r="F301" s="9">
        <f t="shared" si="67"/>
        <v>0.42624848145264688</v>
      </c>
      <c r="G301" s="9">
        <f t="shared" si="68"/>
        <v>1.0354226259185701</v>
      </c>
      <c r="H301" s="9">
        <f t="shared" si="69"/>
        <v>3.1122621568738831</v>
      </c>
      <c r="I301" s="9">
        <f t="shared" si="70"/>
        <v>3.9613087101271103</v>
      </c>
      <c r="J301" s="9">
        <f t="shared" si="71"/>
        <v>2.3460494136941406</v>
      </c>
      <c r="K301" s="11">
        <f t="shared" si="72"/>
        <v>0.32894736842105265</v>
      </c>
      <c r="L301" s="11">
        <f t="shared" si="73"/>
        <v>0.2590673575129534</v>
      </c>
      <c r="M301" s="11">
        <f t="shared" si="74"/>
        <v>0.43478260869565222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-0.28102879975338202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0.22972219916766468</v>
      </c>
      <c r="Q301" s="11">
        <f>2*'OddsRatio_working_3-way'!K301*'OddsRatio_working_3-way'!L301*'OddsRatio_working_3-way'!M301</f>
        <v>7.4103935215375699E-2</v>
      </c>
      <c r="R301" s="11">
        <f t="shared" si="75"/>
        <v>0</v>
      </c>
      <c r="S301" s="11">
        <f t="shared" si="76"/>
        <v>-0.81743294412977718</v>
      </c>
      <c r="T301" s="11">
        <f t="shared" si="77"/>
        <v>-0.26368804649347649</v>
      </c>
      <c r="U301" s="11">
        <f>'OddsRatio_working_3-way'!S301-'OddsRatio_working_3-way'!R301^2/3</f>
        <v>-0.81743294412977718</v>
      </c>
      <c r="V301" s="11">
        <f>'OddsRatio_working_3-way'!S301*'OddsRatio_working_3-way'!R301/3-2*'OddsRatio_working_3-way'!R301^3/27-'OddsRatio_working_3-way'!T301</f>
        <v>0.26368804649347649</v>
      </c>
      <c r="W301" s="11">
        <f>'OddsRatio_working_3-way'!V301^2+4*'OddsRatio_working_3-way'!U301^3/27</f>
        <v>-1.1388011000281181E-2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0.14223167444685714</v>
      </c>
      <c r="Y301" s="11">
        <f>IF('OddsRatio_working_3-way'!W301&gt;=0,IF('OddsRatio_working_3-way'!V301+SQRT('OddsRatio_working_3-way'!W301)&gt;0,0,PI()),ACOS('OddsRatio_working_3-way'!V301/(2*'OddsRatio_working_3-way'!X301)))</f>
        <v>0.38455175687059651</v>
      </c>
      <c r="Z301" s="11">
        <f>'OddsRatio_working_3-way'!X301^(1/3)*COS('OddsRatio_working_3-way'!Y301/3)</f>
        <v>0.51771131295928507</v>
      </c>
      <c r="AA301" s="11">
        <f>'OddsRatio_working_3-way'!X301^(1/3)*COS(('OddsRatio_working_3-way'!Y301+2*PI())/3)</f>
        <v>-0.31664391962990701</v>
      </c>
      <c r="AB301" s="11">
        <f>'OddsRatio_working_3-way'!X301^(1/3)*COS(('OddsRatio_working_3-way'!Y301+4*PI())/3)</f>
        <v>-0.2010673933293779</v>
      </c>
      <c r="AC301" s="11">
        <f>'OddsRatio_working_3-way'!X301^(1/3)*SIN('OddsRatio_working_3-way'!Y301/3)</f>
        <v>6.6728138571612347E-2</v>
      </c>
      <c r="AD301" s="11">
        <f>'OddsRatio_working_3-way'!X301^(1/3)*SIN(('OddsRatio_working_3-way'!Y301+2*PI())/3)</f>
        <v>0.41498707956353054</v>
      </c>
      <c r="AE301" s="11">
        <f>'OddsRatio_working_3-way'!X301^(1/3)*SIN(('OddsRatio_working_3-way'!Y301+4*PI())/3)</f>
        <v>-0.4817152181351429</v>
      </c>
      <c r="AF301" s="11">
        <f>-'OddsRatio_working_3-way'!U301/(3*'OddsRatio_working_3-way'!X301^(1/3))*COS(('OddsRatio_working_3-way'!Y301)/3)</f>
        <v>0.51771131295928507</v>
      </c>
      <c r="AG301" s="11">
        <f>-'OddsRatio_working_3-way'!U301/(3*'OddsRatio_working_3-way'!X301^(1/3))*COS(('OddsRatio_working_3-way'!Y301+2*PI())/3)</f>
        <v>-0.31664391962990701</v>
      </c>
      <c r="AH301" s="11">
        <f>-'OddsRatio_working_3-way'!U301/(3*'OddsRatio_working_3-way'!X301^(1/3))*COS(('OddsRatio_working_3-way'!Y301+4*PI())/3)</f>
        <v>-0.2010673933293779</v>
      </c>
      <c r="AI301" s="11">
        <f>'OddsRatio_working_3-way'!U301/(3*'OddsRatio_working_3-way'!X301^(1/3))*SIN(('OddsRatio_working_3-way'!Y301)/3)</f>
        <v>-6.6728138571612347E-2</v>
      </c>
      <c r="AJ301" s="11">
        <f>'OddsRatio_working_3-way'!U301/(3*'OddsRatio_working_3-way'!X301^(1/3))*SIN(('OddsRatio_working_3-way'!Y301+2*PI())/3)</f>
        <v>-0.41498707956353054</v>
      </c>
      <c r="AK301" s="11">
        <f>'OddsRatio_working_3-way'!U301/(3*'OddsRatio_working_3-way'!X301^(1/3))*SIN(('OddsRatio_working_3-way'!Y301+4*PI())/3)</f>
        <v>0.4817152181351429</v>
      </c>
      <c r="AL301" s="11">
        <f>'OddsRatio_working_3-way'!Z301+'OddsRatio_working_3-way'!AF301</f>
        <v>1.0354226259185701</v>
      </c>
      <c r="AM301" s="11">
        <f>'OddsRatio_working_3-way'!AA301+'OddsRatio_working_3-way'!AG301</f>
        <v>-0.63328783925981402</v>
      </c>
      <c r="AN301" s="11">
        <f>'OddsRatio_working_3-way'!AB301+'OddsRatio_working_3-way'!AH301</f>
        <v>-0.40213478665875579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1.0354226259185701</v>
      </c>
      <c r="AS301" s="11">
        <f>IF(('OddsRatio_working_3-way'!X301=0),IF(Q301&gt;0,-Q301^(1/3),(-Q301)^(1/3)),'OddsRatio_working_3-way'!AM301-'OddsRatio_working_3-way'!R301/3)</f>
        <v>-0.63328783925981402</v>
      </c>
      <c r="AT301" s="11">
        <f>IF(('OddsRatio_working_3-way'!X301=0),IF(Q301&gt;0,-Q301^(1/3),(-Q301)^(1/3)),'OddsRatio_working_3-way'!AN301-'OddsRatio_working_3-way'!R301/3)</f>
        <v>-0.40213478665875579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9">
        <f t="shared" si="65"/>
        <v>0.28750511824591313</v>
      </c>
      <c r="E302" s="9">
        <f t="shared" si="66"/>
        <v>0.33039690883570505</v>
      </c>
      <c r="F302" s="9">
        <f t="shared" si="67"/>
        <v>0.38209797291838188</v>
      </c>
      <c r="G302" s="9">
        <f t="shared" si="68"/>
        <v>1.050084300254158</v>
      </c>
      <c r="H302" s="9">
        <f t="shared" si="69"/>
        <v>3.4781989485998133</v>
      </c>
      <c r="I302" s="9">
        <f t="shared" si="70"/>
        <v>3.026662699490525</v>
      </c>
      <c r="J302" s="9">
        <f t="shared" si="71"/>
        <v>2.6171298223914032</v>
      </c>
      <c r="K302" s="11">
        <f t="shared" si="72"/>
        <v>0.29761904761904762</v>
      </c>
      <c r="L302" s="11">
        <f t="shared" si="73"/>
        <v>0.34129692832764502</v>
      </c>
      <c r="M302" s="11">
        <f t="shared" si="74"/>
        <v>0.39370078740157477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-0.28051069128304351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0.23314598473825582</v>
      </c>
      <c r="Q302" s="11">
        <f>2*'OddsRatio_working_3-way'!K302*'OddsRatio_working_3-way'!L302*'OddsRatio_working_3-way'!M302</f>
        <v>7.9981469893055171E-2</v>
      </c>
      <c r="R302" s="11">
        <f t="shared" si="75"/>
        <v>0</v>
      </c>
      <c r="S302" s="11">
        <f t="shared" si="76"/>
        <v>-0.83114830194833711</v>
      </c>
      <c r="T302" s="11">
        <f t="shared" si="77"/>
        <v>-0.28512806241795441</v>
      </c>
      <c r="U302" s="11">
        <f>'OddsRatio_working_3-way'!S302-'OddsRatio_working_3-way'!R302^2/3</f>
        <v>-0.83114830194833711</v>
      </c>
      <c r="V302" s="11">
        <f>'OddsRatio_working_3-way'!S302*'OddsRatio_working_3-way'!R302/3-2*'OddsRatio_working_3-way'!R302^3/27-'OddsRatio_working_3-way'!T302</f>
        <v>0.28512806241795441</v>
      </c>
      <c r="W302" s="11">
        <f>'OddsRatio_working_3-way'!V302^2+4*'OddsRatio_working_3-way'!U302^3/27</f>
        <v>-3.7632443859629411E-3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0.14582631480993052</v>
      </c>
      <c r="Y302" s="11">
        <f>IF('OddsRatio_working_3-way'!W302&gt;=0,IF('OddsRatio_working_3-way'!V302+SQRT('OddsRatio_working_3-way'!W302)&gt;0,0,PI()),ACOS('OddsRatio_working_3-way'!V302/(2*'OddsRatio_working_3-way'!X302)))</f>
        <v>0.21191947987827064</v>
      </c>
      <c r="Z302" s="11">
        <f>'OddsRatio_working_3-way'!X302^(1/3)*COS('OddsRatio_working_3-way'!Y302/3)</f>
        <v>0.52504215012707911</v>
      </c>
      <c r="AA302" s="11">
        <f>'OddsRatio_working_3-way'!X302^(1/3)*COS(('OddsRatio_working_3-way'!Y302+2*PI())/3)</f>
        <v>-0.2946945257571561</v>
      </c>
      <c r="AB302" s="11">
        <f>'OddsRatio_working_3-way'!X302^(1/3)*COS(('OddsRatio_working_3-way'!Y302+4*PI())/3)</f>
        <v>-0.23034762436992315</v>
      </c>
      <c r="AC302" s="11">
        <f>'OddsRatio_working_3-way'!X302^(1/3)*SIN('OddsRatio_working_3-way'!Y302/3)</f>
        <v>3.7150700837437468E-2</v>
      </c>
      <c r="AD302" s="11">
        <f>'OddsRatio_working_3-way'!X302^(1/3)*SIN(('OddsRatio_working_3-way'!Y302+2*PI())/3)</f>
        <v>0.43612448964893497</v>
      </c>
      <c r="AE302" s="11">
        <f>'OddsRatio_working_3-way'!X302^(1/3)*SIN(('OddsRatio_working_3-way'!Y302+4*PI())/3)</f>
        <v>-0.47327519048637223</v>
      </c>
      <c r="AF302" s="11">
        <f>-'OddsRatio_working_3-way'!U302/(3*'OddsRatio_working_3-way'!X302^(1/3))*COS(('OddsRatio_working_3-way'!Y302)/3)</f>
        <v>0.525042150127079</v>
      </c>
      <c r="AG302" s="11">
        <f>-'OddsRatio_working_3-way'!U302/(3*'OddsRatio_working_3-way'!X302^(1/3))*COS(('OddsRatio_working_3-way'!Y302+2*PI())/3)</f>
        <v>-0.29469452575715605</v>
      </c>
      <c r="AH302" s="11">
        <f>-'OddsRatio_working_3-way'!U302/(3*'OddsRatio_working_3-way'!X302^(1/3))*COS(('OddsRatio_working_3-way'!Y302+4*PI())/3)</f>
        <v>-0.23034762436992309</v>
      </c>
      <c r="AI302" s="11">
        <f>'OddsRatio_working_3-way'!U302/(3*'OddsRatio_working_3-way'!X302^(1/3))*SIN(('OddsRatio_working_3-way'!Y302)/3)</f>
        <v>-3.7150700837437461E-2</v>
      </c>
      <c r="AJ302" s="11">
        <f>'OddsRatio_working_3-way'!U302/(3*'OddsRatio_working_3-way'!X302^(1/3))*SIN(('OddsRatio_working_3-way'!Y302+2*PI())/3)</f>
        <v>-0.43612448964893485</v>
      </c>
      <c r="AK302" s="11">
        <f>'OddsRatio_working_3-way'!U302/(3*'OddsRatio_working_3-way'!X302^(1/3))*SIN(('OddsRatio_working_3-way'!Y302+4*PI())/3)</f>
        <v>0.47327519048637212</v>
      </c>
      <c r="AL302" s="11">
        <f>'OddsRatio_working_3-way'!Z302+'OddsRatio_working_3-way'!AF302</f>
        <v>1.050084300254158</v>
      </c>
      <c r="AM302" s="11">
        <f>'OddsRatio_working_3-way'!AA302+'OddsRatio_working_3-way'!AG302</f>
        <v>-0.58938905151431209</v>
      </c>
      <c r="AN302" s="11">
        <f>'OddsRatio_working_3-way'!AB302+'OddsRatio_working_3-way'!AH302</f>
        <v>-0.46069524873984624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1.050084300254158</v>
      </c>
      <c r="AS302" s="11">
        <f>IF(('OddsRatio_working_3-way'!X302=0),IF(Q302&gt;0,-Q302^(1/3),(-Q302)^(1/3)),'OddsRatio_working_3-way'!AM302-'OddsRatio_working_3-way'!R302/3)</f>
        <v>-0.58938905151431209</v>
      </c>
      <c r="AT302" s="11">
        <f>IF(('OddsRatio_working_3-way'!X302=0),IF(Q302&gt;0,-Q302^(1/3),(-Q302)^(1/3)),'OddsRatio_working_3-way'!AN302-'OddsRatio_working_3-way'!R302/3)</f>
        <v>-0.46069524873984624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9">
        <f t="shared" si="65"/>
        <v>0.39447337301720153</v>
      </c>
      <c r="E303" s="9">
        <f t="shared" si="66"/>
        <v>0.32338801169971115</v>
      </c>
      <c r="F303" s="9">
        <f t="shared" si="67"/>
        <v>0.28213861528308737</v>
      </c>
      <c r="G303" s="9">
        <f t="shared" si="68"/>
        <v>1.0513872251616481</v>
      </c>
      <c r="H303" s="9">
        <f t="shared" si="69"/>
        <v>2.5350253487360064</v>
      </c>
      <c r="I303" s="9">
        <f t="shared" si="70"/>
        <v>3.0922605780716799</v>
      </c>
      <c r="J303" s="9">
        <f t="shared" si="71"/>
        <v>3.5443570848911881</v>
      </c>
      <c r="K303" s="11">
        <f t="shared" si="72"/>
        <v>0.4065040650406504</v>
      </c>
      <c r="L303" s="11">
        <f t="shared" si="73"/>
        <v>0.33444816053511706</v>
      </c>
      <c r="M303" s="11">
        <f t="shared" si="74"/>
        <v>0.29239766081871343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-0.27950455940632879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0.23334886872309435</v>
      </c>
      <c r="Q303" s="11">
        <f>2*'OddsRatio_working_3-way'!K303*'OddsRatio_working_3-way'!L303*'OddsRatio_working_3-way'!M303</f>
        <v>7.9505577077715259E-2</v>
      </c>
      <c r="R303" s="11">
        <f t="shared" si="75"/>
        <v>0</v>
      </c>
      <c r="S303" s="11">
        <f t="shared" si="76"/>
        <v>-0.83486605448845019</v>
      </c>
      <c r="T303" s="11">
        <f t="shared" si="77"/>
        <v>-0.28445180732144804</v>
      </c>
      <c r="U303" s="11">
        <f>'OddsRatio_working_3-way'!S303-'OddsRatio_working_3-way'!R303^2/3</f>
        <v>-0.83486605448845019</v>
      </c>
      <c r="V303" s="11">
        <f>'OddsRatio_working_3-way'!S303*'OddsRatio_working_3-way'!R303/3-2*'OddsRatio_working_3-way'!R303^3/27-'OddsRatio_working_3-way'!T303</f>
        <v>0.28445180732144804</v>
      </c>
      <c r="W303" s="11">
        <f>'OddsRatio_working_3-way'!V303^2+4*'OddsRatio_working_3-way'!U303^3/27</f>
        <v>-5.2949840468111409E-3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0.14680583668169442</v>
      </c>
      <c r="Y303" s="11">
        <f>IF('OddsRatio_working_3-way'!W303&gt;=0,IF('OddsRatio_working_3-way'!V303+SQRT('OddsRatio_working_3-way'!W303)&gt;0,0,PI()),ACOS('OddsRatio_working_3-way'!V303/(2*'OddsRatio_working_3-way'!X303)))</f>
        <v>0.25044275840467067</v>
      </c>
      <c r="Z303" s="11">
        <f>'OddsRatio_working_3-way'!X303^(1/3)*COS('OddsRatio_working_3-way'!Y303/3)</f>
        <v>0.52569361258082403</v>
      </c>
      <c r="AA303" s="11">
        <f>'OddsRatio_working_3-way'!X303^(1/3)*COS(('OddsRatio_working_3-way'!Y303+2*PI())/3)</f>
        <v>-0.30094120077181052</v>
      </c>
      <c r="AB303" s="11">
        <f>'OddsRatio_working_3-way'!X303^(1/3)*COS(('OddsRatio_working_3-way'!Y303+4*PI())/3)</f>
        <v>-0.22475241180901345</v>
      </c>
      <c r="AC303" s="11">
        <f>'OddsRatio_working_3-way'!X303^(1/3)*SIN('OddsRatio_working_3-way'!Y303/3)</f>
        <v>4.3987617816902538E-2</v>
      </c>
      <c r="AD303" s="11">
        <f>'OddsRatio_working_3-way'!X303^(1/3)*SIN(('OddsRatio_working_3-way'!Y303+2*PI())/3)</f>
        <v>0.43327021419375716</v>
      </c>
      <c r="AE303" s="11">
        <f>'OddsRatio_working_3-way'!X303^(1/3)*SIN(('OddsRatio_working_3-way'!Y303+4*PI())/3)</f>
        <v>-0.47725783201065963</v>
      </c>
      <c r="AF303" s="11">
        <f>-'OddsRatio_working_3-way'!U303/(3*'OddsRatio_working_3-way'!X303^(1/3))*COS(('OddsRatio_working_3-way'!Y303)/3)</f>
        <v>0.52569361258082403</v>
      </c>
      <c r="AG303" s="11">
        <f>-'OddsRatio_working_3-way'!U303/(3*'OddsRatio_working_3-way'!X303^(1/3))*COS(('OddsRatio_working_3-way'!Y303+2*PI())/3)</f>
        <v>-0.30094120077181052</v>
      </c>
      <c r="AH303" s="11">
        <f>-'OddsRatio_working_3-way'!U303/(3*'OddsRatio_working_3-way'!X303^(1/3))*COS(('OddsRatio_working_3-way'!Y303+4*PI())/3)</f>
        <v>-0.22475241180901345</v>
      </c>
      <c r="AI303" s="11">
        <f>'OddsRatio_working_3-way'!U303/(3*'OddsRatio_working_3-way'!X303^(1/3))*SIN(('OddsRatio_working_3-way'!Y303)/3)</f>
        <v>-4.3987617816902538E-2</v>
      </c>
      <c r="AJ303" s="11">
        <f>'OddsRatio_working_3-way'!U303/(3*'OddsRatio_working_3-way'!X303^(1/3))*SIN(('OddsRatio_working_3-way'!Y303+2*PI())/3)</f>
        <v>-0.43327021419375716</v>
      </c>
      <c r="AK303" s="11">
        <f>'OddsRatio_working_3-way'!U303/(3*'OddsRatio_working_3-way'!X303^(1/3))*SIN(('OddsRatio_working_3-way'!Y303+4*PI())/3)</f>
        <v>0.47725783201065963</v>
      </c>
      <c r="AL303" s="11">
        <f>'OddsRatio_working_3-way'!Z303+'OddsRatio_working_3-way'!AF303</f>
        <v>1.0513872251616481</v>
      </c>
      <c r="AM303" s="11">
        <f>'OddsRatio_working_3-way'!AA303+'OddsRatio_working_3-way'!AG303</f>
        <v>-0.60188240154362105</v>
      </c>
      <c r="AN303" s="11">
        <f>'OddsRatio_working_3-way'!AB303+'OddsRatio_working_3-way'!AH303</f>
        <v>-0.44950482361802691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1.0513872251616481</v>
      </c>
      <c r="AS303" s="11">
        <f>IF(('OddsRatio_working_3-way'!X303=0),IF(Q303&gt;0,-Q303^(1/3),(-Q303)^(1/3)),'OddsRatio_working_3-way'!AM303-'OddsRatio_working_3-way'!R303/3)</f>
        <v>-0.60188240154362105</v>
      </c>
      <c r="AT303" s="11">
        <f>IF(('OddsRatio_working_3-way'!X303=0),IF(Q303&gt;0,-Q303^(1/3),(-Q303)^(1/3)),'OddsRatio_working_3-way'!AN303-'OddsRatio_working_3-way'!R303/3)</f>
        <v>-0.44950482361802691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9">
        <f t="shared" si="65"/>
        <v>0.41695901236287247</v>
      </c>
      <c r="E304" s="9">
        <f t="shared" si="66"/>
        <v>0.33477482512940171</v>
      </c>
      <c r="F304" s="9">
        <f t="shared" si="67"/>
        <v>0.24826616250772579</v>
      </c>
      <c r="G304" s="9">
        <f t="shared" si="68"/>
        <v>1.0513663680026624</v>
      </c>
      <c r="H304" s="9">
        <f t="shared" si="69"/>
        <v>2.3983172694435413</v>
      </c>
      <c r="I304" s="9">
        <f t="shared" si="70"/>
        <v>2.9870824355250321</v>
      </c>
      <c r="J304" s="9">
        <f t="shared" si="71"/>
        <v>4.0279351398476662</v>
      </c>
      <c r="K304" s="11">
        <f t="shared" si="72"/>
        <v>0.42918454935622319</v>
      </c>
      <c r="L304" s="11">
        <f t="shared" si="73"/>
        <v>0.34602076124567471</v>
      </c>
      <c r="M304" s="11">
        <f t="shared" si="74"/>
        <v>0.25773195876288663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-0.27708973896338296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0.23347712972861995</v>
      </c>
      <c r="Q304" s="11">
        <f>2*'OddsRatio_working_3-way'!K304*'OddsRatio_working_3-way'!L304*'OddsRatio_working_3-way'!M304</f>
        <v>7.6549878599547524E-2</v>
      </c>
      <c r="R304" s="11">
        <f t="shared" si="75"/>
        <v>0</v>
      </c>
      <c r="S304" s="11">
        <f t="shared" si="76"/>
        <v>-0.84260474820207487</v>
      </c>
      <c r="T304" s="11">
        <f t="shared" si="77"/>
        <v>-0.27626385186953273</v>
      </c>
      <c r="U304" s="11">
        <f>'OddsRatio_working_3-way'!S304-'OddsRatio_working_3-way'!R304^2/3</f>
        <v>-0.84260474820207487</v>
      </c>
      <c r="V304" s="11">
        <f>'OddsRatio_working_3-way'!S304*'OddsRatio_working_3-way'!R304/3-2*'OddsRatio_working_3-way'!R304^3/27-'OddsRatio_working_3-way'!T304</f>
        <v>0.27626385186953273</v>
      </c>
      <c r="W304" s="11">
        <f>'OddsRatio_working_3-way'!V304^2+4*'OddsRatio_working_3-way'!U304^3/27</f>
        <v>-1.2305668764116443E-2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0.14885175898684197</v>
      </c>
      <c r="Y304" s="11">
        <f>IF('OddsRatio_working_3-way'!W304&gt;=0,IF('OddsRatio_working_3-way'!V304+SQRT('OddsRatio_working_3-way'!W304)&gt;0,0,PI()),ACOS('OddsRatio_working_3-way'!V304/(2*'OddsRatio_working_3-way'!X304)))</f>
        <v>0.38183304534059492</v>
      </c>
      <c r="Z304" s="11">
        <f>'OddsRatio_working_3-way'!X304^(1/3)*COS('OddsRatio_working_3-way'!Y304/3)</f>
        <v>0.52568318400133118</v>
      </c>
      <c r="AA304" s="11">
        <f>'OddsRatio_working_3-way'!X304^(1/3)*COS(('OddsRatio_working_3-way'!Y304+2*PI())/3)</f>
        <v>-0.3211003217687069</v>
      </c>
      <c r="AB304" s="11">
        <f>'OddsRatio_working_3-way'!X304^(1/3)*COS(('OddsRatio_working_3-way'!Y304+4*PI())/3)</f>
        <v>-0.20458286223262417</v>
      </c>
      <c r="AC304" s="11">
        <f>'OddsRatio_working_3-way'!X304^(1/3)*SIN('OddsRatio_working_3-way'!Y304/3)</f>
        <v>6.7271386628448726E-2</v>
      </c>
      <c r="AD304" s="11">
        <f>'OddsRatio_working_3-way'!X304^(1/3)*SIN(('OddsRatio_working_3-way'!Y304+2*PI())/3)</f>
        <v>0.42161929837321788</v>
      </c>
      <c r="AE304" s="11">
        <f>'OddsRatio_working_3-way'!X304^(1/3)*SIN(('OddsRatio_working_3-way'!Y304+4*PI())/3)</f>
        <v>-0.48889068500166655</v>
      </c>
      <c r="AF304" s="11">
        <f>-'OddsRatio_working_3-way'!U304/(3*'OddsRatio_working_3-way'!X304^(1/3))*COS(('OddsRatio_working_3-way'!Y304)/3)</f>
        <v>0.52568318400133107</v>
      </c>
      <c r="AG304" s="11">
        <f>-'OddsRatio_working_3-way'!U304/(3*'OddsRatio_working_3-way'!X304^(1/3))*COS(('OddsRatio_working_3-way'!Y304+2*PI())/3)</f>
        <v>-0.32110032176870684</v>
      </c>
      <c r="AH304" s="11">
        <f>-'OddsRatio_working_3-way'!U304/(3*'OddsRatio_working_3-way'!X304^(1/3))*COS(('OddsRatio_working_3-way'!Y304+4*PI())/3)</f>
        <v>-0.20458286223262415</v>
      </c>
      <c r="AI304" s="11">
        <f>'OddsRatio_working_3-way'!U304/(3*'OddsRatio_working_3-way'!X304^(1/3))*SIN(('OddsRatio_working_3-way'!Y304)/3)</f>
        <v>-6.7271386628448712E-2</v>
      </c>
      <c r="AJ304" s="11">
        <f>'OddsRatio_working_3-way'!U304/(3*'OddsRatio_working_3-way'!X304^(1/3))*SIN(('OddsRatio_working_3-way'!Y304+2*PI())/3)</f>
        <v>-0.42161929837321777</v>
      </c>
      <c r="AK304" s="11">
        <f>'OddsRatio_working_3-way'!U304/(3*'OddsRatio_working_3-way'!X304^(1/3))*SIN(('OddsRatio_working_3-way'!Y304+4*PI())/3)</f>
        <v>0.48889068500166644</v>
      </c>
      <c r="AL304" s="11">
        <f>'OddsRatio_working_3-way'!Z304+'OddsRatio_working_3-way'!AF304</f>
        <v>1.0513663680026624</v>
      </c>
      <c r="AM304" s="11">
        <f>'OddsRatio_working_3-way'!AA304+'OddsRatio_working_3-way'!AG304</f>
        <v>-0.64220064353741368</v>
      </c>
      <c r="AN304" s="11">
        <f>'OddsRatio_working_3-way'!AB304+'OddsRatio_working_3-way'!AH304</f>
        <v>-0.40916572446524835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1.0513663680026624</v>
      </c>
      <c r="AS304" s="11">
        <f>IF(('OddsRatio_working_3-way'!X304=0),IF(Q304&gt;0,-Q304^(1/3),(-Q304)^(1/3)),'OddsRatio_working_3-way'!AM304-'OddsRatio_working_3-way'!R304/3)</f>
        <v>-0.64220064353741368</v>
      </c>
      <c r="AT304" s="11">
        <f>IF(('OddsRatio_working_3-way'!X304=0),IF(Q304&gt;0,-Q304^(1/3),(-Q304)^(1/3)),'OddsRatio_working_3-way'!AN304-'OddsRatio_working_3-way'!R304/3)</f>
        <v>-0.40916572446524835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9">
        <f t="shared" si="65"/>
        <v>0.58643041444445942</v>
      </c>
      <c r="E305" s="9">
        <f t="shared" si="66"/>
        <v>0.24983889569237774</v>
      </c>
      <c r="F305" s="9">
        <f t="shared" si="67"/>
        <v>0.16373068986316278</v>
      </c>
      <c r="G305" s="9">
        <f t="shared" si="68"/>
        <v>1.0685335697819758</v>
      </c>
      <c r="H305" s="9">
        <f t="shared" si="69"/>
        <v>1.7052321560561037</v>
      </c>
      <c r="I305" s="9">
        <f t="shared" si="70"/>
        <v>4.0025793310873521</v>
      </c>
      <c r="J305" s="9">
        <f t="shared" si="71"/>
        <v>6.1075904635578446</v>
      </c>
      <c r="K305" s="11">
        <f t="shared" si="72"/>
        <v>0.60240963855421692</v>
      </c>
      <c r="L305" s="11">
        <f t="shared" si="73"/>
        <v>0.26246719160104987</v>
      </c>
      <c r="M305" s="11">
        <f t="shared" si="74"/>
        <v>0.17301038062283736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-0.24250307499239243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0.22567998610796075</v>
      </c>
      <c r="Q305" s="11">
        <f>2*'OddsRatio_working_3-way'!K305*'OddsRatio_working_3-way'!L305*'OddsRatio_working_3-way'!M305</f>
        <v>5.4710299662535926E-2</v>
      </c>
      <c r="R305" s="11">
        <f t="shared" si="75"/>
        <v>0</v>
      </c>
      <c r="S305" s="11">
        <f t="shared" si="76"/>
        <v>-0.93062731726202053</v>
      </c>
      <c r="T305" s="11">
        <f t="shared" si="77"/>
        <v>-0.22560662236655038</v>
      </c>
      <c r="U305" s="11">
        <f>'OddsRatio_working_3-way'!S305-'OddsRatio_working_3-way'!R305^2/3</f>
        <v>-0.93062731726202053</v>
      </c>
      <c r="V305" s="11">
        <f>'OddsRatio_working_3-way'!S305*'OddsRatio_working_3-way'!R305/3-2*'OddsRatio_working_3-way'!R305^3/27-'OddsRatio_working_3-way'!T305</f>
        <v>0.22560662236655038</v>
      </c>
      <c r="W305" s="11">
        <f>'OddsRatio_working_3-way'!V305^2+4*'OddsRatio_working_3-way'!U305^3/27</f>
        <v>-6.8506955394255054E-2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0.1727753624290066</v>
      </c>
      <c r="Y305" s="11">
        <f>IF('OddsRatio_working_3-way'!W305&gt;=0,IF('OddsRatio_working_3-way'!V305+SQRT('OddsRatio_working_3-way'!W305)&gt;0,0,PI()),ACOS('OddsRatio_working_3-way'!V305/(2*'OddsRatio_working_3-way'!X305)))</f>
        <v>0.85940267794386838</v>
      </c>
      <c r="Z305" s="11">
        <f>'OddsRatio_working_3-way'!X305^(1/3)*COS('OddsRatio_working_3-way'!Y305/3)</f>
        <v>0.53426678489098789</v>
      </c>
      <c r="AA305" s="11">
        <f>'OddsRatio_working_3-way'!X305^(1/3)*COS(('OddsRatio_working_3-way'!Y305+2*PI())/3)</f>
        <v>-0.40342749076669898</v>
      </c>
      <c r="AB305" s="11">
        <f>'OddsRatio_working_3-way'!X305^(1/3)*COS(('OddsRatio_working_3-way'!Y305+4*PI())/3)</f>
        <v>-0.13083929412428902</v>
      </c>
      <c r="AC305" s="11">
        <f>'OddsRatio_working_3-way'!X305^(1/3)*SIN('OddsRatio_working_3-way'!Y305/3)</f>
        <v>0.15737886870941012</v>
      </c>
      <c r="AD305" s="11">
        <f>'OddsRatio_working_3-way'!X305^(1/3)*SIN(('OddsRatio_working_3-way'!Y305+2*PI())/3)</f>
        <v>0.38399917375912657</v>
      </c>
      <c r="AE305" s="11">
        <f>'OddsRatio_working_3-way'!X305^(1/3)*SIN(('OddsRatio_working_3-way'!Y305+4*PI())/3)</f>
        <v>-0.54137804246853671</v>
      </c>
      <c r="AF305" s="11">
        <f>-'OddsRatio_working_3-way'!U305/(3*'OddsRatio_working_3-way'!X305^(1/3))*COS(('OddsRatio_working_3-way'!Y305)/3)</f>
        <v>0.53426678489098778</v>
      </c>
      <c r="AG305" s="11">
        <f>-'OddsRatio_working_3-way'!U305/(3*'OddsRatio_working_3-way'!X305^(1/3))*COS(('OddsRatio_working_3-way'!Y305+2*PI())/3)</f>
        <v>-0.40342749076669893</v>
      </c>
      <c r="AH305" s="11">
        <f>-'OddsRatio_working_3-way'!U305/(3*'OddsRatio_working_3-way'!X305^(1/3))*COS(('OddsRatio_working_3-way'!Y305+4*PI())/3)</f>
        <v>-0.13083929412428899</v>
      </c>
      <c r="AI305" s="11">
        <f>'OddsRatio_working_3-way'!U305/(3*'OddsRatio_working_3-way'!X305^(1/3))*SIN(('OddsRatio_working_3-way'!Y305)/3)</f>
        <v>-0.15737886870941009</v>
      </c>
      <c r="AJ305" s="11">
        <f>'OddsRatio_working_3-way'!U305/(3*'OddsRatio_working_3-way'!X305^(1/3))*SIN(('OddsRatio_working_3-way'!Y305+2*PI())/3)</f>
        <v>-0.38399917375912651</v>
      </c>
      <c r="AK305" s="11">
        <f>'OddsRatio_working_3-way'!U305/(3*'OddsRatio_working_3-way'!X305^(1/3))*SIN(('OddsRatio_working_3-way'!Y305+4*PI())/3)</f>
        <v>0.5413780424685366</v>
      </c>
      <c r="AL305" s="11">
        <f>'OddsRatio_working_3-way'!Z305+'OddsRatio_working_3-way'!AF305</f>
        <v>1.0685335697819758</v>
      </c>
      <c r="AM305" s="11">
        <f>'OddsRatio_working_3-way'!AA305+'OddsRatio_working_3-way'!AG305</f>
        <v>-0.80685498153339785</v>
      </c>
      <c r="AN305" s="11">
        <f>'OddsRatio_working_3-way'!AB305+'OddsRatio_working_3-way'!AH305</f>
        <v>-0.26167858824857804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1.0685335697819758</v>
      </c>
      <c r="AS305" s="11">
        <f>IF(('OddsRatio_working_3-way'!X305=0),IF(Q305&gt;0,-Q305^(1/3),(-Q305)^(1/3)),'OddsRatio_working_3-way'!AM305-'OddsRatio_working_3-way'!R305/3)</f>
        <v>-0.80685498153339785</v>
      </c>
      <c r="AT305" s="11">
        <f>IF(('OddsRatio_working_3-way'!X305=0),IF(Q305&gt;0,-Q305^(1/3),(-Q305)^(1/3)),'OddsRatio_working_3-way'!AN305-'OddsRatio_working_3-way'!R305/3)</f>
        <v>-0.26167858824857804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9">
        <f t="shared" si="65"/>
        <v>0.26679395431405895</v>
      </c>
      <c r="E306" s="9">
        <f t="shared" si="66"/>
        <v>0.28280592447472863</v>
      </c>
      <c r="F306" s="9">
        <f t="shared" si="67"/>
        <v>0.4504001212112127</v>
      </c>
      <c r="G306" s="9">
        <f t="shared" si="68"/>
        <v>1.0610852785563345</v>
      </c>
      <c r="H306" s="9">
        <f t="shared" si="69"/>
        <v>3.7482108714609059</v>
      </c>
      <c r="I306" s="9">
        <f t="shared" si="70"/>
        <v>3.5359938157496393</v>
      </c>
      <c r="J306" s="9">
        <f t="shared" si="71"/>
        <v>2.2202480703397844</v>
      </c>
      <c r="K306" s="11">
        <f t="shared" si="72"/>
        <v>0.2785515320334262</v>
      </c>
      <c r="L306" s="11">
        <f t="shared" si="73"/>
        <v>0.29498525073746312</v>
      </c>
      <c r="M306" s="11">
        <f t="shared" si="74"/>
        <v>0.46511627906976744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-0.27205887551706509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0.23427603640871267</v>
      </c>
      <c r="Q306" s="11">
        <f>2*'OddsRatio_working_3-way'!K306*'OddsRatio_working_3-way'!L306*'OddsRatio_working_3-way'!M306</f>
        <v>7.6435900949009039E-2</v>
      </c>
      <c r="R306" s="11">
        <f t="shared" si="75"/>
        <v>0</v>
      </c>
      <c r="S306" s="11">
        <f t="shared" si="76"/>
        <v>-0.86112256386951624</v>
      </c>
      <c r="T306" s="11">
        <f t="shared" si="77"/>
        <v>-0.28095352817928759</v>
      </c>
      <c r="U306" s="11">
        <f>'OddsRatio_working_3-way'!S306-'OddsRatio_working_3-way'!R306^2/3</f>
        <v>-0.86112256386951624</v>
      </c>
      <c r="V306" s="11">
        <f>'OddsRatio_working_3-way'!S306*'OddsRatio_working_3-way'!R306/3-2*'OddsRatio_working_3-way'!R306^3/27-'OddsRatio_working_3-way'!T306</f>
        <v>0.28095352817928759</v>
      </c>
      <c r="W306" s="11">
        <f>'OddsRatio_working_3-way'!V306^2+4*'OddsRatio_working_3-way'!U306^3/27</f>
        <v>-1.5665114605736954E-2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0.15378556466889756</v>
      </c>
      <c r="Y306" s="11">
        <f>IF('OddsRatio_working_3-way'!W306&gt;=0,IF('OddsRatio_working_3-way'!V306+SQRT('OddsRatio_working_3-way'!W306)&gt;0,0,PI()),ACOS('OddsRatio_working_3-way'!V306/(2*'OddsRatio_working_3-way'!X306)))</f>
        <v>0.41909223748033431</v>
      </c>
      <c r="Z306" s="11">
        <f>'OddsRatio_working_3-way'!X306^(1/3)*COS('OddsRatio_working_3-way'!Y306/3)</f>
        <v>0.53054263927816725</v>
      </c>
      <c r="AA306" s="11">
        <f>'OddsRatio_working_3-way'!X306^(1/3)*COS(('OddsRatio_working_3-way'!Y306+2*PI())/3)</f>
        <v>-0.32987799033334242</v>
      </c>
      <c r="AB306" s="11">
        <f>'OddsRatio_working_3-way'!X306^(1/3)*COS(('OddsRatio_working_3-way'!Y306+4*PI())/3)</f>
        <v>-0.20066464894482453</v>
      </c>
      <c r="AC306" s="11">
        <f>'OddsRatio_working_3-way'!X306^(1/3)*SIN('OddsRatio_working_3-way'!Y306/3)</f>
        <v>7.4601357433551799E-2</v>
      </c>
      <c r="AD306" s="11">
        <f>'OddsRatio_working_3-way'!X306^(1/3)*SIN(('OddsRatio_working_3-way'!Y306+2*PI())/3)</f>
        <v>0.42216272468896082</v>
      </c>
      <c r="AE306" s="11">
        <f>'OddsRatio_working_3-way'!X306^(1/3)*SIN(('OddsRatio_working_3-way'!Y306+4*PI())/3)</f>
        <v>-0.49676408212251255</v>
      </c>
      <c r="AF306" s="11">
        <f>-'OddsRatio_working_3-way'!U306/(3*'OddsRatio_working_3-way'!X306^(1/3))*COS(('OddsRatio_working_3-way'!Y306)/3)</f>
        <v>0.53054263927816725</v>
      </c>
      <c r="AG306" s="11">
        <f>-'OddsRatio_working_3-way'!U306/(3*'OddsRatio_working_3-way'!X306^(1/3))*COS(('OddsRatio_working_3-way'!Y306+2*PI())/3)</f>
        <v>-0.32987799033334242</v>
      </c>
      <c r="AH306" s="11">
        <f>-'OddsRatio_working_3-way'!U306/(3*'OddsRatio_working_3-way'!X306^(1/3))*COS(('OddsRatio_working_3-way'!Y306+4*PI())/3)</f>
        <v>-0.20066464894482453</v>
      </c>
      <c r="AI306" s="11">
        <f>'OddsRatio_working_3-way'!U306/(3*'OddsRatio_working_3-way'!X306^(1/3))*SIN(('OddsRatio_working_3-way'!Y306)/3)</f>
        <v>-7.4601357433551799E-2</v>
      </c>
      <c r="AJ306" s="11">
        <f>'OddsRatio_working_3-way'!U306/(3*'OddsRatio_working_3-way'!X306^(1/3))*SIN(('OddsRatio_working_3-way'!Y306+2*PI())/3)</f>
        <v>-0.42216272468896082</v>
      </c>
      <c r="AK306" s="11">
        <f>'OddsRatio_working_3-way'!U306/(3*'OddsRatio_working_3-way'!X306^(1/3))*SIN(('OddsRatio_working_3-way'!Y306+4*PI())/3)</f>
        <v>0.49676408212251255</v>
      </c>
      <c r="AL306" s="11">
        <f>'OddsRatio_working_3-way'!Z306+'OddsRatio_working_3-way'!AF306</f>
        <v>1.0610852785563345</v>
      </c>
      <c r="AM306" s="11">
        <f>'OddsRatio_working_3-way'!AA306+'OddsRatio_working_3-way'!AG306</f>
        <v>-0.65975598066668484</v>
      </c>
      <c r="AN306" s="11">
        <f>'OddsRatio_working_3-way'!AB306+'OddsRatio_working_3-way'!AH306</f>
        <v>-0.40132929788964905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1.0610852785563345</v>
      </c>
      <c r="AS306" s="11">
        <f>IF(('OddsRatio_working_3-way'!X306=0),IF(Q306&gt;0,-Q306^(1/3),(-Q306)^(1/3)),'OddsRatio_working_3-way'!AM306-'OddsRatio_working_3-way'!R306/3)</f>
        <v>-0.65975598066668484</v>
      </c>
      <c r="AT306" s="11">
        <f>IF(('OddsRatio_working_3-way'!X306=0),IF(Q306&gt;0,-Q306^(1/3),(-Q306)^(1/3)),'OddsRatio_working_3-way'!AN306-'OddsRatio_working_3-way'!R306/3)</f>
        <v>-0.40132929788964905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9">
        <f t="shared" si="65"/>
        <v>0.36280865084709252</v>
      </c>
      <c r="E307" s="9">
        <f t="shared" si="66"/>
        <v>0.28255043761500725</v>
      </c>
      <c r="F307" s="9">
        <f t="shared" si="67"/>
        <v>0.35464091153790023</v>
      </c>
      <c r="G307" s="9">
        <f t="shared" si="68"/>
        <v>1.0579963003551762</v>
      </c>
      <c r="H307" s="9">
        <f t="shared" si="69"/>
        <v>2.7562738585895925</v>
      </c>
      <c r="I307" s="9">
        <f t="shared" si="70"/>
        <v>3.5391911208524225</v>
      </c>
      <c r="J307" s="9">
        <f t="shared" si="71"/>
        <v>2.8197536366109039</v>
      </c>
      <c r="K307" s="11">
        <f t="shared" si="72"/>
        <v>0.37593984962406013</v>
      </c>
      <c r="L307" s="11">
        <f t="shared" si="73"/>
        <v>0.29411764705882354</v>
      </c>
      <c r="M307" s="11">
        <f t="shared" si="74"/>
        <v>0.36764705882352938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-0.27855972110206317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0.23496240601503759</v>
      </c>
      <c r="Q307" s="11">
        <f>2*'OddsRatio_working_3-way'!K307*'OddsRatio_working_3-way'!L307*'OddsRatio_working_3-way'!M307</f>
        <v>8.1301870593438602E-2</v>
      </c>
      <c r="R307" s="11">
        <f t="shared" si="75"/>
        <v>0</v>
      </c>
      <c r="S307" s="11">
        <f t="shared" si="76"/>
        <v>-0.84349024002988682</v>
      </c>
      <c r="T307" s="11">
        <f t="shared" si="77"/>
        <v>-0.2918651349584383</v>
      </c>
      <c r="U307" s="11">
        <f>'OddsRatio_working_3-way'!S307-'OddsRatio_working_3-way'!R307^2/3</f>
        <v>-0.84349024002988682</v>
      </c>
      <c r="V307" s="11">
        <f>'OddsRatio_working_3-way'!S307*'OddsRatio_working_3-way'!R307/3-2*'OddsRatio_working_3-way'!R307^3/27-'OddsRatio_working_3-way'!T307</f>
        <v>0.2918651349584383</v>
      </c>
      <c r="W307" s="11">
        <f>'OddsRatio_working_3-way'!V307^2+4*'OddsRatio_working_3-way'!U307^3/27</f>
        <v>-3.7218364307681079E-3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0.14908646269453465</v>
      </c>
      <c r="Y307" s="11">
        <f>IF('OddsRatio_working_3-way'!W307&gt;=0,IF('OddsRatio_working_3-way'!V307+SQRT('OddsRatio_working_3-way'!W307)&gt;0,0,PI()),ACOS('OddsRatio_working_3-way'!V307/(2*'OddsRatio_working_3-way'!X307)))</f>
        <v>0.2060573581433025</v>
      </c>
      <c r="Z307" s="11">
        <f>'OddsRatio_working_3-way'!X307^(1/3)*COS('OddsRatio_working_3-way'!Y307/3)</f>
        <v>0.52899815017758811</v>
      </c>
      <c r="AA307" s="11">
        <f>'OddsRatio_working_3-way'!X307^(1/3)*COS(('OddsRatio_working_3-way'!Y307+2*PI())/3)</f>
        <v>-0.29601538577055297</v>
      </c>
      <c r="AB307" s="11">
        <f>'OddsRatio_working_3-way'!X307^(1/3)*COS(('OddsRatio_working_3-way'!Y307+4*PI())/3)</f>
        <v>-0.2329827644070353</v>
      </c>
      <c r="AC307" s="11">
        <f>'OddsRatio_working_3-way'!X307^(1/3)*SIN('OddsRatio_working_3-way'!Y307/3)</f>
        <v>3.6391900911954773E-2</v>
      </c>
      <c r="AD307" s="11">
        <f>'OddsRatio_working_3-way'!X307^(1/3)*SIN(('OddsRatio_working_3-way'!Y307+2*PI())/3)</f>
        <v>0.4399298861527895</v>
      </c>
      <c r="AE307" s="11">
        <f>'OddsRatio_working_3-way'!X307^(1/3)*SIN(('OddsRatio_working_3-way'!Y307+4*PI())/3)</f>
        <v>-0.47632178706474421</v>
      </c>
      <c r="AF307" s="11">
        <f>-'OddsRatio_working_3-way'!U307/(3*'OddsRatio_working_3-way'!X307^(1/3))*COS(('OddsRatio_working_3-way'!Y307)/3)</f>
        <v>0.52899815017758811</v>
      </c>
      <c r="AG307" s="11">
        <f>-'OddsRatio_working_3-way'!U307/(3*'OddsRatio_working_3-way'!X307^(1/3))*COS(('OddsRatio_working_3-way'!Y307+2*PI())/3)</f>
        <v>-0.29601538577055297</v>
      </c>
      <c r="AH307" s="11">
        <f>-'OddsRatio_working_3-way'!U307/(3*'OddsRatio_working_3-way'!X307^(1/3))*COS(('OddsRatio_working_3-way'!Y307+4*PI())/3)</f>
        <v>-0.2329827644070353</v>
      </c>
      <c r="AI307" s="11">
        <f>'OddsRatio_working_3-way'!U307/(3*'OddsRatio_working_3-way'!X307^(1/3))*SIN(('OddsRatio_working_3-way'!Y307)/3)</f>
        <v>-3.6391900911954773E-2</v>
      </c>
      <c r="AJ307" s="11">
        <f>'OddsRatio_working_3-way'!U307/(3*'OddsRatio_working_3-way'!X307^(1/3))*SIN(('OddsRatio_working_3-way'!Y307+2*PI())/3)</f>
        <v>-0.4399298861527895</v>
      </c>
      <c r="AK307" s="11">
        <f>'OddsRatio_working_3-way'!U307/(3*'OddsRatio_working_3-way'!X307^(1/3))*SIN(('OddsRatio_working_3-way'!Y307+4*PI())/3)</f>
        <v>0.47632178706474421</v>
      </c>
      <c r="AL307" s="11">
        <f>'OddsRatio_working_3-way'!Z307+'OddsRatio_working_3-way'!AF307</f>
        <v>1.0579963003551762</v>
      </c>
      <c r="AM307" s="11">
        <f>'OddsRatio_working_3-way'!AA307+'OddsRatio_working_3-way'!AG307</f>
        <v>-0.59203077154110595</v>
      </c>
      <c r="AN307" s="11">
        <f>'OddsRatio_working_3-way'!AB307+'OddsRatio_working_3-way'!AH307</f>
        <v>-0.46596552881407061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1.0579963003551762</v>
      </c>
      <c r="AS307" s="11">
        <f>IF(('OddsRatio_working_3-way'!X307=0),IF(Q307&gt;0,-Q307^(1/3),(-Q307)^(1/3)),'OddsRatio_working_3-way'!AM307-'OddsRatio_working_3-way'!R307/3)</f>
        <v>-0.59203077154110595</v>
      </c>
      <c r="AT307" s="11">
        <f>IF(('OddsRatio_working_3-way'!X307=0),IF(Q307&gt;0,-Q307^(1/3),(-Q307)^(1/3)),'OddsRatio_working_3-way'!AN307-'OddsRatio_working_3-way'!R307/3)</f>
        <v>-0.46596552881407061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9">
        <f t="shared" si="65"/>
        <v>0.15739866002511796</v>
      </c>
      <c r="E308" s="9">
        <f t="shared" si="66"/>
        <v>0.19994632920930952</v>
      </c>
      <c r="F308" s="9">
        <f t="shared" si="67"/>
        <v>0.64265501076557263</v>
      </c>
      <c r="G308" s="9">
        <f t="shared" si="68"/>
        <v>1.0902839591098463</v>
      </c>
      <c r="H308" s="9">
        <f t="shared" si="69"/>
        <v>6.3532942392293439</v>
      </c>
      <c r="I308" s="9">
        <f t="shared" si="70"/>
        <v>5.0013421299331355</v>
      </c>
      <c r="J308" s="9">
        <f t="shared" si="71"/>
        <v>1.5560448191460217</v>
      </c>
      <c r="K308" s="11">
        <f t="shared" si="72"/>
        <v>0.16920473773265651</v>
      </c>
      <c r="L308" s="11">
        <f t="shared" si="73"/>
        <v>0.21413276231263384</v>
      </c>
      <c r="M308" s="11">
        <f t="shared" si="74"/>
        <v>0.66225165562913912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-0.220514130264445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0.21811351390300887</v>
      </c>
      <c r="Q308" s="11">
        <f>2*'OddsRatio_working_3-way'!K308*'OddsRatio_working_3-way'!L308*'OddsRatio_working_3-way'!M308</f>
        <v>4.798977203586554E-2</v>
      </c>
      <c r="R308" s="11">
        <f t="shared" si="75"/>
        <v>0</v>
      </c>
      <c r="S308" s="11">
        <f t="shared" si="76"/>
        <v>-0.98911354860317902</v>
      </c>
      <c r="T308" s="11">
        <f t="shared" si="77"/>
        <v>-0.21762674336703611</v>
      </c>
      <c r="U308" s="11">
        <f>'OddsRatio_working_3-way'!S308-'OddsRatio_working_3-way'!R308^2/3</f>
        <v>-0.98911354860317902</v>
      </c>
      <c r="V308" s="11">
        <f>'OddsRatio_working_3-way'!S308*'OddsRatio_working_3-way'!R308/3-2*'OddsRatio_working_3-way'!R308^3/27-'OddsRatio_working_3-way'!T308</f>
        <v>0.21762674336703611</v>
      </c>
      <c r="W308" s="11">
        <f>'OddsRatio_working_3-way'!V308^2+4*'OddsRatio_working_3-way'!U308^3/27</f>
        <v>-9.6000807990082163E-2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0.1893160105607975</v>
      </c>
      <c r="Y308" s="11">
        <f>IF('OddsRatio_working_3-way'!W308&gt;=0,IF('OddsRatio_working_3-way'!V308+SQRT('OddsRatio_working_3-way'!W308)&gt;0,0,PI()),ACOS('OddsRatio_working_3-way'!V308/(2*'OddsRatio_working_3-way'!X308)))</f>
        <v>0.9584719273346316</v>
      </c>
      <c r="Z308" s="11">
        <f>'OddsRatio_working_3-way'!X308^(1/3)*COS('OddsRatio_working_3-way'!Y308/3)</f>
        <v>0.54514197955492316</v>
      </c>
      <c r="AA308" s="11">
        <f>'OddsRatio_working_3-way'!X308^(1/3)*COS(('OddsRatio_working_3-way'!Y308+2*PI())/3)</f>
        <v>-0.42875534797635273</v>
      </c>
      <c r="AB308" s="11">
        <f>'OddsRatio_working_3-way'!X308^(1/3)*COS(('OddsRatio_working_3-way'!Y308+4*PI())/3)</f>
        <v>-0.11638663157857036</v>
      </c>
      <c r="AC308" s="11">
        <f>'OddsRatio_working_3-way'!X308^(1/3)*SIN('OddsRatio_working_3-way'!Y308/3)</f>
        <v>0.18034616249867746</v>
      </c>
      <c r="AD308" s="11">
        <f>'OddsRatio_working_3-way'!X308^(1/3)*SIN(('OddsRatio_working_3-way'!Y308+2*PI())/3)</f>
        <v>0.3819337217145618</v>
      </c>
      <c r="AE308" s="11">
        <f>'OddsRatio_working_3-way'!X308^(1/3)*SIN(('OddsRatio_working_3-way'!Y308+4*PI())/3)</f>
        <v>-0.56227988421323927</v>
      </c>
      <c r="AF308" s="11">
        <f>-'OddsRatio_working_3-way'!U308/(3*'OddsRatio_working_3-way'!X308^(1/3))*COS(('OddsRatio_working_3-way'!Y308)/3)</f>
        <v>0.54514197955492316</v>
      </c>
      <c r="AG308" s="11">
        <f>-'OddsRatio_working_3-way'!U308/(3*'OddsRatio_working_3-way'!X308^(1/3))*COS(('OddsRatio_working_3-way'!Y308+2*PI())/3)</f>
        <v>-0.42875534797635273</v>
      </c>
      <c r="AH308" s="11">
        <f>-'OddsRatio_working_3-way'!U308/(3*'OddsRatio_working_3-way'!X308^(1/3))*COS(('OddsRatio_working_3-way'!Y308+4*PI())/3)</f>
        <v>-0.11638663157857036</v>
      </c>
      <c r="AI308" s="11">
        <f>'OddsRatio_working_3-way'!U308/(3*'OddsRatio_working_3-way'!X308^(1/3))*SIN(('OddsRatio_working_3-way'!Y308)/3)</f>
        <v>-0.18034616249867746</v>
      </c>
      <c r="AJ308" s="11">
        <f>'OddsRatio_working_3-way'!U308/(3*'OddsRatio_working_3-way'!X308^(1/3))*SIN(('OddsRatio_working_3-way'!Y308+2*PI())/3)</f>
        <v>-0.3819337217145618</v>
      </c>
      <c r="AK308" s="11">
        <f>'OddsRatio_working_3-way'!U308/(3*'OddsRatio_working_3-way'!X308^(1/3))*SIN(('OddsRatio_working_3-way'!Y308+4*PI())/3)</f>
        <v>0.56227988421323927</v>
      </c>
      <c r="AL308" s="11">
        <f>'OddsRatio_working_3-way'!Z308+'OddsRatio_working_3-way'!AF308</f>
        <v>1.0902839591098463</v>
      </c>
      <c r="AM308" s="11">
        <f>'OddsRatio_working_3-way'!AA308+'OddsRatio_working_3-way'!AG308</f>
        <v>-0.85751069595270546</v>
      </c>
      <c r="AN308" s="11">
        <f>'OddsRatio_working_3-way'!AB308+'OddsRatio_working_3-way'!AH308</f>
        <v>-0.23277326315714073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1.0902839591098463</v>
      </c>
      <c r="AS308" s="11">
        <f>IF(('OddsRatio_working_3-way'!X308=0),IF(Q308&gt;0,-Q308^(1/3),(-Q308)^(1/3)),'OddsRatio_working_3-way'!AM308-'OddsRatio_working_3-way'!R308/3)</f>
        <v>-0.85751069595270546</v>
      </c>
      <c r="AT308" s="11">
        <f>IF(('OddsRatio_working_3-way'!X308=0),IF(Q308&gt;0,-Q308^(1/3),(-Q308)^(1/3)),'OddsRatio_working_3-way'!AN308-'OddsRatio_working_3-way'!R308/3)</f>
        <v>-0.23277326315714073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9">
        <f t="shared" si="65"/>
        <v>0.36679560056892779</v>
      </c>
      <c r="E309" s="9">
        <f t="shared" si="66"/>
        <v>0.26640879886214414</v>
      </c>
      <c r="F309" s="9">
        <f t="shared" si="67"/>
        <v>0.36679560056892779</v>
      </c>
      <c r="G309" s="9">
        <f t="shared" si="68"/>
        <v>1.0590883753884572</v>
      </c>
      <c r="H309" s="9">
        <f t="shared" si="69"/>
        <v>2.7263140518831857</v>
      </c>
      <c r="I309" s="9">
        <f t="shared" si="70"/>
        <v>3.7536297760099879</v>
      </c>
      <c r="J309" s="9">
        <f t="shared" si="71"/>
        <v>2.7263140518831857</v>
      </c>
      <c r="K309" s="11">
        <f t="shared" si="72"/>
        <v>0.38022813688212931</v>
      </c>
      <c r="L309" s="11">
        <f t="shared" si="73"/>
        <v>0.27777777777777779</v>
      </c>
      <c r="M309" s="11">
        <f t="shared" si="74"/>
        <v>0.38022813688212931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-0.27741795055909746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0.23533342650288108</v>
      </c>
      <c r="Q309" s="11">
        <f>2*'OddsRatio_working_3-way'!K309*'OddsRatio_working_3-way'!L309*'OddsRatio_working_3-way'!M309</f>
        <v>8.0318575598252923E-2</v>
      </c>
      <c r="R309" s="11">
        <f t="shared" si="75"/>
        <v>0</v>
      </c>
      <c r="S309" s="11">
        <f t="shared" si="76"/>
        <v>-0.84829920352521948</v>
      </c>
      <c r="T309" s="11">
        <f t="shared" si="77"/>
        <v>-0.28952191246594516</v>
      </c>
      <c r="U309" s="11">
        <f>'OddsRatio_working_3-way'!S309-'OddsRatio_working_3-way'!R309^2/3</f>
        <v>-0.84829920352521948</v>
      </c>
      <c r="V309" s="11">
        <f>'OddsRatio_working_3-way'!S309*'OddsRatio_working_3-way'!R309/3-2*'OddsRatio_working_3-way'!R309^3/27-'OddsRatio_working_3-way'!T309</f>
        <v>0.28952191246594516</v>
      </c>
      <c r="W309" s="11">
        <f>'OddsRatio_working_3-way'!V309^2+4*'OddsRatio_working_3-way'!U309^3/27</f>
        <v>-6.6134911099221261E-3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0.15036325091911631</v>
      </c>
      <c r="Y309" s="11">
        <f>IF('OddsRatio_working_3-way'!W309&gt;=0,IF('OddsRatio_working_3-way'!V309+SQRT('OddsRatio_working_3-way'!W309)&gt;0,0,PI()),ACOS('OddsRatio_working_3-way'!V309/(2*'OddsRatio_working_3-way'!X309)))</f>
        <v>0.27383241222644972</v>
      </c>
      <c r="Z309" s="11">
        <f>'OddsRatio_working_3-way'!X309^(1/3)*COS('OddsRatio_working_3-way'!Y309/3)</f>
        <v>0.52954418769422862</v>
      </c>
      <c r="AA309" s="11">
        <f>'OddsRatio_working_3-way'!X309^(1/3)*COS(('OddsRatio_working_3-way'!Y309+2*PI())/3)</f>
        <v>-0.30674846625766911</v>
      </c>
      <c r="AB309" s="11">
        <f>'OddsRatio_working_3-way'!X309^(1/3)*COS(('OddsRatio_working_3-way'!Y309+4*PI())/3)</f>
        <v>-0.22279572143655962</v>
      </c>
      <c r="AC309" s="11">
        <f>'OddsRatio_working_3-way'!X309^(1/3)*SIN('OddsRatio_working_3-way'!Y309/3)</f>
        <v>4.8470139821675681E-2</v>
      </c>
      <c r="AD309" s="11">
        <f>'OddsRatio_working_3-way'!X309^(1/3)*SIN(('OddsRatio_working_3-way'!Y309+2*PI())/3)</f>
        <v>0.43436364905875913</v>
      </c>
      <c r="AE309" s="11">
        <f>'OddsRatio_working_3-way'!X309^(1/3)*SIN(('OddsRatio_working_3-way'!Y309+4*PI())/3)</f>
        <v>-0.48283378888043466</v>
      </c>
      <c r="AF309" s="11">
        <f>-'OddsRatio_working_3-way'!U309/(3*'OddsRatio_working_3-way'!X309^(1/3))*COS(('OddsRatio_working_3-way'!Y309)/3)</f>
        <v>0.52954418769422851</v>
      </c>
      <c r="AG309" s="11">
        <f>-'OddsRatio_working_3-way'!U309/(3*'OddsRatio_working_3-way'!X309^(1/3))*COS(('OddsRatio_working_3-way'!Y309+2*PI())/3)</f>
        <v>-0.30674846625766905</v>
      </c>
      <c r="AH309" s="11">
        <f>-'OddsRatio_working_3-way'!U309/(3*'OddsRatio_working_3-way'!X309^(1/3))*COS(('OddsRatio_working_3-way'!Y309+4*PI())/3)</f>
        <v>-0.2227957214365596</v>
      </c>
      <c r="AI309" s="11">
        <f>'OddsRatio_working_3-way'!U309/(3*'OddsRatio_working_3-way'!X309^(1/3))*SIN(('OddsRatio_working_3-way'!Y309)/3)</f>
        <v>-4.8470139821675667E-2</v>
      </c>
      <c r="AJ309" s="11">
        <f>'OddsRatio_working_3-way'!U309/(3*'OddsRatio_working_3-way'!X309^(1/3))*SIN(('OddsRatio_working_3-way'!Y309+2*PI())/3)</f>
        <v>-0.43436364905875907</v>
      </c>
      <c r="AK309" s="11">
        <f>'OddsRatio_working_3-way'!U309/(3*'OddsRatio_working_3-way'!X309^(1/3))*SIN(('OddsRatio_working_3-way'!Y309+4*PI())/3)</f>
        <v>0.48283378888043454</v>
      </c>
      <c r="AL309" s="11">
        <f>'OddsRatio_working_3-way'!Z309+'OddsRatio_working_3-way'!AF309</f>
        <v>1.0590883753884572</v>
      </c>
      <c r="AM309" s="11">
        <f>'OddsRatio_working_3-way'!AA309+'OddsRatio_working_3-way'!AG309</f>
        <v>-0.6134969325153381</v>
      </c>
      <c r="AN309" s="11">
        <f>'OddsRatio_working_3-way'!AB309+'OddsRatio_working_3-way'!AH309</f>
        <v>-0.44559144287311925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1.0590883753884572</v>
      </c>
      <c r="AS309" s="11">
        <f>IF(('OddsRatio_working_3-way'!X309=0),IF(Q309&gt;0,-Q309^(1/3),(-Q309)^(1/3)),'OddsRatio_working_3-way'!AM309-'OddsRatio_working_3-way'!R309/3)</f>
        <v>-0.6134969325153381</v>
      </c>
      <c r="AT309" s="11">
        <f>IF(('OddsRatio_working_3-way'!X309=0),IF(Q309&gt;0,-Q309^(1/3),(-Q309)^(1/3)),'OddsRatio_working_3-way'!AN309-'OddsRatio_working_3-way'!R309/3)</f>
        <v>-0.44559144287311925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9">
        <f t="shared" si="65"/>
        <v>0.33079244986448436</v>
      </c>
      <c r="E310" s="9">
        <f t="shared" si="66"/>
        <v>0.24469586800666704</v>
      </c>
      <c r="F310" s="9">
        <f t="shared" si="67"/>
        <v>0.42451168212884838</v>
      </c>
      <c r="G310" s="9">
        <f t="shared" si="68"/>
        <v>1.0428059817326383</v>
      </c>
      <c r="H310" s="9">
        <f t="shared" si="69"/>
        <v>3.0230436045613183</v>
      </c>
      <c r="I310" s="9">
        <f t="shared" si="70"/>
        <v>4.0867057059286092</v>
      </c>
      <c r="J310" s="9">
        <f t="shared" si="71"/>
        <v>2.3556477762524297</v>
      </c>
      <c r="K310" s="11">
        <f t="shared" si="72"/>
        <v>0.3401360544217687</v>
      </c>
      <c r="L310" s="11">
        <f t="shared" si="73"/>
        <v>0.25252525252525254</v>
      </c>
      <c r="M310" s="11">
        <f t="shared" si="74"/>
        <v>0.43478260869565222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-0.27878309865887496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0.23153749861824402</v>
      </c>
      <c r="Q310" s="11">
        <f>2*'OddsRatio_working_3-way'!K310*'OddsRatio_working_3-way'!L310*'OddsRatio_working_3-way'!M310</f>
        <v>7.4689515683304508E-2</v>
      </c>
      <c r="R310" s="11">
        <f t="shared" si="75"/>
        <v>0</v>
      </c>
      <c r="S310" s="11">
        <f t="shared" si="76"/>
        <v>-0.83052918104464546</v>
      </c>
      <c r="T310" s="11">
        <f t="shared" si="77"/>
        <v>-0.2679126390466598</v>
      </c>
      <c r="U310" s="11">
        <f>'OddsRatio_working_3-way'!S310-'OddsRatio_working_3-way'!R310^2/3</f>
        <v>-0.83052918104464546</v>
      </c>
      <c r="V310" s="11">
        <f>'OddsRatio_working_3-way'!S310*'OddsRatio_working_3-way'!R310/3-2*'OddsRatio_working_3-way'!R310^3/27-'OddsRatio_working_3-way'!T310</f>
        <v>0.2679126390466598</v>
      </c>
      <c r="W310" s="11">
        <f>'OddsRatio_working_3-way'!V310^2+4*'OddsRatio_working_3-way'!U310^3/27</f>
        <v>-1.3094129823391351E-2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0.14566340650995463</v>
      </c>
      <c r="Y310" s="11">
        <f>IF('OddsRatio_working_3-way'!W310&gt;=0,IF('OddsRatio_working_3-way'!V310+SQRT('OddsRatio_working_3-way'!W310)&gt;0,0,PI()),ACOS('OddsRatio_working_3-way'!V310/(2*'OddsRatio_working_3-way'!X310)))</f>
        <v>0.40366095208229447</v>
      </c>
      <c r="Z310" s="11">
        <f>'OddsRatio_working_3-way'!X310^(1/3)*COS('OddsRatio_working_3-way'!Y310/3)</f>
        <v>0.52140299086631914</v>
      </c>
      <c r="AA310" s="11">
        <f>'OddsRatio_working_3-way'!X310^(1/3)*COS(('OddsRatio_working_3-way'!Y310+2*PI())/3)</f>
        <v>-0.32182829886589454</v>
      </c>
      <c r="AB310" s="11">
        <f>'OddsRatio_working_3-way'!X310^(1/3)*COS(('OddsRatio_working_3-way'!Y310+4*PI())/3)</f>
        <v>-0.19957469200042477</v>
      </c>
      <c r="AC310" s="11">
        <f>'OddsRatio_working_3-way'!X310^(1/3)*SIN('OddsRatio_working_3-way'!Y310/3)</f>
        <v>7.0583152833181867E-2</v>
      </c>
      <c r="AD310" s="11">
        <f>'OddsRatio_working_3-way'!X310^(1/3)*SIN(('OddsRatio_working_3-way'!Y310+2*PI())/3)</f>
        <v>0.41625665928282718</v>
      </c>
      <c r="AE310" s="11">
        <f>'OddsRatio_working_3-way'!X310^(1/3)*SIN(('OddsRatio_working_3-way'!Y310+4*PI())/3)</f>
        <v>-0.48683981211600885</v>
      </c>
      <c r="AF310" s="11">
        <f>-'OddsRatio_working_3-way'!U310/(3*'OddsRatio_working_3-way'!X310^(1/3))*COS(('OddsRatio_working_3-way'!Y310)/3)</f>
        <v>0.52140299086631914</v>
      </c>
      <c r="AG310" s="11">
        <f>-'OddsRatio_working_3-way'!U310/(3*'OddsRatio_working_3-way'!X310^(1/3))*COS(('OddsRatio_working_3-way'!Y310+2*PI())/3)</f>
        <v>-0.32182829886589454</v>
      </c>
      <c r="AH310" s="11">
        <f>-'OddsRatio_working_3-way'!U310/(3*'OddsRatio_working_3-way'!X310^(1/3))*COS(('OddsRatio_working_3-way'!Y310+4*PI())/3)</f>
        <v>-0.19957469200042477</v>
      </c>
      <c r="AI310" s="11">
        <f>'OddsRatio_working_3-way'!U310/(3*'OddsRatio_working_3-way'!X310^(1/3))*SIN(('OddsRatio_working_3-way'!Y310)/3)</f>
        <v>-7.0583152833181867E-2</v>
      </c>
      <c r="AJ310" s="11">
        <f>'OddsRatio_working_3-way'!U310/(3*'OddsRatio_working_3-way'!X310^(1/3))*SIN(('OddsRatio_working_3-way'!Y310+2*PI())/3)</f>
        <v>-0.41625665928282718</v>
      </c>
      <c r="AK310" s="11">
        <f>'OddsRatio_working_3-way'!U310/(3*'OddsRatio_working_3-way'!X310^(1/3))*SIN(('OddsRatio_working_3-way'!Y310+4*PI())/3)</f>
        <v>0.48683981211600885</v>
      </c>
      <c r="AL310" s="11">
        <f>'OddsRatio_working_3-way'!Z310+'OddsRatio_working_3-way'!AF310</f>
        <v>1.0428059817326383</v>
      </c>
      <c r="AM310" s="11">
        <f>'OddsRatio_working_3-way'!AA310+'OddsRatio_working_3-way'!AG310</f>
        <v>-0.64365659773178907</v>
      </c>
      <c r="AN310" s="11">
        <f>'OddsRatio_working_3-way'!AB310+'OddsRatio_working_3-way'!AH310</f>
        <v>-0.39914938400084954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1.0428059817326383</v>
      </c>
      <c r="AS310" s="11">
        <f>IF(('OddsRatio_working_3-way'!X310=0),IF(Q310&gt;0,-Q310^(1/3),(-Q310)^(1/3)),'OddsRatio_working_3-way'!AM310-'OddsRatio_working_3-way'!R310/3)</f>
        <v>-0.64365659773178907</v>
      </c>
      <c r="AT310" s="11">
        <f>IF(('OddsRatio_working_3-way'!X310=0),IF(Q310&gt;0,-Q310^(1/3),(-Q310)^(1/3)),'OddsRatio_working_3-way'!AN310-'OddsRatio_working_3-way'!R310/3)</f>
        <v>-0.39914938400084954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9">
        <f t="shared" si="65"/>
        <v>0.47188301924522513</v>
      </c>
      <c r="E311" s="9">
        <f t="shared" si="66"/>
        <v>0.27425361256370789</v>
      </c>
      <c r="F311" s="9">
        <f t="shared" si="67"/>
        <v>0.25386336819106703</v>
      </c>
      <c r="G311" s="9">
        <f t="shared" si="68"/>
        <v>1.0459526018183347</v>
      </c>
      <c r="H311" s="9">
        <f t="shared" si="69"/>
        <v>2.119169283945618</v>
      </c>
      <c r="I311" s="9">
        <f t="shared" si="70"/>
        <v>3.6462600826003868</v>
      </c>
      <c r="J311" s="9">
        <f t="shared" si="71"/>
        <v>3.9391268111095208</v>
      </c>
      <c r="K311" s="11">
        <f t="shared" si="72"/>
        <v>0.48309178743961356</v>
      </c>
      <c r="L311" s="11">
        <f t="shared" si="73"/>
        <v>0.28328611898016998</v>
      </c>
      <c r="M311" s="11">
        <f t="shared" si="74"/>
        <v>0.26246719160104987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-0.27323768192809705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0.23024383109068294</v>
      </c>
      <c r="Q311" s="11">
        <f>2*'OddsRatio_working_3-way'!K311*'OddsRatio_working_3-way'!L311*'OddsRatio_working_3-way'!M311</f>
        <v>7.1838948858247417E-2</v>
      </c>
      <c r="R311" s="11">
        <f t="shared" si="75"/>
        <v>0</v>
      </c>
      <c r="S311" s="11">
        <f t="shared" si="76"/>
        <v>-0.84265036017715877</v>
      </c>
      <c r="T311" s="11">
        <f t="shared" si="77"/>
        <v>-0.26291742907243648</v>
      </c>
      <c r="U311" s="11">
        <f>'OddsRatio_working_3-way'!S311-'OddsRatio_working_3-way'!R311^2/3</f>
        <v>-0.84265036017715877</v>
      </c>
      <c r="V311" s="11">
        <f>'OddsRatio_working_3-way'!S311*'OddsRatio_working_3-way'!R311/3-2*'OddsRatio_working_3-way'!R311^3/27-'OddsRatio_working_3-way'!T311</f>
        <v>0.26291742907243648</v>
      </c>
      <c r="W311" s="11">
        <f>'OddsRatio_working_3-way'!V311^2+4*'OddsRatio_working_3-way'!U311^3/27</f>
        <v>-1.95162036456554E-2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0.14886384564066846</v>
      </c>
      <c r="Y311" s="11">
        <f>IF('OddsRatio_working_3-way'!W311&gt;=0,IF('OddsRatio_working_3-way'!V311+SQRT('OddsRatio_working_3-way'!W311)&gt;0,0,PI()),ACOS('OddsRatio_working_3-way'!V311/(2*'OddsRatio_working_3-way'!X311)))</f>
        <v>0.48840965569855155</v>
      </c>
      <c r="Z311" s="11">
        <f>'OddsRatio_working_3-way'!X311^(1/3)*COS('OddsRatio_working_3-way'!Y311/3)</f>
        <v>0.52297630090916736</v>
      </c>
      <c r="AA311" s="11">
        <f>'OddsRatio_working_3-way'!X311^(1/3)*COS(('OddsRatio_working_3-way'!Y311+2*PI())/3)</f>
        <v>-0.33588191067553741</v>
      </c>
      <c r="AB311" s="11">
        <f>'OddsRatio_working_3-way'!X311^(1/3)*COS(('OddsRatio_working_3-way'!Y311+4*PI())/3)</f>
        <v>-0.18709439023363009</v>
      </c>
      <c r="AC311" s="11">
        <f>'OddsRatio_working_3-way'!X311^(1/3)*SIN('OddsRatio_working_3-way'!Y311/3)</f>
        <v>8.5902514979192199E-2</v>
      </c>
      <c r="AD311" s="11">
        <f>'OddsRatio_working_3-way'!X311^(1/3)*SIN(('OddsRatio_working_3-way'!Y311+2*PI())/3)</f>
        <v>0.40995950467495768</v>
      </c>
      <c r="AE311" s="11">
        <f>'OddsRatio_working_3-way'!X311^(1/3)*SIN(('OddsRatio_working_3-way'!Y311+4*PI())/3)</f>
        <v>-0.49586201965414978</v>
      </c>
      <c r="AF311" s="11">
        <f>-'OddsRatio_working_3-way'!U311/(3*'OddsRatio_working_3-way'!X311^(1/3))*COS(('OddsRatio_working_3-way'!Y311)/3)</f>
        <v>0.52297630090916736</v>
      </c>
      <c r="AG311" s="11">
        <f>-'OddsRatio_working_3-way'!U311/(3*'OddsRatio_working_3-way'!X311^(1/3))*COS(('OddsRatio_working_3-way'!Y311+2*PI())/3)</f>
        <v>-0.33588191067553741</v>
      </c>
      <c r="AH311" s="11">
        <f>-'OddsRatio_working_3-way'!U311/(3*'OddsRatio_working_3-way'!X311^(1/3))*COS(('OddsRatio_working_3-way'!Y311+4*PI())/3)</f>
        <v>-0.18709439023363009</v>
      </c>
      <c r="AI311" s="11">
        <f>'OddsRatio_working_3-way'!U311/(3*'OddsRatio_working_3-way'!X311^(1/3))*SIN(('OddsRatio_working_3-way'!Y311)/3)</f>
        <v>-8.5902514979192199E-2</v>
      </c>
      <c r="AJ311" s="11">
        <f>'OddsRatio_working_3-way'!U311/(3*'OddsRatio_working_3-way'!X311^(1/3))*SIN(('OddsRatio_working_3-way'!Y311+2*PI())/3)</f>
        <v>-0.40995950467495768</v>
      </c>
      <c r="AK311" s="11">
        <f>'OddsRatio_working_3-way'!U311/(3*'OddsRatio_working_3-way'!X311^(1/3))*SIN(('OddsRatio_working_3-way'!Y311+4*PI())/3)</f>
        <v>0.49586201965414978</v>
      </c>
      <c r="AL311" s="11">
        <f>'OddsRatio_working_3-way'!Z311+'OddsRatio_working_3-way'!AF311</f>
        <v>1.0459526018183347</v>
      </c>
      <c r="AM311" s="11">
        <f>'OddsRatio_working_3-way'!AA311+'OddsRatio_working_3-way'!AG311</f>
        <v>-0.67176382135107482</v>
      </c>
      <c r="AN311" s="11">
        <f>'OddsRatio_working_3-way'!AB311+'OddsRatio_working_3-way'!AH311</f>
        <v>-0.37418878046726017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1.0459526018183347</v>
      </c>
      <c r="AS311" s="11">
        <f>IF(('OddsRatio_working_3-way'!X311=0),IF(Q311&gt;0,-Q311^(1/3),(-Q311)^(1/3)),'OddsRatio_working_3-way'!AM311-'OddsRatio_working_3-way'!R311/3)</f>
        <v>-0.67176382135107482</v>
      </c>
      <c r="AT311" s="11">
        <f>IF(('OddsRatio_working_3-way'!X311=0),IF(Q311&gt;0,-Q311^(1/3),(-Q311)^(1/3)),'OddsRatio_working_3-way'!AN311-'OddsRatio_working_3-way'!R311/3)</f>
        <v>-0.37418878046726017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9">
        <f t="shared" si="65"/>
        <v>0.68720725408481342</v>
      </c>
      <c r="E312" s="9">
        <f t="shared" si="66"/>
        <v>0.18898031288175055</v>
      </c>
      <c r="F312" s="9">
        <f t="shared" si="67"/>
        <v>0.12381243303343607</v>
      </c>
      <c r="G312" s="9">
        <f t="shared" si="68"/>
        <v>1.0837263848781822</v>
      </c>
      <c r="H312" s="9">
        <f t="shared" si="69"/>
        <v>1.4551650816488362</v>
      </c>
      <c r="I312" s="9">
        <f t="shared" si="70"/>
        <v>5.2915564841176002</v>
      </c>
      <c r="J312" s="9">
        <f t="shared" si="71"/>
        <v>8.076733293254529</v>
      </c>
      <c r="K312" s="11">
        <f t="shared" si="72"/>
        <v>0.70422535211267612</v>
      </c>
      <c r="L312" s="11">
        <f t="shared" si="73"/>
        <v>0.20161290322580647</v>
      </c>
      <c r="M312" s="11">
        <f t="shared" si="74"/>
        <v>0.13280212483399734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-0.20478241509201711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0.20571206013444332</v>
      </c>
      <c r="Q312" s="11">
        <f>2*'OddsRatio_working_3-way'!K312*'OddsRatio_working_3-way'!L312*'OddsRatio_working_3-way'!M312</f>
        <v>3.7710735130053775E-2</v>
      </c>
      <c r="R312" s="11">
        <f t="shared" si="75"/>
        <v>0</v>
      </c>
      <c r="S312" s="11">
        <f t="shared" si="76"/>
        <v>-1.0045396722272686</v>
      </c>
      <c r="T312" s="11">
        <f t="shared" si="77"/>
        <v>-0.18415026071993926</v>
      </c>
      <c r="U312" s="11">
        <f>'OddsRatio_working_3-way'!S312-'OddsRatio_working_3-way'!R312^2/3</f>
        <v>-1.0045396722272686</v>
      </c>
      <c r="V312" s="11">
        <f>'OddsRatio_working_3-way'!S312*'OddsRatio_working_3-way'!R312/3-2*'OddsRatio_working_3-way'!R312^3/27-'OddsRatio_working_3-way'!T312</f>
        <v>0.18415026071993926</v>
      </c>
      <c r="W312" s="11">
        <f>'OddsRatio_working_3-way'!V312^2+4*'OddsRatio_working_3-way'!U312^3/27</f>
        <v>-0.11626363497455566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0.19376206639702293</v>
      </c>
      <c r="Y312" s="11">
        <f>IF('OddsRatio_working_3-way'!W312&gt;=0,IF('OddsRatio_working_3-way'!V312+SQRT('OddsRatio_working_3-way'!W312)&gt;0,0,PI()),ACOS('OddsRatio_working_3-way'!V312/(2*'OddsRatio_working_3-way'!X312)))</f>
        <v>1.0756085451335271</v>
      </c>
      <c r="Z312" s="11">
        <f>'OddsRatio_working_3-way'!X312^(1/3)*COS('OddsRatio_working_3-way'!Y312/3)</f>
        <v>0.54186319243909109</v>
      </c>
      <c r="AA312" s="11">
        <f>'OddsRatio_working_3-way'!X312^(1/3)*COS(('OddsRatio_working_3-way'!Y312+2*PI())/3)</f>
        <v>-0.44678132913547736</v>
      </c>
      <c r="AB312" s="11">
        <f>'OddsRatio_working_3-way'!X312^(1/3)*COS(('OddsRatio_working_3-way'!Y312+4*PI())/3)</f>
        <v>-9.5081863303613831E-2</v>
      </c>
      <c r="AC312" s="11">
        <f>'OddsRatio_working_3-way'!X312^(1/3)*SIN('OddsRatio_working_3-way'!Y312/3)</f>
        <v>0.20305378127187412</v>
      </c>
      <c r="AD312" s="11">
        <f>'OddsRatio_working_3-way'!X312^(1/3)*SIN(('OddsRatio_working_3-way'!Y312+2*PI())/3)</f>
        <v>0.36774039939205183</v>
      </c>
      <c r="AE312" s="11">
        <f>'OddsRatio_working_3-way'!X312^(1/3)*SIN(('OddsRatio_working_3-way'!Y312+4*PI())/3)</f>
        <v>-0.57079418066392584</v>
      </c>
      <c r="AF312" s="11">
        <f>-'OddsRatio_working_3-way'!U312/(3*'OddsRatio_working_3-way'!X312^(1/3))*COS(('OddsRatio_working_3-way'!Y312)/3)</f>
        <v>0.54186319243909098</v>
      </c>
      <c r="AG312" s="11">
        <f>-'OddsRatio_working_3-way'!U312/(3*'OddsRatio_working_3-way'!X312^(1/3))*COS(('OddsRatio_working_3-way'!Y312+2*PI())/3)</f>
        <v>-0.4467813291354773</v>
      </c>
      <c r="AH312" s="11">
        <f>-'OddsRatio_working_3-way'!U312/(3*'OddsRatio_working_3-way'!X312^(1/3))*COS(('OddsRatio_working_3-way'!Y312+4*PI())/3)</f>
        <v>-9.5081863303613817E-2</v>
      </c>
      <c r="AI312" s="11">
        <f>'OddsRatio_working_3-way'!U312/(3*'OddsRatio_working_3-way'!X312^(1/3))*SIN(('OddsRatio_working_3-way'!Y312)/3)</f>
        <v>-0.2030537812718741</v>
      </c>
      <c r="AJ312" s="11">
        <f>'OddsRatio_working_3-way'!U312/(3*'OddsRatio_working_3-way'!X312^(1/3))*SIN(('OddsRatio_working_3-way'!Y312+2*PI())/3)</f>
        <v>-0.36774039939205178</v>
      </c>
      <c r="AK312" s="11">
        <f>'OddsRatio_working_3-way'!U312/(3*'OddsRatio_working_3-way'!X312^(1/3))*SIN(('OddsRatio_working_3-way'!Y312+4*PI())/3)</f>
        <v>0.57079418066392573</v>
      </c>
      <c r="AL312" s="11">
        <f>'OddsRatio_working_3-way'!Z312+'OddsRatio_working_3-way'!AF312</f>
        <v>1.0837263848781822</v>
      </c>
      <c r="AM312" s="11">
        <f>'OddsRatio_working_3-way'!AA312+'OddsRatio_working_3-way'!AG312</f>
        <v>-0.8935626582709546</v>
      </c>
      <c r="AN312" s="11">
        <f>'OddsRatio_working_3-way'!AB312+'OddsRatio_working_3-way'!AH312</f>
        <v>-0.19016372660722763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1.0837263848781822</v>
      </c>
      <c r="AS312" s="11">
        <f>IF(('OddsRatio_working_3-way'!X312=0),IF(Q312&gt;0,-Q312^(1/3),(-Q312)^(1/3)),'OddsRatio_working_3-way'!AM312-'OddsRatio_working_3-way'!R312/3)</f>
        <v>-0.8935626582709546</v>
      </c>
      <c r="AT312" s="11">
        <f>IF(('OddsRatio_working_3-way'!X312=0),IF(Q312&gt;0,-Q312^(1/3),(-Q312)^(1/3)),'OddsRatio_working_3-way'!AN312-'OddsRatio_working_3-way'!R312/3)</f>
        <v>-0.19016372660722763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9">
        <f t="shared" si="65"/>
        <v>0.3440588263892575</v>
      </c>
      <c r="E313" s="9">
        <f t="shared" si="66"/>
        <v>0.25260882825619235</v>
      </c>
      <c r="F313" s="9">
        <f t="shared" si="67"/>
        <v>0.40333234535454993</v>
      </c>
      <c r="G313" s="9">
        <f t="shared" si="68"/>
        <v>1.0417921945178221</v>
      </c>
      <c r="H313" s="9">
        <f t="shared" si="69"/>
        <v>2.9064797159676146</v>
      </c>
      <c r="I313" s="9">
        <f t="shared" si="70"/>
        <v>3.9586898324306148</v>
      </c>
      <c r="J313" s="9">
        <f t="shared" si="71"/>
        <v>2.4793449162153074</v>
      </c>
      <c r="K313" s="11">
        <f t="shared" si="72"/>
        <v>0.35335689045936397</v>
      </c>
      <c r="L313" s="11">
        <f t="shared" si="73"/>
        <v>0.26041666666666669</v>
      </c>
      <c r="M313" s="11">
        <f t="shared" si="74"/>
        <v>0.41322314049586778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-0.28062395964138642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0.23157105101772629</v>
      </c>
      <c r="Q313" s="11">
        <f>2*'OddsRatio_working_3-way'!K313*'OddsRatio_working_3-way'!L313*'OddsRatio_working_3-way'!M313</f>
        <v>7.6049606245558718E-2</v>
      </c>
      <c r="R313" s="11">
        <f t="shared" si="75"/>
        <v>0</v>
      </c>
      <c r="S313" s="11">
        <f t="shared" si="76"/>
        <v>-0.82520056845343648</v>
      </c>
      <c r="T313" s="11">
        <f t="shared" si="77"/>
        <v>-0.2710018287203404</v>
      </c>
      <c r="U313" s="11">
        <f>'OddsRatio_working_3-way'!S313-'OddsRatio_working_3-way'!R313^2/3</f>
        <v>-0.82520056845343648</v>
      </c>
      <c r="V313" s="11">
        <f>'OddsRatio_working_3-way'!S313*'OddsRatio_working_3-way'!R313/3-2*'OddsRatio_working_3-way'!R313^3/27-'OddsRatio_working_3-way'!T313</f>
        <v>0.2710018287203404</v>
      </c>
      <c r="W313" s="11">
        <f>'OddsRatio_working_3-way'!V313^2+4*'OddsRatio_working_3-way'!U313^3/27</f>
        <v>-9.8061955387494654E-3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0.14426380931172428</v>
      </c>
      <c r="Y313" s="11">
        <f>IF('OddsRatio_working_3-way'!W313&gt;=0,IF('OddsRatio_working_3-way'!V313+SQRT('OddsRatio_working_3-way'!W313)&gt;0,0,PI()),ACOS('OddsRatio_working_3-way'!V313/(2*'OddsRatio_working_3-way'!X313)))</f>
        <v>0.35033484368907586</v>
      </c>
      <c r="Z313" s="11">
        <f>'OddsRatio_working_3-way'!X313^(1/3)*COS('OddsRatio_working_3-way'!Y313/3)</f>
        <v>0.52089609725891106</v>
      </c>
      <c r="AA313" s="11">
        <f>'OddsRatio_working_3-way'!X313^(1/3)*COS(('OddsRatio_working_3-way'!Y313+2*PI())/3)</f>
        <v>-0.31336859292640534</v>
      </c>
      <c r="AB313" s="11">
        <f>'OddsRatio_working_3-way'!X313^(1/3)*COS(('OddsRatio_working_3-way'!Y313+4*PI())/3)</f>
        <v>-0.20752750433250583</v>
      </c>
      <c r="AC313" s="11">
        <f>'OddsRatio_working_3-way'!X313^(1/3)*SIN('OddsRatio_working_3-way'!Y313/3)</f>
        <v>6.1107380991011033E-2</v>
      </c>
      <c r="AD313" s="11">
        <f>'OddsRatio_working_3-way'!X313^(1/3)*SIN(('OddsRatio_working_3-way'!Y313+2*PI())/3)</f>
        <v>0.42055556246288117</v>
      </c>
      <c r="AE313" s="11">
        <f>'OddsRatio_working_3-way'!X313^(1/3)*SIN(('OddsRatio_working_3-way'!Y313+4*PI())/3)</f>
        <v>-0.4816629434538921</v>
      </c>
      <c r="AF313" s="11">
        <f>-'OddsRatio_working_3-way'!U313/(3*'OddsRatio_working_3-way'!X313^(1/3))*COS(('OddsRatio_working_3-way'!Y313)/3)</f>
        <v>0.52089609725891106</v>
      </c>
      <c r="AG313" s="11">
        <f>-'OddsRatio_working_3-way'!U313/(3*'OddsRatio_working_3-way'!X313^(1/3))*COS(('OddsRatio_working_3-way'!Y313+2*PI())/3)</f>
        <v>-0.31336859292640534</v>
      </c>
      <c r="AH313" s="11">
        <f>-'OddsRatio_working_3-way'!U313/(3*'OddsRatio_working_3-way'!X313^(1/3))*COS(('OddsRatio_working_3-way'!Y313+4*PI())/3)</f>
        <v>-0.20752750433250583</v>
      </c>
      <c r="AI313" s="11">
        <f>'OddsRatio_working_3-way'!U313/(3*'OddsRatio_working_3-way'!X313^(1/3))*SIN(('OddsRatio_working_3-way'!Y313)/3)</f>
        <v>-6.1107380991011033E-2</v>
      </c>
      <c r="AJ313" s="11">
        <f>'OddsRatio_working_3-way'!U313/(3*'OddsRatio_working_3-way'!X313^(1/3))*SIN(('OddsRatio_working_3-way'!Y313+2*PI())/3)</f>
        <v>-0.42055556246288117</v>
      </c>
      <c r="AK313" s="11">
        <f>'OddsRatio_working_3-way'!U313/(3*'OddsRatio_working_3-way'!X313^(1/3))*SIN(('OddsRatio_working_3-way'!Y313+4*PI())/3)</f>
        <v>0.4816629434538921</v>
      </c>
      <c r="AL313" s="11">
        <f>'OddsRatio_working_3-way'!Z313+'OddsRatio_working_3-way'!AF313</f>
        <v>1.0417921945178221</v>
      </c>
      <c r="AM313" s="11">
        <f>'OddsRatio_working_3-way'!AA313+'OddsRatio_working_3-way'!AG313</f>
        <v>-0.62673718585281069</v>
      </c>
      <c r="AN313" s="11">
        <f>'OddsRatio_working_3-way'!AB313+'OddsRatio_working_3-way'!AH313</f>
        <v>-0.41505500866501166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1.0417921945178221</v>
      </c>
      <c r="AS313" s="11">
        <f>IF(('OddsRatio_working_3-way'!X313=0),IF(Q313&gt;0,-Q313^(1/3),(-Q313)^(1/3)),'OddsRatio_working_3-way'!AM313-'OddsRatio_working_3-way'!R313/3)</f>
        <v>-0.62673718585281069</v>
      </c>
      <c r="AT313" s="11">
        <f>IF(('OddsRatio_working_3-way'!X313=0),IF(Q313&gt;0,-Q313^(1/3),(-Q313)^(1/3)),'OddsRatio_working_3-way'!AN313-'OddsRatio_working_3-way'!R313/3)</f>
        <v>-0.41505500866501166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9">
        <f t="shared" si="65"/>
        <v>0.23937760999323227</v>
      </c>
      <c r="E314" s="9">
        <f t="shared" si="66"/>
        <v>0.25190056487556617</v>
      </c>
      <c r="F314" s="9">
        <f t="shared" si="67"/>
        <v>0.50872182513120157</v>
      </c>
      <c r="G314" s="9">
        <f t="shared" si="68"/>
        <v>1.038398739572892</v>
      </c>
      <c r="H314" s="9">
        <f t="shared" si="69"/>
        <v>4.1775001430930496</v>
      </c>
      <c r="I314" s="9">
        <f t="shared" si="70"/>
        <v>3.9698203951784703</v>
      </c>
      <c r="J314" s="9">
        <f t="shared" si="71"/>
        <v>1.9657108278027893</v>
      </c>
      <c r="K314" s="11">
        <f t="shared" si="72"/>
        <v>0.24630541871921185</v>
      </c>
      <c r="L314" s="11">
        <f t="shared" si="73"/>
        <v>0.2590673575129534</v>
      </c>
      <c r="M314" s="11">
        <f t="shared" si="74"/>
        <v>0.5181347150259068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-0.26909136450517324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0.22647482056251192</v>
      </c>
      <c r="Q314" s="11">
        <f>2*'OddsRatio_working_3-way'!K314*'OddsRatio_working_3-way'!L314*'OddsRatio_working_3-way'!M314</f>
        <v>6.6124035200733414E-2</v>
      </c>
      <c r="R314" s="11">
        <f t="shared" si="75"/>
        <v>0</v>
      </c>
      <c r="S314" s="11">
        <f t="shared" si="76"/>
        <v>-0.84162797635283448</v>
      </c>
      <c r="T314" s="11">
        <f t="shared" si="77"/>
        <v>-0.24573079601542616</v>
      </c>
      <c r="U314" s="11">
        <f>'OddsRatio_working_3-way'!S314-'OddsRatio_working_3-way'!R314^2/3</f>
        <v>-0.84162797635283448</v>
      </c>
      <c r="V314" s="11">
        <f>'OddsRatio_working_3-way'!S314*'OddsRatio_working_3-way'!R314/3-2*'OddsRatio_working_3-way'!R314^3/27-'OddsRatio_working_3-way'!T314</f>
        <v>0.24573079601542616</v>
      </c>
      <c r="W314" s="11">
        <f>'OddsRatio_working_3-way'!V314^2+4*'OddsRatio_working_3-way'!U314^3/27</f>
        <v>-2.7935899361028096E-2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0.1485930041013061</v>
      </c>
      <c r="Y314" s="11">
        <f>IF('OddsRatio_working_3-way'!W314&gt;=0,IF('OddsRatio_working_3-way'!V314+SQRT('OddsRatio_working_3-way'!W314)&gt;0,0,PI()),ACOS('OddsRatio_working_3-way'!V314/(2*'OddsRatio_working_3-way'!X314)))</f>
        <v>0.59729746676517703</v>
      </c>
      <c r="Z314" s="11">
        <f>'OddsRatio_working_3-way'!X314^(1/3)*COS('OddsRatio_working_3-way'!Y314/3)</f>
        <v>0.51919936978644599</v>
      </c>
      <c r="AA314" s="11">
        <f>'OddsRatio_working_3-way'!X314^(1/3)*COS(('OddsRatio_working_3-way'!Y314+2*PI())/3)</f>
        <v>-0.35032457066458439</v>
      </c>
      <c r="AB314" s="11">
        <f>'OddsRatio_working_3-way'!X314^(1/3)*COS(('OddsRatio_working_3-way'!Y314+4*PI())/3)</f>
        <v>-0.16887479912186176</v>
      </c>
      <c r="AC314" s="11">
        <f>'OddsRatio_working_3-way'!X314^(1/3)*SIN('OddsRatio_working_3-way'!Y314/3)</f>
        <v>0.10476007444458718</v>
      </c>
      <c r="AD314" s="11">
        <f>'OddsRatio_working_3-way'!X314^(1/3)*SIN(('OddsRatio_working_3-way'!Y314+2*PI())/3)</f>
        <v>0.39725980664163946</v>
      </c>
      <c r="AE314" s="11">
        <f>'OddsRatio_working_3-way'!X314^(1/3)*SIN(('OddsRatio_working_3-way'!Y314+4*PI())/3)</f>
        <v>-0.50201988108622653</v>
      </c>
      <c r="AF314" s="11">
        <f>-'OddsRatio_working_3-way'!U314/(3*'OddsRatio_working_3-way'!X314^(1/3))*COS(('OddsRatio_working_3-way'!Y314)/3)</f>
        <v>0.51919936978644599</v>
      </c>
      <c r="AG314" s="11">
        <f>-'OddsRatio_working_3-way'!U314/(3*'OddsRatio_working_3-way'!X314^(1/3))*COS(('OddsRatio_working_3-way'!Y314+2*PI())/3)</f>
        <v>-0.35032457066458439</v>
      </c>
      <c r="AH314" s="11">
        <f>-'OddsRatio_working_3-way'!U314/(3*'OddsRatio_working_3-way'!X314^(1/3))*COS(('OddsRatio_working_3-way'!Y314+4*PI())/3)</f>
        <v>-0.16887479912186176</v>
      </c>
      <c r="AI314" s="11">
        <f>'OddsRatio_working_3-way'!U314/(3*'OddsRatio_working_3-way'!X314^(1/3))*SIN(('OddsRatio_working_3-way'!Y314)/3)</f>
        <v>-0.10476007444458718</v>
      </c>
      <c r="AJ314" s="11">
        <f>'OddsRatio_working_3-way'!U314/(3*'OddsRatio_working_3-way'!X314^(1/3))*SIN(('OddsRatio_working_3-way'!Y314+2*PI())/3)</f>
        <v>-0.39725980664163946</v>
      </c>
      <c r="AK314" s="11">
        <f>'OddsRatio_working_3-way'!U314/(3*'OddsRatio_working_3-way'!X314^(1/3))*SIN(('OddsRatio_working_3-way'!Y314+4*PI())/3)</f>
        <v>0.50201988108622653</v>
      </c>
      <c r="AL314" s="11">
        <f>'OddsRatio_working_3-way'!Z314+'OddsRatio_working_3-way'!AF314</f>
        <v>1.038398739572892</v>
      </c>
      <c r="AM314" s="11">
        <f>'OddsRatio_working_3-way'!AA314+'OddsRatio_working_3-way'!AG314</f>
        <v>-0.70064914132916878</v>
      </c>
      <c r="AN314" s="11">
        <f>'OddsRatio_working_3-way'!AB314+'OddsRatio_working_3-way'!AH314</f>
        <v>-0.33774959824372353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1.038398739572892</v>
      </c>
      <c r="AS314" s="11">
        <f>IF(('OddsRatio_working_3-way'!X314=0),IF(Q314&gt;0,-Q314^(1/3),(-Q314)^(1/3)),'OddsRatio_working_3-way'!AM314-'OddsRatio_working_3-way'!R314/3)</f>
        <v>-0.70064914132916878</v>
      </c>
      <c r="AT314" s="11">
        <f>IF(('OddsRatio_working_3-way'!X314=0),IF(Q314&gt;0,-Q314^(1/3),(-Q314)^(1/3)),'OddsRatio_working_3-way'!AN314-'OddsRatio_working_3-way'!R314/3)</f>
        <v>-0.33774959824372353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9">
        <f t="shared" si="65"/>
        <v>0.30811168231007779</v>
      </c>
      <c r="E315" s="9">
        <f t="shared" si="66"/>
        <v>0.25474917514198475</v>
      </c>
      <c r="F315" s="9">
        <f t="shared" si="67"/>
        <v>0.43713914254793734</v>
      </c>
      <c r="G315" s="9">
        <f t="shared" si="68"/>
        <v>1.0300809104786828</v>
      </c>
      <c r="H315" s="9">
        <f t="shared" si="69"/>
        <v>3.2455763848435284</v>
      </c>
      <c r="I315" s="9">
        <f t="shared" si="70"/>
        <v>3.9254297857594587</v>
      </c>
      <c r="J315" s="9">
        <f t="shared" si="71"/>
        <v>2.2876011380983536</v>
      </c>
      <c r="K315" s="11">
        <f t="shared" si="72"/>
        <v>0.31446540880503143</v>
      </c>
      <c r="L315" s="11">
        <f t="shared" si="73"/>
        <v>0.26041666666666669</v>
      </c>
      <c r="M315" s="11">
        <f t="shared" si="74"/>
        <v>0.44444444444444442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-0.28167219892848816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0.22820580013976241</v>
      </c>
      <c r="Q315" s="11">
        <f>2*'OddsRatio_working_3-way'!K315*'OddsRatio_working_3-way'!L315*'OddsRatio_working_3-way'!M315</f>
        <v>7.2792918704868384E-2</v>
      </c>
      <c r="R315" s="11">
        <f t="shared" si="75"/>
        <v>0</v>
      </c>
      <c r="S315" s="11">
        <f t="shared" si="76"/>
        <v>-0.81018219408192294</v>
      </c>
      <c r="T315" s="11">
        <f t="shared" si="77"/>
        <v>-0.25843132187621143</v>
      </c>
      <c r="U315" s="11">
        <f>'OddsRatio_working_3-way'!S315-'OddsRatio_working_3-way'!R315^2/3</f>
        <v>-0.81018219408192294</v>
      </c>
      <c r="V315" s="11">
        <f>'OddsRatio_working_3-way'!S315*'OddsRatio_working_3-way'!R315/3-2*'OddsRatio_working_3-way'!R315^3/27-'OddsRatio_working_3-way'!T315</f>
        <v>0.25843132187621143</v>
      </c>
      <c r="W315" s="11">
        <f>'OddsRatio_working_3-way'!V315^2+4*'OddsRatio_working_3-way'!U315^3/27</f>
        <v>-1.1998391618584778E-2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0.14034345348578856</v>
      </c>
      <c r="Y315" s="11">
        <f>IF('OddsRatio_working_3-way'!W315&gt;=0,IF('OddsRatio_working_3-way'!V315+SQRT('OddsRatio_working_3-way'!W315)&gt;0,0,PI()),ACOS('OddsRatio_working_3-way'!V315/(2*'OddsRatio_working_3-way'!X315)))</f>
        <v>0.4008996421703872</v>
      </c>
      <c r="Z315" s="11">
        <f>'OddsRatio_working_3-way'!X315^(1/3)*COS('OddsRatio_working_3-way'!Y315/3)</f>
        <v>0.51504045523934139</v>
      </c>
      <c r="AA315" s="11">
        <f>'OddsRatio_working_3-way'!X315^(1/3)*COS(('OddsRatio_working_3-way'!Y315+2*PI())/3)</f>
        <v>-0.31748309630204552</v>
      </c>
      <c r="AB315" s="11">
        <f>'OddsRatio_working_3-way'!X315^(1/3)*COS(('OddsRatio_working_3-way'!Y315+4*PI())/3)</f>
        <v>-0.19755735893729595</v>
      </c>
      <c r="AC315" s="11">
        <f>'OddsRatio_working_3-way'!X315^(1/3)*SIN('OddsRatio_working_3-way'!Y315/3)</f>
        <v>6.9239156750302608E-2</v>
      </c>
      <c r="AD315" s="11">
        <f>'OddsRatio_working_3-way'!X315^(1/3)*SIN(('OddsRatio_working_3-way'!Y315+2*PI())/3)</f>
        <v>0.41141853983882043</v>
      </c>
      <c r="AE315" s="11">
        <f>'OddsRatio_working_3-way'!X315^(1/3)*SIN(('OddsRatio_working_3-way'!Y315+4*PI())/3)</f>
        <v>-0.480657696589123</v>
      </c>
      <c r="AF315" s="11">
        <f>-'OddsRatio_working_3-way'!U315/(3*'OddsRatio_working_3-way'!X315^(1/3))*COS(('OddsRatio_working_3-way'!Y315)/3)</f>
        <v>0.51504045523934139</v>
      </c>
      <c r="AG315" s="11">
        <f>-'OddsRatio_working_3-way'!U315/(3*'OddsRatio_working_3-way'!X315^(1/3))*COS(('OddsRatio_working_3-way'!Y315+2*PI())/3)</f>
        <v>-0.31748309630204552</v>
      </c>
      <c r="AH315" s="11">
        <f>-'OddsRatio_working_3-way'!U315/(3*'OddsRatio_working_3-way'!X315^(1/3))*COS(('OddsRatio_working_3-way'!Y315+4*PI())/3)</f>
        <v>-0.19755735893729595</v>
      </c>
      <c r="AI315" s="11">
        <f>'OddsRatio_working_3-way'!U315/(3*'OddsRatio_working_3-way'!X315^(1/3))*SIN(('OddsRatio_working_3-way'!Y315)/3)</f>
        <v>-6.9239156750302608E-2</v>
      </c>
      <c r="AJ315" s="11">
        <f>'OddsRatio_working_3-way'!U315/(3*'OddsRatio_working_3-way'!X315^(1/3))*SIN(('OddsRatio_working_3-way'!Y315+2*PI())/3)</f>
        <v>-0.41141853983882043</v>
      </c>
      <c r="AK315" s="11">
        <f>'OddsRatio_working_3-way'!U315/(3*'OddsRatio_working_3-way'!X315^(1/3))*SIN(('OddsRatio_working_3-way'!Y315+4*PI())/3)</f>
        <v>0.480657696589123</v>
      </c>
      <c r="AL315" s="11">
        <f>'OddsRatio_working_3-way'!Z315+'OddsRatio_working_3-way'!AF315</f>
        <v>1.0300809104786828</v>
      </c>
      <c r="AM315" s="11">
        <f>'OddsRatio_working_3-way'!AA315+'OddsRatio_working_3-way'!AG315</f>
        <v>-0.63496619260409104</v>
      </c>
      <c r="AN315" s="11">
        <f>'OddsRatio_working_3-way'!AB315+'OddsRatio_working_3-way'!AH315</f>
        <v>-0.3951147178745919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1.0300809104786828</v>
      </c>
      <c r="AS315" s="11">
        <f>IF(('OddsRatio_working_3-way'!X315=0),IF(Q315&gt;0,-Q315^(1/3),(-Q315)^(1/3)),'OddsRatio_working_3-way'!AM315-'OddsRatio_working_3-way'!R315/3)</f>
        <v>-0.63496619260409104</v>
      </c>
      <c r="AT315" s="11">
        <f>IF(('OddsRatio_working_3-way'!X315=0),IF(Q315&gt;0,-Q315^(1/3),(-Q315)^(1/3)),'OddsRatio_working_3-way'!AN315-'OddsRatio_working_3-way'!R315/3)</f>
        <v>-0.3951147178745919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9">
        <f t="shared" si="65"/>
        <v>0.51689239746983529</v>
      </c>
      <c r="E316" s="9">
        <f t="shared" si="66"/>
        <v>0.23412431100758396</v>
      </c>
      <c r="F316" s="9">
        <f t="shared" si="67"/>
        <v>0.24898329152258056</v>
      </c>
      <c r="G316" s="9">
        <f t="shared" si="68"/>
        <v>1.0620893529356539</v>
      </c>
      <c r="H316" s="9">
        <f t="shared" si="69"/>
        <v>1.9346386305833756</v>
      </c>
      <c r="I316" s="9">
        <f t="shared" si="70"/>
        <v>4.2712352070418147</v>
      </c>
      <c r="J316" s="9">
        <f t="shared" si="71"/>
        <v>4.0163337623372568</v>
      </c>
      <c r="K316" s="11">
        <f t="shared" si="72"/>
        <v>0.53191489361702127</v>
      </c>
      <c r="L316" s="11">
        <f t="shared" si="73"/>
        <v>0.24509803921568626</v>
      </c>
      <c r="M316" s="11">
        <f t="shared" si="74"/>
        <v>0.26041666666666669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-0.26133795716868313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0.23086583924349882</v>
      </c>
      <c r="Q316" s="11">
        <f>2*'OddsRatio_working_3-way'!K316*'OddsRatio_working_3-way'!L316*'OddsRatio_working_3-way'!M316</f>
        <v>6.7901717424558486E-2</v>
      </c>
      <c r="R316" s="11">
        <f t="shared" si="75"/>
        <v>0</v>
      </c>
      <c r="S316" s="11">
        <f t="shared" si="76"/>
        <v>-0.88339957097959643</v>
      </c>
      <c r="T316" s="11">
        <f t="shared" si="77"/>
        <v>-0.25982340322929309</v>
      </c>
      <c r="U316" s="11">
        <f>'OddsRatio_working_3-way'!S316-'OddsRatio_working_3-way'!R316^2/3</f>
        <v>-0.88339957097959643</v>
      </c>
      <c r="V316" s="11">
        <f>'OddsRatio_working_3-way'!S316*'OddsRatio_working_3-way'!R316/3-2*'OddsRatio_working_3-way'!R316^3/27-'OddsRatio_working_3-way'!T316</f>
        <v>0.25982340322929309</v>
      </c>
      <c r="W316" s="11">
        <f>'OddsRatio_working_3-way'!V316^2+4*'OddsRatio_working_3-way'!U316^3/27</f>
        <v>-3.4625196658442006E-2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0.15979158107054156</v>
      </c>
      <c r="Y316" s="11">
        <f>IF('OddsRatio_working_3-way'!W316&gt;=0,IF('OddsRatio_working_3-way'!V316+SQRT('OddsRatio_working_3-way'!W316)&gt;0,0,PI()),ACOS('OddsRatio_working_3-way'!V316/(2*'OddsRatio_working_3-way'!X316)))</f>
        <v>0.62149796569158744</v>
      </c>
      <c r="Z316" s="11">
        <f>'OddsRatio_working_3-way'!X316^(1/3)*COS('OddsRatio_working_3-way'!Y316/3)</f>
        <v>0.53104467646782683</v>
      </c>
      <c r="AA316" s="11">
        <f>'OddsRatio_working_3-way'!X316^(1/3)*COS(('OddsRatio_working_3-way'!Y316+2*PI())/3)</f>
        <v>-0.36218441167166343</v>
      </c>
      <c r="AB316" s="11">
        <f>'OddsRatio_working_3-way'!X316^(1/3)*COS(('OddsRatio_working_3-way'!Y316+4*PI())/3)</f>
        <v>-0.16886026479616345</v>
      </c>
      <c r="AC316" s="11">
        <f>'OddsRatio_working_3-way'!X316^(1/3)*SIN('OddsRatio_working_3-way'!Y316/3)</f>
        <v>0.11161574823942477</v>
      </c>
      <c r="AD316" s="11">
        <f>'OddsRatio_working_3-way'!X316^(1/3)*SIN(('OddsRatio_working_3-way'!Y316+2*PI())/3)</f>
        <v>0.40409030624591391</v>
      </c>
      <c r="AE316" s="11">
        <f>'OddsRatio_working_3-way'!X316^(1/3)*SIN(('OddsRatio_working_3-way'!Y316+4*PI())/3)</f>
        <v>-0.51570605448533857</v>
      </c>
      <c r="AF316" s="11">
        <f>-'OddsRatio_working_3-way'!U316/(3*'OddsRatio_working_3-way'!X316^(1/3))*COS(('OddsRatio_working_3-way'!Y316)/3)</f>
        <v>0.53104467646782694</v>
      </c>
      <c r="AG316" s="11">
        <f>-'OddsRatio_working_3-way'!U316/(3*'OddsRatio_working_3-way'!X316^(1/3))*COS(('OddsRatio_working_3-way'!Y316+2*PI())/3)</f>
        <v>-0.36218441167166349</v>
      </c>
      <c r="AH316" s="11">
        <f>-'OddsRatio_working_3-way'!U316/(3*'OddsRatio_working_3-way'!X316^(1/3))*COS(('OddsRatio_working_3-way'!Y316+4*PI())/3)</f>
        <v>-0.16886026479616351</v>
      </c>
      <c r="AI316" s="11">
        <f>'OddsRatio_working_3-way'!U316/(3*'OddsRatio_working_3-way'!X316^(1/3))*SIN(('OddsRatio_working_3-way'!Y316)/3)</f>
        <v>-0.1116157482394248</v>
      </c>
      <c r="AJ316" s="11">
        <f>'OddsRatio_working_3-way'!U316/(3*'OddsRatio_working_3-way'!X316^(1/3))*SIN(('OddsRatio_working_3-way'!Y316+2*PI())/3)</f>
        <v>-0.40409030624591397</v>
      </c>
      <c r="AK316" s="11">
        <f>'OddsRatio_working_3-way'!U316/(3*'OddsRatio_working_3-way'!X316^(1/3))*SIN(('OddsRatio_working_3-way'!Y316+4*PI())/3)</f>
        <v>0.51570605448533868</v>
      </c>
      <c r="AL316" s="11">
        <f>'OddsRatio_working_3-way'!Z316+'OddsRatio_working_3-way'!AF316</f>
        <v>1.0620893529356539</v>
      </c>
      <c r="AM316" s="11">
        <f>'OddsRatio_working_3-way'!AA316+'OddsRatio_working_3-way'!AG316</f>
        <v>-0.72436882334332697</v>
      </c>
      <c r="AN316" s="11">
        <f>'OddsRatio_working_3-way'!AB316+'OddsRatio_working_3-way'!AH316</f>
        <v>-0.33772052959232696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1.0620893529356539</v>
      </c>
      <c r="AS316" s="11">
        <f>IF(('OddsRatio_working_3-way'!X316=0),IF(Q316&gt;0,-Q316^(1/3),(-Q316)^(1/3)),'OddsRatio_working_3-way'!AM316-'OddsRatio_working_3-way'!R316/3)</f>
        <v>-0.72436882334332697</v>
      </c>
      <c r="AT316" s="11">
        <f>IF(('OddsRatio_working_3-way'!X316=0),IF(Q316&gt;0,-Q316^(1/3),(-Q316)^(1/3)),'OddsRatio_working_3-way'!AN316-'OddsRatio_working_3-way'!R316/3)</f>
        <v>-0.33772052959232696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9">
        <f t="shared" si="65"/>
        <v>0.30646074892241926</v>
      </c>
      <c r="E317" s="9">
        <f t="shared" si="66"/>
        <v>0.29709497499263282</v>
      </c>
      <c r="F317" s="9">
        <f t="shared" si="67"/>
        <v>0.39644427608494787</v>
      </c>
      <c r="G317" s="9">
        <f t="shared" si="68"/>
        <v>1.0286639161283833</v>
      </c>
      <c r="H317" s="9">
        <f t="shared" si="69"/>
        <v>3.2630606154824435</v>
      </c>
      <c r="I317" s="9">
        <f t="shared" si="70"/>
        <v>3.3659270070952814</v>
      </c>
      <c r="J317" s="9">
        <f t="shared" si="71"/>
        <v>2.5224225958700073</v>
      </c>
      <c r="K317" s="11">
        <f t="shared" si="72"/>
        <v>0.3125</v>
      </c>
      <c r="L317" s="11">
        <f t="shared" si="73"/>
        <v>0.30303030303030304</v>
      </c>
      <c r="M317" s="11">
        <f t="shared" si="74"/>
        <v>0.40322580645161293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-0.28595430107526876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0.22834188660801563</v>
      </c>
      <c r="Q317" s="11">
        <f>2*'OddsRatio_working_3-way'!K317*'OddsRatio_working_3-way'!L317*'OddsRatio_working_3-way'!M317</f>
        <v>7.6368523949169112E-2</v>
      </c>
      <c r="R317" s="11">
        <f t="shared" si="75"/>
        <v>0</v>
      </c>
      <c r="S317" s="11">
        <f t="shared" si="76"/>
        <v>-0.79852579852579864</v>
      </c>
      <c r="T317" s="11">
        <f t="shared" si="77"/>
        <v>-0.26706548445678885</v>
      </c>
      <c r="U317" s="11">
        <f>'OddsRatio_working_3-way'!S317-'OddsRatio_working_3-way'!R317^2/3</f>
        <v>-0.79852579852579864</v>
      </c>
      <c r="V317" s="11">
        <f>'OddsRatio_working_3-way'!S317*'OddsRatio_working_3-way'!R317/3-2*'OddsRatio_working_3-way'!R317^3/27-'OddsRatio_working_3-way'!T317</f>
        <v>0.26706548445678885</v>
      </c>
      <c r="W317" s="11">
        <f>'OddsRatio_working_3-way'!V317^2+4*'OddsRatio_working_3-way'!U317^3/27</f>
        <v>-4.1093226879589384E-3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0.13732561275677807</v>
      </c>
      <c r="Y317" s="11">
        <f>IF('OddsRatio_working_3-way'!W317&gt;=0,IF('OddsRatio_working_3-way'!V317+SQRT('OddsRatio_working_3-way'!W317)&gt;0,0,PI()),ACOS('OddsRatio_working_3-way'!V317/(2*'OddsRatio_working_3-way'!X317)))</f>
        <v>0.23557430526908063</v>
      </c>
      <c r="Z317" s="11">
        <f>'OddsRatio_working_3-way'!X317^(1/3)*COS('OddsRatio_working_3-way'!Y317/3)</f>
        <v>0.51433195806419174</v>
      </c>
      <c r="AA317" s="11">
        <f>'OddsRatio_working_3-way'!X317^(1/3)*COS(('OddsRatio_working_3-way'!Y317+2*PI())/3)</f>
        <v>-0.29221490650271381</v>
      </c>
      <c r="AB317" s="11">
        <f>'OddsRatio_working_3-way'!X317^(1/3)*COS(('OddsRatio_working_3-way'!Y317+4*PI())/3)</f>
        <v>-0.22211705156147799</v>
      </c>
      <c r="AC317" s="11">
        <f>'OddsRatio_working_3-way'!X317^(1/3)*SIN('OddsRatio_working_3-way'!Y317/3)</f>
        <v>4.0471015419937827E-2</v>
      </c>
      <c r="AD317" s="11">
        <f>'OddsRatio_working_3-way'!X317^(1/3)*SIN(('OddsRatio_working_3-way'!Y317+2*PI())/3)</f>
        <v>0.42518903395181362</v>
      </c>
      <c r="AE317" s="11">
        <f>'OddsRatio_working_3-way'!X317^(1/3)*SIN(('OddsRatio_working_3-way'!Y317+4*PI())/3)</f>
        <v>-0.46566004937175148</v>
      </c>
      <c r="AF317" s="11">
        <f>-'OddsRatio_working_3-way'!U317/(3*'OddsRatio_working_3-way'!X317^(1/3))*COS(('OddsRatio_working_3-way'!Y317)/3)</f>
        <v>0.51433195806419152</v>
      </c>
      <c r="AG317" s="11">
        <f>-'OddsRatio_working_3-way'!U317/(3*'OddsRatio_working_3-way'!X317^(1/3))*COS(('OddsRatio_working_3-way'!Y317+2*PI())/3)</f>
        <v>-0.29221490650271364</v>
      </c>
      <c r="AH317" s="11">
        <f>-'OddsRatio_working_3-way'!U317/(3*'OddsRatio_working_3-way'!X317^(1/3))*COS(('OddsRatio_working_3-way'!Y317+4*PI())/3)</f>
        <v>-0.2221170515614779</v>
      </c>
      <c r="AI317" s="11">
        <f>'OddsRatio_working_3-way'!U317/(3*'OddsRatio_working_3-way'!X317^(1/3))*SIN(('OddsRatio_working_3-way'!Y317)/3)</f>
        <v>-4.0471015419937806E-2</v>
      </c>
      <c r="AJ317" s="11">
        <f>'OddsRatio_working_3-way'!U317/(3*'OddsRatio_working_3-way'!X317^(1/3))*SIN(('OddsRatio_working_3-way'!Y317+2*PI())/3)</f>
        <v>-0.42518903395181346</v>
      </c>
      <c r="AK317" s="11">
        <f>'OddsRatio_working_3-way'!U317/(3*'OddsRatio_working_3-way'!X317^(1/3))*SIN(('OddsRatio_working_3-way'!Y317+4*PI())/3)</f>
        <v>0.46566004937175126</v>
      </c>
      <c r="AL317" s="11">
        <f>'OddsRatio_working_3-way'!Z317+'OddsRatio_working_3-way'!AF317</f>
        <v>1.0286639161283833</v>
      </c>
      <c r="AM317" s="11">
        <f>'OddsRatio_working_3-way'!AA317+'OddsRatio_working_3-way'!AG317</f>
        <v>-0.58442981300542751</v>
      </c>
      <c r="AN317" s="11">
        <f>'OddsRatio_working_3-way'!AB317+'OddsRatio_working_3-way'!AH317</f>
        <v>-0.44423410312295586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1.0286639161283833</v>
      </c>
      <c r="AS317" s="11">
        <f>IF(('OddsRatio_working_3-way'!X317=0),IF(Q317&gt;0,-Q317^(1/3),(-Q317)^(1/3)),'OddsRatio_working_3-way'!AM317-'OddsRatio_working_3-way'!R317/3)</f>
        <v>-0.58442981300542751</v>
      </c>
      <c r="AT317" s="11">
        <f>IF(('OddsRatio_working_3-way'!X317=0),IF(Q317&gt;0,-Q317^(1/3),(-Q317)^(1/3)),'OddsRatio_working_3-way'!AN317-'OddsRatio_working_3-way'!R317/3)</f>
        <v>-0.44423410312295586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9">
        <f t="shared" si="65"/>
        <v>0.18609240759943979</v>
      </c>
      <c r="E318" s="9">
        <f t="shared" si="66"/>
        <v>0.22487717517200573</v>
      </c>
      <c r="F318" s="9">
        <f t="shared" si="67"/>
        <v>0.58903041722855454</v>
      </c>
      <c r="G318" s="9">
        <f t="shared" si="68"/>
        <v>1.0413510389808978</v>
      </c>
      <c r="H318" s="9">
        <f t="shared" si="69"/>
        <v>5.3736743637197719</v>
      </c>
      <c r="I318" s="9">
        <f t="shared" si="70"/>
        <v>4.4468719390267708</v>
      </c>
      <c r="J318" s="9">
        <f t="shared" si="71"/>
        <v>1.6977051961172012</v>
      </c>
      <c r="K318" s="11">
        <f t="shared" si="72"/>
        <v>0.19230769230769229</v>
      </c>
      <c r="L318" s="11">
        <f t="shared" si="73"/>
        <v>0.23201856148491881</v>
      </c>
      <c r="M318" s="11">
        <f t="shared" si="74"/>
        <v>0.5988023952095809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-0.24885994564502978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0.21855272143558682</v>
      </c>
      <c r="Q318" s="11">
        <f>2*'OddsRatio_working_3-way'!K318*'OddsRatio_working_3-way'!L318*'OddsRatio_working_3-way'!M318</f>
        <v>5.343587321163492E-2</v>
      </c>
      <c r="R318" s="11">
        <f t="shared" si="75"/>
        <v>0</v>
      </c>
      <c r="S318" s="11">
        <f t="shared" si="76"/>
        <v>-0.8782157404604084</v>
      </c>
      <c r="T318" s="11">
        <f t="shared" si="77"/>
        <v>-0.21472267492919522</v>
      </c>
      <c r="U318" s="11">
        <f>'OddsRatio_working_3-way'!S318-'OddsRatio_working_3-way'!R318^2/3</f>
        <v>-0.8782157404604084</v>
      </c>
      <c r="V318" s="11">
        <f>'OddsRatio_working_3-way'!S318*'OddsRatio_working_3-way'!R318/3-2*'OddsRatio_working_3-way'!R318^3/27-'OddsRatio_working_3-way'!T318</f>
        <v>0.21472267492919522</v>
      </c>
      <c r="W318" s="11">
        <f>'OddsRatio_working_3-way'!V318^2+4*'OddsRatio_working_3-way'!U318^3/27</f>
        <v>-5.4240129495553423E-2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0.15838714959262182</v>
      </c>
      <c r="Y318" s="11">
        <f>IF('OddsRatio_working_3-way'!W318&gt;=0,IF('OddsRatio_working_3-way'!V318+SQRT('OddsRatio_working_3-way'!W318)&gt;0,0,PI()),ACOS('OddsRatio_working_3-way'!V318/(2*'OddsRatio_working_3-way'!X318)))</f>
        <v>0.82597397580080301</v>
      </c>
      <c r="Z318" s="11">
        <f>'OddsRatio_working_3-way'!X318^(1/3)*COS('OddsRatio_working_3-way'!Y318/3)</f>
        <v>0.52067551949044888</v>
      </c>
      <c r="AA318" s="11">
        <f>'OddsRatio_working_3-way'!X318^(1/3)*COS(('OddsRatio_working_3-way'!Y318+2*PI())/3)</f>
        <v>-0.38772177627640281</v>
      </c>
      <c r="AB318" s="11">
        <f>'OddsRatio_working_3-way'!X318^(1/3)*COS(('OddsRatio_working_3-way'!Y318+4*PI())/3)</f>
        <v>-0.13295374321404618</v>
      </c>
      <c r="AC318" s="11">
        <f>'OddsRatio_working_3-way'!X318^(1/3)*SIN('OddsRatio_working_3-way'!Y318/3)</f>
        <v>0.14709039246946309</v>
      </c>
      <c r="AD318" s="11">
        <f>'OddsRatio_working_3-way'!X318^(1/3)*SIN(('OddsRatio_working_3-way'!Y318+2*PI())/3)</f>
        <v>0.37737303077265671</v>
      </c>
      <c r="AE318" s="11">
        <f>'OddsRatio_working_3-way'!X318^(1/3)*SIN(('OddsRatio_working_3-way'!Y318+4*PI())/3)</f>
        <v>-0.52446342324211992</v>
      </c>
      <c r="AF318" s="11">
        <f>-'OddsRatio_working_3-way'!U318/(3*'OddsRatio_working_3-way'!X318^(1/3))*COS(('OddsRatio_working_3-way'!Y318)/3)</f>
        <v>0.52067551949044877</v>
      </c>
      <c r="AG318" s="11">
        <f>-'OddsRatio_working_3-way'!U318/(3*'OddsRatio_working_3-way'!X318^(1/3))*COS(('OddsRatio_working_3-way'!Y318+2*PI())/3)</f>
        <v>-0.38772177627640275</v>
      </c>
      <c r="AH318" s="11">
        <f>-'OddsRatio_working_3-way'!U318/(3*'OddsRatio_working_3-way'!X318^(1/3))*COS(('OddsRatio_working_3-way'!Y318+4*PI())/3)</f>
        <v>-0.13295374321404616</v>
      </c>
      <c r="AI318" s="11">
        <f>'OddsRatio_working_3-way'!U318/(3*'OddsRatio_working_3-way'!X318^(1/3))*SIN(('OddsRatio_working_3-way'!Y318)/3)</f>
        <v>-0.14709039246946307</v>
      </c>
      <c r="AJ318" s="11">
        <f>'OddsRatio_working_3-way'!U318/(3*'OddsRatio_working_3-way'!X318^(1/3))*SIN(('OddsRatio_working_3-way'!Y318+2*PI())/3)</f>
        <v>-0.37737303077265666</v>
      </c>
      <c r="AK318" s="11">
        <f>'OddsRatio_working_3-way'!U318/(3*'OddsRatio_working_3-way'!X318^(1/3))*SIN(('OddsRatio_working_3-way'!Y318+4*PI())/3)</f>
        <v>0.52446342324211981</v>
      </c>
      <c r="AL318" s="11">
        <f>'OddsRatio_working_3-way'!Z318+'OddsRatio_working_3-way'!AF318</f>
        <v>1.0413510389808978</v>
      </c>
      <c r="AM318" s="11">
        <f>'OddsRatio_working_3-way'!AA318+'OddsRatio_working_3-way'!AG318</f>
        <v>-0.77544355255280562</v>
      </c>
      <c r="AN318" s="11">
        <f>'OddsRatio_working_3-way'!AB318+'OddsRatio_working_3-way'!AH318</f>
        <v>-0.26590748642809237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1.0413510389808978</v>
      </c>
      <c r="AS318" s="11">
        <f>IF(('OddsRatio_working_3-way'!X318=0),IF(Q318&gt;0,-Q318^(1/3),(-Q318)^(1/3)),'OddsRatio_working_3-way'!AM318-'OddsRatio_working_3-way'!R318/3)</f>
        <v>-0.77544355255280562</v>
      </c>
      <c r="AT318" s="11">
        <f>IF(('OddsRatio_working_3-way'!X318=0),IF(Q318&gt;0,-Q318^(1/3),(-Q318)^(1/3)),'OddsRatio_working_3-way'!AN318-'OddsRatio_working_3-way'!R318/3)</f>
        <v>-0.26590748642809237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9">
        <f t="shared" si="65"/>
        <v>0.2742339897832457</v>
      </c>
      <c r="E319" s="9">
        <f t="shared" si="66"/>
        <v>0.2773794993545341</v>
      </c>
      <c r="F319" s="9">
        <f t="shared" si="67"/>
        <v>0.44838651086222003</v>
      </c>
      <c r="G319" s="9">
        <f t="shared" si="68"/>
        <v>1.0337972618383289</v>
      </c>
      <c r="H319" s="9">
        <f t="shared" si="69"/>
        <v>3.6465209903061218</v>
      </c>
      <c r="I319" s="9">
        <f t="shared" si="70"/>
        <v>3.6051690998325894</v>
      </c>
      <c r="J319" s="9">
        <f t="shared" si="71"/>
        <v>2.2302187415876111</v>
      </c>
      <c r="K319" s="11">
        <f t="shared" si="72"/>
        <v>0.2808988764044944</v>
      </c>
      <c r="L319" s="11">
        <f t="shared" si="73"/>
        <v>0.28409090909090912</v>
      </c>
      <c r="M319" s="11">
        <f t="shared" si="74"/>
        <v>0.45662100456621008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-0.27973750122434116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0.22847083269201171</v>
      </c>
      <c r="Q319" s="11">
        <f>2*'OddsRatio_working_3-way'!K319*'OddsRatio_working_3-way'!L319*'OddsRatio_working_3-way'!M319</f>
        <v>7.2877458593943137E-2</v>
      </c>
      <c r="R319" s="11">
        <f t="shared" si="75"/>
        <v>0</v>
      </c>
      <c r="S319" s="11">
        <f t="shared" si="76"/>
        <v>-0.81673294317727141</v>
      </c>
      <c r="T319" s="11">
        <f t="shared" si="77"/>
        <v>-0.26052087501667354</v>
      </c>
      <c r="U319" s="11">
        <f>'OddsRatio_working_3-way'!S319-'OddsRatio_working_3-way'!R319^2/3</f>
        <v>-0.81673294317727141</v>
      </c>
      <c r="V319" s="11">
        <f>'OddsRatio_working_3-way'!S319*'OddsRatio_working_3-way'!R319/3-2*'OddsRatio_working_3-way'!R319^3/27-'OddsRatio_working_3-way'!T319</f>
        <v>0.26052087501667354</v>
      </c>
      <c r="W319" s="11">
        <f>'OddsRatio_working_3-way'!V319^2+4*'OddsRatio_working_3-way'!U319^3/27</f>
        <v>-1.2840564837588733E-2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0.14204901544629056</v>
      </c>
      <c r="Y319" s="11">
        <f>IF('OddsRatio_working_3-way'!W319&gt;=0,IF('OddsRatio_working_3-way'!V319+SQRT('OddsRatio_working_3-way'!W319)&gt;0,0,PI()),ACOS('OddsRatio_working_3-way'!V319/(2*'OddsRatio_working_3-way'!X319)))</f>
        <v>0.41027670187754284</v>
      </c>
      <c r="Z319" s="11">
        <f>'OddsRatio_working_3-way'!X319^(1/3)*COS('OddsRatio_working_3-way'!Y319/3)</f>
        <v>0.51689863091916444</v>
      </c>
      <c r="AA319" s="11">
        <f>'OddsRatio_working_3-way'!X319^(1/3)*COS(('OddsRatio_working_3-way'!Y319+2*PI())/3)</f>
        <v>-0.32005361571320029</v>
      </c>
      <c r="AB319" s="11">
        <f>'OddsRatio_working_3-way'!X319^(1/3)*COS(('OddsRatio_working_3-way'!Y319+4*PI())/3)</f>
        <v>-0.19684501520596404</v>
      </c>
      <c r="AC319" s="11">
        <f>'OddsRatio_working_3-way'!X319^(1/3)*SIN('OddsRatio_working_3-way'!Y319/3)</f>
        <v>7.113451866932996E-2</v>
      </c>
      <c r="AD319" s="11">
        <f>'OddsRatio_working_3-way'!X319^(1/3)*SIN(('OddsRatio_working_3-way'!Y319+2*PI())/3)</f>
        <v>0.41208008622272801</v>
      </c>
      <c r="AE319" s="11">
        <f>'OddsRatio_working_3-way'!X319^(1/3)*SIN(('OddsRatio_working_3-way'!Y319+4*PI())/3)</f>
        <v>-0.48321460489205792</v>
      </c>
      <c r="AF319" s="11">
        <f>-'OddsRatio_working_3-way'!U319/(3*'OddsRatio_working_3-way'!X319^(1/3))*COS(('OddsRatio_working_3-way'!Y319)/3)</f>
        <v>0.51689863091916444</v>
      </c>
      <c r="AG319" s="11">
        <f>-'OddsRatio_working_3-way'!U319/(3*'OddsRatio_working_3-way'!X319^(1/3))*COS(('OddsRatio_working_3-way'!Y319+2*PI())/3)</f>
        <v>-0.32005361571320029</v>
      </c>
      <c r="AH319" s="11">
        <f>-'OddsRatio_working_3-way'!U319/(3*'OddsRatio_working_3-way'!X319^(1/3))*COS(('OddsRatio_working_3-way'!Y319+4*PI())/3)</f>
        <v>-0.19684501520596404</v>
      </c>
      <c r="AI319" s="11">
        <f>'OddsRatio_working_3-way'!U319/(3*'OddsRatio_working_3-way'!X319^(1/3))*SIN(('OddsRatio_working_3-way'!Y319)/3)</f>
        <v>-7.113451866932996E-2</v>
      </c>
      <c r="AJ319" s="11">
        <f>'OddsRatio_working_3-way'!U319/(3*'OddsRatio_working_3-way'!X319^(1/3))*SIN(('OddsRatio_working_3-way'!Y319+2*PI())/3)</f>
        <v>-0.41208008622272801</v>
      </c>
      <c r="AK319" s="11">
        <f>'OddsRatio_working_3-way'!U319/(3*'OddsRatio_working_3-way'!X319^(1/3))*SIN(('OddsRatio_working_3-way'!Y319+4*PI())/3)</f>
        <v>0.48321460489205792</v>
      </c>
      <c r="AL319" s="11">
        <f>'OddsRatio_working_3-way'!Z319+'OddsRatio_working_3-way'!AF319</f>
        <v>1.0337972618383289</v>
      </c>
      <c r="AM319" s="11">
        <f>'OddsRatio_working_3-way'!AA319+'OddsRatio_working_3-way'!AG319</f>
        <v>-0.64010723142640058</v>
      </c>
      <c r="AN319" s="11">
        <f>'OddsRatio_working_3-way'!AB319+'OddsRatio_working_3-way'!AH319</f>
        <v>-0.39369003041192807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1.0337972618383289</v>
      </c>
      <c r="AS319" s="11">
        <f>IF(('OddsRatio_working_3-way'!X319=0),IF(Q319&gt;0,-Q319^(1/3),(-Q319)^(1/3)),'OddsRatio_working_3-way'!AM319-'OddsRatio_working_3-way'!R319/3)</f>
        <v>-0.64010723142640058</v>
      </c>
      <c r="AT319" s="11">
        <f>IF(('OddsRatio_working_3-way'!X319=0),IF(Q319&gt;0,-Q319^(1/3),(-Q319)^(1/3)),'OddsRatio_working_3-way'!AN319-'OddsRatio_working_3-way'!R319/3)</f>
        <v>-0.39369003041192807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9">
        <f t="shared" si="65"/>
        <v>0.61748584509194115</v>
      </c>
      <c r="E320" s="9">
        <f t="shared" si="66"/>
        <v>0.23444770304931362</v>
      </c>
      <c r="F320" s="9">
        <f t="shared" si="67"/>
        <v>0.14806645185874526</v>
      </c>
      <c r="G320" s="9">
        <f t="shared" si="68"/>
        <v>1.0499496972579516</v>
      </c>
      <c r="H320" s="9">
        <f t="shared" si="69"/>
        <v>1.6194703213821915</v>
      </c>
      <c r="I320" s="9">
        <f t="shared" si="70"/>
        <v>4.2653435584722299</v>
      </c>
      <c r="J320" s="9">
        <f t="shared" si="71"/>
        <v>6.7537243409735757</v>
      </c>
      <c r="K320" s="11">
        <f t="shared" si="72"/>
        <v>0.62893081761006286</v>
      </c>
      <c r="L320" s="11">
        <f t="shared" si="73"/>
        <v>0.24330900243309</v>
      </c>
      <c r="M320" s="11">
        <f t="shared" si="74"/>
        <v>0.15432098765432098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-0.23745373605611197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0.21678475059552044</v>
      </c>
      <c r="Q320" s="11">
        <f>2*'OddsRatio_working_3-way'!K320*'OddsRatio_working_3-way'!L320*'OddsRatio_working_3-way'!M320</f>
        <v>4.7229793158065456E-2</v>
      </c>
      <c r="R320" s="11">
        <f t="shared" si="75"/>
        <v>0</v>
      </c>
      <c r="S320" s="11">
        <f t="shared" si="76"/>
        <v>-0.91295573696213683</v>
      </c>
      <c r="T320" s="11">
        <f t="shared" si="77"/>
        <v>-0.19890103201789475</v>
      </c>
      <c r="U320" s="11">
        <f>'OddsRatio_working_3-way'!S320-'OddsRatio_working_3-way'!R320^2/3</f>
        <v>-0.91295573696213683</v>
      </c>
      <c r="V320" s="11">
        <f>'OddsRatio_working_3-way'!S320*'OddsRatio_working_3-way'!R320/3-2*'OddsRatio_working_3-way'!R320^3/27-'OddsRatio_working_3-way'!T320</f>
        <v>0.19890103201789475</v>
      </c>
      <c r="W320" s="11">
        <f>'OddsRatio_working_3-way'!V320^2+4*'OddsRatio_working_3-way'!U320^3/27</f>
        <v>-7.3169907384821098E-2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0.16787758033951755</v>
      </c>
      <c r="Y320" s="11">
        <f>IF('OddsRatio_working_3-way'!W320&gt;=0,IF('OddsRatio_working_3-way'!V320+SQRT('OddsRatio_working_3-way'!W320)&gt;0,0,PI()),ACOS('OddsRatio_working_3-way'!V320/(2*'OddsRatio_working_3-way'!X320)))</f>
        <v>0.93676295600928305</v>
      </c>
      <c r="Z320" s="11">
        <f>'OddsRatio_working_3-way'!X320^(1/3)*COS('OddsRatio_working_3-way'!Y320/3)</f>
        <v>0.52497484862897581</v>
      </c>
      <c r="AA320" s="11">
        <f>'OddsRatio_working_3-way'!X320^(1/3)*COS(('OddsRatio_working_3-way'!Y320+2*PI())/3)</f>
        <v>-0.40925251032193077</v>
      </c>
      <c r="AB320" s="11">
        <f>'OddsRatio_working_3-way'!X320^(1/3)*COS(('OddsRatio_working_3-way'!Y320+4*PI())/3)</f>
        <v>-0.11572233830704524</v>
      </c>
      <c r="AC320" s="11">
        <f>'OddsRatio_working_3-way'!X320^(1/3)*SIN('OddsRatio_working_3-way'!Y320/3)</f>
        <v>0.16946972382807146</v>
      </c>
      <c r="AD320" s="11">
        <f>'OddsRatio_working_3-way'!X320^(1/3)*SIN(('OddsRatio_working_3-way'!Y320+2*PI())/3)</f>
        <v>0.36990669334654769</v>
      </c>
      <c r="AE320" s="11">
        <f>'OddsRatio_working_3-way'!X320^(1/3)*SIN(('OddsRatio_working_3-way'!Y320+4*PI())/3)</f>
        <v>-0.53937641717461904</v>
      </c>
      <c r="AF320" s="11">
        <f>-'OddsRatio_working_3-way'!U320/(3*'OddsRatio_working_3-way'!X320^(1/3))*COS(('OddsRatio_working_3-way'!Y320)/3)</f>
        <v>0.52497484862897592</v>
      </c>
      <c r="AG320" s="11">
        <f>-'OddsRatio_working_3-way'!U320/(3*'OddsRatio_working_3-way'!X320^(1/3))*COS(('OddsRatio_working_3-way'!Y320+2*PI())/3)</f>
        <v>-0.40925251032193083</v>
      </c>
      <c r="AH320" s="11">
        <f>-'OddsRatio_working_3-way'!U320/(3*'OddsRatio_working_3-way'!X320^(1/3))*COS(('OddsRatio_working_3-way'!Y320+4*PI())/3)</f>
        <v>-0.11572233830704527</v>
      </c>
      <c r="AI320" s="11">
        <f>'OddsRatio_working_3-way'!U320/(3*'OddsRatio_working_3-way'!X320^(1/3))*SIN(('OddsRatio_working_3-way'!Y320)/3)</f>
        <v>-0.16946972382807149</v>
      </c>
      <c r="AJ320" s="11">
        <f>'OddsRatio_working_3-way'!U320/(3*'OddsRatio_working_3-way'!X320^(1/3))*SIN(('OddsRatio_working_3-way'!Y320+2*PI())/3)</f>
        <v>-0.3699066933465478</v>
      </c>
      <c r="AK320" s="11">
        <f>'OddsRatio_working_3-way'!U320/(3*'OddsRatio_working_3-way'!X320^(1/3))*SIN(('OddsRatio_working_3-way'!Y320+4*PI())/3)</f>
        <v>0.53937641717461915</v>
      </c>
      <c r="AL320" s="11">
        <f>'OddsRatio_working_3-way'!Z320+'OddsRatio_working_3-way'!AF320</f>
        <v>1.0499496972579516</v>
      </c>
      <c r="AM320" s="11">
        <f>'OddsRatio_working_3-way'!AA320+'OddsRatio_working_3-way'!AG320</f>
        <v>-0.81850502064386155</v>
      </c>
      <c r="AN320" s="11">
        <f>'OddsRatio_working_3-way'!AB320+'OddsRatio_working_3-way'!AH320</f>
        <v>-0.23144467661409052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1.0499496972579516</v>
      </c>
      <c r="AS320" s="11">
        <f>IF(('OddsRatio_working_3-way'!X320=0),IF(Q320&gt;0,-Q320^(1/3),(-Q320)^(1/3)),'OddsRatio_working_3-way'!AM320-'OddsRatio_working_3-way'!R320/3)</f>
        <v>-0.81850502064386155</v>
      </c>
      <c r="AT320" s="11">
        <f>IF(('OddsRatio_working_3-way'!X320=0),IF(Q320&gt;0,-Q320^(1/3),(-Q320)^(1/3)),'OddsRatio_working_3-way'!AN320-'OddsRatio_working_3-way'!R320/3)</f>
        <v>-0.23144467661409052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9">
        <f t="shared" si="65"/>
        <v>0.45849209436638272</v>
      </c>
      <c r="E321" s="9">
        <f t="shared" si="66"/>
        <v>0.27303223866800841</v>
      </c>
      <c r="F321" s="9">
        <f t="shared" si="67"/>
        <v>0.26847566696560904</v>
      </c>
      <c r="G321" s="9">
        <f t="shared" si="68"/>
        <v>1.0360199022030492</v>
      </c>
      <c r="H321" s="9">
        <f t="shared" si="69"/>
        <v>2.1810626885114757</v>
      </c>
      <c r="I321" s="9">
        <f t="shared" si="70"/>
        <v>3.6625711486618355</v>
      </c>
      <c r="J321" s="9">
        <f t="shared" si="71"/>
        <v>3.7247323427940198</v>
      </c>
      <c r="K321" s="11">
        <f t="shared" si="72"/>
        <v>0.46728971962616822</v>
      </c>
      <c r="L321" s="11">
        <f t="shared" si="73"/>
        <v>0.28011204481792717</v>
      </c>
      <c r="M321" s="11">
        <f t="shared" si="74"/>
        <v>0.27548209366391185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-0.27784661404532474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0.22861285293190933</v>
      </c>
      <c r="Q321" s="11">
        <f>2*'OddsRatio_working_3-way'!K321*'OddsRatio_working_3-way'!L321*'OddsRatio_working_3-way'!M321</f>
        <v>7.2117619221422513E-2</v>
      </c>
      <c r="R321" s="11">
        <f t="shared" si="75"/>
        <v>0</v>
      </c>
      <c r="S321" s="11">
        <f t="shared" si="76"/>
        <v>-0.82280237143583124</v>
      </c>
      <c r="T321" s="11">
        <f t="shared" si="77"/>
        <v>-0.25955910770846413</v>
      </c>
      <c r="U321" s="11">
        <f>'OddsRatio_working_3-way'!S321-'OddsRatio_working_3-way'!R321^2/3</f>
        <v>-0.82280237143583124</v>
      </c>
      <c r="V321" s="11">
        <f>'OddsRatio_working_3-way'!S321*'OddsRatio_working_3-way'!R321/3-2*'OddsRatio_working_3-way'!R321^3/27-'OddsRatio_working_3-way'!T321</f>
        <v>0.25955910770846413</v>
      </c>
      <c r="W321" s="11">
        <f>'OddsRatio_working_3-way'!V321^2+4*'OddsRatio_working_3-way'!U321^3/27</f>
        <v>-1.515355623535132E-2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0.1436353774577884</v>
      </c>
      <c r="Y321" s="11">
        <f>IF('OddsRatio_working_3-way'!W321&gt;=0,IF('OddsRatio_working_3-way'!V321+SQRT('OddsRatio_working_3-way'!W321)&gt;0,0,PI()),ACOS('OddsRatio_working_3-way'!V321/(2*'OddsRatio_working_3-way'!X321)))</f>
        <v>0.44284841309649159</v>
      </c>
      <c r="Z321" s="11">
        <f>'OddsRatio_working_3-way'!X321^(1/3)*COS('OddsRatio_working_3-way'!Y321/3)</f>
        <v>0.51800995110152459</v>
      </c>
      <c r="AA321" s="11">
        <f>'OddsRatio_working_3-way'!X321^(1/3)*COS(('OddsRatio_working_3-way'!Y321+2*PI())/3)</f>
        <v>-0.32571225235625706</v>
      </c>
      <c r="AB321" s="11">
        <f>'OddsRatio_working_3-way'!X321^(1/3)*COS(('OddsRatio_working_3-way'!Y321+4*PI())/3)</f>
        <v>-0.19229769874526736</v>
      </c>
      <c r="AC321" s="11">
        <f>'OddsRatio_working_3-way'!X321^(1/3)*SIN('OddsRatio_working_3-way'!Y321/3)</f>
        <v>7.7026928441118622E-2</v>
      </c>
      <c r="AD321" s="11">
        <f>'OddsRatio_working_3-way'!X321^(1/3)*SIN(('OddsRatio_working_3-way'!Y321+2*PI())/3)</f>
        <v>0.41009631284649578</v>
      </c>
      <c r="AE321" s="11">
        <f>'OddsRatio_working_3-way'!X321^(1/3)*SIN(('OddsRatio_working_3-way'!Y321+4*PI())/3)</f>
        <v>-0.48712324128761447</v>
      </c>
      <c r="AF321" s="11">
        <f>-'OddsRatio_working_3-way'!U321/(3*'OddsRatio_working_3-way'!X321^(1/3))*COS(('OddsRatio_working_3-way'!Y321)/3)</f>
        <v>0.5180099511015247</v>
      </c>
      <c r="AG321" s="11">
        <f>-'OddsRatio_working_3-way'!U321/(3*'OddsRatio_working_3-way'!X321^(1/3))*COS(('OddsRatio_working_3-way'!Y321+2*PI())/3)</f>
        <v>-0.32571225235625711</v>
      </c>
      <c r="AH321" s="11">
        <f>-'OddsRatio_working_3-way'!U321/(3*'OddsRatio_working_3-way'!X321^(1/3))*COS(('OddsRatio_working_3-way'!Y321+4*PI())/3)</f>
        <v>-0.19229769874526739</v>
      </c>
      <c r="AI321" s="11">
        <f>'OddsRatio_working_3-way'!U321/(3*'OddsRatio_working_3-way'!X321^(1/3))*SIN(('OddsRatio_working_3-way'!Y321)/3)</f>
        <v>-7.702692844111865E-2</v>
      </c>
      <c r="AJ321" s="11">
        <f>'OddsRatio_working_3-way'!U321/(3*'OddsRatio_working_3-way'!X321^(1/3))*SIN(('OddsRatio_working_3-way'!Y321+2*PI())/3)</f>
        <v>-0.41009631284649584</v>
      </c>
      <c r="AK321" s="11">
        <f>'OddsRatio_working_3-way'!U321/(3*'OddsRatio_working_3-way'!X321^(1/3))*SIN(('OddsRatio_working_3-way'!Y321+4*PI())/3)</f>
        <v>0.48712324128761458</v>
      </c>
      <c r="AL321" s="11">
        <f>'OddsRatio_working_3-way'!Z321+'OddsRatio_working_3-way'!AF321</f>
        <v>1.0360199022030492</v>
      </c>
      <c r="AM321" s="11">
        <f>'OddsRatio_working_3-way'!AA321+'OddsRatio_working_3-way'!AG321</f>
        <v>-0.65142450471251423</v>
      </c>
      <c r="AN321" s="11">
        <f>'OddsRatio_working_3-way'!AB321+'OddsRatio_working_3-way'!AH321</f>
        <v>-0.38459539749053473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1.0360199022030492</v>
      </c>
      <c r="AS321" s="11">
        <f>IF(('OddsRatio_working_3-way'!X321=0),IF(Q321&gt;0,-Q321^(1/3),(-Q321)^(1/3)),'OddsRatio_working_3-way'!AM321-'OddsRatio_working_3-way'!R321/3)</f>
        <v>-0.65142450471251423</v>
      </c>
      <c r="AT321" s="11">
        <f>IF(('OddsRatio_working_3-way'!X321=0),IF(Q321&gt;0,-Q321^(1/3),(-Q321)^(1/3)),'OddsRatio_working_3-way'!AN321-'OddsRatio_working_3-way'!R321/3)</f>
        <v>-0.38459539749053473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9">
        <f t="shared" si="65"/>
        <v>0.4267143374058513</v>
      </c>
      <c r="E322" s="9">
        <f t="shared" si="66"/>
        <v>0.29343203667044115</v>
      </c>
      <c r="F322" s="9">
        <f t="shared" si="67"/>
        <v>0.27985362592370766</v>
      </c>
      <c r="G322" s="9">
        <f t="shared" si="68"/>
        <v>1.0334524354330288</v>
      </c>
      <c r="H322" s="9">
        <f t="shared" si="69"/>
        <v>2.3434881660629374</v>
      </c>
      <c r="I322" s="9">
        <f t="shared" si="70"/>
        <v>3.4079441745589563</v>
      </c>
      <c r="J322" s="9">
        <f t="shared" si="71"/>
        <v>3.573296564228241</v>
      </c>
      <c r="K322" s="11">
        <f t="shared" si="72"/>
        <v>0.43478260869565222</v>
      </c>
      <c r="L322" s="11">
        <f t="shared" si="73"/>
        <v>0.3003003003003003</v>
      </c>
      <c r="M322" s="11">
        <f t="shared" si="74"/>
        <v>0.28653295128939826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-0.28216368854216134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0.22895699985521842</v>
      </c>
      <c r="Q322" s="11">
        <f>2*'OddsRatio_working_3-way'!K322*'OddsRatio_working_3-way'!L322*'OddsRatio_working_3-way'!M322</f>
        <v>7.4822548972293582E-2</v>
      </c>
      <c r="R322" s="11">
        <f t="shared" si="75"/>
        <v>0</v>
      </c>
      <c r="S322" s="11">
        <f t="shared" si="76"/>
        <v>-0.81143325364846619</v>
      </c>
      <c r="T322" s="11">
        <f t="shared" si="77"/>
        <v>-0.26517426589819149</v>
      </c>
      <c r="U322" s="11">
        <f>'OddsRatio_working_3-way'!S322-'OddsRatio_working_3-way'!R322^2/3</f>
        <v>-0.81143325364846619</v>
      </c>
      <c r="V322" s="11">
        <f>'OddsRatio_working_3-way'!S322*'OddsRatio_working_3-way'!R322/3-2*'OddsRatio_working_3-way'!R322^3/27-'OddsRatio_working_3-way'!T322</f>
        <v>0.26517426589819149</v>
      </c>
      <c r="W322" s="11">
        <f>'OddsRatio_working_3-way'!V322^2+4*'OddsRatio_working_3-way'!U322^3/27</f>
        <v>-8.833285423195128E-3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0.14066865030794876</v>
      </c>
      <c r="Y322" s="11">
        <f>IF('OddsRatio_working_3-way'!W322&gt;=0,IF('OddsRatio_working_3-way'!V322+SQRT('OddsRatio_working_3-way'!W322)&gt;0,0,PI()),ACOS('OddsRatio_working_3-way'!V322/(2*'OddsRatio_working_3-way'!X322)))</f>
        <v>0.34061538239074496</v>
      </c>
      <c r="Z322" s="11">
        <f>'OddsRatio_working_3-way'!X322^(1/3)*COS('OddsRatio_working_3-way'!Y322/3)</f>
        <v>0.51672621771651439</v>
      </c>
      <c r="AA322" s="11">
        <f>'OddsRatio_working_3-way'!X322^(1/3)*COS(('OddsRatio_working_3-way'!Y322+2*PI())/3)</f>
        <v>-0.30939080090292648</v>
      </c>
      <c r="AB322" s="11">
        <f>'OddsRatio_working_3-way'!X322^(1/3)*COS(('OddsRatio_working_3-way'!Y322+4*PI())/3)</f>
        <v>-0.20733541681358775</v>
      </c>
      <c r="AC322" s="11">
        <f>'OddsRatio_working_3-way'!X322^(1/3)*SIN('OddsRatio_working_3-way'!Y322/3)</f>
        <v>5.8921703476230436E-2</v>
      </c>
      <c r="AD322" s="11">
        <f>'OddsRatio_working_3-way'!X322^(1/3)*SIN(('OddsRatio_working_3-way'!Y322+2*PI())/3)</f>
        <v>0.41803717960583492</v>
      </c>
      <c r="AE322" s="11">
        <f>'OddsRatio_working_3-way'!X322^(1/3)*SIN(('OddsRatio_working_3-way'!Y322+4*PI())/3)</f>
        <v>-0.4769588830820653</v>
      </c>
      <c r="AF322" s="11">
        <f>-'OddsRatio_working_3-way'!U322/(3*'OddsRatio_working_3-way'!X322^(1/3))*COS(('OddsRatio_working_3-way'!Y322)/3)</f>
        <v>0.51672621771651439</v>
      </c>
      <c r="AG322" s="11">
        <f>-'OddsRatio_working_3-way'!U322/(3*'OddsRatio_working_3-way'!X322^(1/3))*COS(('OddsRatio_working_3-way'!Y322+2*PI())/3)</f>
        <v>-0.30939080090292648</v>
      </c>
      <c r="AH322" s="11">
        <f>-'OddsRatio_working_3-way'!U322/(3*'OddsRatio_working_3-way'!X322^(1/3))*COS(('OddsRatio_working_3-way'!Y322+4*PI())/3)</f>
        <v>-0.20733541681358775</v>
      </c>
      <c r="AI322" s="11">
        <f>'OddsRatio_working_3-way'!U322/(3*'OddsRatio_working_3-way'!X322^(1/3))*SIN(('OddsRatio_working_3-way'!Y322)/3)</f>
        <v>-5.8921703476230436E-2</v>
      </c>
      <c r="AJ322" s="11">
        <f>'OddsRatio_working_3-way'!U322/(3*'OddsRatio_working_3-way'!X322^(1/3))*SIN(('OddsRatio_working_3-way'!Y322+2*PI())/3)</f>
        <v>-0.41803717960583492</v>
      </c>
      <c r="AK322" s="11">
        <f>'OddsRatio_working_3-way'!U322/(3*'OddsRatio_working_3-way'!X322^(1/3))*SIN(('OddsRatio_working_3-way'!Y322+4*PI())/3)</f>
        <v>0.4769588830820653</v>
      </c>
      <c r="AL322" s="11">
        <f>'OddsRatio_working_3-way'!Z322+'OddsRatio_working_3-way'!AF322</f>
        <v>1.0334524354330288</v>
      </c>
      <c r="AM322" s="11">
        <f>'OddsRatio_working_3-way'!AA322+'OddsRatio_working_3-way'!AG322</f>
        <v>-0.61878160180585295</v>
      </c>
      <c r="AN322" s="11">
        <f>'OddsRatio_working_3-way'!AB322+'OddsRatio_working_3-way'!AH322</f>
        <v>-0.41467083362717549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1.0334524354330288</v>
      </c>
      <c r="AS322" s="11">
        <f>IF(('OddsRatio_working_3-way'!X322=0),IF(Q322&gt;0,-Q322^(1/3),(-Q322)^(1/3)),'OddsRatio_working_3-way'!AM322-'OddsRatio_working_3-way'!R322/3)</f>
        <v>-0.61878160180585295</v>
      </c>
      <c r="AT322" s="11">
        <f>IF(('OddsRatio_working_3-way'!X322=0),IF(Q322&gt;0,-Q322^(1/3),(-Q322)^(1/3)),'OddsRatio_working_3-way'!AN322-'OddsRatio_working_3-way'!R322/3)</f>
        <v>-0.41467083362717549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9">
        <f t="shared" si="65"/>
        <v>0.51677874780647348</v>
      </c>
      <c r="E323" s="9">
        <f t="shared" si="66"/>
        <v>0.25581412449638785</v>
      </c>
      <c r="F323" s="9">
        <f t="shared" si="67"/>
        <v>0.22740712769713897</v>
      </c>
      <c r="G323" s="9">
        <f t="shared" si="68"/>
        <v>1.0389601056859217</v>
      </c>
      <c r="H323" s="9">
        <f t="shared" si="69"/>
        <v>1.935064095117329</v>
      </c>
      <c r="I323" s="9">
        <f t="shared" si="70"/>
        <v>3.9090882959205806</v>
      </c>
      <c r="J323" s="9">
        <f t="shared" si="71"/>
        <v>4.3973995455929638</v>
      </c>
      <c r="K323" s="11">
        <f t="shared" si="72"/>
        <v>0.52631578947368418</v>
      </c>
      <c r="L323" s="11">
        <f t="shared" si="73"/>
        <v>0.26315789473684209</v>
      </c>
      <c r="M323" s="11">
        <f t="shared" si="74"/>
        <v>0.23419203747072601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-0.26729031379138102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0.22608289489902494</v>
      </c>
      <c r="Q323" s="11">
        <f>2*'OddsRatio_working_3-way'!K323*'OddsRatio_working_3-way'!L323*'OddsRatio_working_3-way'!M323</f>
        <v>6.4873140573608309E-2</v>
      </c>
      <c r="R323" s="11">
        <f t="shared" si="75"/>
        <v>0</v>
      </c>
      <c r="S323" s="11">
        <f t="shared" si="76"/>
        <v>-0.8458327265666713</v>
      </c>
      <c r="T323" s="11">
        <f t="shared" si="77"/>
        <v>-0.24270666472501329</v>
      </c>
      <c r="U323" s="11">
        <f>'OddsRatio_working_3-way'!S323-'OddsRatio_working_3-way'!R323^2/3</f>
        <v>-0.8458327265666713</v>
      </c>
      <c r="V323" s="11">
        <f>'OddsRatio_working_3-way'!S323*'OddsRatio_working_3-way'!R323/3-2*'OddsRatio_working_3-way'!R323^3/27-'OddsRatio_working_3-way'!T323</f>
        <v>0.24270666472501329</v>
      </c>
      <c r="W323" s="11">
        <f>'OddsRatio_working_3-way'!V323^2+4*'OddsRatio_working_3-way'!U323^3/27</f>
        <v>-3.0743348407949449E-2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0.14970794360177539</v>
      </c>
      <c r="Y323" s="11">
        <f>IF('OddsRatio_working_3-way'!W323&gt;=0,IF('OddsRatio_working_3-way'!V323+SQRT('OddsRatio_working_3-way'!W323)&gt;0,0,PI()),ACOS('OddsRatio_working_3-way'!V323/(2*'OddsRatio_working_3-way'!X323)))</f>
        <v>0.62561951139502192</v>
      </c>
      <c r="Z323" s="11">
        <f>'OddsRatio_working_3-way'!X323^(1/3)*COS('OddsRatio_working_3-way'!Y323/3)</f>
        <v>0.51948005284296095</v>
      </c>
      <c r="AA323" s="11">
        <f>'OddsRatio_working_3-way'!X323^(1/3)*COS(('OddsRatio_working_3-way'!Y323+2*PI())/3)</f>
        <v>-0.35494264017432731</v>
      </c>
      <c r="AB323" s="11">
        <f>'OddsRatio_working_3-way'!X323^(1/3)*COS(('OddsRatio_working_3-way'!Y323+4*PI())/3)</f>
        <v>-0.16453741266863384</v>
      </c>
      <c r="AC323" s="11">
        <f>'OddsRatio_working_3-way'!X323^(1/3)*SIN('OddsRatio_working_3-way'!Y323/3)</f>
        <v>0.10993050935552411</v>
      </c>
      <c r="AD323" s="11">
        <f>'OddsRatio_working_3-way'!X323^(1/3)*SIN(('OddsRatio_working_3-way'!Y323+2*PI())/3)</f>
        <v>0.39491766784352472</v>
      </c>
      <c r="AE323" s="11">
        <f>'OddsRatio_working_3-way'!X323^(1/3)*SIN(('OddsRatio_working_3-way'!Y323+4*PI())/3)</f>
        <v>-0.50484817719904884</v>
      </c>
      <c r="AF323" s="11">
        <f>-'OddsRatio_working_3-way'!U323/(3*'OddsRatio_working_3-way'!X323^(1/3))*COS(('OddsRatio_working_3-way'!Y323)/3)</f>
        <v>0.51948005284296084</v>
      </c>
      <c r="AG323" s="11">
        <f>-'OddsRatio_working_3-way'!U323/(3*'OddsRatio_working_3-way'!X323^(1/3))*COS(('OddsRatio_working_3-way'!Y323+2*PI())/3)</f>
        <v>-0.3549426401743272</v>
      </c>
      <c r="AH323" s="11">
        <f>-'OddsRatio_working_3-way'!U323/(3*'OddsRatio_working_3-way'!X323^(1/3))*COS(('OddsRatio_working_3-way'!Y323+4*PI())/3)</f>
        <v>-0.16453741266863378</v>
      </c>
      <c r="AI323" s="11">
        <f>'OddsRatio_working_3-way'!U323/(3*'OddsRatio_working_3-way'!X323^(1/3))*SIN(('OddsRatio_working_3-way'!Y323)/3)</f>
        <v>-0.10993050935552408</v>
      </c>
      <c r="AJ323" s="11">
        <f>'OddsRatio_working_3-way'!U323/(3*'OddsRatio_working_3-way'!X323^(1/3))*SIN(('OddsRatio_working_3-way'!Y323+2*PI())/3)</f>
        <v>-0.39491766784352461</v>
      </c>
      <c r="AK323" s="11">
        <f>'OddsRatio_working_3-way'!U323/(3*'OddsRatio_working_3-way'!X323^(1/3))*SIN(('OddsRatio_working_3-way'!Y323+4*PI())/3)</f>
        <v>0.50484817719904873</v>
      </c>
      <c r="AL323" s="11">
        <f>'OddsRatio_working_3-way'!Z323+'OddsRatio_working_3-way'!AF323</f>
        <v>1.0389601056859217</v>
      </c>
      <c r="AM323" s="11">
        <f>'OddsRatio_working_3-way'!AA323+'OddsRatio_working_3-way'!AG323</f>
        <v>-0.7098852803486545</v>
      </c>
      <c r="AN323" s="11">
        <f>'OddsRatio_working_3-way'!AB323+'OddsRatio_working_3-way'!AH323</f>
        <v>-0.32907482533726762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1.0389601056859217</v>
      </c>
      <c r="AS323" s="11">
        <f>IF(('OddsRatio_working_3-way'!X323=0),IF(Q323&gt;0,-Q323^(1/3),(-Q323)^(1/3)),'OddsRatio_working_3-way'!AM323-'OddsRatio_working_3-way'!R323/3)</f>
        <v>-0.7098852803486545</v>
      </c>
      <c r="AT323" s="11">
        <f>IF(('OddsRatio_working_3-way'!X323=0),IF(Q323&gt;0,-Q323^(1/3),(-Q323)^(1/3)),'OddsRatio_working_3-way'!AN323-'OddsRatio_working_3-way'!R323/3)</f>
        <v>-0.32907482533726762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9">
        <f t="shared" ref="D324:D387" si="78">(K324/(AR324+K324-(AR324*K324)))</f>
        <v>0.33432389080771713</v>
      </c>
      <c r="E324" s="9">
        <f t="shared" ref="E324:E387" si="79">(L324/(AR324+L324-(AR324*L324)))</f>
        <v>0.28641022879969552</v>
      </c>
      <c r="F324" s="9">
        <f t="shared" ref="F324:F387" si="80">(M324/(AR324+M324-(AR324*M324)))</f>
        <v>0.37926588039258735</v>
      </c>
      <c r="G324" s="9">
        <f t="shared" ref="G324:G387" si="81">AR324</f>
        <v>1.0424666998679113</v>
      </c>
      <c r="H324" s="9">
        <f t="shared" ref="H324:H387" si="82">IF(A324="","",1/D324)</f>
        <v>2.9911113967477112</v>
      </c>
      <c r="I324" s="9">
        <f t="shared" ref="I324:I387" si="83">IF(B324="","",1/E324)</f>
        <v>3.4914954126843081</v>
      </c>
      <c r="J324" s="9">
        <f t="shared" ref="J324:J387" si="84">IF(C324="","",1/F324)</f>
        <v>2.63667271879262</v>
      </c>
      <c r="K324" s="11">
        <f t="shared" ref="K324:K387" si="85">1/A324</f>
        <v>0.3436426116838488</v>
      </c>
      <c r="L324" s="11">
        <f t="shared" ref="L324:L387" si="86">1/B324</f>
        <v>0.29498525073746312</v>
      </c>
      <c r="M324" s="11">
        <f t="shared" ref="M324:M387" si="87">1/C324</f>
        <v>0.38910505836575876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-0.28268652688482876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0.23153267570953623</v>
      </c>
      <c r="Q324" s="11">
        <f>2*'OddsRatio_working_3-way'!K324*'OddsRatio_working_3-way'!L324*'OddsRatio_working_3-way'!M324</f>
        <v>7.8886771962363281E-2</v>
      </c>
      <c r="R324" s="11">
        <f t="shared" ref="R324:R387" si="88">O324/N324</f>
        <v>0</v>
      </c>
      <c r="S324" s="11">
        <f t="shared" ref="S324:S387" si="89">P324/N324</f>
        <v>-0.81904390089261847</v>
      </c>
      <c r="T324" s="11">
        <f t="shared" ref="T324:T387" si="90">Q324/N324</f>
        <v>-0.27906095430753614</v>
      </c>
      <c r="U324" s="11">
        <f>'OddsRatio_working_3-way'!S324-'OddsRatio_working_3-way'!R324^2/3</f>
        <v>-0.81904390089261847</v>
      </c>
      <c r="V324" s="11">
        <f>'OddsRatio_working_3-way'!S324*'OddsRatio_working_3-way'!R324/3-2*'OddsRatio_working_3-way'!R324^3/27-'OddsRatio_working_3-way'!T324</f>
        <v>0.27906095430753614</v>
      </c>
      <c r="W324" s="11">
        <f>'OddsRatio_working_3-way'!V324^2+4*'OddsRatio_working_3-way'!U324^3/27</f>
        <v>-3.5237400410165765E-3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0.14265233634614027</v>
      </c>
      <c r="Y324" s="11">
        <f>IF('OddsRatio_working_3-way'!W324&gt;=0,IF('OddsRatio_working_3-way'!V324+SQRT('OddsRatio_working_3-way'!W324)&gt;0,0,PI()),ACOS('OddsRatio_working_3-way'!V324/(2*'OddsRatio_working_3-way'!X324)))</f>
        <v>0.2095933157710177</v>
      </c>
      <c r="Z324" s="11">
        <f>'OddsRatio_working_3-way'!X324^(1/3)*COS('OddsRatio_working_3-way'!Y324/3)</f>
        <v>0.52123334993395565</v>
      </c>
      <c r="AA324" s="11">
        <f>'OddsRatio_working_3-way'!X324^(1/3)*COS(('OddsRatio_working_3-way'!Y324+2*PI())/3)</f>
        <v>-0.29220498626442609</v>
      </c>
      <c r="AB324" s="11">
        <f>'OddsRatio_working_3-way'!X324^(1/3)*COS(('OddsRatio_working_3-way'!Y324+4*PI())/3)</f>
        <v>-0.22902836366952947</v>
      </c>
      <c r="AC324" s="11">
        <f>'OddsRatio_working_3-way'!X324^(1/3)*SIN('OddsRatio_working_3-way'!Y324/3)</f>
        <v>3.6475040061654848E-2</v>
      </c>
      <c r="AD324" s="11">
        <f>'OddsRatio_working_3-way'!X324^(1/3)*SIN(('OddsRatio_working_3-way'!Y324+2*PI())/3)</f>
        <v>0.43316380231164209</v>
      </c>
      <c r="AE324" s="11">
        <f>'OddsRatio_working_3-way'!X324^(1/3)*SIN(('OddsRatio_working_3-way'!Y324+4*PI())/3)</f>
        <v>-0.46963884237329706</v>
      </c>
      <c r="AF324" s="11">
        <f>-'OddsRatio_working_3-way'!U324/(3*'OddsRatio_working_3-way'!X324^(1/3))*COS(('OddsRatio_working_3-way'!Y324)/3)</f>
        <v>0.52123334993395576</v>
      </c>
      <c r="AG324" s="11">
        <f>-'OddsRatio_working_3-way'!U324/(3*'OddsRatio_working_3-way'!X324^(1/3))*COS(('OddsRatio_working_3-way'!Y324+2*PI())/3)</f>
        <v>-0.29220498626442615</v>
      </c>
      <c r="AH324" s="11">
        <f>-'OddsRatio_working_3-way'!U324/(3*'OddsRatio_working_3-way'!X324^(1/3))*COS(('OddsRatio_working_3-way'!Y324+4*PI())/3)</f>
        <v>-0.22902836366952953</v>
      </c>
      <c r="AI324" s="11">
        <f>'OddsRatio_working_3-way'!U324/(3*'OddsRatio_working_3-way'!X324^(1/3))*SIN(('OddsRatio_working_3-way'!Y324)/3)</f>
        <v>-3.6475040061654855E-2</v>
      </c>
      <c r="AJ324" s="11">
        <f>'OddsRatio_working_3-way'!U324/(3*'OddsRatio_working_3-way'!X324^(1/3))*SIN(('OddsRatio_working_3-way'!Y324+2*PI())/3)</f>
        <v>-0.4331638023116422</v>
      </c>
      <c r="AK324" s="11">
        <f>'OddsRatio_working_3-way'!U324/(3*'OddsRatio_working_3-way'!X324^(1/3))*SIN(('OddsRatio_working_3-way'!Y324+4*PI())/3)</f>
        <v>0.46963884237329717</v>
      </c>
      <c r="AL324" s="11">
        <f>'OddsRatio_working_3-way'!Z324+'OddsRatio_working_3-way'!AF324</f>
        <v>1.0424666998679113</v>
      </c>
      <c r="AM324" s="11">
        <f>'OddsRatio_working_3-way'!AA324+'OddsRatio_working_3-way'!AG324</f>
        <v>-0.5844099725288523</v>
      </c>
      <c r="AN324" s="11">
        <f>'OddsRatio_working_3-way'!AB324+'OddsRatio_working_3-way'!AH324</f>
        <v>-0.458056727339059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1.0424666998679113</v>
      </c>
      <c r="AS324" s="11">
        <f>IF(('OddsRatio_working_3-way'!X324=0),IF(Q324&gt;0,-Q324^(1/3),(-Q324)^(1/3)),'OddsRatio_working_3-way'!AM324-'OddsRatio_working_3-way'!R324/3)</f>
        <v>-0.5844099725288523</v>
      </c>
      <c r="AT324" s="11">
        <f>IF(('OddsRatio_working_3-way'!X324=0),IF(Q324&gt;0,-Q324^(1/3),(-Q324)^(1/3)),'OddsRatio_working_3-way'!AN324-'OddsRatio_working_3-way'!R324/3)</f>
        <v>-0.458056727339059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9">
        <f t="shared" si="78"/>
        <v>0.50653557238517122</v>
      </c>
      <c r="E325" s="9">
        <f t="shared" si="79"/>
        <v>0.24960146414990439</v>
      </c>
      <c r="F325" s="9">
        <f t="shared" si="80"/>
        <v>0.24386296346492425</v>
      </c>
      <c r="G325" s="9">
        <f t="shared" si="81"/>
        <v>1.0475215174232999</v>
      </c>
      <c r="H325" s="9">
        <f t="shared" si="82"/>
        <v>1.974195011203669</v>
      </c>
      <c r="I325" s="9">
        <f t="shared" si="83"/>
        <v>4.0063867550048711</v>
      </c>
      <c r="J325" s="9">
        <f t="shared" si="84"/>
        <v>4.1006636915729677</v>
      </c>
      <c r="K325" s="11">
        <f t="shared" si="85"/>
        <v>0.5181347150259068</v>
      </c>
      <c r="L325" s="11">
        <f t="shared" si="86"/>
        <v>0.25839793281653745</v>
      </c>
      <c r="M325" s="11">
        <f t="shared" si="87"/>
        <v>0.25252525252525254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-0.26711181380418636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0.22855105796825687</v>
      </c>
      <c r="Q325" s="11">
        <f>2*'OddsRatio_working_3-way'!K325*'OddsRatio_working_3-way'!L325*'OddsRatio_working_3-way'!M325</f>
        <v>6.7618656203626296E-2</v>
      </c>
      <c r="R325" s="11">
        <f t="shared" si="88"/>
        <v>0</v>
      </c>
      <c r="S325" s="11">
        <f t="shared" si="89"/>
        <v>-0.85563814910785818</v>
      </c>
      <c r="T325" s="11">
        <f t="shared" si="90"/>
        <v>-0.25314738139285747</v>
      </c>
      <c r="U325" s="11">
        <f>'OddsRatio_working_3-way'!S325-'OddsRatio_working_3-way'!R325^2/3</f>
        <v>-0.85563814910785818</v>
      </c>
      <c r="V325" s="11">
        <f>'OddsRatio_working_3-way'!S325*'OddsRatio_working_3-way'!R325/3-2*'OddsRatio_working_3-way'!R325^3/27-'OddsRatio_working_3-way'!T325</f>
        <v>0.25314738139285747</v>
      </c>
      <c r="W325" s="11">
        <f>'OddsRatio_working_3-way'!V325^2+4*'OddsRatio_working_3-way'!U325^3/27</f>
        <v>-2.8720392726610311E-2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0.15231873607067448</v>
      </c>
      <c r="Y325" s="11">
        <f>IF('OddsRatio_working_3-way'!W325&gt;=0,IF('OddsRatio_working_3-way'!V325+SQRT('OddsRatio_working_3-way'!W325)&gt;0,0,PI()),ACOS('OddsRatio_working_3-way'!V325/(2*'OddsRatio_working_3-way'!X325)))</f>
        <v>0.58993088603184973</v>
      </c>
      <c r="Z325" s="11">
        <f>'OddsRatio_working_3-way'!X325^(1/3)*COS('OddsRatio_working_3-way'!Y325/3)</f>
        <v>0.52376075871164995</v>
      </c>
      <c r="AA325" s="11">
        <f>'OddsRatio_working_3-way'!X325^(1/3)*COS(('OddsRatio_working_3-way'!Y325+2*PI())/3)</f>
        <v>-0.35224374583977236</v>
      </c>
      <c r="AB325" s="11">
        <f>'OddsRatio_working_3-way'!X325^(1/3)*COS(('OddsRatio_working_3-way'!Y325+4*PI())/3)</f>
        <v>-0.17151701287187773</v>
      </c>
      <c r="AC325" s="11">
        <f>'OddsRatio_working_3-way'!X325^(1/3)*SIN('OddsRatio_working_3-way'!Y325/3)</f>
        <v>0.10434262792877565</v>
      </c>
      <c r="AD325" s="11">
        <f>'OddsRatio_working_3-way'!X325^(1/3)*SIN(('OddsRatio_working_3-way'!Y325+2*PI())/3)</f>
        <v>0.40141880858531276</v>
      </c>
      <c r="AE325" s="11">
        <f>'OddsRatio_working_3-way'!X325^(1/3)*SIN(('OddsRatio_working_3-way'!Y325+4*PI())/3)</f>
        <v>-0.50576143651408834</v>
      </c>
      <c r="AF325" s="11">
        <f>-'OddsRatio_working_3-way'!U325/(3*'OddsRatio_working_3-way'!X325^(1/3))*COS(('OddsRatio_working_3-way'!Y325)/3)</f>
        <v>0.52376075871164984</v>
      </c>
      <c r="AG325" s="11">
        <f>-'OddsRatio_working_3-way'!U325/(3*'OddsRatio_working_3-way'!X325^(1/3))*COS(('OddsRatio_working_3-way'!Y325+2*PI())/3)</f>
        <v>-0.3522437458397723</v>
      </c>
      <c r="AH325" s="11">
        <f>-'OddsRatio_working_3-way'!U325/(3*'OddsRatio_working_3-way'!X325^(1/3))*COS(('OddsRatio_working_3-way'!Y325+4*PI())/3)</f>
        <v>-0.17151701287187768</v>
      </c>
      <c r="AI325" s="11">
        <f>'OddsRatio_working_3-way'!U325/(3*'OddsRatio_working_3-way'!X325^(1/3))*SIN(('OddsRatio_working_3-way'!Y325)/3)</f>
        <v>-0.10434262792877562</v>
      </c>
      <c r="AJ325" s="11">
        <f>'OddsRatio_working_3-way'!U325/(3*'OddsRatio_working_3-way'!X325^(1/3))*SIN(('OddsRatio_working_3-way'!Y325+2*PI())/3)</f>
        <v>-0.4014188085853127</v>
      </c>
      <c r="AK325" s="11">
        <f>'OddsRatio_working_3-way'!U325/(3*'OddsRatio_working_3-way'!X325^(1/3))*SIN(('OddsRatio_working_3-way'!Y325+4*PI())/3)</f>
        <v>0.50576143651408823</v>
      </c>
      <c r="AL325" s="11">
        <f>'OddsRatio_working_3-way'!Z325+'OddsRatio_working_3-way'!AF325</f>
        <v>1.0475215174232999</v>
      </c>
      <c r="AM325" s="11">
        <f>'OddsRatio_working_3-way'!AA325+'OddsRatio_working_3-way'!AG325</f>
        <v>-0.70448749167954472</v>
      </c>
      <c r="AN325" s="11">
        <f>'OddsRatio_working_3-way'!AB325+'OddsRatio_working_3-way'!AH325</f>
        <v>-0.34303402574375541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1.0475215174232999</v>
      </c>
      <c r="AS325" s="11">
        <f>IF(('OddsRatio_working_3-way'!X325=0),IF(Q325&gt;0,-Q325^(1/3),(-Q325)^(1/3)),'OddsRatio_working_3-way'!AM325-'OddsRatio_working_3-way'!R325/3)</f>
        <v>-0.70448749167954472</v>
      </c>
      <c r="AT325" s="11">
        <f>IF(('OddsRatio_working_3-way'!X325=0),IF(Q325&gt;0,-Q325^(1/3),(-Q325)^(1/3)),'OddsRatio_working_3-way'!AN325-'OddsRatio_working_3-way'!R325/3)</f>
        <v>-0.34303402574375541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9">
        <f t="shared" si="78"/>
        <v>0.6084048860281619</v>
      </c>
      <c r="E326" s="9">
        <f t="shared" si="79"/>
        <v>0.22259069462074807</v>
      </c>
      <c r="F326" s="9">
        <f t="shared" si="80"/>
        <v>0.16900441935108987</v>
      </c>
      <c r="G326" s="9">
        <f t="shared" si="81"/>
        <v>1.0551512947626229</v>
      </c>
      <c r="H326" s="9">
        <f t="shared" si="82"/>
        <v>1.6436422898052003</v>
      </c>
      <c r="I326" s="9">
        <f t="shared" si="83"/>
        <v>4.4925507856642817</v>
      </c>
      <c r="J326" s="9">
        <f t="shared" si="84"/>
        <v>5.9170050335938225</v>
      </c>
      <c r="K326" s="11">
        <f t="shared" si="85"/>
        <v>0.6211180124223602</v>
      </c>
      <c r="L326" s="11">
        <f t="shared" si="86"/>
        <v>0.23201856148491881</v>
      </c>
      <c r="M326" s="11">
        <f t="shared" si="87"/>
        <v>0.17667844522968199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-0.23956544094144039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0.21845787783295689</v>
      </c>
      <c r="Q326" s="11">
        <f>2*'OddsRatio_working_3-way'!K326*'OddsRatio_working_3-way'!L326*'OddsRatio_working_3-way'!M326</f>
        <v>5.0922582245444506E-2</v>
      </c>
      <c r="R326" s="11">
        <f t="shared" si="88"/>
        <v>0</v>
      </c>
      <c r="S326" s="11">
        <f t="shared" si="89"/>
        <v>-0.91189228702798142</v>
      </c>
      <c r="T326" s="11">
        <f t="shared" si="90"/>
        <v>-0.21256230466852719</v>
      </c>
      <c r="U326" s="11">
        <f>'OddsRatio_working_3-way'!S326-'OddsRatio_working_3-way'!R326^2/3</f>
        <v>-0.91189228702798142</v>
      </c>
      <c r="V326" s="11">
        <f>'OddsRatio_working_3-way'!S326*'OddsRatio_working_3-way'!R326/3-2*'OddsRatio_working_3-way'!R326^3/27-'OddsRatio_working_3-way'!T326</f>
        <v>0.21256230466852719</v>
      </c>
      <c r="W326" s="11">
        <f>'OddsRatio_working_3-way'!V326^2+4*'OddsRatio_working_3-way'!U326^3/27</f>
        <v>-6.7155309728442331E-2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0.16758433928505825</v>
      </c>
      <c r="Y326" s="11">
        <f>IF('OddsRatio_working_3-way'!W326&gt;=0,IF('OddsRatio_working_3-way'!V326+SQRT('OddsRatio_working_3-way'!W326)&gt;0,0,PI()),ACOS('OddsRatio_working_3-way'!V326/(2*'OddsRatio_working_3-way'!X326)))</f>
        <v>0.88382939825719786</v>
      </c>
      <c r="Z326" s="11">
        <f>'OddsRatio_working_3-way'!X326^(1/3)*COS('OddsRatio_working_3-way'!Y326/3)</f>
        <v>0.52757564738131146</v>
      </c>
      <c r="AA326" s="11">
        <f>'OddsRatio_working_3-way'!X326^(1/3)*COS(('OddsRatio_working_3-way'!Y326+2*PI())/3)</f>
        <v>-0.40242773127371045</v>
      </c>
      <c r="AB326" s="11">
        <f>'OddsRatio_working_3-way'!X326^(1/3)*COS(('OddsRatio_working_3-way'!Y326+4*PI())/3)</f>
        <v>-0.12514791610760104</v>
      </c>
      <c r="AC326" s="11">
        <f>'OddsRatio_working_3-way'!X326^(1/3)*SIN('OddsRatio_working_3-way'!Y326/3)</f>
        <v>0.1600875759270029</v>
      </c>
      <c r="AD326" s="11">
        <f>'OddsRatio_working_3-way'!X326^(1/3)*SIN(('OddsRatio_working_3-way'!Y326+2*PI())/3)</f>
        <v>0.37685012508673532</v>
      </c>
      <c r="AE326" s="11">
        <f>'OddsRatio_working_3-way'!X326^(1/3)*SIN(('OddsRatio_working_3-way'!Y326+4*PI())/3)</f>
        <v>-0.53693770101373828</v>
      </c>
      <c r="AF326" s="11">
        <f>-'OddsRatio_working_3-way'!U326/(3*'OddsRatio_working_3-way'!X326^(1/3))*COS(('OddsRatio_working_3-way'!Y326)/3)</f>
        <v>0.52757564738131146</v>
      </c>
      <c r="AG326" s="11">
        <f>-'OddsRatio_working_3-way'!U326/(3*'OddsRatio_working_3-way'!X326^(1/3))*COS(('OddsRatio_working_3-way'!Y326+2*PI())/3)</f>
        <v>-0.40242773127371045</v>
      </c>
      <c r="AH326" s="11">
        <f>-'OddsRatio_working_3-way'!U326/(3*'OddsRatio_working_3-way'!X326^(1/3))*COS(('OddsRatio_working_3-way'!Y326+4*PI())/3)</f>
        <v>-0.12514791610760104</v>
      </c>
      <c r="AI326" s="11">
        <f>'OddsRatio_working_3-way'!U326/(3*'OddsRatio_working_3-way'!X326^(1/3))*SIN(('OddsRatio_working_3-way'!Y326)/3)</f>
        <v>-0.1600875759270029</v>
      </c>
      <c r="AJ326" s="11">
        <f>'OddsRatio_working_3-way'!U326/(3*'OddsRatio_working_3-way'!X326^(1/3))*SIN(('OddsRatio_working_3-way'!Y326+2*PI())/3)</f>
        <v>-0.37685012508673532</v>
      </c>
      <c r="AK326" s="11">
        <f>'OddsRatio_working_3-way'!U326/(3*'OddsRatio_working_3-way'!X326^(1/3))*SIN(('OddsRatio_working_3-way'!Y326+4*PI())/3)</f>
        <v>0.53693770101373828</v>
      </c>
      <c r="AL326" s="11">
        <f>'OddsRatio_working_3-way'!Z326+'OddsRatio_working_3-way'!AF326</f>
        <v>1.0551512947626229</v>
      </c>
      <c r="AM326" s="11">
        <f>'OddsRatio_working_3-way'!AA326+'OddsRatio_working_3-way'!AG326</f>
        <v>-0.80485546254742091</v>
      </c>
      <c r="AN326" s="11">
        <f>'OddsRatio_working_3-way'!AB326+'OddsRatio_working_3-way'!AH326</f>
        <v>-0.25029583221520207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1.0551512947626229</v>
      </c>
      <c r="AS326" s="11">
        <f>IF(('OddsRatio_working_3-way'!X326=0),IF(Q326&gt;0,-Q326^(1/3),(-Q326)^(1/3)),'OddsRatio_working_3-way'!AM326-'OddsRatio_working_3-way'!R326/3)</f>
        <v>-0.80485546254742091</v>
      </c>
      <c r="AT326" s="11">
        <f>IF(('OddsRatio_working_3-way'!X326=0),IF(Q326&gt;0,-Q326^(1/3),(-Q326)^(1/3)),'OddsRatio_working_3-way'!AN326-'OddsRatio_working_3-way'!R326/3)</f>
        <v>-0.25029583221520207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9">
        <f t="shared" si="78"/>
        <v>0.22844466858429391</v>
      </c>
      <c r="E327" s="9">
        <f t="shared" si="79"/>
        <v>0.23696154482257137</v>
      </c>
      <c r="F327" s="9">
        <f t="shared" si="80"/>
        <v>0.53459378659313483</v>
      </c>
      <c r="G327" s="9">
        <f t="shared" si="81"/>
        <v>1.0488905626308558</v>
      </c>
      <c r="H327" s="9">
        <f t="shared" si="82"/>
        <v>4.3774276116713553</v>
      </c>
      <c r="I327" s="9">
        <f t="shared" si="83"/>
        <v>4.220094027276728</v>
      </c>
      <c r="J327" s="9">
        <f t="shared" si="84"/>
        <v>1.87057916698361</v>
      </c>
      <c r="K327" s="11">
        <f t="shared" si="85"/>
        <v>0.23696682464454977</v>
      </c>
      <c r="L327" s="11">
        <f t="shared" si="86"/>
        <v>0.24570024570024568</v>
      </c>
      <c r="M327" s="11">
        <f t="shared" si="87"/>
        <v>0.54644808743169393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-0.26104440516685101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0.22652807984173065</v>
      </c>
      <c r="Q327" s="11">
        <f>2*'OddsRatio_working_3-way'!K327*'OddsRatio_working_3-way'!L327*'OddsRatio_working_3-way'!M327</f>
        <v>6.3631483101609737E-2</v>
      </c>
      <c r="R327" s="11">
        <f t="shared" si="88"/>
        <v>0</v>
      </c>
      <c r="S327" s="11">
        <f t="shared" si="89"/>
        <v>-0.86777603870476117</v>
      </c>
      <c r="T327" s="11">
        <f t="shared" si="90"/>
        <v>-0.24375731424291044</v>
      </c>
      <c r="U327" s="11">
        <f>'OddsRatio_working_3-way'!S327-'OddsRatio_working_3-way'!R327^2/3</f>
        <v>-0.86777603870476117</v>
      </c>
      <c r="V327" s="11">
        <f>'OddsRatio_working_3-way'!S327*'OddsRatio_working_3-way'!R327/3-2*'OddsRatio_working_3-way'!R327^3/27-'OddsRatio_working_3-way'!T327</f>
        <v>0.24375731424291044</v>
      </c>
      <c r="W327" s="11">
        <f>'OddsRatio_working_3-way'!V327^2+4*'OddsRatio_working_3-way'!U327^3/27</f>
        <v>-3.7392141998595536E-2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0.15557134235256226</v>
      </c>
      <c r="Y327" s="11">
        <f>IF('OddsRatio_working_3-way'!W327&gt;=0,IF('OddsRatio_working_3-way'!V327+SQRT('OddsRatio_working_3-way'!W327)&gt;0,0,PI()),ACOS('OddsRatio_working_3-way'!V327/(2*'OddsRatio_working_3-way'!X327)))</f>
        <v>0.6706366670931474</v>
      </c>
      <c r="Z327" s="11">
        <f>'OddsRatio_working_3-way'!X327^(1/3)*COS('OddsRatio_working_3-way'!Y327/3)</f>
        <v>0.52444528131542789</v>
      </c>
      <c r="AA327" s="11">
        <f>'OddsRatio_working_3-way'!X327^(1/3)*COS(('OddsRatio_working_3-way'!Y327+2*PI())/3)</f>
        <v>-0.36547897148385061</v>
      </c>
      <c r="AB327" s="11">
        <f>'OddsRatio_working_3-way'!X327^(1/3)*COS(('OddsRatio_working_3-way'!Y327+4*PI())/3)</f>
        <v>-0.15896630983157753</v>
      </c>
      <c r="AC327" s="11">
        <f>'OddsRatio_working_3-way'!X327^(1/3)*SIN('OddsRatio_working_3-way'!Y327/3)</f>
        <v>0.11923014079600605</v>
      </c>
      <c r="AD327" s="11">
        <f>'OddsRatio_working_3-way'!X327^(1/3)*SIN(('OddsRatio_working_3-way'!Y327+2*PI())/3)</f>
        <v>0.39456786611603401</v>
      </c>
      <c r="AE327" s="11">
        <f>'OddsRatio_working_3-way'!X327^(1/3)*SIN(('OddsRatio_working_3-way'!Y327+4*PI())/3)</f>
        <v>-0.51379800691203992</v>
      </c>
      <c r="AF327" s="11">
        <f>-'OddsRatio_working_3-way'!U327/(3*'OddsRatio_working_3-way'!X327^(1/3))*COS(('OddsRatio_working_3-way'!Y327)/3)</f>
        <v>0.52444528131542778</v>
      </c>
      <c r="AG327" s="11">
        <f>-'OddsRatio_working_3-way'!U327/(3*'OddsRatio_working_3-way'!X327^(1/3))*COS(('OddsRatio_working_3-way'!Y327+2*PI())/3)</f>
        <v>-0.3654789714838505</v>
      </c>
      <c r="AH327" s="11">
        <f>-'OddsRatio_working_3-way'!U327/(3*'OddsRatio_working_3-way'!X327^(1/3))*COS(('OddsRatio_working_3-way'!Y327+4*PI())/3)</f>
        <v>-0.1589663098315775</v>
      </c>
      <c r="AI327" s="11">
        <f>'OddsRatio_working_3-way'!U327/(3*'OddsRatio_working_3-way'!X327^(1/3))*SIN(('OddsRatio_working_3-way'!Y327)/3)</f>
        <v>-0.11923014079600602</v>
      </c>
      <c r="AJ327" s="11">
        <f>'OddsRatio_working_3-way'!U327/(3*'OddsRatio_working_3-way'!X327^(1/3))*SIN(('OddsRatio_working_3-way'!Y327+2*PI())/3)</f>
        <v>-0.39456786611603389</v>
      </c>
      <c r="AK327" s="11">
        <f>'OddsRatio_working_3-way'!U327/(3*'OddsRatio_working_3-way'!X327^(1/3))*SIN(('OddsRatio_working_3-way'!Y327+4*PI())/3)</f>
        <v>0.51379800691203992</v>
      </c>
      <c r="AL327" s="11">
        <f>'OddsRatio_working_3-way'!Z327+'OddsRatio_working_3-way'!AF327</f>
        <v>1.0488905626308558</v>
      </c>
      <c r="AM327" s="11">
        <f>'OddsRatio_working_3-way'!AA327+'OddsRatio_working_3-way'!AG327</f>
        <v>-0.73095794296770111</v>
      </c>
      <c r="AN327" s="11">
        <f>'OddsRatio_working_3-way'!AB327+'OddsRatio_working_3-way'!AH327</f>
        <v>-0.317932619663155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1.0488905626308558</v>
      </c>
      <c r="AS327" s="11">
        <f>IF(('OddsRatio_working_3-way'!X327=0),IF(Q327&gt;0,-Q327^(1/3),(-Q327)^(1/3)),'OddsRatio_working_3-way'!AM327-'OddsRatio_working_3-way'!R327/3)</f>
        <v>-0.73095794296770111</v>
      </c>
      <c r="AT327" s="11">
        <f>IF(('OddsRatio_working_3-way'!X327=0),IF(Q327&gt;0,-Q327^(1/3),(-Q327)^(1/3)),'OddsRatio_working_3-way'!AN327-'OddsRatio_working_3-way'!R327/3)</f>
        <v>-0.317932619663155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9">
        <f t="shared" si="78"/>
        <v>0.3521598642840203</v>
      </c>
      <c r="E328" s="9">
        <f t="shared" si="79"/>
        <v>0.28647379194693878</v>
      </c>
      <c r="F328" s="9">
        <f t="shared" si="80"/>
        <v>0.36136634376904087</v>
      </c>
      <c r="G328" s="9">
        <f t="shared" si="81"/>
        <v>1.0334940728258983</v>
      </c>
      <c r="H328" s="9">
        <f t="shared" si="82"/>
        <v>2.8396194496300988</v>
      </c>
      <c r="I328" s="9">
        <f t="shared" si="83"/>
        <v>3.4907207155104154</v>
      </c>
      <c r="J328" s="9">
        <f t="shared" si="84"/>
        <v>2.7672748645322858</v>
      </c>
      <c r="K328" s="11">
        <f t="shared" si="85"/>
        <v>0.35971223021582738</v>
      </c>
      <c r="L328" s="11">
        <f t="shared" si="86"/>
        <v>0.29325513196480935</v>
      </c>
      <c r="M328" s="11">
        <f t="shared" si="87"/>
        <v>0.36900369003690037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-0.28553851035672739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0.22965904040356461</v>
      </c>
      <c r="Q328" s="11">
        <f>2*'OddsRatio_working_3-way'!K328*'OddsRatio_working_3-way'!L328*'OddsRatio_working_3-way'!M328</f>
        <v>7.7850522170699876E-2</v>
      </c>
      <c r="R328" s="11">
        <f t="shared" si="88"/>
        <v>0</v>
      </c>
      <c r="S328" s="11">
        <f t="shared" si="89"/>
        <v>-0.80430145873020154</v>
      </c>
      <c r="T328" s="11">
        <f t="shared" si="90"/>
        <v>-0.27264456228142431</v>
      </c>
      <c r="U328" s="11">
        <f>'OddsRatio_working_3-way'!S328-'OddsRatio_working_3-way'!R328^2/3</f>
        <v>-0.80430145873020154</v>
      </c>
      <c r="V328" s="11">
        <f>'OddsRatio_working_3-way'!S328*'OddsRatio_working_3-way'!R328/3-2*'OddsRatio_working_3-way'!R328^3/27-'OddsRatio_working_3-way'!T328</f>
        <v>0.27264456228142431</v>
      </c>
      <c r="W328" s="11">
        <f>'OddsRatio_working_3-way'!V328^2+4*'OddsRatio_working_3-way'!U328^3/27</f>
        <v>-2.7469110232932747E-3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0.13881819798293984</v>
      </c>
      <c r="Y328" s="11">
        <f>IF('OddsRatio_working_3-way'!W328&gt;=0,IF('OddsRatio_working_3-way'!V328+SQRT('OddsRatio_working_3-way'!W328)&gt;0,0,PI()),ACOS('OddsRatio_working_3-way'!V328/(2*'OddsRatio_working_3-way'!X328)))</f>
        <v>0.18991519640164323</v>
      </c>
      <c r="Z328" s="11">
        <f>'OddsRatio_working_3-way'!X328^(1/3)*COS('OddsRatio_working_3-way'!Y328/3)</f>
        <v>0.51674703641294917</v>
      </c>
      <c r="AA328" s="11">
        <f>'OddsRatio_working_3-way'!X328^(1/3)*COS(('OddsRatio_working_3-way'!Y328+2*PI())/3)</f>
        <v>-0.28674145699969811</v>
      </c>
      <c r="AB328" s="11">
        <f>'OddsRatio_working_3-way'!X328^(1/3)*COS(('OddsRatio_working_3-way'!Y328+4*PI())/3)</f>
        <v>-0.23000557941325112</v>
      </c>
      <c r="AC328" s="11">
        <f>'OddsRatio_working_3-way'!X328^(1/3)*SIN('OddsRatio_working_3-way'!Y328/3)</f>
        <v>3.2756474197244985E-2</v>
      </c>
      <c r="AD328" s="11">
        <f>'OddsRatio_working_3-way'!X328^(1/3)*SIN(('OddsRatio_working_3-way'!Y328+2*PI())/3)</f>
        <v>0.43113782376531379</v>
      </c>
      <c r="AE328" s="11">
        <f>'OddsRatio_working_3-way'!X328^(1/3)*SIN(('OddsRatio_working_3-way'!Y328+4*PI())/3)</f>
        <v>-0.46389429796255871</v>
      </c>
      <c r="AF328" s="11">
        <f>-'OddsRatio_working_3-way'!U328/(3*'OddsRatio_working_3-way'!X328^(1/3))*COS(('OddsRatio_working_3-way'!Y328)/3)</f>
        <v>0.51674703641294906</v>
      </c>
      <c r="AG328" s="11">
        <f>-'OddsRatio_working_3-way'!U328/(3*'OddsRatio_working_3-way'!X328^(1/3))*COS(('OddsRatio_working_3-way'!Y328+2*PI())/3)</f>
        <v>-0.28674145699969805</v>
      </c>
      <c r="AH328" s="11">
        <f>-'OddsRatio_working_3-way'!U328/(3*'OddsRatio_working_3-way'!X328^(1/3))*COS(('OddsRatio_working_3-way'!Y328+4*PI())/3)</f>
        <v>-0.23000557941325106</v>
      </c>
      <c r="AI328" s="11">
        <f>'OddsRatio_working_3-way'!U328/(3*'OddsRatio_working_3-way'!X328^(1/3))*SIN(('OddsRatio_working_3-way'!Y328)/3)</f>
        <v>-3.2756474197244978E-2</v>
      </c>
      <c r="AJ328" s="11">
        <f>'OddsRatio_working_3-way'!U328/(3*'OddsRatio_working_3-way'!X328^(1/3))*SIN(('OddsRatio_working_3-way'!Y328+2*PI())/3)</f>
        <v>-0.43113782376531373</v>
      </c>
      <c r="AK328" s="11">
        <f>'OddsRatio_working_3-way'!U328/(3*'OddsRatio_working_3-way'!X328^(1/3))*SIN(('OddsRatio_working_3-way'!Y328+4*PI())/3)</f>
        <v>0.4638942979625586</v>
      </c>
      <c r="AL328" s="11">
        <f>'OddsRatio_working_3-way'!Z328+'OddsRatio_working_3-way'!AF328</f>
        <v>1.0334940728258983</v>
      </c>
      <c r="AM328" s="11">
        <f>'OddsRatio_working_3-way'!AA328+'OddsRatio_working_3-way'!AG328</f>
        <v>-0.57348291399939622</v>
      </c>
      <c r="AN328" s="11">
        <f>'OddsRatio_working_3-way'!AB328+'OddsRatio_working_3-way'!AH328</f>
        <v>-0.46001115882650218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1.0334940728258983</v>
      </c>
      <c r="AS328" s="11">
        <f>IF(('OddsRatio_working_3-way'!X328=0),IF(Q328&gt;0,-Q328^(1/3),(-Q328)^(1/3)),'OddsRatio_working_3-way'!AM328-'OddsRatio_working_3-way'!R328/3)</f>
        <v>-0.57348291399939622</v>
      </c>
      <c r="AT328" s="11">
        <f>IF(('OddsRatio_working_3-way'!X328=0),IF(Q328&gt;0,-Q328^(1/3),(-Q328)^(1/3)),'OddsRatio_working_3-way'!AN328-'OddsRatio_working_3-way'!R328/3)</f>
        <v>-0.46001115882650218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9">
        <f t="shared" si="78"/>
        <v>0.46739369385328694</v>
      </c>
      <c r="E329" s="9">
        <f t="shared" si="79"/>
        <v>0.26336489116178352</v>
      </c>
      <c r="F329" s="9">
        <f t="shared" si="80"/>
        <v>0.26924141498492959</v>
      </c>
      <c r="G329" s="9">
        <f t="shared" si="81"/>
        <v>1.0359308595944619</v>
      </c>
      <c r="H329" s="9">
        <f t="shared" si="82"/>
        <v>2.1395239455539086</v>
      </c>
      <c r="I329" s="9">
        <f t="shared" si="83"/>
        <v>3.7970133209050472</v>
      </c>
      <c r="J329" s="9">
        <f t="shared" si="84"/>
        <v>3.7141388521374901</v>
      </c>
      <c r="K329" s="11">
        <f t="shared" si="85"/>
        <v>0.47619047619047616</v>
      </c>
      <c r="L329" s="11">
        <f t="shared" si="86"/>
        <v>0.27027027027027023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-0.27664839267049224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0.22824718957315643</v>
      </c>
      <c r="Q329" s="11">
        <f>2*'OddsRatio_working_3-way'!K329*'OddsRatio_working_3-way'!L329*'OddsRatio_working_3-way'!M329</f>
        <v>7.1105043480734084E-2</v>
      </c>
      <c r="R329" s="11">
        <f t="shared" si="88"/>
        <v>0</v>
      </c>
      <c r="S329" s="11">
        <f t="shared" si="89"/>
        <v>-0.82504433649471787</v>
      </c>
      <c r="T329" s="11">
        <f t="shared" si="90"/>
        <v>-0.25702315778651647</v>
      </c>
      <c r="U329" s="11">
        <f>'OddsRatio_working_3-way'!S329-'OddsRatio_working_3-way'!R329^2/3</f>
        <v>-0.82504433649471787</v>
      </c>
      <c r="V329" s="11">
        <f>'OddsRatio_working_3-way'!S329*'OddsRatio_working_3-way'!R329/3-2*'OddsRatio_working_3-way'!R329^3/27-'OddsRatio_working_3-way'!T329</f>
        <v>0.25702315778651647</v>
      </c>
      <c r="W329" s="11">
        <f>'OddsRatio_working_3-way'!V329^2+4*'OddsRatio_working_3-way'!U329^3/27</f>
        <v>-1.7140008871878276E-2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0.14422284190657075</v>
      </c>
      <c r="Y329" s="11">
        <f>IF('OddsRatio_working_3-way'!W329&gt;=0,IF('OddsRatio_working_3-way'!V329+SQRT('OddsRatio_working_3-way'!W329)&gt;0,0,PI()),ACOS('OddsRatio_working_3-way'!V329/(2*'OddsRatio_working_3-way'!X329)))</f>
        <v>0.47111538984702062</v>
      </c>
      <c r="Z329" s="11">
        <f>'OddsRatio_working_3-way'!X329^(1/3)*COS('OddsRatio_working_3-way'!Y329/3)</f>
        <v>0.51796542979723093</v>
      </c>
      <c r="AA329" s="11">
        <f>'OddsRatio_working_3-way'!X329^(1/3)*COS(('OddsRatio_working_3-way'!Y329+2*PI())/3)</f>
        <v>-0.33001048605122046</v>
      </c>
      <c r="AB329" s="11">
        <f>'OddsRatio_working_3-way'!X329^(1/3)*COS(('OddsRatio_working_3-way'!Y329+4*PI())/3)</f>
        <v>-0.1879549437460106</v>
      </c>
      <c r="AC329" s="11">
        <f>'OddsRatio_working_3-way'!X329^(1/3)*SIN('OddsRatio_working_3-way'!Y329/3)</f>
        <v>8.2015805589791213E-2</v>
      </c>
      <c r="AD329" s="11">
        <f>'OddsRatio_working_3-way'!X329^(1/3)*SIN(('OddsRatio_working_3-way'!Y329+2*PI())/3)</f>
        <v>0.40756331769163162</v>
      </c>
      <c r="AE329" s="11">
        <f>'OddsRatio_working_3-way'!X329^(1/3)*SIN(('OddsRatio_working_3-way'!Y329+4*PI())/3)</f>
        <v>-0.48957912328142283</v>
      </c>
      <c r="AF329" s="11">
        <f>-'OddsRatio_working_3-way'!U329/(3*'OddsRatio_working_3-way'!X329^(1/3))*COS(('OddsRatio_working_3-way'!Y329)/3)</f>
        <v>0.51796542979723093</v>
      </c>
      <c r="AG329" s="11">
        <f>-'OddsRatio_working_3-way'!U329/(3*'OddsRatio_working_3-way'!X329^(1/3))*COS(('OddsRatio_working_3-way'!Y329+2*PI())/3)</f>
        <v>-0.33001048605122046</v>
      </c>
      <c r="AH329" s="11">
        <f>-'OddsRatio_working_3-way'!U329/(3*'OddsRatio_working_3-way'!X329^(1/3))*COS(('OddsRatio_working_3-way'!Y329+4*PI())/3)</f>
        <v>-0.1879549437460106</v>
      </c>
      <c r="AI329" s="11">
        <f>'OddsRatio_working_3-way'!U329/(3*'OddsRatio_working_3-way'!X329^(1/3))*SIN(('OddsRatio_working_3-way'!Y329)/3)</f>
        <v>-8.2015805589791213E-2</v>
      </c>
      <c r="AJ329" s="11">
        <f>'OddsRatio_working_3-way'!U329/(3*'OddsRatio_working_3-way'!X329^(1/3))*SIN(('OddsRatio_working_3-way'!Y329+2*PI())/3)</f>
        <v>-0.40756331769163162</v>
      </c>
      <c r="AK329" s="11">
        <f>'OddsRatio_working_3-way'!U329/(3*'OddsRatio_working_3-way'!X329^(1/3))*SIN(('OddsRatio_working_3-way'!Y329+4*PI())/3)</f>
        <v>0.48957912328142283</v>
      </c>
      <c r="AL329" s="11">
        <f>'OddsRatio_working_3-way'!Z329+'OddsRatio_working_3-way'!AF329</f>
        <v>1.0359308595944619</v>
      </c>
      <c r="AM329" s="11">
        <f>'OddsRatio_working_3-way'!AA329+'OddsRatio_working_3-way'!AG329</f>
        <v>-0.66002097210244093</v>
      </c>
      <c r="AN329" s="11">
        <f>'OddsRatio_working_3-way'!AB329+'OddsRatio_working_3-way'!AH329</f>
        <v>-0.3759098874920212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1.0359308595944619</v>
      </c>
      <c r="AS329" s="11">
        <f>IF(('OddsRatio_working_3-way'!X329=0),IF(Q329&gt;0,-Q329^(1/3),(-Q329)^(1/3)),'OddsRatio_working_3-way'!AM329-'OddsRatio_working_3-way'!R329/3)</f>
        <v>-0.66002097210244093</v>
      </c>
      <c r="AT329" s="11">
        <f>IF(('OddsRatio_working_3-way'!X329=0),IF(Q329&gt;0,-Q329^(1/3),(-Q329)^(1/3)),'OddsRatio_working_3-way'!AN329-'OddsRatio_working_3-way'!R329/3)</f>
        <v>-0.3759098874920212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9">
        <f t="shared" si="78"/>
        <v>0.78154255562302688</v>
      </c>
      <c r="E330" s="9">
        <f t="shared" si="79"/>
        <v>0.15014344690064257</v>
      </c>
      <c r="F330" s="9">
        <f t="shared" si="80"/>
        <v>6.8313997476330532E-2</v>
      </c>
      <c r="G330" s="9">
        <f t="shared" si="81"/>
        <v>1.1646702345531268</v>
      </c>
      <c r="H330" s="9">
        <f t="shared" si="82"/>
        <v>1.2795208562927505</v>
      </c>
      <c r="I330" s="9">
        <f t="shared" si="83"/>
        <v>6.6602973399281957</v>
      </c>
      <c r="J330" s="9">
        <f t="shared" si="84"/>
        <v>14.638288446617116</v>
      </c>
      <c r="K330" s="11">
        <f t="shared" si="85"/>
        <v>0.80645161290322587</v>
      </c>
      <c r="L330" s="11">
        <f t="shared" si="86"/>
        <v>0.17064846416382251</v>
      </c>
      <c r="M330" s="11">
        <f t="shared" si="87"/>
        <v>7.8678206136900075E-2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-0.14789025382058796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0.18201319018513848</v>
      </c>
      <c r="Q330" s="11">
        <f>2*'OddsRatio_working_3-way'!K330*'OddsRatio_working_3-way'!L330*'OddsRatio_working_3-way'!M330</f>
        <v>2.1655346839397797E-2</v>
      </c>
      <c r="R330" s="11">
        <f t="shared" si="88"/>
        <v>0</v>
      </c>
      <c r="S330" s="11">
        <f t="shared" si="89"/>
        <v>-1.23073147474577</v>
      </c>
      <c r="T330" s="11">
        <f t="shared" si="90"/>
        <v>-0.14642849193881857</v>
      </c>
      <c r="U330" s="11">
        <f>'OddsRatio_working_3-way'!S330-'OddsRatio_working_3-way'!R330^2/3</f>
        <v>-1.23073147474577</v>
      </c>
      <c r="V330" s="11">
        <f>'OddsRatio_working_3-way'!S330*'OddsRatio_working_3-way'!R330/3-2*'OddsRatio_working_3-way'!R330^3/27-'OddsRatio_working_3-way'!T330</f>
        <v>0.14642849193881857</v>
      </c>
      <c r="W330" s="11">
        <f>'OddsRatio_working_3-way'!V330^2+4*'OddsRatio_working_3-way'!U330^3/27</f>
        <v>-0.25473483292246063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0.26276231473231532</v>
      </c>
      <c r="Y330" s="11">
        <f>IF('OddsRatio_working_3-way'!W330&gt;=0,IF('OddsRatio_working_3-way'!V330+SQRT('OddsRatio_working_3-way'!W330)&gt;0,0,PI()),ACOS('OddsRatio_working_3-way'!V330/(2*'OddsRatio_working_3-way'!X330)))</f>
        <v>1.2884259048822277</v>
      </c>
      <c r="Z330" s="11">
        <f>'OddsRatio_working_3-way'!X330^(1/3)*COS('OddsRatio_working_3-way'!Y330/3)</f>
        <v>0.5823351172765634</v>
      </c>
      <c r="AA330" s="11">
        <f>'OddsRatio_working_3-way'!X330^(1/3)*COS(('OddsRatio_working_3-way'!Y330+2*PI())/3)</f>
        <v>-0.52213774519124556</v>
      </c>
      <c r="AB330" s="11">
        <f>'OddsRatio_working_3-way'!X330^(1/3)*COS(('OddsRatio_working_3-way'!Y330+4*PI())/3)</f>
        <v>-6.0197372085318009E-2</v>
      </c>
      <c r="AC330" s="11">
        <f>'OddsRatio_working_3-way'!X330^(1/3)*SIN('OddsRatio_working_3-way'!Y330/3)</f>
        <v>0.26670139876226362</v>
      </c>
      <c r="AD330" s="11">
        <f>'OddsRatio_working_3-way'!X330^(1/3)*SIN(('OddsRatio_working_3-way'!Y330+2*PI())/3)</f>
        <v>0.37096630569616246</v>
      </c>
      <c r="AE330" s="11">
        <f>'OddsRatio_working_3-way'!X330^(1/3)*SIN(('OddsRatio_working_3-way'!Y330+4*PI())/3)</f>
        <v>-0.63766770445842602</v>
      </c>
      <c r="AF330" s="11">
        <f>-'OddsRatio_working_3-way'!U330/(3*'OddsRatio_working_3-way'!X330^(1/3))*COS(('OddsRatio_working_3-way'!Y330)/3)</f>
        <v>0.58233511727656329</v>
      </c>
      <c r="AG330" s="11">
        <f>-'OddsRatio_working_3-way'!U330/(3*'OddsRatio_working_3-way'!X330^(1/3))*COS(('OddsRatio_working_3-way'!Y330+2*PI())/3)</f>
        <v>-0.52213774519124545</v>
      </c>
      <c r="AH330" s="11">
        <f>-'OddsRatio_working_3-way'!U330/(3*'OddsRatio_working_3-way'!X330^(1/3))*COS(('OddsRatio_working_3-way'!Y330+4*PI())/3)</f>
        <v>-6.0197372085318002E-2</v>
      </c>
      <c r="AI330" s="11">
        <f>'OddsRatio_working_3-way'!U330/(3*'OddsRatio_working_3-way'!X330^(1/3))*SIN(('OddsRatio_working_3-way'!Y330)/3)</f>
        <v>-0.26670139876226356</v>
      </c>
      <c r="AJ330" s="11">
        <f>'OddsRatio_working_3-way'!U330/(3*'OddsRatio_working_3-way'!X330^(1/3))*SIN(('OddsRatio_working_3-way'!Y330+2*PI())/3)</f>
        <v>-0.3709663056961624</v>
      </c>
      <c r="AK330" s="11">
        <f>'OddsRatio_working_3-way'!U330/(3*'OddsRatio_working_3-way'!X330^(1/3))*SIN(('OddsRatio_working_3-way'!Y330+4*PI())/3)</f>
        <v>0.63766770445842591</v>
      </c>
      <c r="AL330" s="11">
        <f>'OddsRatio_working_3-way'!Z330+'OddsRatio_working_3-way'!AF330</f>
        <v>1.1646702345531268</v>
      </c>
      <c r="AM330" s="11">
        <f>'OddsRatio_working_3-way'!AA330+'OddsRatio_working_3-way'!AG330</f>
        <v>-1.0442754903824909</v>
      </c>
      <c r="AN330" s="11">
        <f>'OddsRatio_working_3-way'!AB330+'OddsRatio_working_3-way'!AH330</f>
        <v>-0.120394744170636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1.1646702345531268</v>
      </c>
      <c r="AS330" s="11">
        <f>IF(('OddsRatio_working_3-way'!X330=0),IF(Q330&gt;0,-Q330^(1/3),(-Q330)^(1/3)),'OddsRatio_working_3-way'!AM330-'OddsRatio_working_3-way'!R330/3)</f>
        <v>-1.0442754903824909</v>
      </c>
      <c r="AT330" s="11">
        <f>IF(('OddsRatio_working_3-way'!X330=0),IF(Q330&gt;0,-Q330^(1/3),(-Q330)^(1/3)),'OddsRatio_working_3-way'!AN330-'OddsRatio_working_3-way'!R330/3)</f>
        <v>-0.120394744170636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9">
        <f t="shared" si="78"/>
        <v>0.29568606222487626</v>
      </c>
      <c r="E331" s="9">
        <f t="shared" si="79"/>
        <v>0.30744372186605579</v>
      </c>
      <c r="F331" s="9">
        <f t="shared" si="80"/>
        <v>0.39687021590906779</v>
      </c>
      <c r="G331" s="9">
        <f t="shared" si="81"/>
        <v>1.077812349669129</v>
      </c>
      <c r="H331" s="9">
        <f t="shared" si="82"/>
        <v>3.3819652927687756</v>
      </c>
      <c r="I331" s="9">
        <f t="shared" si="83"/>
        <v>3.2526278108084794</v>
      </c>
      <c r="J331" s="9">
        <f t="shared" si="84"/>
        <v>2.519715413033472</v>
      </c>
      <c r="K331" s="11">
        <f t="shared" si="85"/>
        <v>0.3115264797507788</v>
      </c>
      <c r="L331" s="11">
        <f t="shared" si="86"/>
        <v>0.3236245954692557</v>
      </c>
      <c r="M331" s="11">
        <f t="shared" si="87"/>
        <v>0.41493775933609955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-0.2724439185194415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0.23886666926868189</v>
      </c>
      <c r="Q331" s="11">
        <f>2*'OddsRatio_working_3-way'!K331*'OddsRatio_working_3-way'!L331*'OddsRatio_working_3-way'!M331</f>
        <v>8.3666083806893818E-2</v>
      </c>
      <c r="R331" s="11">
        <f t="shared" si="88"/>
        <v>0</v>
      </c>
      <c r="S331" s="11">
        <f t="shared" si="89"/>
        <v>-0.87675537250664104</v>
      </c>
      <c r="T331" s="11">
        <f t="shared" si="90"/>
        <v>-0.30709470140337686</v>
      </c>
      <c r="U331" s="11">
        <f>'OddsRatio_working_3-way'!S331-'OddsRatio_working_3-way'!R331^2/3</f>
        <v>-0.87675537250664104</v>
      </c>
      <c r="V331" s="11">
        <f>'OddsRatio_working_3-way'!S331*'OddsRatio_working_3-way'!R331/3-2*'OddsRatio_working_3-way'!R331^3/27-'OddsRatio_working_3-way'!T331</f>
        <v>0.30709470140337686</v>
      </c>
      <c r="W331" s="11">
        <f>'OddsRatio_working_3-way'!V331^2+4*'OddsRatio_working_3-way'!U331^3/27</f>
        <v>-5.5390429082300963E-3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0.15799224548871005</v>
      </c>
      <c r="Y331" s="11">
        <f>IF('OddsRatio_working_3-way'!W331&gt;=0,IF('OddsRatio_working_3-way'!V331+SQRT('OddsRatio_working_3-way'!W331)&gt;0,0,PI()),ACOS('OddsRatio_working_3-way'!V331/(2*'OddsRatio_working_3-way'!X331)))</f>
        <v>0.23776686818721804</v>
      </c>
      <c r="Z331" s="11">
        <f>'OddsRatio_working_3-way'!X331^(1/3)*COS('OddsRatio_working_3-way'!Y331/3)</f>
        <v>0.53890617483456449</v>
      </c>
      <c r="AA331" s="11">
        <f>'OddsRatio_working_3-way'!X331^(1/3)*COS(('OddsRatio_working_3-way'!Y331+2*PI())/3)</f>
        <v>-0.30651984031720042</v>
      </c>
      <c r="AB331" s="11">
        <f>'OddsRatio_working_3-way'!X331^(1/3)*COS(('OddsRatio_working_3-way'!Y331+4*PI())/3)</f>
        <v>-0.23238633451736382</v>
      </c>
      <c r="AC331" s="11">
        <f>'OddsRatio_working_3-way'!X331^(1/3)*SIN('OddsRatio_working_3-way'!Y331/3)</f>
        <v>4.2800999529506292E-2</v>
      </c>
      <c r="AD331" s="11">
        <f>'OddsRatio_working_3-way'!X331^(1/3)*SIN(('OddsRatio_working_3-way'!Y331+2*PI())/3)</f>
        <v>0.44530593789827799</v>
      </c>
      <c r="AE331" s="11">
        <f>'OddsRatio_working_3-way'!X331^(1/3)*SIN(('OddsRatio_working_3-way'!Y331+4*PI())/3)</f>
        <v>-0.48810693742778427</v>
      </c>
      <c r="AF331" s="11">
        <f>-'OddsRatio_working_3-way'!U331/(3*'OddsRatio_working_3-way'!X331^(1/3))*COS(('OddsRatio_working_3-way'!Y331)/3)</f>
        <v>0.53890617483456449</v>
      </c>
      <c r="AG331" s="11">
        <f>-'OddsRatio_working_3-way'!U331/(3*'OddsRatio_working_3-way'!X331^(1/3))*COS(('OddsRatio_working_3-way'!Y331+2*PI())/3)</f>
        <v>-0.30651984031720042</v>
      </c>
      <c r="AH331" s="11">
        <f>-'OddsRatio_working_3-way'!U331/(3*'OddsRatio_working_3-way'!X331^(1/3))*COS(('OddsRatio_working_3-way'!Y331+4*PI())/3)</f>
        <v>-0.23238633451736382</v>
      </c>
      <c r="AI331" s="11">
        <f>'OddsRatio_working_3-way'!U331/(3*'OddsRatio_working_3-way'!X331^(1/3))*SIN(('OddsRatio_working_3-way'!Y331)/3)</f>
        <v>-4.2800999529506292E-2</v>
      </c>
      <c r="AJ331" s="11">
        <f>'OddsRatio_working_3-way'!U331/(3*'OddsRatio_working_3-way'!X331^(1/3))*SIN(('OddsRatio_working_3-way'!Y331+2*PI())/3)</f>
        <v>-0.44530593789827799</v>
      </c>
      <c r="AK331" s="11">
        <f>'OddsRatio_working_3-way'!U331/(3*'OddsRatio_working_3-way'!X331^(1/3))*SIN(('OddsRatio_working_3-way'!Y331+4*PI())/3)</f>
        <v>0.48810693742778427</v>
      </c>
      <c r="AL331" s="11">
        <f>'OddsRatio_working_3-way'!Z331+'OddsRatio_working_3-way'!AF331</f>
        <v>1.077812349669129</v>
      </c>
      <c r="AM331" s="11">
        <f>'OddsRatio_working_3-way'!AA331+'OddsRatio_working_3-way'!AG331</f>
        <v>-0.61303968063440084</v>
      </c>
      <c r="AN331" s="11">
        <f>'OddsRatio_working_3-way'!AB331+'OddsRatio_working_3-way'!AH331</f>
        <v>-0.46477266903472764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1.077812349669129</v>
      </c>
      <c r="AS331" s="11">
        <f>IF(('OddsRatio_working_3-way'!X331=0),IF(Q331&gt;0,-Q331^(1/3),(-Q331)^(1/3)),'OddsRatio_working_3-way'!AM331-'OddsRatio_working_3-way'!R331/3)</f>
        <v>-0.61303968063440084</v>
      </c>
      <c r="AT331" s="11">
        <f>IF(('OddsRatio_working_3-way'!X331=0),IF(Q331&gt;0,-Q331^(1/3),(-Q331)^(1/3)),'OddsRatio_working_3-way'!AN331-'OddsRatio_working_3-way'!R331/3)</f>
        <v>-0.46477266903472764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9">
        <f t="shared" si="78"/>
        <v>0.78000047276016871</v>
      </c>
      <c r="E332" s="9">
        <f t="shared" si="79"/>
        <v>0.14250947186488572</v>
      </c>
      <c r="F332" s="9">
        <f t="shared" si="80"/>
        <v>7.7490055374945577E-2</v>
      </c>
      <c r="G332" s="9">
        <f t="shared" si="81"/>
        <v>1.1752104374871111</v>
      </c>
      <c r="H332" s="9">
        <f t="shared" si="82"/>
        <v>1.2820505049969064</v>
      </c>
      <c r="I332" s="9">
        <f t="shared" si="83"/>
        <v>7.0170774399340097</v>
      </c>
      <c r="J332" s="9">
        <f t="shared" si="84"/>
        <v>12.904881731744437</v>
      </c>
      <c r="K332" s="11">
        <f t="shared" si="85"/>
        <v>0.80645161290322587</v>
      </c>
      <c r="L332" s="11">
        <f t="shared" si="86"/>
        <v>0.16339869281045752</v>
      </c>
      <c r="M332" s="11">
        <f t="shared" si="87"/>
        <v>8.9847259658580411E-2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-0.14737451077002106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0.18339316520548846</v>
      </c>
      <c r="Q332" s="11">
        <f>2*'OddsRatio_working_3-way'!K332*'OddsRatio_working_3-way'!L332*'OddsRatio_working_3-way'!M332</f>
        <v>2.3678910936796443E-2</v>
      </c>
      <c r="R332" s="11">
        <f t="shared" si="88"/>
        <v>0</v>
      </c>
      <c r="S332" s="11">
        <f t="shared" si="89"/>
        <v>-1.2444021985027978</v>
      </c>
      <c r="T332" s="11">
        <f t="shared" si="90"/>
        <v>-0.16067168476472535</v>
      </c>
      <c r="U332" s="11">
        <f>'OddsRatio_working_3-way'!S332-'OddsRatio_working_3-way'!R332^2/3</f>
        <v>-1.2444021985027978</v>
      </c>
      <c r="V332" s="11">
        <f>'OddsRatio_working_3-way'!S332*'OddsRatio_working_3-way'!R332/3-2*'OddsRatio_working_3-way'!R332^3/27-'OddsRatio_working_3-way'!T332</f>
        <v>0.16067168476472535</v>
      </c>
      <c r="W332" s="11">
        <f>'OddsRatio_working_3-way'!V332^2+4*'OddsRatio_working_3-way'!U332^3/27</f>
        <v>-0.25966648197466119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0.26715251835786447</v>
      </c>
      <c r="Y332" s="11">
        <f>IF('OddsRatio_working_3-way'!W332&gt;=0,IF('OddsRatio_working_3-way'!V332+SQRT('OddsRatio_working_3-way'!W332)&gt;0,0,PI()),ACOS('OddsRatio_working_3-way'!V332/(2*'OddsRatio_working_3-way'!X332)))</f>
        <v>1.2653576997123077</v>
      </c>
      <c r="Z332" s="11">
        <f>'OddsRatio_working_3-way'!X332^(1/3)*COS('OddsRatio_working_3-way'!Y332/3)</f>
        <v>0.58760521874355554</v>
      </c>
      <c r="AA332" s="11">
        <f>'OddsRatio_working_3-way'!X332^(1/3)*COS(('OddsRatio_working_3-way'!Y332+2*PI())/3)</f>
        <v>-0.5221458374401905</v>
      </c>
      <c r="AB332" s="11">
        <f>'OddsRatio_working_3-way'!X332^(1/3)*COS(('OddsRatio_working_3-way'!Y332+4*PI())/3)</f>
        <v>-6.5459381303364927E-2</v>
      </c>
      <c r="AC332" s="11">
        <f>'OddsRatio_working_3-way'!X332^(1/3)*SIN('OddsRatio_working_3-way'!Y332/3)</f>
        <v>0.2636680483858525</v>
      </c>
      <c r="AD332" s="11">
        <f>'OddsRatio_working_3-way'!X332^(1/3)*SIN(('OddsRatio_working_3-way'!Y332+2*PI())/3)</f>
        <v>0.37704702263530487</v>
      </c>
      <c r="AE332" s="11">
        <f>'OddsRatio_working_3-way'!X332^(1/3)*SIN(('OddsRatio_working_3-way'!Y332+4*PI())/3)</f>
        <v>-0.64071507102115732</v>
      </c>
      <c r="AF332" s="11">
        <f>-'OddsRatio_working_3-way'!U332/(3*'OddsRatio_working_3-way'!X332^(1/3))*COS(('OddsRatio_working_3-way'!Y332)/3)</f>
        <v>0.58760521874355554</v>
      </c>
      <c r="AG332" s="11">
        <f>-'OddsRatio_working_3-way'!U332/(3*'OddsRatio_working_3-way'!X332^(1/3))*COS(('OddsRatio_working_3-way'!Y332+2*PI())/3)</f>
        <v>-0.5221458374401905</v>
      </c>
      <c r="AH332" s="11">
        <f>-'OddsRatio_working_3-way'!U332/(3*'OddsRatio_working_3-way'!X332^(1/3))*COS(('OddsRatio_working_3-way'!Y332+4*PI())/3)</f>
        <v>-6.5459381303364927E-2</v>
      </c>
      <c r="AI332" s="11">
        <f>'OddsRatio_working_3-way'!U332/(3*'OddsRatio_working_3-way'!X332^(1/3))*SIN(('OddsRatio_working_3-way'!Y332)/3)</f>
        <v>-0.2636680483858525</v>
      </c>
      <c r="AJ332" s="11">
        <f>'OddsRatio_working_3-way'!U332/(3*'OddsRatio_working_3-way'!X332^(1/3))*SIN(('OddsRatio_working_3-way'!Y332+2*PI())/3)</f>
        <v>-0.37704702263530487</v>
      </c>
      <c r="AK332" s="11">
        <f>'OddsRatio_working_3-way'!U332/(3*'OddsRatio_working_3-way'!X332^(1/3))*SIN(('OddsRatio_working_3-way'!Y332+4*PI())/3)</f>
        <v>0.64071507102115732</v>
      </c>
      <c r="AL332" s="11">
        <f>'OddsRatio_working_3-way'!Z332+'OddsRatio_working_3-way'!AF332</f>
        <v>1.1752104374871111</v>
      </c>
      <c r="AM332" s="11">
        <f>'OddsRatio_working_3-way'!AA332+'OddsRatio_working_3-way'!AG332</f>
        <v>-1.044291674880381</v>
      </c>
      <c r="AN332" s="11">
        <f>'OddsRatio_working_3-way'!AB332+'OddsRatio_working_3-way'!AH332</f>
        <v>-0.13091876260672985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1.1752104374871111</v>
      </c>
      <c r="AS332" s="11">
        <f>IF(('OddsRatio_working_3-way'!X332=0),IF(Q332&gt;0,-Q332^(1/3),(-Q332)^(1/3)),'OddsRatio_working_3-way'!AM332-'OddsRatio_working_3-way'!R332/3)</f>
        <v>-1.044291674880381</v>
      </c>
      <c r="AT332" s="11">
        <f>IF(('OddsRatio_working_3-way'!X332=0),IF(Q332&gt;0,-Q332^(1/3),(-Q332)^(1/3)),'OddsRatio_working_3-way'!AN332-'OddsRatio_working_3-way'!R332/3)</f>
        <v>-0.13091876260672985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9">
        <f t="shared" si="78"/>
        <v>0.64731349347292755</v>
      </c>
      <c r="E333" s="9">
        <f t="shared" si="79"/>
        <v>0.19186188132849483</v>
      </c>
      <c r="F333" s="9">
        <f t="shared" si="80"/>
        <v>0.1608246251985776</v>
      </c>
      <c r="G333" s="9">
        <f t="shared" si="81"/>
        <v>1.0477817759428456</v>
      </c>
      <c r="H333" s="9">
        <f t="shared" si="82"/>
        <v>1.5448465234902797</v>
      </c>
      <c r="I333" s="9">
        <f t="shared" si="83"/>
        <v>5.2120827392902385</v>
      </c>
      <c r="J333" s="9">
        <f t="shared" si="84"/>
        <v>6.2179532441953702</v>
      </c>
      <c r="K333" s="11">
        <f t="shared" si="85"/>
        <v>0.65789473684210531</v>
      </c>
      <c r="L333" s="11">
        <f t="shared" si="86"/>
        <v>0.19920318725099603</v>
      </c>
      <c r="M333" s="11">
        <f t="shared" si="87"/>
        <v>0.16722408026755853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-0.22814462971910965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0.20863562121869855</v>
      </c>
      <c r="Q333" s="11">
        <f>2*'OddsRatio_working_3-way'!K333*'OddsRatio_working_3-way'!L333*'OddsRatio_working_3-way'!M333</f>
        <v>4.3831012861071127E-2</v>
      </c>
      <c r="R333" s="11">
        <f t="shared" si="88"/>
        <v>0</v>
      </c>
      <c r="S333" s="11">
        <f t="shared" si="89"/>
        <v>-0.91448841673621473</v>
      </c>
      <c r="T333" s="11">
        <f t="shared" si="90"/>
        <v>-0.19211941528071741</v>
      </c>
      <c r="U333" s="11">
        <f>'OddsRatio_working_3-way'!S333-'OddsRatio_working_3-way'!R333^2/3</f>
        <v>-0.91448841673621473</v>
      </c>
      <c r="V333" s="11">
        <f>'OddsRatio_working_3-way'!S333*'OddsRatio_working_3-way'!R333/3-2*'OddsRatio_working_3-way'!R333^3/27-'OddsRatio_working_3-way'!T333</f>
        <v>0.19211941528071741</v>
      </c>
      <c r="W333" s="11">
        <f>'OddsRatio_working_3-way'!V333^2+4*'OddsRatio_working_3-way'!U333^3/27</f>
        <v>-7.6390376551662365E-2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0.16830050971362737</v>
      </c>
      <c r="Y333" s="11">
        <f>IF('OddsRatio_working_3-way'!W333&gt;=0,IF('OddsRatio_working_3-way'!V333+SQRT('OddsRatio_working_3-way'!W333)&gt;0,0,PI()),ACOS('OddsRatio_working_3-way'!V333/(2*'OddsRatio_working_3-way'!X333)))</f>
        <v>0.96336151929326708</v>
      </c>
      <c r="Z333" s="11">
        <f>'OddsRatio_working_3-way'!X333^(1/3)*COS('OddsRatio_working_3-way'!Y333/3)</f>
        <v>0.52389088797142291</v>
      </c>
      <c r="AA333" s="11">
        <f>'OddsRatio_working_3-way'!X333^(1/3)*COS(('OddsRatio_working_3-way'!Y333+2*PI())/3)</f>
        <v>-0.41286216707973822</v>
      </c>
      <c r="AB333" s="11">
        <f>'OddsRatio_working_3-way'!X333^(1/3)*COS(('OddsRatio_working_3-way'!Y333+4*PI())/3)</f>
        <v>-0.11102872089168465</v>
      </c>
      <c r="AC333" s="11">
        <f>'OddsRatio_working_3-way'!X333^(1/3)*SIN('OddsRatio_working_3-way'!Y333/3)</f>
        <v>0.17426362140710516</v>
      </c>
      <c r="AD333" s="11">
        <f>'OddsRatio_working_3-way'!X333^(1/3)*SIN(('OddsRatio_working_3-way'!Y333+2*PI())/3)</f>
        <v>0.36657100709088719</v>
      </c>
      <c r="AE333" s="11">
        <f>'OddsRatio_working_3-way'!X333^(1/3)*SIN(('OddsRatio_working_3-way'!Y333+4*PI())/3)</f>
        <v>-0.54083462849799224</v>
      </c>
      <c r="AF333" s="11">
        <f>-'OddsRatio_working_3-way'!U333/(3*'OddsRatio_working_3-way'!X333^(1/3))*COS(('OddsRatio_working_3-way'!Y333)/3)</f>
        <v>0.5238908879714228</v>
      </c>
      <c r="AG333" s="11">
        <f>-'OddsRatio_working_3-way'!U333/(3*'OddsRatio_working_3-way'!X333^(1/3))*COS(('OddsRatio_working_3-way'!Y333+2*PI())/3)</f>
        <v>-0.41286216707973816</v>
      </c>
      <c r="AH333" s="11">
        <f>-'OddsRatio_working_3-way'!U333/(3*'OddsRatio_working_3-way'!X333^(1/3))*COS(('OddsRatio_working_3-way'!Y333+4*PI())/3)</f>
        <v>-0.11102872089168463</v>
      </c>
      <c r="AI333" s="11">
        <f>'OddsRatio_working_3-way'!U333/(3*'OddsRatio_working_3-way'!X333^(1/3))*SIN(('OddsRatio_working_3-way'!Y333)/3)</f>
        <v>-0.17426362140710513</v>
      </c>
      <c r="AJ333" s="11">
        <f>'OddsRatio_working_3-way'!U333/(3*'OddsRatio_working_3-way'!X333^(1/3))*SIN(('OddsRatio_working_3-way'!Y333+2*PI())/3)</f>
        <v>-0.36657100709088714</v>
      </c>
      <c r="AK333" s="11">
        <f>'OddsRatio_working_3-way'!U333/(3*'OddsRatio_working_3-way'!X333^(1/3))*SIN(('OddsRatio_working_3-way'!Y333+4*PI())/3)</f>
        <v>0.54083462849799213</v>
      </c>
      <c r="AL333" s="11">
        <f>'OddsRatio_working_3-way'!Z333+'OddsRatio_working_3-way'!AF333</f>
        <v>1.0477817759428456</v>
      </c>
      <c r="AM333" s="11">
        <f>'OddsRatio_working_3-way'!AA333+'OddsRatio_working_3-way'!AG333</f>
        <v>-0.82572433415947644</v>
      </c>
      <c r="AN333" s="11">
        <f>'OddsRatio_working_3-way'!AB333+'OddsRatio_working_3-way'!AH333</f>
        <v>-0.22205744178336928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1.0477817759428456</v>
      </c>
      <c r="AS333" s="11">
        <f>IF(('OddsRatio_working_3-way'!X333=0),IF(Q333&gt;0,-Q333^(1/3),(-Q333)^(1/3)),'OddsRatio_working_3-way'!AM333-'OddsRatio_working_3-way'!R333/3)</f>
        <v>-0.82572433415947644</v>
      </c>
      <c r="AT333" s="11">
        <f>IF(('OddsRatio_working_3-way'!X333=0),IF(Q333&gt;0,-Q333^(1/3),(-Q333)^(1/3)),'OddsRatio_working_3-way'!AN333-'OddsRatio_working_3-way'!R333/3)</f>
        <v>-0.22205744178336928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9">
        <f t="shared" si="78"/>
        <v>0.63415858060377328</v>
      </c>
      <c r="E334" s="9">
        <f t="shared" si="79"/>
        <v>0.20184336109246037</v>
      </c>
      <c r="F334" s="9">
        <f t="shared" si="80"/>
        <v>0.16399805830376654</v>
      </c>
      <c r="G334" s="9">
        <f t="shared" si="81"/>
        <v>1.0488957138303694</v>
      </c>
      <c r="H334" s="9">
        <f t="shared" si="82"/>
        <v>1.5768926426067031</v>
      </c>
      <c r="I334" s="9">
        <f t="shared" si="83"/>
        <v>4.9543368411404929</v>
      </c>
      <c r="J334" s="9">
        <f t="shared" si="84"/>
        <v>6.0976331692155954</v>
      </c>
      <c r="K334" s="11">
        <f t="shared" si="85"/>
        <v>0.64516129032258063</v>
      </c>
      <c r="L334" s="11">
        <f t="shared" si="86"/>
        <v>0.20964360587002098</v>
      </c>
      <c r="M334" s="11">
        <f t="shared" si="87"/>
        <v>0.17064846416382251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-0.23259084460084067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0.21188245093986485</v>
      </c>
      <c r="Q334" s="11">
        <f>2*'OddsRatio_working_3-way'!K334*'OddsRatio_working_3-way'!L334*'OddsRatio_working_3-way'!M334</f>
        <v>4.6161754017399755E-2</v>
      </c>
      <c r="R334" s="11">
        <f t="shared" si="88"/>
        <v>0</v>
      </c>
      <c r="S334" s="11">
        <f t="shared" si="89"/>
        <v>-0.91096642820780671</v>
      </c>
      <c r="T334" s="11">
        <f t="shared" si="90"/>
        <v>-0.19846763141782284</v>
      </c>
      <c r="U334" s="11">
        <f>'OddsRatio_working_3-way'!S334-'OddsRatio_working_3-way'!R334^2/3</f>
        <v>-0.91096642820780671</v>
      </c>
      <c r="V334" s="11">
        <f>'OddsRatio_working_3-way'!S334*'OddsRatio_working_3-way'!R334/3-2*'OddsRatio_working_3-way'!R334^3/27-'OddsRatio_working_3-way'!T334</f>
        <v>0.19846763141782284</v>
      </c>
      <c r="W334" s="11">
        <f>'OddsRatio_working_3-way'!V334^2+4*'OddsRatio_working_3-way'!U334^3/27</f>
        <v>-7.2606813838537732E-2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0.1673291774909105</v>
      </c>
      <c r="Y334" s="11">
        <f>IF('OddsRatio_working_3-way'!W334&gt;=0,IF('OddsRatio_working_3-way'!V334+SQRT('OddsRatio_working_3-way'!W334)&gt;0,0,PI()),ACOS('OddsRatio_working_3-way'!V334/(2*'OddsRatio_working_3-way'!X334)))</f>
        <v>0.93596029542916237</v>
      </c>
      <c r="Z334" s="11">
        <f>'OddsRatio_working_3-way'!X334^(1/3)*COS('OddsRatio_working_3-way'!Y334/3)</f>
        <v>0.5244478569151847</v>
      </c>
      <c r="AA334" s="11">
        <f>'OddsRatio_working_3-way'!X334^(1/3)*COS(('OddsRatio_working_3-way'!Y334+2*PI())/3)</f>
        <v>-0.4087075148580972</v>
      </c>
      <c r="AB334" s="11">
        <f>'OddsRatio_working_3-way'!X334^(1/3)*COS(('OddsRatio_working_3-way'!Y334+4*PI())/3)</f>
        <v>-0.11574034205708793</v>
      </c>
      <c r="AC334" s="11">
        <f>'OddsRatio_working_3-way'!X334^(1/3)*SIN('OddsRatio_working_3-way'!Y334/3)</f>
        <v>0.1691446760803865</v>
      </c>
      <c r="AD334" s="11">
        <f>'OddsRatio_working_3-way'!X334^(1/3)*SIN(('OddsRatio_working_3-way'!Y334+2*PI())/3)</f>
        <v>0.3696128290086631</v>
      </c>
      <c r="AE334" s="11">
        <f>'OddsRatio_working_3-way'!X334^(1/3)*SIN(('OddsRatio_working_3-way'!Y334+4*PI())/3)</f>
        <v>-0.53875750508904952</v>
      </c>
      <c r="AF334" s="11">
        <f>-'OddsRatio_working_3-way'!U334/(3*'OddsRatio_working_3-way'!X334^(1/3))*COS(('OddsRatio_working_3-way'!Y334)/3)</f>
        <v>0.52444785691518458</v>
      </c>
      <c r="AG334" s="11">
        <f>-'OddsRatio_working_3-way'!U334/(3*'OddsRatio_working_3-way'!X334^(1/3))*COS(('OddsRatio_working_3-way'!Y334+2*PI())/3)</f>
        <v>-0.40870751485809709</v>
      </c>
      <c r="AH334" s="11">
        <f>-'OddsRatio_working_3-way'!U334/(3*'OddsRatio_working_3-way'!X334^(1/3))*COS(('OddsRatio_working_3-way'!Y334+4*PI())/3)</f>
        <v>-0.1157403420570879</v>
      </c>
      <c r="AI334" s="11">
        <f>'OddsRatio_working_3-way'!U334/(3*'OddsRatio_working_3-way'!X334^(1/3))*SIN(('OddsRatio_working_3-way'!Y334)/3)</f>
        <v>-0.16914467608038647</v>
      </c>
      <c r="AJ334" s="11">
        <f>'OddsRatio_working_3-way'!U334/(3*'OddsRatio_working_3-way'!X334^(1/3))*SIN(('OddsRatio_working_3-way'!Y334+2*PI())/3)</f>
        <v>-0.36961282900866305</v>
      </c>
      <c r="AK334" s="11">
        <f>'OddsRatio_working_3-way'!U334/(3*'OddsRatio_working_3-way'!X334^(1/3))*SIN(('OddsRatio_working_3-way'!Y334+4*PI())/3)</f>
        <v>0.5387575050890494</v>
      </c>
      <c r="AL334" s="11">
        <f>'OddsRatio_working_3-way'!Z334+'OddsRatio_working_3-way'!AF334</f>
        <v>1.0488957138303694</v>
      </c>
      <c r="AM334" s="11">
        <f>'OddsRatio_working_3-way'!AA334+'OddsRatio_working_3-way'!AG334</f>
        <v>-0.81741502971619429</v>
      </c>
      <c r="AN334" s="11">
        <f>'OddsRatio_working_3-way'!AB334+'OddsRatio_working_3-way'!AH334</f>
        <v>-0.23148068411417583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1.0488957138303694</v>
      </c>
      <c r="AS334" s="11">
        <f>IF(('OddsRatio_working_3-way'!X334=0),IF(Q334&gt;0,-Q334^(1/3),(-Q334)^(1/3)),'OddsRatio_working_3-way'!AM334-'OddsRatio_working_3-way'!R334/3)</f>
        <v>-0.81741502971619429</v>
      </c>
      <c r="AT334" s="11">
        <f>IF(('OddsRatio_working_3-way'!X334=0),IF(Q334&gt;0,-Q334^(1/3),(-Q334)^(1/3)),'OddsRatio_working_3-way'!AN334-'OddsRatio_working_3-way'!R334/3)</f>
        <v>-0.23148068411417583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9">
        <f t="shared" si="78"/>
        <v>0.71913857897216649</v>
      </c>
      <c r="E335" s="9">
        <f t="shared" si="79"/>
        <v>0.16599146731328987</v>
      </c>
      <c r="F335" s="9">
        <f t="shared" si="80"/>
        <v>0.1148699537145436</v>
      </c>
      <c r="G335" s="9">
        <f t="shared" si="81"/>
        <v>1.0555474895836827</v>
      </c>
      <c r="H335" s="9">
        <f t="shared" si="82"/>
        <v>1.3905525711459625</v>
      </c>
      <c r="I335" s="9">
        <f t="shared" si="83"/>
        <v>6.0244060504183299</v>
      </c>
      <c r="J335" s="9">
        <f t="shared" si="84"/>
        <v>8.7054966739608837</v>
      </c>
      <c r="K335" s="11">
        <f t="shared" si="85"/>
        <v>0.72992700729927007</v>
      </c>
      <c r="L335" s="11">
        <f t="shared" si="86"/>
        <v>0.1736111111111111</v>
      </c>
      <c r="M335" s="11">
        <f t="shared" si="87"/>
        <v>0.12048192771084336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-0.19629552272349737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0.18977980046707507</v>
      </c>
      <c r="Q335" s="11">
        <f>2*'OddsRatio_working_3-way'!K335*'OddsRatio_working_3-way'!L335*'OddsRatio_working_3-way'!M335</f>
        <v>3.0535768377646835E-2</v>
      </c>
      <c r="R335" s="11">
        <f t="shared" si="88"/>
        <v>0</v>
      </c>
      <c r="S335" s="11">
        <f t="shared" si="89"/>
        <v>-0.96680656712888768</v>
      </c>
      <c r="T335" s="11">
        <f t="shared" si="90"/>
        <v>-0.15556018779225869</v>
      </c>
      <c r="U335" s="11">
        <f>'OddsRatio_working_3-way'!S335-'OddsRatio_working_3-way'!R335^2/3</f>
        <v>-0.96680656712888768</v>
      </c>
      <c r="V335" s="11">
        <f>'OddsRatio_working_3-way'!S335*'OddsRatio_working_3-way'!R335/3-2*'OddsRatio_working_3-way'!R335^3/27-'OddsRatio_working_3-way'!T335</f>
        <v>0.15556018779225869</v>
      </c>
      <c r="W335" s="11">
        <f>'OddsRatio_working_3-way'!V335^2+4*'OddsRatio_working_3-way'!U335^3/27</f>
        <v>-0.1096808117795678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0.18294793235066267</v>
      </c>
      <c r="Y335" s="11">
        <f>IF('OddsRatio_working_3-way'!W335&gt;=0,IF('OddsRatio_working_3-way'!V335+SQRT('OddsRatio_working_3-way'!W335)&gt;0,0,PI()),ACOS('OddsRatio_working_3-way'!V335/(2*'OddsRatio_working_3-way'!X335)))</f>
        <v>1.1316700501024783</v>
      </c>
      <c r="Z335" s="11">
        <f>'OddsRatio_working_3-way'!X335^(1/3)*COS('OddsRatio_working_3-way'!Y335/3)</f>
        <v>0.52777374479184136</v>
      </c>
      <c r="AA335" s="11">
        <f>'OddsRatio_working_3-way'!X335^(1/3)*COS(('OddsRatio_working_3-way'!Y335+2*PI())/3)</f>
        <v>-0.44497468952760738</v>
      </c>
      <c r="AB335" s="11">
        <f>'OddsRatio_working_3-way'!X335^(1/3)*COS(('OddsRatio_working_3-way'!Y335+4*PI())/3)</f>
        <v>-8.2799055264234089E-2</v>
      </c>
      <c r="AC335" s="11">
        <f>'OddsRatio_working_3-way'!X335^(1/3)*SIN('OddsRatio_working_3-way'!Y335/3)</f>
        <v>0.20910219993588208</v>
      </c>
      <c r="AD335" s="11">
        <f>'OddsRatio_working_3-way'!X335^(1/3)*SIN(('OddsRatio_working_3-way'!Y335+2*PI())/3)</f>
        <v>0.35251437047223866</v>
      </c>
      <c r="AE335" s="11">
        <f>'OddsRatio_working_3-way'!X335^(1/3)*SIN(('OddsRatio_working_3-way'!Y335+4*PI())/3)</f>
        <v>-0.56161657040812074</v>
      </c>
      <c r="AF335" s="11">
        <f>-'OddsRatio_working_3-way'!U335/(3*'OddsRatio_working_3-way'!X335^(1/3))*COS(('OddsRatio_working_3-way'!Y335)/3)</f>
        <v>0.52777374479184125</v>
      </c>
      <c r="AG335" s="11">
        <f>-'OddsRatio_working_3-way'!U335/(3*'OddsRatio_working_3-way'!X335^(1/3))*COS(('OddsRatio_working_3-way'!Y335+2*PI())/3)</f>
        <v>-0.44497468952760733</v>
      </c>
      <c r="AH335" s="11">
        <f>-'OddsRatio_working_3-way'!U335/(3*'OddsRatio_working_3-way'!X335^(1/3))*COS(('OddsRatio_working_3-way'!Y335+4*PI())/3)</f>
        <v>-8.2799055264234062E-2</v>
      </c>
      <c r="AI335" s="11">
        <f>'OddsRatio_working_3-way'!U335/(3*'OddsRatio_working_3-way'!X335^(1/3))*SIN(('OddsRatio_working_3-way'!Y335)/3)</f>
        <v>-0.20910219993588203</v>
      </c>
      <c r="AJ335" s="11">
        <f>'OddsRatio_working_3-way'!U335/(3*'OddsRatio_working_3-way'!X335^(1/3))*SIN(('OddsRatio_working_3-way'!Y335+2*PI())/3)</f>
        <v>-0.35251437047223855</v>
      </c>
      <c r="AK335" s="11">
        <f>'OddsRatio_working_3-way'!U335/(3*'OddsRatio_working_3-way'!X335^(1/3))*SIN(('OddsRatio_working_3-way'!Y335+4*PI())/3)</f>
        <v>0.56161657040812063</v>
      </c>
      <c r="AL335" s="11">
        <f>'OddsRatio_working_3-way'!Z335+'OddsRatio_working_3-way'!AF335</f>
        <v>1.0555474895836827</v>
      </c>
      <c r="AM335" s="11">
        <f>'OddsRatio_working_3-way'!AA335+'OddsRatio_working_3-way'!AG335</f>
        <v>-0.88994937905521465</v>
      </c>
      <c r="AN335" s="11">
        <f>'OddsRatio_working_3-way'!AB335+'OddsRatio_working_3-way'!AH335</f>
        <v>-0.16559811052846815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1.0555474895836827</v>
      </c>
      <c r="AS335" s="11">
        <f>IF(('OddsRatio_working_3-way'!X335=0),IF(Q335&gt;0,-Q335^(1/3),(-Q335)^(1/3)),'OddsRatio_working_3-way'!AM335-'OddsRatio_working_3-way'!R335/3)</f>
        <v>-0.88994937905521465</v>
      </c>
      <c r="AT335" s="11">
        <f>IF(('OddsRatio_working_3-way'!X335=0),IF(Q335&gt;0,-Q335^(1/3),(-Q335)^(1/3)),'OddsRatio_working_3-way'!AN335-'OddsRatio_working_3-way'!R335/3)</f>
        <v>-0.16559811052846815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9">
        <f t="shared" si="78"/>
        <v>0.42056313486525976</v>
      </c>
      <c r="E336" s="9">
        <f t="shared" si="79"/>
        <v>0.26554164164988037</v>
      </c>
      <c r="F336" s="9">
        <f t="shared" si="80"/>
        <v>0.31389522348485976</v>
      </c>
      <c r="G336" s="9">
        <f t="shared" si="81"/>
        <v>1.0359129932545357</v>
      </c>
      <c r="H336" s="9">
        <f t="shared" si="82"/>
        <v>2.3777642810285324</v>
      </c>
      <c r="I336" s="9">
        <f t="shared" si="83"/>
        <v>3.7658876919896098</v>
      </c>
      <c r="J336" s="9">
        <f t="shared" si="84"/>
        <v>3.1857764157670703</v>
      </c>
      <c r="K336" s="11">
        <f t="shared" si="85"/>
        <v>0.42918454935622319</v>
      </c>
      <c r="L336" s="11">
        <f t="shared" si="86"/>
        <v>0.27247956403269757</v>
      </c>
      <c r="M336" s="11">
        <f t="shared" si="87"/>
        <v>0.32154340836012862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-0.28174938926832171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0.22975175416968419</v>
      </c>
      <c r="Q336" s="11">
        <f>2*'OddsRatio_working_3-way'!K336*'OddsRatio_working_3-way'!L336*'OddsRatio_working_3-way'!M336</f>
        <v>7.5205156847687124E-2</v>
      </c>
      <c r="R336" s="11">
        <f t="shared" si="88"/>
        <v>0</v>
      </c>
      <c r="S336" s="11">
        <f t="shared" si="89"/>
        <v>-0.81544721273870091</v>
      </c>
      <c r="T336" s="11">
        <f t="shared" si="90"/>
        <v>-0.26692216456258616</v>
      </c>
      <c r="U336" s="11">
        <f>'OddsRatio_working_3-way'!S336-'OddsRatio_working_3-way'!R336^2/3</f>
        <v>-0.81544721273870091</v>
      </c>
      <c r="V336" s="11">
        <f>'OddsRatio_working_3-way'!S336*'OddsRatio_working_3-way'!R336/3-2*'OddsRatio_working_3-way'!R336^3/27-'OddsRatio_working_3-way'!T336</f>
        <v>0.26692216456258616</v>
      </c>
      <c r="W336" s="11">
        <f>'OddsRatio_working_3-way'!V336^2+4*'OddsRatio_working_3-way'!U336^3/27</f>
        <v>-9.0836712106546896E-3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0.14171371947118513</v>
      </c>
      <c r="Y336" s="11">
        <f>IF('OddsRatio_working_3-way'!W336&gt;=0,IF('OddsRatio_working_3-way'!V336+SQRT('OddsRatio_working_3-way'!W336)&gt;0,0,PI()),ACOS('OddsRatio_working_3-way'!V336/(2*'OddsRatio_working_3-way'!X336)))</f>
        <v>0.34295400147453337</v>
      </c>
      <c r="Z336" s="11">
        <f>'OddsRatio_working_3-way'!X336^(1/3)*COS('OddsRatio_working_3-way'!Y336/3)</f>
        <v>0.51795649662726784</v>
      </c>
      <c r="AA336" s="11">
        <f>'OddsRatio_working_3-way'!X336^(1/3)*COS(('OddsRatio_working_3-way'!Y336+2*PI())/3)</f>
        <v>-0.31048168398428122</v>
      </c>
      <c r="AB336" s="11">
        <f>'OddsRatio_working_3-way'!X336^(1/3)*COS(('OddsRatio_working_3-way'!Y336+4*PI())/3)</f>
        <v>-0.20747481264298659</v>
      </c>
      <c r="AC336" s="11">
        <f>'OddsRatio_working_3-way'!X336^(1/3)*SIN('OddsRatio_working_3-way'!Y336/3)</f>
        <v>5.9471044897277642E-2</v>
      </c>
      <c r="AD336" s="11">
        <f>'OddsRatio_working_3-way'!X336^(1/3)*SIN(('OddsRatio_working_3-way'!Y336+2*PI())/3)</f>
        <v>0.41882796168576414</v>
      </c>
      <c r="AE336" s="11">
        <f>'OddsRatio_working_3-way'!X336^(1/3)*SIN(('OddsRatio_working_3-way'!Y336+4*PI())/3)</f>
        <v>-0.4782990065830417</v>
      </c>
      <c r="AF336" s="11">
        <f>-'OddsRatio_working_3-way'!U336/(3*'OddsRatio_working_3-way'!X336^(1/3))*COS(('OddsRatio_working_3-way'!Y336)/3)</f>
        <v>0.51795649662726784</v>
      </c>
      <c r="AG336" s="11">
        <f>-'OddsRatio_working_3-way'!U336/(3*'OddsRatio_working_3-way'!X336^(1/3))*COS(('OddsRatio_working_3-way'!Y336+2*PI())/3)</f>
        <v>-0.31048168398428122</v>
      </c>
      <c r="AH336" s="11">
        <f>-'OddsRatio_working_3-way'!U336/(3*'OddsRatio_working_3-way'!X336^(1/3))*COS(('OddsRatio_working_3-way'!Y336+4*PI())/3)</f>
        <v>-0.20747481264298659</v>
      </c>
      <c r="AI336" s="11">
        <f>'OddsRatio_working_3-way'!U336/(3*'OddsRatio_working_3-way'!X336^(1/3))*SIN(('OddsRatio_working_3-way'!Y336)/3)</f>
        <v>-5.9471044897277642E-2</v>
      </c>
      <c r="AJ336" s="11">
        <f>'OddsRatio_working_3-way'!U336/(3*'OddsRatio_working_3-way'!X336^(1/3))*SIN(('OddsRatio_working_3-way'!Y336+2*PI())/3)</f>
        <v>-0.41882796168576414</v>
      </c>
      <c r="AK336" s="11">
        <f>'OddsRatio_working_3-way'!U336/(3*'OddsRatio_working_3-way'!X336^(1/3))*SIN(('OddsRatio_working_3-way'!Y336+4*PI())/3)</f>
        <v>0.4782990065830417</v>
      </c>
      <c r="AL336" s="11">
        <f>'OddsRatio_working_3-way'!Z336+'OddsRatio_working_3-way'!AF336</f>
        <v>1.0359129932545357</v>
      </c>
      <c r="AM336" s="11">
        <f>'OddsRatio_working_3-way'!AA336+'OddsRatio_working_3-way'!AG336</f>
        <v>-0.62096336796856244</v>
      </c>
      <c r="AN336" s="11">
        <f>'OddsRatio_working_3-way'!AB336+'OddsRatio_working_3-way'!AH336</f>
        <v>-0.41494962528597318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1.0359129932545357</v>
      </c>
      <c r="AS336" s="11">
        <f>IF(('OddsRatio_working_3-way'!X336=0),IF(Q336&gt;0,-Q336^(1/3),(-Q336)^(1/3)),'OddsRatio_working_3-way'!AM336-'OddsRatio_working_3-way'!R336/3)</f>
        <v>-0.62096336796856244</v>
      </c>
      <c r="AT336" s="11">
        <f>IF(('OddsRatio_working_3-way'!X336=0),IF(Q336&gt;0,-Q336^(1/3),(-Q336)^(1/3)),'OddsRatio_working_3-way'!AN336-'OddsRatio_working_3-way'!R336/3)</f>
        <v>-0.41494962528597318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9">
        <f t="shared" si="78"/>
        <v>0.38893051001138362</v>
      </c>
      <c r="E337" s="9">
        <f t="shared" si="79"/>
        <v>0.26523851593191627</v>
      </c>
      <c r="F337" s="9">
        <f t="shared" si="80"/>
        <v>0.34583097405669994</v>
      </c>
      <c r="G337" s="9">
        <f t="shared" si="81"/>
        <v>1.0336535472532962</v>
      </c>
      <c r="H337" s="9">
        <f t="shared" si="82"/>
        <v>2.57115339182501</v>
      </c>
      <c r="I337" s="9">
        <f t="shared" si="83"/>
        <v>3.770191506638835</v>
      </c>
      <c r="J337" s="9">
        <f t="shared" si="84"/>
        <v>2.8915859914735318</v>
      </c>
      <c r="K337" s="11">
        <f t="shared" si="85"/>
        <v>0.3968253968253968</v>
      </c>
      <c r="L337" s="11">
        <f t="shared" si="86"/>
        <v>0.27173913043478259</v>
      </c>
      <c r="M337" s="11">
        <f t="shared" si="87"/>
        <v>0.35335689045936397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-0.28404992354907854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0.22976428242214078</v>
      </c>
      <c r="Q337" s="11">
        <f>2*'OddsRatio_working_3-way'!K337*'OddsRatio_working_3-way'!L337*'OddsRatio_working_3-way'!M337</f>
        <v>7.6207058846481185E-2</v>
      </c>
      <c r="R337" s="11">
        <f t="shared" si="88"/>
        <v>0</v>
      </c>
      <c r="S337" s="11">
        <f t="shared" si="89"/>
        <v>-0.8088869715271787</v>
      </c>
      <c r="T337" s="11">
        <f t="shared" si="90"/>
        <v>-0.26828755274533289</v>
      </c>
      <c r="U337" s="11">
        <f>'OddsRatio_working_3-way'!S337-'OddsRatio_working_3-way'!R337^2/3</f>
        <v>-0.8088869715271787</v>
      </c>
      <c r="V337" s="11">
        <f>'OddsRatio_working_3-way'!S337*'OddsRatio_working_3-way'!R337/3-2*'OddsRatio_working_3-way'!R337^3/27-'OddsRatio_working_3-way'!T337</f>
        <v>0.26828755274533289</v>
      </c>
      <c r="W337" s="11">
        <f>'OddsRatio_working_3-way'!V337^2+4*'OddsRatio_working_3-way'!U337^3/27</f>
        <v>-6.4296757146278805E-3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0.14000704149497953</v>
      </c>
      <c r="Y337" s="11">
        <f>IF('OddsRatio_working_3-way'!W337&gt;=0,IF('OddsRatio_working_3-way'!V337+SQRT('OddsRatio_working_3-way'!W337)&gt;0,0,PI()),ACOS('OddsRatio_working_3-way'!V337/(2*'OddsRatio_working_3-way'!X337)))</f>
        <v>0.29042715849711453</v>
      </c>
      <c r="Z337" s="11">
        <f>'OddsRatio_working_3-way'!X337^(1/3)*COS('OddsRatio_working_3-way'!Y337/3)</f>
        <v>0.51682677362664808</v>
      </c>
      <c r="AA337" s="11">
        <f>'OddsRatio_working_3-way'!X337^(1/3)*COS(('OddsRatio_working_3-way'!Y337+2*PI())/3)</f>
        <v>-0.30187955099647718</v>
      </c>
      <c r="AB337" s="11">
        <f>'OddsRatio_working_3-way'!X337^(1/3)*COS(('OddsRatio_working_3-way'!Y337+4*PI())/3)</f>
        <v>-0.21494722263017096</v>
      </c>
      <c r="AC337" s="11">
        <f>'OddsRatio_working_3-way'!X337^(1/3)*SIN('OddsRatio_working_3-way'!Y337/3)</f>
        <v>5.0190403183567892E-2</v>
      </c>
      <c r="AD337" s="11">
        <f>'OddsRatio_working_3-way'!X337^(1/3)*SIN(('OddsRatio_working_3-way'!Y337+2*PI())/3)</f>
        <v>0.42248991372484257</v>
      </c>
      <c r="AE337" s="11">
        <f>'OddsRatio_working_3-way'!X337^(1/3)*SIN(('OddsRatio_working_3-way'!Y337+4*PI())/3)</f>
        <v>-0.47268031690841039</v>
      </c>
      <c r="AF337" s="11">
        <f>-'OddsRatio_working_3-way'!U337/(3*'OddsRatio_working_3-way'!X337^(1/3))*COS(('OddsRatio_working_3-way'!Y337)/3)</f>
        <v>0.51682677362664808</v>
      </c>
      <c r="AG337" s="11">
        <f>-'OddsRatio_working_3-way'!U337/(3*'OddsRatio_working_3-way'!X337^(1/3))*COS(('OddsRatio_working_3-way'!Y337+2*PI())/3)</f>
        <v>-0.30187955099647718</v>
      </c>
      <c r="AH337" s="11">
        <f>-'OddsRatio_working_3-way'!U337/(3*'OddsRatio_working_3-way'!X337^(1/3))*COS(('OddsRatio_working_3-way'!Y337+4*PI())/3)</f>
        <v>-0.21494722263017096</v>
      </c>
      <c r="AI337" s="11">
        <f>'OddsRatio_working_3-way'!U337/(3*'OddsRatio_working_3-way'!X337^(1/3))*SIN(('OddsRatio_working_3-way'!Y337)/3)</f>
        <v>-5.0190403183567892E-2</v>
      </c>
      <c r="AJ337" s="11">
        <f>'OddsRatio_working_3-way'!U337/(3*'OddsRatio_working_3-way'!X337^(1/3))*SIN(('OddsRatio_working_3-way'!Y337+2*PI())/3)</f>
        <v>-0.42248991372484257</v>
      </c>
      <c r="AK337" s="11">
        <f>'OddsRatio_working_3-way'!U337/(3*'OddsRatio_working_3-way'!X337^(1/3))*SIN(('OddsRatio_working_3-way'!Y337+4*PI())/3)</f>
        <v>0.47268031690841039</v>
      </c>
      <c r="AL337" s="11">
        <f>'OddsRatio_working_3-way'!Z337+'OddsRatio_working_3-way'!AF337</f>
        <v>1.0336535472532962</v>
      </c>
      <c r="AM337" s="11">
        <f>'OddsRatio_working_3-way'!AA337+'OddsRatio_working_3-way'!AG337</f>
        <v>-0.60375910199295435</v>
      </c>
      <c r="AN337" s="11">
        <f>'OddsRatio_working_3-way'!AB337+'OddsRatio_working_3-way'!AH337</f>
        <v>-0.42989444526034193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1.0336535472532962</v>
      </c>
      <c r="AS337" s="11">
        <f>IF(('OddsRatio_working_3-way'!X337=0),IF(Q337&gt;0,-Q337^(1/3),(-Q337)^(1/3)),'OddsRatio_working_3-way'!AM337-'OddsRatio_working_3-way'!R337/3)</f>
        <v>-0.60375910199295435</v>
      </c>
      <c r="AT337" s="11">
        <f>IF(('OddsRatio_working_3-way'!X337=0),IF(Q337&gt;0,-Q337^(1/3),(-Q337)^(1/3)),'OddsRatio_working_3-way'!AN337-'OddsRatio_working_3-way'!R337/3)</f>
        <v>-0.42989444526034193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9">
        <f t="shared" si="78"/>
        <v>0.53633375142574768</v>
      </c>
      <c r="E338" s="9">
        <f t="shared" si="79"/>
        <v>0.24936638222780932</v>
      </c>
      <c r="F338" s="9">
        <f t="shared" si="80"/>
        <v>0.21429986634644307</v>
      </c>
      <c r="G338" s="9">
        <f t="shared" si="81"/>
        <v>1.0415791155074259</v>
      </c>
      <c r="H338" s="9">
        <f t="shared" si="82"/>
        <v>1.8645106658711637</v>
      </c>
      <c r="I338" s="9">
        <f t="shared" si="83"/>
        <v>4.0101636438164601</v>
      </c>
      <c r="J338" s="9">
        <f t="shared" si="84"/>
        <v>4.6663584865861392</v>
      </c>
      <c r="K338" s="11">
        <f t="shared" si="85"/>
        <v>0.54644808743169393</v>
      </c>
      <c r="L338" s="11">
        <f t="shared" si="86"/>
        <v>0.25706940874035988</v>
      </c>
      <c r="M338" s="11">
        <f t="shared" si="87"/>
        <v>0.22123893805309736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-0.26240945106438474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0.22500876726149782</v>
      </c>
      <c r="Q338" s="11">
        <f>2*'OddsRatio_working_3-way'!K338*'OddsRatio_working_3-way'!L338*'OddsRatio_working_3-way'!M338</f>
        <v>6.2157118028038069E-2</v>
      </c>
      <c r="R338" s="11">
        <f t="shared" si="88"/>
        <v>0</v>
      </c>
      <c r="S338" s="11">
        <f t="shared" si="89"/>
        <v>-0.85747203977912256</v>
      </c>
      <c r="T338" s="11">
        <f t="shared" si="90"/>
        <v>-0.23687072922075209</v>
      </c>
      <c r="U338" s="11">
        <f>'OddsRatio_working_3-way'!S338-'OddsRatio_working_3-way'!R338^2/3</f>
        <v>-0.85747203977912256</v>
      </c>
      <c r="V338" s="11">
        <f>'OddsRatio_working_3-way'!S338*'OddsRatio_working_3-way'!R338/3-2*'OddsRatio_working_3-way'!R338^3/27-'OddsRatio_working_3-way'!T338</f>
        <v>0.23687072922075209</v>
      </c>
      <c r="W338" s="11">
        <f>'OddsRatio_working_3-way'!V338^2+4*'OddsRatio_working_3-way'!U338^3/27</f>
        <v>-3.7294247773333428E-2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0.15280869587077192</v>
      </c>
      <c r="Y338" s="11">
        <f>IF('OddsRatio_working_3-way'!W338&gt;=0,IF('OddsRatio_working_3-way'!V338+SQRT('OddsRatio_working_3-way'!W338)&gt;0,0,PI()),ACOS('OddsRatio_working_3-way'!V338/(2*'OddsRatio_working_3-way'!X338)))</f>
        <v>0.68399190947013744</v>
      </c>
      <c r="Z338" s="11">
        <f>'OddsRatio_working_3-way'!X338^(1/3)*COS('OddsRatio_working_3-way'!Y338/3)</f>
        <v>0.52078955775371305</v>
      </c>
      <c r="AA338" s="11">
        <f>'OddsRatio_working_3-way'!X338^(1/3)*COS(('OddsRatio_working_3-way'!Y338+2*PI())/3)</f>
        <v>-0.36504508869866098</v>
      </c>
      <c r="AB338" s="11">
        <f>'OddsRatio_working_3-way'!X338^(1/3)*COS(('OddsRatio_working_3-way'!Y338+4*PI())/3)</f>
        <v>-0.15574446905505221</v>
      </c>
      <c r="AC338" s="11">
        <f>'OddsRatio_working_3-way'!X338^(1/3)*SIN('OddsRatio_working_3-way'!Y338/3)</f>
        <v>0.12083976909279322</v>
      </c>
      <c r="AD338" s="11">
        <f>'OddsRatio_working_3-way'!X338^(1/3)*SIN(('OddsRatio_working_3-way'!Y338+2*PI())/3)</f>
        <v>0.39059710249398205</v>
      </c>
      <c r="AE338" s="11">
        <f>'OddsRatio_working_3-way'!X338^(1/3)*SIN(('OddsRatio_working_3-way'!Y338+4*PI())/3)</f>
        <v>-0.51143687158677509</v>
      </c>
      <c r="AF338" s="11">
        <f>-'OddsRatio_working_3-way'!U338/(3*'OddsRatio_working_3-way'!X338^(1/3))*COS(('OddsRatio_working_3-way'!Y338)/3)</f>
        <v>0.52078955775371294</v>
      </c>
      <c r="AG338" s="11">
        <f>-'OddsRatio_working_3-way'!U338/(3*'OddsRatio_working_3-way'!X338^(1/3))*COS(('OddsRatio_working_3-way'!Y338+2*PI())/3)</f>
        <v>-0.36504508869866092</v>
      </c>
      <c r="AH338" s="11">
        <f>-'OddsRatio_working_3-way'!U338/(3*'OddsRatio_working_3-way'!X338^(1/3))*COS(('OddsRatio_working_3-way'!Y338+4*PI())/3)</f>
        <v>-0.15574446905505218</v>
      </c>
      <c r="AI338" s="11">
        <f>'OddsRatio_working_3-way'!U338/(3*'OddsRatio_working_3-way'!X338^(1/3))*SIN(('OddsRatio_working_3-way'!Y338)/3)</f>
        <v>-0.1208397690927932</v>
      </c>
      <c r="AJ338" s="11">
        <f>'OddsRatio_working_3-way'!U338/(3*'OddsRatio_working_3-way'!X338^(1/3))*SIN(('OddsRatio_working_3-way'!Y338+2*PI())/3)</f>
        <v>-0.39059710249398194</v>
      </c>
      <c r="AK338" s="11">
        <f>'OddsRatio_working_3-way'!U338/(3*'OddsRatio_working_3-way'!X338^(1/3))*SIN(('OddsRatio_working_3-way'!Y338+4*PI())/3)</f>
        <v>0.51143687158677498</v>
      </c>
      <c r="AL338" s="11">
        <f>'OddsRatio_working_3-way'!Z338+'OddsRatio_working_3-way'!AF338</f>
        <v>1.0415791155074259</v>
      </c>
      <c r="AM338" s="11">
        <f>'OddsRatio_working_3-way'!AA338+'OddsRatio_working_3-way'!AG338</f>
        <v>-0.73009017739732185</v>
      </c>
      <c r="AN338" s="11">
        <f>'OddsRatio_working_3-way'!AB338+'OddsRatio_working_3-way'!AH338</f>
        <v>-0.31148893811010436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1.0415791155074259</v>
      </c>
      <c r="AS338" s="11">
        <f>IF(('OddsRatio_working_3-way'!X338=0),IF(Q338&gt;0,-Q338^(1/3),(-Q338)^(1/3)),'OddsRatio_working_3-way'!AM338-'OddsRatio_working_3-way'!R338/3)</f>
        <v>-0.73009017739732185</v>
      </c>
      <c r="AT338" s="11">
        <f>IF(('OddsRatio_working_3-way'!X338=0),IF(Q338&gt;0,-Q338^(1/3),(-Q338)^(1/3)),'OddsRatio_working_3-way'!AN338-'OddsRatio_working_3-way'!R338/3)</f>
        <v>-0.31148893811010436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9">
        <f t="shared" si="78"/>
        <v>0.29385604537164056</v>
      </c>
      <c r="E339" s="9">
        <f t="shared" si="79"/>
        <v>0.24976375410925669</v>
      </c>
      <c r="F339" s="9">
        <f t="shared" si="80"/>
        <v>0.45638020051910272</v>
      </c>
      <c r="G339" s="9">
        <f t="shared" si="81"/>
        <v>1.0357874171056145</v>
      </c>
      <c r="H339" s="9">
        <f t="shared" si="82"/>
        <v>3.4030268076850256</v>
      </c>
      <c r="I339" s="9">
        <f t="shared" si="83"/>
        <v>4.003783509606281</v>
      </c>
      <c r="J339" s="9">
        <f t="shared" si="84"/>
        <v>2.1911555296714562</v>
      </c>
      <c r="K339" s="11">
        <f t="shared" si="85"/>
        <v>0.30120481927710846</v>
      </c>
      <c r="L339" s="11">
        <f t="shared" si="86"/>
        <v>0.25641025641025644</v>
      </c>
      <c r="M339" s="11">
        <f t="shared" si="87"/>
        <v>0.46511627906976744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-0.27793463657851436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0.22882226580741571</v>
      </c>
      <c r="Q339" s="11">
        <f>2*'OddsRatio_working_3-way'!K339*'OddsRatio_working_3-way'!L339*'OddsRatio_working_3-way'!M339</f>
        <v>7.1843725528231012E-2</v>
      </c>
      <c r="R339" s="11">
        <f t="shared" si="88"/>
        <v>0</v>
      </c>
      <c r="S339" s="11">
        <f t="shared" si="89"/>
        <v>-0.82329524892726069</v>
      </c>
      <c r="T339" s="11">
        <f t="shared" si="90"/>
        <v>-0.25849144393320594</v>
      </c>
      <c r="U339" s="11">
        <f>'OddsRatio_working_3-way'!S339-'OddsRatio_working_3-way'!R339^2/3</f>
        <v>-0.82329524892726069</v>
      </c>
      <c r="V339" s="11">
        <f>'OddsRatio_working_3-way'!S339*'OddsRatio_working_3-way'!R339/3-2*'OddsRatio_working_3-way'!R339^3/27-'OddsRatio_working_3-way'!T339</f>
        <v>0.25849144393320594</v>
      </c>
      <c r="W339" s="11">
        <f>'OddsRatio_working_3-way'!V339^2+4*'OddsRatio_working_3-way'!U339^3/27</f>
        <v>-1.585505107779854E-2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0.14376445811158636</v>
      </c>
      <c r="Y339" s="11">
        <f>IF('OddsRatio_working_3-way'!W339&gt;=0,IF('OddsRatio_working_3-way'!V339+SQRT('OddsRatio_working_3-way'!W339)&gt;0,0,PI()),ACOS('OddsRatio_working_3-way'!V339/(2*'OddsRatio_working_3-way'!X339)))</f>
        <v>0.45329214949342855</v>
      </c>
      <c r="Z339" s="11">
        <f>'OddsRatio_working_3-way'!X339^(1/3)*COS('OddsRatio_working_3-way'!Y339/3)</f>
        <v>0.51789370855280725</v>
      </c>
      <c r="AA339" s="11">
        <f>'OddsRatio_working_3-way'!X339^(1/3)*COS(('OddsRatio_working_3-way'!Y339+2*PI())/3)</f>
        <v>-0.32723588862951303</v>
      </c>
      <c r="AB339" s="11">
        <f>'OddsRatio_working_3-way'!X339^(1/3)*COS(('OddsRatio_working_3-way'!Y339+4*PI())/3)</f>
        <v>-0.19065781992329431</v>
      </c>
      <c r="AC339" s="11">
        <f>'OddsRatio_working_3-way'!X339^(1/3)*SIN('OddsRatio_working_3-way'!Y339/3)</f>
        <v>7.8853384732934753E-2</v>
      </c>
      <c r="AD339" s="11">
        <f>'OddsRatio_working_3-way'!X339^(1/3)*SIN(('OddsRatio_working_3-way'!Y339+2*PI())/3)</f>
        <v>0.40908241570039788</v>
      </c>
      <c r="AE339" s="11">
        <f>'OddsRatio_working_3-way'!X339^(1/3)*SIN(('OddsRatio_working_3-way'!Y339+4*PI())/3)</f>
        <v>-0.48793580043333251</v>
      </c>
      <c r="AF339" s="11">
        <f>-'OddsRatio_working_3-way'!U339/(3*'OddsRatio_working_3-way'!X339^(1/3))*COS(('OddsRatio_working_3-way'!Y339)/3)</f>
        <v>0.51789370855280736</v>
      </c>
      <c r="AG339" s="11">
        <f>-'OddsRatio_working_3-way'!U339/(3*'OddsRatio_working_3-way'!X339^(1/3))*COS(('OddsRatio_working_3-way'!Y339+2*PI())/3)</f>
        <v>-0.32723588862951308</v>
      </c>
      <c r="AH339" s="11">
        <f>-'OddsRatio_working_3-way'!U339/(3*'OddsRatio_working_3-way'!X339^(1/3))*COS(('OddsRatio_working_3-way'!Y339+4*PI())/3)</f>
        <v>-0.19065781992329434</v>
      </c>
      <c r="AI339" s="11">
        <f>'OddsRatio_working_3-way'!U339/(3*'OddsRatio_working_3-way'!X339^(1/3))*SIN(('OddsRatio_working_3-way'!Y339)/3)</f>
        <v>-7.8853384732934767E-2</v>
      </c>
      <c r="AJ339" s="11">
        <f>'OddsRatio_working_3-way'!U339/(3*'OddsRatio_working_3-way'!X339^(1/3))*SIN(('OddsRatio_working_3-way'!Y339+2*PI())/3)</f>
        <v>-0.40908241570039799</v>
      </c>
      <c r="AK339" s="11">
        <f>'OddsRatio_working_3-way'!U339/(3*'OddsRatio_working_3-way'!X339^(1/3))*SIN(('OddsRatio_working_3-way'!Y339+4*PI())/3)</f>
        <v>0.48793580043333262</v>
      </c>
      <c r="AL339" s="11">
        <f>'OddsRatio_working_3-way'!Z339+'OddsRatio_working_3-way'!AF339</f>
        <v>1.0357874171056145</v>
      </c>
      <c r="AM339" s="11">
        <f>'OddsRatio_working_3-way'!AA339+'OddsRatio_working_3-way'!AG339</f>
        <v>-0.65447177725902606</v>
      </c>
      <c r="AN339" s="11">
        <f>'OddsRatio_working_3-way'!AB339+'OddsRatio_working_3-way'!AH339</f>
        <v>-0.38131563984658867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1.0357874171056145</v>
      </c>
      <c r="AS339" s="11">
        <f>IF(('OddsRatio_working_3-way'!X339=0),IF(Q339&gt;0,-Q339^(1/3),(-Q339)^(1/3)),'OddsRatio_working_3-way'!AM339-'OddsRatio_working_3-way'!R339/3)</f>
        <v>-0.65447177725902606</v>
      </c>
      <c r="AT339" s="11">
        <f>IF(('OddsRatio_working_3-way'!X339=0),IF(Q339&gt;0,-Q339^(1/3),(-Q339)^(1/3)),'OddsRatio_working_3-way'!AN339-'OddsRatio_working_3-way'!R339/3)</f>
        <v>-0.38131563984658867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9">
        <f t="shared" si="78"/>
        <v>0.39969276388346203</v>
      </c>
      <c r="E340" s="9">
        <f t="shared" si="79"/>
        <v>0.31141370090240045</v>
      </c>
      <c r="F340" s="9">
        <f t="shared" si="80"/>
        <v>0.2888935352141373</v>
      </c>
      <c r="G340" s="9">
        <f t="shared" si="81"/>
        <v>1.0430011817839122</v>
      </c>
      <c r="H340" s="9">
        <f t="shared" si="82"/>
        <v>2.501921701768834</v>
      </c>
      <c r="I340" s="9">
        <f t="shared" si="83"/>
        <v>3.211162505381894</v>
      </c>
      <c r="J340" s="9">
        <f t="shared" si="84"/>
        <v>3.4614827890100326</v>
      </c>
      <c r="K340" s="11">
        <f t="shared" si="85"/>
        <v>0.4098360655737705</v>
      </c>
      <c r="L340" s="11">
        <f t="shared" si="86"/>
        <v>0.32051282051282048</v>
      </c>
      <c r="M340" s="11">
        <f t="shared" si="87"/>
        <v>0.29761904761904762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-0.28166096198883073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0.2314397806201085</v>
      </c>
      <c r="Q340" s="11">
        <f>2*'OddsRatio_working_3-way'!K340*'OddsRatio_working_3-way'!L340*'OddsRatio_working_3-way'!M340</f>
        <v>7.8189115074360965E-2</v>
      </c>
      <c r="R340" s="11">
        <f t="shared" si="88"/>
        <v>0</v>
      </c>
      <c r="S340" s="11">
        <f t="shared" si="89"/>
        <v>-0.82169633656681984</v>
      </c>
      <c r="T340" s="11">
        <f t="shared" si="90"/>
        <v>-0.27760011370500665</v>
      </c>
      <c r="U340" s="11">
        <f>'OddsRatio_working_3-way'!S340-'OddsRatio_working_3-way'!R340^2/3</f>
        <v>-0.82169633656681984</v>
      </c>
      <c r="V340" s="11">
        <f>'OddsRatio_working_3-way'!S340*'OddsRatio_working_3-way'!R340/3-2*'OddsRatio_working_3-way'!R340^3/27-'OddsRatio_working_3-way'!T340</f>
        <v>0.27760011370500665</v>
      </c>
      <c r="W340" s="11">
        <f>'OddsRatio_working_3-way'!V340^2+4*'OddsRatio_working_3-way'!U340^3/27</f>
        <v>-5.1303152111089045E-3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0.1433458565324976</v>
      </c>
      <c r="Y340" s="11">
        <f>IF('OddsRatio_working_3-way'!W340&gt;=0,IF('OddsRatio_working_3-way'!V340+SQRT('OddsRatio_working_3-way'!W340)&gt;0,0,PI()),ACOS('OddsRatio_working_3-way'!V340/(2*'OddsRatio_working_3-way'!X340)))</f>
        <v>0.25251198957833187</v>
      </c>
      <c r="Z340" s="11">
        <f>'OddsRatio_working_3-way'!X340^(1/3)*COS('OddsRatio_working_3-way'!Y340/3)</f>
        <v>0.52150059089195611</v>
      </c>
      <c r="AA340" s="11">
        <f>'OddsRatio_working_3-way'!X340^(1/3)*COS(('OddsRatio_working_3-way'!Y340+2*PI())/3)</f>
        <v>-0.29885455263871807</v>
      </c>
      <c r="AB340" s="11">
        <f>'OddsRatio_working_3-way'!X340^(1/3)*COS(('OddsRatio_working_3-way'!Y340+4*PI())/3)</f>
        <v>-0.22264603825323812</v>
      </c>
      <c r="AC340" s="11">
        <f>'OddsRatio_working_3-way'!X340^(1/3)*SIN('OddsRatio_working_3-way'!Y340/3)</f>
        <v>4.3999006294998443E-2</v>
      </c>
      <c r="AD340" s="11">
        <f>'OddsRatio_working_3-way'!X340^(1/3)*SIN(('OddsRatio_working_3-way'!Y340+2*PI())/3)</f>
        <v>0.42963325665353036</v>
      </c>
      <c r="AE340" s="11">
        <f>'OddsRatio_working_3-way'!X340^(1/3)*SIN(('OddsRatio_working_3-way'!Y340+4*PI())/3)</f>
        <v>-0.47363226294852873</v>
      </c>
      <c r="AF340" s="11">
        <f>-'OddsRatio_working_3-way'!U340/(3*'OddsRatio_working_3-way'!X340^(1/3))*COS(('OddsRatio_working_3-way'!Y340)/3)</f>
        <v>0.521500590891956</v>
      </c>
      <c r="AG340" s="11">
        <f>-'OddsRatio_working_3-way'!U340/(3*'OddsRatio_working_3-way'!X340^(1/3))*COS(('OddsRatio_working_3-way'!Y340+2*PI())/3)</f>
        <v>-0.29885455263871802</v>
      </c>
      <c r="AH340" s="11">
        <f>-'OddsRatio_working_3-way'!U340/(3*'OddsRatio_working_3-way'!X340^(1/3))*COS(('OddsRatio_working_3-way'!Y340+4*PI())/3)</f>
        <v>-0.22264603825323806</v>
      </c>
      <c r="AI340" s="11">
        <f>'OddsRatio_working_3-way'!U340/(3*'OddsRatio_working_3-way'!X340^(1/3))*SIN(('OddsRatio_working_3-way'!Y340)/3)</f>
        <v>-4.3999006294998429E-2</v>
      </c>
      <c r="AJ340" s="11">
        <f>'OddsRatio_working_3-way'!U340/(3*'OddsRatio_working_3-way'!X340^(1/3))*SIN(('OddsRatio_working_3-way'!Y340+2*PI())/3)</f>
        <v>-0.4296332566535303</v>
      </c>
      <c r="AK340" s="11">
        <f>'OddsRatio_working_3-way'!U340/(3*'OddsRatio_working_3-way'!X340^(1/3))*SIN(('OddsRatio_working_3-way'!Y340+4*PI())/3)</f>
        <v>0.47363226294852862</v>
      </c>
      <c r="AL340" s="11">
        <f>'OddsRatio_working_3-way'!Z340+'OddsRatio_working_3-way'!AF340</f>
        <v>1.0430011817839122</v>
      </c>
      <c r="AM340" s="11">
        <f>'OddsRatio_working_3-way'!AA340+'OddsRatio_working_3-way'!AG340</f>
        <v>-0.59770910527743615</v>
      </c>
      <c r="AN340" s="11">
        <f>'OddsRatio_working_3-way'!AB340+'OddsRatio_working_3-way'!AH340</f>
        <v>-0.44529207650647618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1.0430011817839122</v>
      </c>
      <c r="AS340" s="11">
        <f>IF(('OddsRatio_working_3-way'!X340=0),IF(Q340&gt;0,-Q340^(1/3),(-Q340)^(1/3)),'OddsRatio_working_3-way'!AM340-'OddsRatio_working_3-way'!R340/3)</f>
        <v>-0.59770910527743615</v>
      </c>
      <c r="AT340" s="11">
        <f>IF(('OddsRatio_working_3-way'!X340=0),IF(Q340&gt;0,-Q340^(1/3),(-Q340)^(1/3)),'OddsRatio_working_3-way'!AN340-'OddsRatio_working_3-way'!R340/3)</f>
        <v>-0.44529207650647618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9">
        <f t="shared" si="78"/>
        <v>0.45242670899587145</v>
      </c>
      <c r="E341" s="9">
        <f t="shared" si="79"/>
        <v>0.29324035301993351</v>
      </c>
      <c r="F341" s="9">
        <f t="shared" si="80"/>
        <v>0.25433293798419482</v>
      </c>
      <c r="G341" s="9">
        <f t="shared" si="81"/>
        <v>1.0433644414328951</v>
      </c>
      <c r="H341" s="9">
        <f t="shared" si="82"/>
        <v>2.2103027520621583</v>
      </c>
      <c r="I341" s="9">
        <f t="shared" si="83"/>
        <v>3.4101718597099877</v>
      </c>
      <c r="J341" s="9">
        <f t="shared" si="84"/>
        <v>3.9318540804264357</v>
      </c>
      <c r="K341" s="11">
        <f t="shared" si="85"/>
        <v>0.46296296296296291</v>
      </c>
      <c r="L341" s="11">
        <f t="shared" si="86"/>
        <v>0.30211480362537763</v>
      </c>
      <c r="M341" s="11">
        <f t="shared" si="87"/>
        <v>0.26246719160104987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-0.27642006733045565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0.23054352177109116</v>
      </c>
      <c r="Q341" s="11">
        <f>2*'OddsRatio_working_3-way'!K341*'OddsRatio_working_3-way'!L341*'OddsRatio_working_3-way'!M341</f>
        <v>7.3421503748755126E-2</v>
      </c>
      <c r="R341" s="11">
        <f t="shared" si="88"/>
        <v>0</v>
      </c>
      <c r="S341" s="11">
        <f t="shared" si="89"/>
        <v>-0.83403323064631252</v>
      </c>
      <c r="T341" s="11">
        <f t="shared" si="90"/>
        <v>-0.26561567854978096</v>
      </c>
      <c r="U341" s="11">
        <f>'OddsRatio_working_3-way'!S341-'OddsRatio_working_3-way'!R341^2/3</f>
        <v>-0.83403323064631252</v>
      </c>
      <c r="V341" s="11">
        <f>'OddsRatio_working_3-way'!S341*'OddsRatio_working_3-way'!R341/3-2*'OddsRatio_working_3-way'!R341^3/27-'OddsRatio_working_3-way'!T341</f>
        <v>0.26561567854978096</v>
      </c>
      <c r="W341" s="11">
        <f>'OddsRatio_working_3-way'!V341^2+4*'OddsRatio_working_3-way'!U341^3/27</f>
        <v>-1.5398392506941597E-2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0.14658622138386862</v>
      </c>
      <c r="Y341" s="11">
        <f>IF('OddsRatio_working_3-way'!W341&gt;=0,IF('OddsRatio_working_3-way'!V341+SQRT('OddsRatio_working_3-way'!W341)&gt;0,0,PI()),ACOS('OddsRatio_working_3-way'!V341/(2*'OddsRatio_working_3-way'!X341)))</f>
        <v>0.43704838355292797</v>
      </c>
      <c r="Z341" s="11">
        <f>'OddsRatio_working_3-way'!X341^(1/3)*COS('OddsRatio_working_3-way'!Y341/3)</f>
        <v>0.52168222071644754</v>
      </c>
      <c r="AA341" s="11">
        <f>'OddsRatio_working_3-way'!X341^(1/3)*COS(('OddsRatio_working_3-way'!Y341+2*PI())/3)</f>
        <v>-0.32712876458466994</v>
      </c>
      <c r="AB341" s="11">
        <f>'OddsRatio_working_3-way'!X341^(1/3)*COS(('OddsRatio_working_3-way'!Y341+4*PI())/3)</f>
        <v>-0.19455345613177771</v>
      </c>
      <c r="AC341" s="11">
        <f>'OddsRatio_working_3-way'!X341^(1/3)*SIN('OddsRatio_working_3-way'!Y341/3)</f>
        <v>7.6542390023175172E-2</v>
      </c>
      <c r="AD341" s="11">
        <f>'OddsRatio_working_3-way'!X341^(1/3)*SIN(('OddsRatio_working_3-way'!Y341+2*PI())/3)</f>
        <v>0.41351886083153666</v>
      </c>
      <c r="AE341" s="11">
        <f>'OddsRatio_working_3-way'!X341^(1/3)*SIN(('OddsRatio_working_3-way'!Y341+4*PI())/3)</f>
        <v>-0.49006125085471164</v>
      </c>
      <c r="AF341" s="11">
        <f>-'OddsRatio_working_3-way'!U341/(3*'OddsRatio_working_3-way'!X341^(1/3))*COS(('OddsRatio_working_3-way'!Y341)/3)</f>
        <v>0.52168222071644754</v>
      </c>
      <c r="AG341" s="11">
        <f>-'OddsRatio_working_3-way'!U341/(3*'OddsRatio_working_3-way'!X341^(1/3))*COS(('OddsRatio_working_3-way'!Y341+2*PI())/3)</f>
        <v>-0.32712876458466994</v>
      </c>
      <c r="AH341" s="11">
        <f>-'OddsRatio_working_3-way'!U341/(3*'OddsRatio_working_3-way'!X341^(1/3))*COS(('OddsRatio_working_3-way'!Y341+4*PI())/3)</f>
        <v>-0.19455345613177771</v>
      </c>
      <c r="AI341" s="11">
        <f>'OddsRatio_working_3-way'!U341/(3*'OddsRatio_working_3-way'!X341^(1/3))*SIN(('OddsRatio_working_3-way'!Y341)/3)</f>
        <v>-7.6542390023175172E-2</v>
      </c>
      <c r="AJ341" s="11">
        <f>'OddsRatio_working_3-way'!U341/(3*'OddsRatio_working_3-way'!X341^(1/3))*SIN(('OddsRatio_working_3-way'!Y341+2*PI())/3)</f>
        <v>-0.41351886083153666</v>
      </c>
      <c r="AK341" s="11">
        <f>'OddsRatio_working_3-way'!U341/(3*'OddsRatio_working_3-way'!X341^(1/3))*SIN(('OddsRatio_working_3-way'!Y341+4*PI())/3)</f>
        <v>0.49006125085471164</v>
      </c>
      <c r="AL341" s="11">
        <f>'OddsRatio_working_3-way'!Z341+'OddsRatio_working_3-way'!AF341</f>
        <v>1.0433644414328951</v>
      </c>
      <c r="AM341" s="11">
        <f>'OddsRatio_working_3-way'!AA341+'OddsRatio_working_3-way'!AG341</f>
        <v>-0.65425752916933988</v>
      </c>
      <c r="AN341" s="11">
        <f>'OddsRatio_working_3-way'!AB341+'OddsRatio_working_3-way'!AH341</f>
        <v>-0.38910691226355543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1.0433644414328951</v>
      </c>
      <c r="AS341" s="11">
        <f>IF(('OddsRatio_working_3-way'!X341=0),IF(Q341&gt;0,-Q341^(1/3),(-Q341)^(1/3)),'OddsRatio_working_3-way'!AM341-'OddsRatio_working_3-way'!R341/3)</f>
        <v>-0.65425752916933988</v>
      </c>
      <c r="AT341" s="11">
        <f>IF(('OddsRatio_working_3-way'!X341=0),IF(Q341&gt;0,-Q341^(1/3),(-Q341)^(1/3)),'OddsRatio_working_3-way'!AN341-'OddsRatio_working_3-way'!R341/3)</f>
        <v>-0.38910691226355543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9">
        <f t="shared" si="78"/>
        <v>0.86144206058984629</v>
      </c>
      <c r="E342" s="9">
        <f t="shared" si="79"/>
        <v>8.8362600626128884E-2</v>
      </c>
      <c r="F342" s="9">
        <f t="shared" si="80"/>
        <v>5.0195338784024886E-2</v>
      </c>
      <c r="G342" s="9">
        <f t="shared" si="81"/>
        <v>1.1488869797438466</v>
      </c>
      <c r="H342" s="9">
        <f t="shared" si="82"/>
        <v>1.1608441771641385</v>
      </c>
      <c r="I342" s="9">
        <f t="shared" si="83"/>
        <v>11.317005078099742</v>
      </c>
      <c r="J342" s="9">
        <f t="shared" si="84"/>
        <v>19.922168556381155</v>
      </c>
      <c r="K342" s="11">
        <f t="shared" si="85"/>
        <v>0.87719298245614041</v>
      </c>
      <c r="L342" s="11">
        <f t="shared" si="86"/>
        <v>0.1002004008016032</v>
      </c>
      <c r="M342" s="11">
        <f t="shared" si="87"/>
        <v>5.7240984544934176E-2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-0.10417647876719305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0.12874844377393957</v>
      </c>
      <c r="Q342" s="11">
        <f>2*'OddsRatio_working_3-way'!K342*'OddsRatio_working_3-way'!L342*'OddsRatio_working_3-way'!M342</f>
        <v>1.0062402795931192E-2</v>
      </c>
      <c r="R342" s="11">
        <f t="shared" si="88"/>
        <v>0</v>
      </c>
      <c r="S342" s="11">
        <f t="shared" si="89"/>
        <v>-1.2358686461428436</v>
      </c>
      <c r="T342" s="11">
        <f t="shared" si="90"/>
        <v>-9.6589968436330123E-2</v>
      </c>
      <c r="U342" s="11">
        <f>'OddsRatio_working_3-way'!S342-'OddsRatio_working_3-way'!R342^2/3</f>
        <v>-1.2358686461428436</v>
      </c>
      <c r="V342" s="11">
        <f>'OddsRatio_working_3-way'!S342*'OddsRatio_working_3-way'!R342/3-2*'OddsRatio_working_3-way'!R342^3/27-'OddsRatio_working_3-way'!T342</f>
        <v>9.6589968436330123E-2</v>
      </c>
      <c r="W342" s="11">
        <f>'OddsRatio_working_3-way'!V342^2+4*'OddsRatio_working_3-way'!U342^3/27</f>
        <v>-0.27031931335872356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0.26440921663269173</v>
      </c>
      <c r="Y342" s="11">
        <f>IF('OddsRatio_working_3-way'!W342&gt;=0,IF('OddsRatio_working_3-way'!V342+SQRT('OddsRatio_working_3-way'!W342)&gt;0,0,PI()),ACOS('OddsRatio_working_3-way'!V342/(2*'OddsRatio_working_3-way'!X342)))</f>
        <v>1.3871127407529587</v>
      </c>
      <c r="Z342" s="11">
        <f>'OddsRatio_working_3-way'!X342^(1/3)*COS('OddsRatio_working_3-way'!Y342/3)</f>
        <v>0.5744434898719234</v>
      </c>
      <c r="AA342" s="11">
        <f>'OddsRatio_working_3-way'!X342^(1/3)*COS(('OddsRatio_working_3-way'!Y342+2*PI())/3)</f>
        <v>-0.53516966132877009</v>
      </c>
      <c r="AB342" s="11">
        <f>'OddsRatio_working_3-way'!X342^(1/3)*COS(('OddsRatio_working_3-way'!Y342+4*PI())/3)</f>
        <v>-3.9273828543153665E-2</v>
      </c>
      <c r="AC342" s="11">
        <f>'OddsRatio_working_3-way'!X342^(1/3)*SIN('OddsRatio_working_3-way'!Y342/3)</f>
        <v>0.28630559254878962</v>
      </c>
      <c r="AD342" s="11">
        <f>'OddsRatio_working_3-way'!X342^(1/3)*SIN(('OddsRatio_working_3-way'!Y342+2*PI())/3)</f>
        <v>0.35432985899327973</v>
      </c>
      <c r="AE342" s="11">
        <f>'OddsRatio_working_3-way'!X342^(1/3)*SIN(('OddsRatio_working_3-way'!Y342+4*PI())/3)</f>
        <v>-0.64063545154206925</v>
      </c>
      <c r="AF342" s="11">
        <f>-'OddsRatio_working_3-way'!U342/(3*'OddsRatio_working_3-way'!X342^(1/3))*COS(('OddsRatio_working_3-way'!Y342)/3)</f>
        <v>0.57444348987192317</v>
      </c>
      <c r="AG342" s="11">
        <f>-'OddsRatio_working_3-way'!U342/(3*'OddsRatio_working_3-way'!X342^(1/3))*COS(('OddsRatio_working_3-way'!Y342+2*PI())/3)</f>
        <v>-0.53516966132876997</v>
      </c>
      <c r="AH342" s="11">
        <f>-'OddsRatio_working_3-way'!U342/(3*'OddsRatio_working_3-way'!X342^(1/3))*COS(('OddsRatio_working_3-way'!Y342+4*PI())/3)</f>
        <v>-3.9273828543153651E-2</v>
      </c>
      <c r="AI342" s="11">
        <f>'OddsRatio_working_3-way'!U342/(3*'OddsRatio_working_3-way'!X342^(1/3))*SIN(('OddsRatio_working_3-way'!Y342)/3)</f>
        <v>-0.28630559254878951</v>
      </c>
      <c r="AJ342" s="11">
        <f>'OddsRatio_working_3-way'!U342/(3*'OddsRatio_working_3-way'!X342^(1/3))*SIN(('OddsRatio_working_3-way'!Y342+2*PI())/3)</f>
        <v>-0.35432985899327962</v>
      </c>
      <c r="AK342" s="11">
        <f>'OddsRatio_working_3-way'!U342/(3*'OddsRatio_working_3-way'!X342^(1/3))*SIN(('OddsRatio_working_3-way'!Y342+4*PI())/3)</f>
        <v>0.64063545154206902</v>
      </c>
      <c r="AL342" s="11">
        <f>'OddsRatio_working_3-way'!Z342+'OddsRatio_working_3-way'!AF342</f>
        <v>1.1488869797438466</v>
      </c>
      <c r="AM342" s="11">
        <f>'OddsRatio_working_3-way'!AA342+'OddsRatio_working_3-way'!AG342</f>
        <v>-1.0703393226575399</v>
      </c>
      <c r="AN342" s="11">
        <f>'OddsRatio_working_3-way'!AB342+'OddsRatio_working_3-way'!AH342</f>
        <v>-7.8547657086307315E-2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1.1488869797438466</v>
      </c>
      <c r="AS342" s="11">
        <f>IF(('OddsRatio_working_3-way'!X342=0),IF(Q342&gt;0,-Q342^(1/3),(-Q342)^(1/3)),'OddsRatio_working_3-way'!AM342-'OddsRatio_working_3-way'!R342/3)</f>
        <v>-1.0703393226575399</v>
      </c>
      <c r="AT342" s="11">
        <f>IF(('OddsRatio_working_3-way'!X342=0),IF(Q342&gt;0,-Q342^(1/3),(-Q342)^(1/3)),'OddsRatio_working_3-way'!AN342-'OddsRatio_working_3-way'!R342/3)</f>
        <v>-7.8547657086307315E-2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9">
        <f t="shared" si="78"/>
        <v>0.77591002033656775</v>
      </c>
      <c r="E343" s="9">
        <f t="shared" si="79"/>
        <v>0.14065832901504033</v>
      </c>
      <c r="F343" s="9">
        <f t="shared" si="80"/>
        <v>8.3431650648391864E-2</v>
      </c>
      <c r="G343" s="9">
        <f t="shared" si="81"/>
        <v>1.1108047512947257</v>
      </c>
      <c r="H343" s="9">
        <f t="shared" si="82"/>
        <v>1.2888092353366287</v>
      </c>
      <c r="I343" s="9">
        <f t="shared" si="83"/>
        <v>7.1094261321209915</v>
      </c>
      <c r="J343" s="9">
        <f t="shared" si="84"/>
        <v>11.985858990304838</v>
      </c>
      <c r="K343" s="11">
        <f t="shared" si="85"/>
        <v>0.79365079365079361</v>
      </c>
      <c r="L343" s="11">
        <f t="shared" si="86"/>
        <v>0.15384615384615385</v>
      </c>
      <c r="M343" s="11">
        <f t="shared" si="87"/>
        <v>9.1827364554637275E-2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-0.15856982523649188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0.17546987243956938</v>
      </c>
      <c r="Q343" s="11">
        <f>2*'OddsRatio_working_3-way'!K343*'OddsRatio_working_3-way'!L343*'OddsRatio_working_3-way'!M343</f>
        <v>2.2424264848507271E-2</v>
      </c>
      <c r="R343" s="11">
        <f t="shared" si="88"/>
        <v>0</v>
      </c>
      <c r="S343" s="11">
        <f t="shared" si="89"/>
        <v>-1.1065779518762329</v>
      </c>
      <c r="T343" s="11">
        <f t="shared" si="90"/>
        <v>-0.14141571269983808</v>
      </c>
      <c r="U343" s="11">
        <f>'OddsRatio_working_3-way'!S343-'OddsRatio_working_3-way'!R343^2/3</f>
        <v>-1.1065779518762329</v>
      </c>
      <c r="V343" s="11">
        <f>'OddsRatio_working_3-way'!S343*'OddsRatio_working_3-way'!R343/3-2*'OddsRatio_working_3-way'!R343^3/27-'OddsRatio_working_3-way'!T343</f>
        <v>0.14141571269983808</v>
      </c>
      <c r="W343" s="11">
        <f>'OddsRatio_working_3-way'!V343^2+4*'OddsRatio_working_3-way'!U343^3/27</f>
        <v>-0.18074545384945093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0.2240222408868448</v>
      </c>
      <c r="Y343" s="11">
        <f>IF('OddsRatio_working_3-way'!W343&gt;=0,IF('OddsRatio_working_3-way'!V343+SQRT('OddsRatio_working_3-way'!W343)&gt;0,0,PI()),ACOS('OddsRatio_working_3-way'!V343/(2*'OddsRatio_working_3-way'!X343)))</f>
        <v>1.2496771408568117</v>
      </c>
      <c r="Z343" s="11">
        <f>'OddsRatio_working_3-way'!X343^(1/3)*COS('OddsRatio_working_3-way'!Y343/3)</f>
        <v>0.55540237564736283</v>
      </c>
      <c r="AA343" s="11">
        <f>'OddsRatio_working_3-way'!X343^(1/3)*COS(('OddsRatio_working_3-way'!Y343+2*PI())/3)</f>
        <v>-0.49051716187874961</v>
      </c>
      <c r="AB343" s="11">
        <f>'OddsRatio_working_3-way'!X343^(1/3)*COS(('OddsRatio_working_3-way'!Y343+4*PI())/3)</f>
        <v>-6.4885213768613406E-2</v>
      </c>
      <c r="AC343" s="11">
        <f>'OddsRatio_working_3-way'!X343^(1/3)*SIN('OddsRatio_working_3-way'!Y343/3)</f>
        <v>0.245738719817092</v>
      </c>
      <c r="AD343" s="11">
        <f>'OddsRatio_working_3-way'!X343^(1/3)*SIN(('OddsRatio_working_3-way'!Y343+2*PI())/3)</f>
        <v>0.35812320672429793</v>
      </c>
      <c r="AE343" s="11">
        <f>'OddsRatio_working_3-way'!X343^(1/3)*SIN(('OddsRatio_working_3-way'!Y343+4*PI())/3)</f>
        <v>-0.60386192654138993</v>
      </c>
      <c r="AF343" s="11">
        <f>-'OddsRatio_working_3-way'!U343/(3*'OddsRatio_working_3-way'!X343^(1/3))*COS(('OddsRatio_working_3-way'!Y343)/3)</f>
        <v>0.55540237564736283</v>
      </c>
      <c r="AG343" s="11">
        <f>-'OddsRatio_working_3-way'!U343/(3*'OddsRatio_working_3-way'!X343^(1/3))*COS(('OddsRatio_working_3-way'!Y343+2*PI())/3)</f>
        <v>-0.49051716187874961</v>
      </c>
      <c r="AH343" s="11">
        <f>-'OddsRatio_working_3-way'!U343/(3*'OddsRatio_working_3-way'!X343^(1/3))*COS(('OddsRatio_working_3-way'!Y343+4*PI())/3)</f>
        <v>-6.4885213768613406E-2</v>
      </c>
      <c r="AI343" s="11">
        <f>'OddsRatio_working_3-way'!U343/(3*'OddsRatio_working_3-way'!X343^(1/3))*SIN(('OddsRatio_working_3-way'!Y343)/3)</f>
        <v>-0.245738719817092</v>
      </c>
      <c r="AJ343" s="11">
        <f>'OddsRatio_working_3-way'!U343/(3*'OddsRatio_working_3-way'!X343^(1/3))*SIN(('OddsRatio_working_3-way'!Y343+2*PI())/3)</f>
        <v>-0.35812320672429793</v>
      </c>
      <c r="AK343" s="11">
        <f>'OddsRatio_working_3-way'!U343/(3*'OddsRatio_working_3-way'!X343^(1/3))*SIN(('OddsRatio_working_3-way'!Y343+4*PI())/3)</f>
        <v>0.60386192654138993</v>
      </c>
      <c r="AL343" s="11">
        <f>'OddsRatio_working_3-way'!Z343+'OddsRatio_working_3-way'!AF343</f>
        <v>1.1108047512947257</v>
      </c>
      <c r="AM343" s="11">
        <f>'OddsRatio_working_3-way'!AA343+'OddsRatio_working_3-way'!AG343</f>
        <v>-0.98103432375749922</v>
      </c>
      <c r="AN343" s="11">
        <f>'OddsRatio_working_3-way'!AB343+'OddsRatio_working_3-way'!AH343</f>
        <v>-0.12977042753722681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1.1108047512947257</v>
      </c>
      <c r="AS343" s="11">
        <f>IF(('OddsRatio_working_3-way'!X343=0),IF(Q343&gt;0,-Q343^(1/3),(-Q343)^(1/3)),'OddsRatio_working_3-way'!AM343-'OddsRatio_working_3-way'!R343/3)</f>
        <v>-0.98103432375749922</v>
      </c>
      <c r="AT343" s="11">
        <f>IF(('OddsRatio_working_3-way'!X343=0),IF(Q343&gt;0,-Q343^(1/3),(-Q343)^(1/3)),'OddsRatio_working_3-way'!AN343-'OddsRatio_working_3-way'!R343/3)</f>
        <v>-0.12977042753722681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9">
        <f t="shared" si="78"/>
        <v>0.17619523678544796</v>
      </c>
      <c r="E344" s="9">
        <f t="shared" si="79"/>
        <v>0.2154611410795291</v>
      </c>
      <c r="F344" s="9">
        <f t="shared" si="80"/>
        <v>0.60834362213502313</v>
      </c>
      <c r="G344" s="9">
        <f t="shared" si="81"/>
        <v>1.055422646810815</v>
      </c>
      <c r="H344" s="9">
        <f t="shared" si="82"/>
        <v>5.6755223253719107</v>
      </c>
      <c r="I344" s="9">
        <f t="shared" si="83"/>
        <v>4.6412081314973124</v>
      </c>
      <c r="J344" s="9">
        <f t="shared" si="84"/>
        <v>1.6438078145545971</v>
      </c>
      <c r="K344" s="11">
        <f t="shared" si="85"/>
        <v>0.18416206261510129</v>
      </c>
      <c r="L344" s="11">
        <f t="shared" si="86"/>
        <v>0.2247191011235955</v>
      </c>
      <c r="M344" s="11">
        <f t="shared" si="87"/>
        <v>0.6211180124223602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-0.23964420953681631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0.21823377927311183</v>
      </c>
      <c r="Q344" s="11">
        <f>2*'OddsRatio_working_3-way'!K344*'OddsRatio_working_3-way'!L344*'OddsRatio_working_3-way'!M344</f>
        <v>5.1409606424761327E-2</v>
      </c>
      <c r="R344" s="11">
        <f t="shared" si="88"/>
        <v>0</v>
      </c>
      <c r="S344" s="11">
        <f t="shared" si="89"/>
        <v>-0.91065742708706998</v>
      </c>
      <c r="T344" s="11">
        <f t="shared" si="90"/>
        <v>-0.21452471780614135</v>
      </c>
      <c r="U344" s="11">
        <f>'OddsRatio_working_3-way'!S344-'OddsRatio_working_3-way'!R344^2/3</f>
        <v>-0.91065742708706998</v>
      </c>
      <c r="V344" s="11">
        <f>'OddsRatio_working_3-way'!S344*'OddsRatio_working_3-way'!R344/3-2*'OddsRatio_working_3-way'!R344^3/27-'OddsRatio_working_3-way'!T344</f>
        <v>0.21452471780614135</v>
      </c>
      <c r="W344" s="11">
        <f>'OddsRatio_working_3-way'!V344^2+4*'OddsRatio_working_3-way'!U344^3/27</f>
        <v>-6.5861430832547696E-2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0.16724404726503145</v>
      </c>
      <c r="Y344" s="11">
        <f>IF('OddsRatio_working_3-way'!W344&gt;=0,IF('OddsRatio_working_3-way'!V344+SQRT('OddsRatio_working_3-way'!W344)&gt;0,0,PI()),ACOS('OddsRatio_working_3-way'!V344/(2*'OddsRatio_working_3-way'!X344)))</f>
        <v>0.87453678495965426</v>
      </c>
      <c r="Z344" s="11">
        <f>'OddsRatio_working_3-way'!X344^(1/3)*COS('OddsRatio_working_3-way'!Y344/3)</f>
        <v>0.5277113234054075</v>
      </c>
      <c r="AA344" s="11">
        <f>'OddsRatio_working_3-way'!X344^(1/3)*COS(('OddsRatio_working_3-way'!Y344+2*PI())/3)</f>
        <v>-0.4009867162966671</v>
      </c>
      <c r="AB344" s="11">
        <f>'OddsRatio_working_3-way'!X344^(1/3)*COS(('OddsRatio_working_3-way'!Y344+4*PI())/3)</f>
        <v>-0.12672460710874053</v>
      </c>
      <c r="AC344" s="11">
        <f>'OddsRatio_working_3-way'!X344^(1/3)*SIN('OddsRatio_working_3-way'!Y344/3)</f>
        <v>0.15834530256816409</v>
      </c>
      <c r="AD344" s="11">
        <f>'OddsRatio_working_3-way'!X344^(1/3)*SIN(('OddsRatio_working_3-way'!Y344+2*PI())/3)</f>
        <v>0.37783876064970651</v>
      </c>
      <c r="AE344" s="11">
        <f>'OddsRatio_working_3-way'!X344^(1/3)*SIN(('OddsRatio_working_3-way'!Y344+4*PI())/3)</f>
        <v>-0.53618406321787049</v>
      </c>
      <c r="AF344" s="11">
        <f>-'OddsRatio_working_3-way'!U344/(3*'OddsRatio_working_3-way'!X344^(1/3))*COS(('OddsRatio_working_3-way'!Y344)/3)</f>
        <v>0.5277113234054075</v>
      </c>
      <c r="AG344" s="11">
        <f>-'OddsRatio_working_3-way'!U344/(3*'OddsRatio_working_3-way'!X344^(1/3))*COS(('OddsRatio_working_3-way'!Y344+2*PI())/3)</f>
        <v>-0.4009867162966671</v>
      </c>
      <c r="AH344" s="11">
        <f>-'OddsRatio_working_3-way'!U344/(3*'OddsRatio_working_3-way'!X344^(1/3))*COS(('OddsRatio_working_3-way'!Y344+4*PI())/3)</f>
        <v>-0.12672460710874053</v>
      </c>
      <c r="AI344" s="11">
        <f>'OddsRatio_working_3-way'!U344/(3*'OddsRatio_working_3-way'!X344^(1/3))*SIN(('OddsRatio_working_3-way'!Y344)/3)</f>
        <v>-0.15834530256816409</v>
      </c>
      <c r="AJ344" s="11">
        <f>'OddsRatio_working_3-way'!U344/(3*'OddsRatio_working_3-way'!X344^(1/3))*SIN(('OddsRatio_working_3-way'!Y344+2*PI())/3)</f>
        <v>-0.37783876064970651</v>
      </c>
      <c r="AK344" s="11">
        <f>'OddsRatio_working_3-way'!U344/(3*'OddsRatio_working_3-way'!X344^(1/3))*SIN(('OddsRatio_working_3-way'!Y344+4*PI())/3)</f>
        <v>0.53618406321787049</v>
      </c>
      <c r="AL344" s="11">
        <f>'OddsRatio_working_3-way'!Z344+'OddsRatio_working_3-way'!AF344</f>
        <v>1.055422646810815</v>
      </c>
      <c r="AM344" s="11">
        <f>'OddsRatio_working_3-way'!AA344+'OddsRatio_working_3-way'!AG344</f>
        <v>-0.8019734325933342</v>
      </c>
      <c r="AN344" s="11">
        <f>'OddsRatio_working_3-way'!AB344+'OddsRatio_working_3-way'!AH344</f>
        <v>-0.25344921421748107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1.055422646810815</v>
      </c>
      <c r="AS344" s="11">
        <f>IF(('OddsRatio_working_3-way'!X344=0),IF(Q344&gt;0,-Q344^(1/3),(-Q344)^(1/3)),'OddsRatio_working_3-way'!AM344-'OddsRatio_working_3-way'!R344/3)</f>
        <v>-0.8019734325933342</v>
      </c>
      <c r="AT344" s="11">
        <f>IF(('OddsRatio_working_3-way'!X344=0),IF(Q344&gt;0,-Q344^(1/3),(-Q344)^(1/3)),'OddsRatio_working_3-way'!AN344-'OddsRatio_working_3-way'!R344/3)</f>
        <v>-0.25344921421748107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9">
        <f t="shared" si="78"/>
        <v>0.58612634270700659</v>
      </c>
      <c r="E345" s="9">
        <f t="shared" si="79"/>
        <v>0.22175378534997203</v>
      </c>
      <c r="F345" s="9">
        <f t="shared" si="80"/>
        <v>0.19211987194302155</v>
      </c>
      <c r="G345" s="9">
        <f t="shared" si="81"/>
        <v>1.0539056710943528</v>
      </c>
      <c r="H345" s="9">
        <f t="shared" si="82"/>
        <v>1.7061167996332165</v>
      </c>
      <c r="I345" s="9">
        <f t="shared" si="83"/>
        <v>4.5095058847441951</v>
      </c>
      <c r="J345" s="9">
        <f t="shared" si="84"/>
        <v>5.2050836276664683</v>
      </c>
      <c r="K345" s="11">
        <f t="shared" si="85"/>
        <v>0.5988023952095809</v>
      </c>
      <c r="L345" s="11">
        <f t="shared" si="86"/>
        <v>0.23094688221709006</v>
      </c>
      <c r="M345" s="11">
        <f t="shared" si="87"/>
        <v>0.20040080160320639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-0.24671015081288983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0.22143275640077154</v>
      </c>
      <c r="Q345" s="11">
        <f>2*'OddsRatio_working_3-way'!K345*'OddsRatio_working_3-way'!L345*'OddsRatio_working_3-way'!M345</f>
        <v>5.5427473441995376E-2</v>
      </c>
      <c r="R345" s="11">
        <f t="shared" si="88"/>
        <v>0</v>
      </c>
      <c r="S345" s="11">
        <f t="shared" si="89"/>
        <v>-0.89754213870474586</v>
      </c>
      <c r="T345" s="11">
        <f t="shared" si="90"/>
        <v>-0.22466636763573111</v>
      </c>
      <c r="U345" s="11">
        <f>'OddsRatio_working_3-way'!S345-'OddsRatio_working_3-way'!R345^2/3</f>
        <v>-0.89754213870474586</v>
      </c>
      <c r="V345" s="11">
        <f>'OddsRatio_working_3-way'!S345*'OddsRatio_working_3-way'!R345/3-2*'OddsRatio_working_3-way'!R345^3/27-'OddsRatio_working_3-way'!T345</f>
        <v>0.22466636763573111</v>
      </c>
      <c r="W345" s="11">
        <f>'OddsRatio_working_3-way'!V345^2+4*'OddsRatio_working_3-way'!U345^3/27</f>
        <v>-5.6642607420208983E-2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0.16364411398431236</v>
      </c>
      <c r="Y345" s="11">
        <f>IF('OddsRatio_working_3-way'!W345&gt;=0,IF('OddsRatio_working_3-way'!V345+SQRT('OddsRatio_working_3-way'!W345)&gt;0,0,PI()),ACOS('OddsRatio_working_3-way'!V345/(2*'OddsRatio_working_3-way'!X345)))</f>
        <v>0.81420316156817574</v>
      </c>
      <c r="Z345" s="11">
        <f>'OddsRatio_working_3-way'!X345^(1/3)*COS('OddsRatio_working_3-way'!Y345/3)</f>
        <v>0.52695283554717642</v>
      </c>
      <c r="AA345" s="11">
        <f>'OddsRatio_working_3-way'!X345^(1/3)*COS(('OddsRatio_working_3-way'!Y345+2*PI())/3)</f>
        <v>-0.39046486806643677</v>
      </c>
      <c r="AB345" s="11">
        <f>'OddsRatio_working_3-way'!X345^(1/3)*COS(('OddsRatio_working_3-way'!Y345+4*PI())/3)</f>
        <v>-0.13648796748073955</v>
      </c>
      <c r="AC345" s="11">
        <f>'OddsRatio_working_3-way'!X345^(1/3)*SIN('OddsRatio_working_3-way'!Y345/3)</f>
        <v>0.1466336319210991</v>
      </c>
      <c r="AD345" s="11">
        <f>'OddsRatio_working_3-way'!X345^(1/3)*SIN(('OddsRatio_working_3-way'!Y345+2*PI())/3)</f>
        <v>0.38303772621954885</v>
      </c>
      <c r="AE345" s="11">
        <f>'OddsRatio_working_3-way'!X345^(1/3)*SIN(('OddsRatio_working_3-way'!Y345+4*PI())/3)</f>
        <v>-0.52967135814064792</v>
      </c>
      <c r="AF345" s="11">
        <f>-'OddsRatio_working_3-way'!U345/(3*'OddsRatio_working_3-way'!X345^(1/3))*COS(('OddsRatio_working_3-way'!Y345)/3)</f>
        <v>0.52695283554717642</v>
      </c>
      <c r="AG345" s="11">
        <f>-'OddsRatio_working_3-way'!U345/(3*'OddsRatio_working_3-way'!X345^(1/3))*COS(('OddsRatio_working_3-way'!Y345+2*PI())/3)</f>
        <v>-0.39046486806643677</v>
      </c>
      <c r="AH345" s="11">
        <f>-'OddsRatio_working_3-way'!U345/(3*'OddsRatio_working_3-way'!X345^(1/3))*COS(('OddsRatio_working_3-way'!Y345+4*PI())/3)</f>
        <v>-0.13648796748073955</v>
      </c>
      <c r="AI345" s="11">
        <f>'OddsRatio_working_3-way'!U345/(3*'OddsRatio_working_3-way'!X345^(1/3))*SIN(('OddsRatio_working_3-way'!Y345)/3)</f>
        <v>-0.1466336319210991</v>
      </c>
      <c r="AJ345" s="11">
        <f>'OddsRatio_working_3-way'!U345/(3*'OddsRatio_working_3-way'!X345^(1/3))*SIN(('OddsRatio_working_3-way'!Y345+2*PI())/3)</f>
        <v>-0.38303772621954885</v>
      </c>
      <c r="AK345" s="11">
        <f>'OddsRatio_working_3-way'!U345/(3*'OddsRatio_working_3-way'!X345^(1/3))*SIN(('OddsRatio_working_3-way'!Y345+4*PI())/3)</f>
        <v>0.52967135814064792</v>
      </c>
      <c r="AL345" s="11">
        <f>'OddsRatio_working_3-way'!Z345+'OddsRatio_working_3-way'!AF345</f>
        <v>1.0539056710943528</v>
      </c>
      <c r="AM345" s="11">
        <f>'OddsRatio_working_3-way'!AA345+'OddsRatio_working_3-way'!AG345</f>
        <v>-0.78092973613287353</v>
      </c>
      <c r="AN345" s="11">
        <f>'OddsRatio_working_3-way'!AB345+'OddsRatio_working_3-way'!AH345</f>
        <v>-0.27297593496147909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1.0539056710943528</v>
      </c>
      <c r="AS345" s="11">
        <f>IF(('OddsRatio_working_3-way'!X345=0),IF(Q345&gt;0,-Q345^(1/3),(-Q345)^(1/3)),'OddsRatio_working_3-way'!AM345-'OddsRatio_working_3-way'!R345/3)</f>
        <v>-0.78092973613287353</v>
      </c>
      <c r="AT345" s="11">
        <f>IF(('OddsRatio_working_3-way'!X345=0),IF(Q345&gt;0,-Q345^(1/3),(-Q345)^(1/3)),'OddsRatio_working_3-way'!AN345-'OddsRatio_working_3-way'!R345/3)</f>
        <v>-0.27297593496147909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9">
        <f t="shared" si="78"/>
        <v>0.17574951168248679</v>
      </c>
      <c r="E346" s="9">
        <f t="shared" si="79"/>
        <v>0.22705901067579659</v>
      </c>
      <c r="F346" s="9">
        <f t="shared" si="80"/>
        <v>0.59719147764171665</v>
      </c>
      <c r="G346" s="9">
        <f t="shared" si="81"/>
        <v>1.0539137609100602</v>
      </c>
      <c r="H346" s="9">
        <f t="shared" si="82"/>
        <v>5.6899162360497684</v>
      </c>
      <c r="I346" s="9">
        <f t="shared" si="83"/>
        <v>4.4041414477394936</v>
      </c>
      <c r="J346" s="9">
        <f t="shared" si="84"/>
        <v>1.6745048069824386</v>
      </c>
      <c r="K346" s="11">
        <f t="shared" si="85"/>
        <v>0.18348623853211007</v>
      </c>
      <c r="L346" s="11">
        <f t="shared" si="86"/>
        <v>0.23640661938534277</v>
      </c>
      <c r="M346" s="11">
        <f t="shared" si="87"/>
        <v>0.6097560975609756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-0.2433110257317681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0.22006076004542979</v>
      </c>
      <c r="Q346" s="11">
        <f>2*'OddsRatio_working_3-way'!K346*'OddsRatio_working_3-way'!L346*'OddsRatio_working_3-way'!M346</f>
        <v>5.289922116476678E-2</v>
      </c>
      <c r="R346" s="11">
        <f t="shared" si="88"/>
        <v>0</v>
      </c>
      <c r="S346" s="11">
        <f t="shared" si="89"/>
        <v>-0.90444220266462583</v>
      </c>
      <c r="T346" s="11">
        <f t="shared" si="90"/>
        <v>-0.21741399102515044</v>
      </c>
      <c r="U346" s="11">
        <f>'OddsRatio_working_3-way'!S346-'OddsRatio_working_3-way'!R346^2/3</f>
        <v>-0.90444220266462583</v>
      </c>
      <c r="V346" s="11">
        <f>'OddsRatio_working_3-way'!S346*'OddsRatio_working_3-way'!R346/3-2*'OddsRatio_working_3-way'!R346^3/27-'OddsRatio_working_3-way'!T346</f>
        <v>0.21741399102515044</v>
      </c>
      <c r="W346" s="11">
        <f>'OddsRatio_working_3-way'!V346^2+4*'OddsRatio_working_3-way'!U346^3/27</f>
        <v>-6.2338255718062986E-2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0.16553481447383447</v>
      </c>
      <c r="Y346" s="11">
        <f>IF('OddsRatio_working_3-way'!W346&gt;=0,IF('OddsRatio_working_3-way'!V346+SQRT('OddsRatio_working_3-way'!W346)&gt;0,0,PI()),ACOS('OddsRatio_working_3-way'!V346/(2*'OddsRatio_working_3-way'!X346)))</f>
        <v>0.85435945900601462</v>
      </c>
      <c r="Z346" s="11">
        <f>'OddsRatio_working_3-way'!X346^(1/3)*COS('OddsRatio_working_3-way'!Y346/3)</f>
        <v>0.52695688045503009</v>
      </c>
      <c r="AA346" s="11">
        <f>'OddsRatio_working_3-way'!X346^(1/3)*COS(('OddsRatio_working_3-way'!Y346+2*PI())/3)</f>
        <v>-0.39707441798127741</v>
      </c>
      <c r="AB346" s="11">
        <f>'OddsRatio_working_3-way'!X346^(1/3)*COS(('OddsRatio_working_3-way'!Y346+4*PI())/3)</f>
        <v>-0.12988246247375262</v>
      </c>
      <c r="AC346" s="11">
        <f>'OddsRatio_working_3-way'!X346^(1/3)*SIN('OddsRatio_working_3-way'!Y346/3)</f>
        <v>0.154263347437572</v>
      </c>
      <c r="AD346" s="11">
        <f>'OddsRatio_working_3-way'!X346^(1/3)*SIN(('OddsRatio_working_3-way'!Y346+2*PI())/3)</f>
        <v>0.37922637145426968</v>
      </c>
      <c r="AE346" s="11">
        <f>'OddsRatio_working_3-way'!X346^(1/3)*SIN(('OddsRatio_working_3-way'!Y346+4*PI())/3)</f>
        <v>-0.5334897188918416</v>
      </c>
      <c r="AF346" s="11">
        <f>-'OddsRatio_working_3-way'!U346/(3*'OddsRatio_working_3-way'!X346^(1/3))*COS(('OddsRatio_working_3-way'!Y346)/3)</f>
        <v>0.52695688045503009</v>
      </c>
      <c r="AG346" s="11">
        <f>-'OddsRatio_working_3-way'!U346/(3*'OddsRatio_working_3-way'!X346^(1/3))*COS(('OddsRatio_working_3-way'!Y346+2*PI())/3)</f>
        <v>-0.39707441798127741</v>
      </c>
      <c r="AH346" s="11">
        <f>-'OddsRatio_working_3-way'!U346/(3*'OddsRatio_working_3-way'!X346^(1/3))*COS(('OddsRatio_working_3-way'!Y346+4*PI())/3)</f>
        <v>-0.12988246247375262</v>
      </c>
      <c r="AI346" s="11">
        <f>'OddsRatio_working_3-way'!U346/(3*'OddsRatio_working_3-way'!X346^(1/3))*SIN(('OddsRatio_working_3-way'!Y346)/3)</f>
        <v>-0.154263347437572</v>
      </c>
      <c r="AJ346" s="11">
        <f>'OddsRatio_working_3-way'!U346/(3*'OddsRatio_working_3-way'!X346^(1/3))*SIN(('OddsRatio_working_3-way'!Y346+2*PI())/3)</f>
        <v>-0.37922637145426968</v>
      </c>
      <c r="AK346" s="11">
        <f>'OddsRatio_working_3-way'!U346/(3*'OddsRatio_working_3-way'!X346^(1/3))*SIN(('OddsRatio_working_3-way'!Y346+4*PI())/3)</f>
        <v>0.5334897188918416</v>
      </c>
      <c r="AL346" s="11">
        <f>'OddsRatio_working_3-way'!Z346+'OddsRatio_working_3-way'!AF346</f>
        <v>1.0539137609100602</v>
      </c>
      <c r="AM346" s="11">
        <f>'OddsRatio_working_3-way'!AA346+'OddsRatio_working_3-way'!AG346</f>
        <v>-0.79414883596255481</v>
      </c>
      <c r="AN346" s="11">
        <f>'OddsRatio_working_3-way'!AB346+'OddsRatio_working_3-way'!AH346</f>
        <v>-0.25976492494750525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1.0539137609100602</v>
      </c>
      <c r="AS346" s="11">
        <f>IF(('OddsRatio_working_3-way'!X346=0),IF(Q346&gt;0,-Q346^(1/3),(-Q346)^(1/3)),'OddsRatio_working_3-way'!AM346-'OddsRatio_working_3-way'!R346/3)</f>
        <v>-0.79414883596255481</v>
      </c>
      <c r="AT346" s="11">
        <f>IF(('OddsRatio_working_3-way'!X346=0),IF(Q346&gt;0,-Q346^(1/3),(-Q346)^(1/3)),'OddsRatio_working_3-way'!AN346-'OddsRatio_working_3-way'!R346/3)</f>
        <v>-0.25976492494750525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9">
        <f t="shared" si="78"/>
        <v>0.23108879472371702</v>
      </c>
      <c r="E347" s="9">
        <f t="shared" si="79"/>
        <v>0.21985455049721678</v>
      </c>
      <c r="F347" s="9">
        <f t="shared" si="80"/>
        <v>0.54905665477906618</v>
      </c>
      <c r="G347" s="9">
        <f t="shared" si="81"/>
        <v>1.0529559906811907</v>
      </c>
      <c r="H347" s="9">
        <f t="shared" si="82"/>
        <v>4.3273409305525634</v>
      </c>
      <c r="I347" s="9">
        <f t="shared" si="83"/>
        <v>4.5484616885956122</v>
      </c>
      <c r="J347" s="9">
        <f t="shared" si="84"/>
        <v>1.8213056727313286</v>
      </c>
      <c r="K347" s="11">
        <f t="shared" si="85"/>
        <v>0.24038461538461536</v>
      </c>
      <c r="L347" s="11">
        <f t="shared" si="86"/>
        <v>0.22883295194508008</v>
      </c>
      <c r="M347" s="11">
        <f t="shared" si="87"/>
        <v>0.5617977528089888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-0.25669464942277531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0.22590331659444357</v>
      </c>
      <c r="Q347" s="11">
        <f>2*'OddsRatio_working_3-way'!K347*'OddsRatio_working_3-way'!L347*'OddsRatio_working_3-way'!M347</f>
        <v>6.1806652967016013E-2</v>
      </c>
      <c r="R347" s="11">
        <f t="shared" si="88"/>
        <v>0</v>
      </c>
      <c r="S347" s="11">
        <f t="shared" si="89"/>
        <v>-0.88004684594099769</v>
      </c>
      <c r="T347" s="11">
        <f t="shared" si="90"/>
        <v>-0.2407788908183304</v>
      </c>
      <c r="U347" s="11">
        <f>'OddsRatio_working_3-way'!S347-'OddsRatio_working_3-way'!R347^2/3</f>
        <v>-0.88004684594099769</v>
      </c>
      <c r="V347" s="11">
        <f>'OddsRatio_working_3-way'!S347*'OddsRatio_working_3-way'!R347/3-2*'OddsRatio_working_3-way'!R347^3/27-'OddsRatio_working_3-way'!T347</f>
        <v>0.2407788908183304</v>
      </c>
      <c r="W347" s="11">
        <f>'OddsRatio_working_3-way'!V347^2+4*'OddsRatio_working_3-way'!U347^3/27</f>
        <v>-4.3000464741304895E-2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0.15888277046694707</v>
      </c>
      <c r="Y347" s="11">
        <f>IF('OddsRatio_working_3-way'!W347&gt;=0,IF('OddsRatio_working_3-way'!V347+SQRT('OddsRatio_working_3-way'!W347)&gt;0,0,PI()),ACOS('OddsRatio_working_3-way'!V347/(2*'OddsRatio_working_3-way'!X347)))</f>
        <v>0.71097651600521683</v>
      </c>
      <c r="Z347" s="11">
        <f>'OddsRatio_working_3-way'!X347^(1/3)*COS('OddsRatio_working_3-way'!Y347/3)</f>
        <v>0.52647799534059536</v>
      </c>
      <c r="AA347" s="11">
        <f>'OddsRatio_working_3-way'!X347^(1/3)*COS(('OddsRatio_working_3-way'!Y347+2*PI())/3)</f>
        <v>-0.37336348087844001</v>
      </c>
      <c r="AB347" s="11">
        <f>'OddsRatio_working_3-way'!X347^(1/3)*COS(('OddsRatio_working_3-way'!Y347+4*PI())/3)</f>
        <v>-0.15311451446215502</v>
      </c>
      <c r="AC347" s="11">
        <f>'OddsRatio_working_3-way'!X347^(1/3)*SIN('OddsRatio_working_3-way'!Y347/3)</f>
        <v>0.1271608000491789</v>
      </c>
      <c r="AD347" s="11">
        <f>'OddsRatio_working_3-way'!X347^(1/3)*SIN(('OddsRatio_working_3-way'!Y347+2*PI())/3)</f>
        <v>0.39236291847387156</v>
      </c>
      <c r="AE347" s="11">
        <f>'OddsRatio_working_3-way'!X347^(1/3)*SIN(('OddsRatio_working_3-way'!Y347+4*PI())/3)</f>
        <v>-0.51952371852305046</v>
      </c>
      <c r="AF347" s="11">
        <f>-'OddsRatio_working_3-way'!U347/(3*'OddsRatio_working_3-way'!X347^(1/3))*COS(('OddsRatio_working_3-way'!Y347)/3)</f>
        <v>0.52647799534059536</v>
      </c>
      <c r="AG347" s="11">
        <f>-'OddsRatio_working_3-way'!U347/(3*'OddsRatio_working_3-way'!X347^(1/3))*COS(('OddsRatio_working_3-way'!Y347+2*PI())/3)</f>
        <v>-0.37336348087844001</v>
      </c>
      <c r="AH347" s="11">
        <f>-'OddsRatio_working_3-way'!U347/(3*'OddsRatio_working_3-way'!X347^(1/3))*COS(('OddsRatio_working_3-way'!Y347+4*PI())/3)</f>
        <v>-0.15311451446215502</v>
      </c>
      <c r="AI347" s="11">
        <f>'OddsRatio_working_3-way'!U347/(3*'OddsRatio_working_3-way'!X347^(1/3))*SIN(('OddsRatio_working_3-way'!Y347)/3)</f>
        <v>-0.1271608000491789</v>
      </c>
      <c r="AJ347" s="11">
        <f>'OddsRatio_working_3-way'!U347/(3*'OddsRatio_working_3-way'!X347^(1/3))*SIN(('OddsRatio_working_3-way'!Y347+2*PI())/3)</f>
        <v>-0.39236291847387156</v>
      </c>
      <c r="AK347" s="11">
        <f>'OddsRatio_working_3-way'!U347/(3*'OddsRatio_working_3-way'!X347^(1/3))*SIN(('OddsRatio_working_3-way'!Y347+4*PI())/3)</f>
        <v>0.51952371852305046</v>
      </c>
      <c r="AL347" s="11">
        <f>'OddsRatio_working_3-way'!Z347+'OddsRatio_working_3-way'!AF347</f>
        <v>1.0529559906811907</v>
      </c>
      <c r="AM347" s="11">
        <f>'OddsRatio_working_3-way'!AA347+'OddsRatio_working_3-way'!AG347</f>
        <v>-0.74672696175688003</v>
      </c>
      <c r="AN347" s="11">
        <f>'OddsRatio_working_3-way'!AB347+'OddsRatio_working_3-way'!AH347</f>
        <v>-0.30622902892431003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1.0529559906811907</v>
      </c>
      <c r="AS347" s="11">
        <f>IF(('OddsRatio_working_3-way'!X347=0),IF(Q347&gt;0,-Q347^(1/3),(-Q347)^(1/3)),'OddsRatio_working_3-way'!AM347-'OddsRatio_working_3-way'!R347/3)</f>
        <v>-0.74672696175688003</v>
      </c>
      <c r="AT347" s="11">
        <f>IF(('OddsRatio_working_3-way'!X347=0),IF(Q347&gt;0,-Q347^(1/3),(-Q347)^(1/3)),'OddsRatio_working_3-way'!AN347-'OddsRatio_working_3-way'!R347/3)</f>
        <v>-0.30622902892431003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9">
        <f t="shared" si="78"/>
        <v>0.75361462159320658</v>
      </c>
      <c r="E348" s="9">
        <f t="shared" si="79"/>
        <v>0.16076879287916063</v>
      </c>
      <c r="F348" s="9">
        <f t="shared" si="80"/>
        <v>8.561658552763278E-2</v>
      </c>
      <c r="G348" s="9">
        <f t="shared" si="81"/>
        <v>1.0897938696479166</v>
      </c>
      <c r="H348" s="9">
        <f t="shared" si="82"/>
        <v>1.3269381608943751</v>
      </c>
      <c r="I348" s="9">
        <f t="shared" si="83"/>
        <v>6.2201126356135203</v>
      </c>
      <c r="J348" s="9">
        <f t="shared" si="84"/>
        <v>11.679979922549583</v>
      </c>
      <c r="K348" s="11">
        <f t="shared" si="85"/>
        <v>0.76923076923076916</v>
      </c>
      <c r="L348" s="11">
        <f t="shared" si="86"/>
        <v>0.17271157167530224</v>
      </c>
      <c r="M348" s="11">
        <f t="shared" si="87"/>
        <v>9.2592592592592587E-2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-0.17323561105944529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0.18316775657017451</v>
      </c>
      <c r="Q348" s="11">
        <f>2*'OddsRatio_working_3-way'!K348*'OddsRatio_working_3-way'!L348*'OddsRatio_working_3-way'!M348</f>
        <v>2.4602787987934787E-2</v>
      </c>
      <c r="R348" s="11">
        <f t="shared" si="88"/>
        <v>0</v>
      </c>
      <c r="S348" s="11">
        <f t="shared" si="89"/>
        <v>-1.0573331629102576</v>
      </c>
      <c r="T348" s="11">
        <f t="shared" si="90"/>
        <v>-0.14201922940366118</v>
      </c>
      <c r="U348" s="11">
        <f>'OddsRatio_working_3-way'!S348-'OddsRatio_working_3-way'!R348^2/3</f>
        <v>-1.0573331629102576</v>
      </c>
      <c r="V348" s="11">
        <f>'OddsRatio_working_3-way'!S348*'OddsRatio_working_3-way'!R348/3-2*'OddsRatio_working_3-way'!R348^3/27-'OddsRatio_working_3-way'!T348</f>
        <v>0.14201922940366118</v>
      </c>
      <c r="W348" s="11">
        <f>'OddsRatio_working_3-way'!V348^2+4*'OddsRatio_working_3-way'!U348^3/27</f>
        <v>-0.15494894185664188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0.20923575422059898</v>
      </c>
      <c r="Y348" s="11">
        <f>IF('OddsRatio_working_3-way'!W348&gt;=0,IF('OddsRatio_working_3-way'!V348+SQRT('OddsRatio_working_3-way'!W348)&gt;0,0,PI()),ACOS('OddsRatio_working_3-way'!V348/(2*'OddsRatio_working_3-way'!X348)))</f>
        <v>1.2245427706121541</v>
      </c>
      <c r="Z348" s="11">
        <f>'OddsRatio_working_3-way'!X348^(1/3)*COS('OddsRatio_working_3-way'!Y348/3)</f>
        <v>0.54489693482395829</v>
      </c>
      <c r="AA348" s="11">
        <f>'OddsRatio_working_3-way'!X348^(1/3)*COS(('OddsRatio_working_3-way'!Y348+2*PI())/3)</f>
        <v>-0.47652881566274929</v>
      </c>
      <c r="AB348" s="11">
        <f>'OddsRatio_working_3-way'!X348^(1/3)*COS(('OddsRatio_working_3-way'!Y348+4*PI())/3)</f>
        <v>-6.8368119161209148E-2</v>
      </c>
      <c r="AC348" s="11">
        <f>'OddsRatio_working_3-way'!X348^(1/3)*SIN('OddsRatio_working_3-way'!Y348/3)</f>
        <v>0.23565168799778941</v>
      </c>
      <c r="AD348" s="11">
        <f>'OddsRatio_working_3-way'!X348^(1/3)*SIN(('OddsRatio_working_3-way'!Y348+2*PI())/3)</f>
        <v>0.35406874400292671</v>
      </c>
      <c r="AE348" s="11">
        <f>'OddsRatio_working_3-way'!X348^(1/3)*SIN(('OddsRatio_working_3-way'!Y348+4*PI())/3)</f>
        <v>-0.58972043200071611</v>
      </c>
      <c r="AF348" s="11">
        <f>-'OddsRatio_working_3-way'!U348/(3*'OddsRatio_working_3-way'!X348^(1/3))*COS(('OddsRatio_working_3-way'!Y348)/3)</f>
        <v>0.54489693482395818</v>
      </c>
      <c r="AG348" s="11">
        <f>-'OddsRatio_working_3-way'!U348/(3*'OddsRatio_working_3-way'!X348^(1/3))*COS(('OddsRatio_working_3-way'!Y348+2*PI())/3)</f>
        <v>-0.47652881566274924</v>
      </c>
      <c r="AH348" s="11">
        <f>-'OddsRatio_working_3-way'!U348/(3*'OddsRatio_working_3-way'!X348^(1/3))*COS(('OddsRatio_working_3-way'!Y348+4*PI())/3)</f>
        <v>-6.8368119161209134E-2</v>
      </c>
      <c r="AI348" s="11">
        <f>'OddsRatio_working_3-way'!U348/(3*'OddsRatio_working_3-way'!X348^(1/3))*SIN(('OddsRatio_working_3-way'!Y348)/3)</f>
        <v>-0.23565168799778935</v>
      </c>
      <c r="AJ348" s="11">
        <f>'OddsRatio_working_3-way'!U348/(3*'OddsRatio_working_3-way'!X348^(1/3))*SIN(('OddsRatio_working_3-way'!Y348+2*PI())/3)</f>
        <v>-0.35406874400292665</v>
      </c>
      <c r="AK348" s="11">
        <f>'OddsRatio_working_3-way'!U348/(3*'OddsRatio_working_3-way'!X348^(1/3))*SIN(('OddsRatio_working_3-way'!Y348+4*PI())/3)</f>
        <v>0.589720432000716</v>
      </c>
      <c r="AL348" s="11">
        <f>'OddsRatio_working_3-way'!Z348+'OddsRatio_working_3-way'!AF348</f>
        <v>1.0897938696479166</v>
      </c>
      <c r="AM348" s="11">
        <f>'OddsRatio_working_3-way'!AA348+'OddsRatio_working_3-way'!AG348</f>
        <v>-0.95305763132549859</v>
      </c>
      <c r="AN348" s="11">
        <f>'OddsRatio_working_3-way'!AB348+'OddsRatio_working_3-way'!AH348</f>
        <v>-0.13673623832241827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1.0897938696479166</v>
      </c>
      <c r="AS348" s="11">
        <f>IF(('OddsRatio_working_3-way'!X348=0),IF(Q348&gt;0,-Q348^(1/3),(-Q348)^(1/3)),'OddsRatio_working_3-way'!AM348-'OddsRatio_working_3-way'!R348/3)</f>
        <v>-0.95305763132549859</v>
      </c>
      <c r="AT348" s="11">
        <f>IF(('OddsRatio_working_3-way'!X348=0),IF(Q348&gt;0,-Q348^(1/3),(-Q348)^(1/3)),'OddsRatio_working_3-way'!AN348-'OddsRatio_working_3-way'!R348/3)</f>
        <v>-0.13673623832241827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9">
        <f t="shared" si="78"/>
        <v>0.35782845395585672</v>
      </c>
      <c r="E349" s="9">
        <f t="shared" si="79"/>
        <v>0.30221638695035186</v>
      </c>
      <c r="F349" s="9">
        <f t="shared" si="80"/>
        <v>0.33995515909379131</v>
      </c>
      <c r="G349" s="9">
        <f t="shared" si="81"/>
        <v>1.0494942804677476</v>
      </c>
      <c r="H349" s="9">
        <f t="shared" si="82"/>
        <v>2.794635219599849</v>
      </c>
      <c r="I349" s="9">
        <f t="shared" si="83"/>
        <v>3.3088874170290445</v>
      </c>
      <c r="J349" s="9">
        <f t="shared" si="84"/>
        <v>2.9415644188653327</v>
      </c>
      <c r="K349" s="11">
        <f t="shared" si="85"/>
        <v>0.36900369003690037</v>
      </c>
      <c r="L349" s="11">
        <f t="shared" si="86"/>
        <v>0.3125</v>
      </c>
      <c r="M349" s="11">
        <f t="shared" si="87"/>
        <v>0.35087719298245612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-0.28159594095940943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0.23305496212856863</v>
      </c>
      <c r="Q349" s="11">
        <f>2*'OddsRatio_working_3-way'!K349*'OddsRatio_working_3-way'!L349*'OddsRatio_working_3-way'!M349</f>
        <v>8.0921861850197438E-2</v>
      </c>
      <c r="R349" s="11">
        <f t="shared" si="88"/>
        <v>0</v>
      </c>
      <c r="S349" s="11">
        <f t="shared" si="89"/>
        <v>-0.82762188025345962</v>
      </c>
      <c r="T349" s="11">
        <f t="shared" si="90"/>
        <v>-0.2873687084213401</v>
      </c>
      <c r="U349" s="11">
        <f>'OddsRatio_working_3-way'!S349-'OddsRatio_working_3-way'!R349^2/3</f>
        <v>-0.82762188025345962</v>
      </c>
      <c r="V349" s="11">
        <f>'OddsRatio_working_3-way'!S349*'OddsRatio_working_3-way'!R349/3-2*'OddsRatio_working_3-way'!R349^3/27-'OddsRatio_working_3-way'!T349</f>
        <v>0.2873687084213401</v>
      </c>
      <c r="W349" s="11">
        <f>'OddsRatio_working_3-way'!V349^2+4*'OddsRatio_working_3-way'!U349^3/27</f>
        <v>-1.4023674276235909E-3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0.14489922533210173</v>
      </c>
      <c r="Y349" s="11">
        <f>IF('OddsRatio_working_3-way'!W349&gt;=0,IF('OddsRatio_working_3-way'!V349+SQRT('OddsRatio_working_3-way'!W349)&gt;0,0,PI()),ACOS('OddsRatio_working_3-way'!V349/(2*'OddsRatio_working_3-way'!X349)))</f>
        <v>0.12958387834352458</v>
      </c>
      <c r="Z349" s="11">
        <f>'OddsRatio_working_3-way'!X349^(1/3)*COS('OddsRatio_working_3-way'!Y349/3)</f>
        <v>0.52474714023387381</v>
      </c>
      <c r="AA349" s="11">
        <f>'OddsRatio_working_3-way'!X349^(1/3)*COS(('OddsRatio_working_3-way'!Y349+2*PI())/3)</f>
        <v>-0.2820153413110853</v>
      </c>
      <c r="AB349" s="11">
        <f>'OddsRatio_working_3-way'!X349^(1/3)*COS(('OddsRatio_working_3-way'!Y349+4*PI())/3)</f>
        <v>-0.24273179892278862</v>
      </c>
      <c r="AC349" s="11">
        <f>'OddsRatio_working_3-way'!X349^(1/3)*SIN('OddsRatio_working_3-way'!Y349/3)</f>
        <v>2.2680363772605214E-2</v>
      </c>
      <c r="AD349" s="11">
        <f>'OddsRatio_working_3-way'!X349^(1/3)*SIN(('OddsRatio_working_3-way'!Y349+2*PI())/3)</f>
        <v>0.44310417211946745</v>
      </c>
      <c r="AE349" s="11">
        <f>'OddsRatio_working_3-way'!X349^(1/3)*SIN(('OddsRatio_working_3-way'!Y349+4*PI())/3)</f>
        <v>-0.46578453589207258</v>
      </c>
      <c r="AF349" s="11">
        <f>-'OddsRatio_working_3-way'!U349/(3*'OddsRatio_working_3-way'!X349^(1/3))*COS(('OddsRatio_working_3-way'!Y349)/3)</f>
        <v>0.52474714023387381</v>
      </c>
      <c r="AG349" s="11">
        <f>-'OddsRatio_working_3-way'!U349/(3*'OddsRatio_working_3-way'!X349^(1/3))*COS(('OddsRatio_working_3-way'!Y349+2*PI())/3)</f>
        <v>-0.2820153413110853</v>
      </c>
      <c r="AH349" s="11">
        <f>-'OddsRatio_working_3-way'!U349/(3*'OddsRatio_working_3-way'!X349^(1/3))*COS(('OddsRatio_working_3-way'!Y349+4*PI())/3)</f>
        <v>-0.24273179892278862</v>
      </c>
      <c r="AI349" s="11">
        <f>'OddsRatio_working_3-way'!U349/(3*'OddsRatio_working_3-way'!X349^(1/3))*SIN(('OddsRatio_working_3-way'!Y349)/3)</f>
        <v>-2.2680363772605214E-2</v>
      </c>
      <c r="AJ349" s="11">
        <f>'OddsRatio_working_3-way'!U349/(3*'OddsRatio_working_3-way'!X349^(1/3))*SIN(('OddsRatio_working_3-way'!Y349+2*PI())/3)</f>
        <v>-0.44310417211946745</v>
      </c>
      <c r="AK349" s="11">
        <f>'OddsRatio_working_3-way'!U349/(3*'OddsRatio_working_3-way'!X349^(1/3))*SIN(('OddsRatio_working_3-way'!Y349+4*PI())/3)</f>
        <v>0.46578453589207258</v>
      </c>
      <c r="AL349" s="11">
        <f>'OddsRatio_working_3-way'!Z349+'OddsRatio_working_3-way'!AF349</f>
        <v>1.0494942804677476</v>
      </c>
      <c r="AM349" s="11">
        <f>'OddsRatio_working_3-way'!AA349+'OddsRatio_working_3-way'!AG349</f>
        <v>-0.5640306826221706</v>
      </c>
      <c r="AN349" s="11">
        <f>'OddsRatio_working_3-way'!AB349+'OddsRatio_working_3-way'!AH349</f>
        <v>-0.48546359784557724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1.0494942804677476</v>
      </c>
      <c r="AS349" s="11">
        <f>IF(('OddsRatio_working_3-way'!X349=0),IF(Q349&gt;0,-Q349^(1/3),(-Q349)^(1/3)),'OddsRatio_working_3-way'!AM349-'OddsRatio_working_3-way'!R349/3)</f>
        <v>-0.5640306826221706</v>
      </c>
      <c r="AT349" s="11">
        <f>IF(('OddsRatio_working_3-way'!X349=0),IF(Q349&gt;0,-Q349^(1/3),(-Q349)^(1/3)),'OddsRatio_working_3-way'!AN349-'OddsRatio_working_3-way'!R349/3)</f>
        <v>-0.48546359784557724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9">
        <f t="shared" si="78"/>
        <v>0.21937637957366737</v>
      </c>
      <c r="E350" s="9">
        <f t="shared" si="79"/>
        <v>0.24700200656241186</v>
      </c>
      <c r="F350" s="9">
        <f t="shared" si="80"/>
        <v>0.53362161386392071</v>
      </c>
      <c r="G350" s="9">
        <f t="shared" si="81"/>
        <v>1.0404607872373375</v>
      </c>
      <c r="H350" s="9">
        <f t="shared" si="82"/>
        <v>4.5583758923516946</v>
      </c>
      <c r="I350" s="9">
        <f t="shared" si="83"/>
        <v>4.0485501066053988</v>
      </c>
      <c r="J350" s="9">
        <f t="shared" si="84"/>
        <v>1.8739870612793634</v>
      </c>
      <c r="K350" s="11">
        <f t="shared" si="85"/>
        <v>0.22624434389140272</v>
      </c>
      <c r="L350" s="11">
        <f t="shared" si="86"/>
        <v>0.2544529262086514</v>
      </c>
      <c r="M350" s="11">
        <f t="shared" si="87"/>
        <v>0.54347826086956519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-0.26335427326231875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0.22495530929571655</v>
      </c>
      <c r="Q350" s="11">
        <f>2*'OddsRatio_working_3-way'!K350*'OddsRatio_working_3-way'!L350*'OddsRatio_working_3-way'!M350</f>
        <v>6.2574494936221567E-2</v>
      </c>
      <c r="R350" s="11">
        <f t="shared" si="88"/>
        <v>0</v>
      </c>
      <c r="S350" s="11">
        <f t="shared" si="89"/>
        <v>-0.85419274389994726</v>
      </c>
      <c r="T350" s="11">
        <f t="shared" si="90"/>
        <v>-0.23760577020860837</v>
      </c>
      <c r="U350" s="11">
        <f>'OddsRatio_working_3-way'!S350-'OddsRatio_working_3-way'!R350^2/3</f>
        <v>-0.85419274389994726</v>
      </c>
      <c r="V350" s="11">
        <f>'OddsRatio_working_3-way'!S350*'OddsRatio_working_3-way'!R350/3-2*'OddsRatio_working_3-way'!R350^3/27-'OddsRatio_working_3-way'!T350</f>
        <v>0.23760577020860837</v>
      </c>
      <c r="W350" s="11">
        <f>'OddsRatio_working_3-way'!V350^2+4*'OddsRatio_working_3-way'!U350^3/27</f>
        <v>-3.5877968010448472E-2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0.15193293754719092</v>
      </c>
      <c r="Y350" s="11">
        <f>IF('OddsRatio_working_3-way'!W350&gt;=0,IF('OddsRatio_working_3-way'!V350+SQRT('OddsRatio_working_3-way'!W350)&gt;0,0,PI()),ACOS('OddsRatio_working_3-way'!V350/(2*'OddsRatio_working_3-way'!X350)))</f>
        <v>0.67301967091256254</v>
      </c>
      <c r="Z350" s="11">
        <f>'OddsRatio_working_3-way'!X350^(1/3)*COS('OddsRatio_working_3-way'!Y350/3)</f>
        <v>0.52023039361866874</v>
      </c>
      <c r="AA350" s="11">
        <f>'OddsRatio_working_3-way'!X350^(1/3)*COS(('OddsRatio_working_3-way'!Y350+2*PI())/3)</f>
        <v>-0.36291811088043718</v>
      </c>
      <c r="AB350" s="11">
        <f>'OddsRatio_working_3-way'!X350^(1/3)*COS(('OddsRatio_working_3-way'!Y350+4*PI())/3)</f>
        <v>-0.15731228273823145</v>
      </c>
      <c r="AC350" s="11">
        <f>'OddsRatio_working_3-way'!X350^(1/3)*SIN('OddsRatio_working_3-way'!Y350/3)</f>
        <v>0.11870658022485835</v>
      </c>
      <c r="AD350" s="11">
        <f>'OddsRatio_working_3-way'!X350^(1/3)*SIN(('OddsRatio_working_3-way'!Y350+2*PI())/3)</f>
        <v>0.3911794465821159</v>
      </c>
      <c r="AE350" s="11">
        <f>'OddsRatio_working_3-way'!X350^(1/3)*SIN(('OddsRatio_working_3-way'!Y350+4*PI())/3)</f>
        <v>-0.50988602680697426</v>
      </c>
      <c r="AF350" s="11">
        <f>-'OddsRatio_working_3-way'!U350/(3*'OddsRatio_working_3-way'!X350^(1/3))*COS(('OddsRatio_working_3-way'!Y350)/3)</f>
        <v>0.52023039361866885</v>
      </c>
      <c r="AG350" s="11">
        <f>-'OddsRatio_working_3-way'!U350/(3*'OddsRatio_working_3-way'!X350^(1/3))*COS(('OddsRatio_working_3-way'!Y350+2*PI())/3)</f>
        <v>-0.36291811088043729</v>
      </c>
      <c r="AH350" s="11">
        <f>-'OddsRatio_working_3-way'!U350/(3*'OddsRatio_working_3-way'!X350^(1/3))*COS(('OddsRatio_working_3-way'!Y350+4*PI())/3)</f>
        <v>-0.15731228273823147</v>
      </c>
      <c r="AI350" s="11">
        <f>'OddsRatio_working_3-way'!U350/(3*'OddsRatio_working_3-way'!X350^(1/3))*SIN(('OddsRatio_working_3-way'!Y350)/3)</f>
        <v>-0.11870658022485837</v>
      </c>
      <c r="AJ350" s="11">
        <f>'OddsRatio_working_3-way'!U350/(3*'OddsRatio_working_3-way'!X350^(1/3))*SIN(('OddsRatio_working_3-way'!Y350+2*PI())/3)</f>
        <v>-0.39117944658211595</v>
      </c>
      <c r="AK350" s="11">
        <f>'OddsRatio_working_3-way'!U350/(3*'OddsRatio_working_3-way'!X350^(1/3))*SIN(('OddsRatio_working_3-way'!Y350+4*PI())/3)</f>
        <v>0.50988602680697437</v>
      </c>
      <c r="AL350" s="11">
        <f>'OddsRatio_working_3-way'!Z350+'OddsRatio_working_3-way'!AF350</f>
        <v>1.0404607872373375</v>
      </c>
      <c r="AM350" s="11">
        <f>'OddsRatio_working_3-way'!AA350+'OddsRatio_working_3-way'!AG350</f>
        <v>-0.72583622176087448</v>
      </c>
      <c r="AN350" s="11">
        <f>'OddsRatio_working_3-way'!AB350+'OddsRatio_working_3-way'!AH350</f>
        <v>-0.31462456547646289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1.0404607872373375</v>
      </c>
      <c r="AS350" s="11">
        <f>IF(('OddsRatio_working_3-way'!X350=0),IF(Q350&gt;0,-Q350^(1/3),(-Q350)^(1/3)),'OddsRatio_working_3-way'!AM350-'OddsRatio_working_3-way'!R350/3)</f>
        <v>-0.72583622176087448</v>
      </c>
      <c r="AT350" s="11">
        <f>IF(('OddsRatio_working_3-way'!X350=0),IF(Q350&gt;0,-Q350^(1/3),(-Q350)^(1/3)),'OddsRatio_working_3-way'!AN350-'OddsRatio_working_3-way'!R350/3)</f>
        <v>-0.31462456547646289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9">
        <f t="shared" si="78"/>
        <v>0.28176204779234226</v>
      </c>
      <c r="E351" s="9">
        <f t="shared" si="79"/>
        <v>0.3241822958679626</v>
      </c>
      <c r="F351" s="9">
        <f t="shared" si="80"/>
        <v>0.39405565633969519</v>
      </c>
      <c r="G351" s="9">
        <f t="shared" si="81"/>
        <v>1.0320218720506897</v>
      </c>
      <c r="H351" s="9">
        <f t="shared" si="82"/>
        <v>3.5490940239652033</v>
      </c>
      <c r="I351" s="9">
        <f t="shared" si="83"/>
        <v>3.0846841815423929</v>
      </c>
      <c r="J351" s="9">
        <f t="shared" si="84"/>
        <v>2.5377125893555279</v>
      </c>
      <c r="K351" s="11">
        <f t="shared" si="85"/>
        <v>0.28818443804034583</v>
      </c>
      <c r="L351" s="11">
        <f t="shared" si="86"/>
        <v>0.33112582781456956</v>
      </c>
      <c r="M351" s="11">
        <f t="shared" si="87"/>
        <v>0.40160642570281119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-0.28490418340729373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0.22917403913418813</v>
      </c>
      <c r="Q351" s="11">
        <f>2*'OddsRatio_working_3-way'!K351*'OddsRatio_working_3-way'!L351*'OddsRatio_working_3-way'!M351</f>
        <v>7.664683583083215E-2</v>
      </c>
      <c r="R351" s="11">
        <f t="shared" si="88"/>
        <v>0</v>
      </c>
      <c r="S351" s="11">
        <f t="shared" si="89"/>
        <v>-0.80438987028338993</v>
      </c>
      <c r="T351" s="11">
        <f t="shared" si="90"/>
        <v>-0.26902671246936116</v>
      </c>
      <c r="U351" s="11">
        <f>'OddsRatio_working_3-way'!S351-'OddsRatio_working_3-way'!R351^2/3</f>
        <v>-0.80438987028338993</v>
      </c>
      <c r="V351" s="11">
        <f>'OddsRatio_working_3-way'!S351*'OddsRatio_working_3-way'!R351/3-2*'OddsRatio_working_3-way'!R351^3/27-'OddsRatio_working_3-way'!T351</f>
        <v>0.26902671246936116</v>
      </c>
      <c r="W351" s="11">
        <f>'OddsRatio_working_3-way'!V351^2+4*'OddsRatio_working_3-way'!U351^3/27</f>
        <v>-4.7320184738951082E-3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0.13884108766496991</v>
      </c>
      <c r="Y351" s="11">
        <f>IF('OddsRatio_working_3-way'!W351&gt;=0,IF('OddsRatio_working_3-way'!V351+SQRT('OddsRatio_working_3-way'!W351)&gt;0,0,PI()),ACOS('OddsRatio_working_3-way'!V351/(2*'OddsRatio_working_3-way'!X351)))</f>
        <v>0.25033452041558957</v>
      </c>
      <c r="Z351" s="11">
        <f>'OddsRatio_working_3-way'!X351^(1/3)*COS('OddsRatio_working_3-way'!Y351/3)</f>
        <v>0.51601093602534487</v>
      </c>
      <c r="AA351" s="11">
        <f>'OddsRatio_working_3-way'!X351^(1/3)*COS(('OddsRatio_working_3-way'!Y351+2*PI())/3)</f>
        <v>-0.29538197129391947</v>
      </c>
      <c r="AB351" s="11">
        <f>'OddsRatio_working_3-way'!X351^(1/3)*COS(('OddsRatio_working_3-way'!Y351+4*PI())/3)</f>
        <v>-0.22062896473142532</v>
      </c>
      <c r="AC351" s="11">
        <f>'OddsRatio_working_3-way'!X351^(1/3)*SIN('OddsRatio_working_3-way'!Y351/3)</f>
        <v>4.3158668461589889E-2</v>
      </c>
      <c r="AD351" s="11">
        <f>'OddsRatio_working_3-way'!X351^(1/3)*SIN(('OddsRatio_working_3-way'!Y351+2*PI())/3)</f>
        <v>0.42529924499774052</v>
      </c>
      <c r="AE351" s="11">
        <f>'OddsRatio_working_3-way'!X351^(1/3)*SIN(('OddsRatio_working_3-way'!Y351+4*PI())/3)</f>
        <v>-0.46845791345933036</v>
      </c>
      <c r="AF351" s="11">
        <f>-'OddsRatio_working_3-way'!U351/(3*'OddsRatio_working_3-way'!X351^(1/3))*COS(('OddsRatio_working_3-way'!Y351)/3)</f>
        <v>0.51601093602534487</v>
      </c>
      <c r="AG351" s="11">
        <f>-'OddsRatio_working_3-way'!U351/(3*'OddsRatio_working_3-way'!X351^(1/3))*COS(('OddsRatio_working_3-way'!Y351+2*PI())/3)</f>
        <v>-0.29538197129391947</v>
      </c>
      <c r="AH351" s="11">
        <f>-'OddsRatio_working_3-way'!U351/(3*'OddsRatio_working_3-way'!X351^(1/3))*COS(('OddsRatio_working_3-way'!Y351+4*PI())/3)</f>
        <v>-0.22062896473142532</v>
      </c>
      <c r="AI351" s="11">
        <f>'OddsRatio_working_3-way'!U351/(3*'OddsRatio_working_3-way'!X351^(1/3))*SIN(('OddsRatio_working_3-way'!Y351)/3)</f>
        <v>-4.3158668461589889E-2</v>
      </c>
      <c r="AJ351" s="11">
        <f>'OddsRatio_working_3-way'!U351/(3*'OddsRatio_working_3-way'!X351^(1/3))*SIN(('OddsRatio_working_3-way'!Y351+2*PI())/3)</f>
        <v>-0.42529924499774052</v>
      </c>
      <c r="AK351" s="11">
        <f>'OddsRatio_working_3-way'!U351/(3*'OddsRatio_working_3-way'!X351^(1/3))*SIN(('OddsRatio_working_3-way'!Y351+4*PI())/3)</f>
        <v>0.46845791345933036</v>
      </c>
      <c r="AL351" s="11">
        <f>'OddsRatio_working_3-way'!Z351+'OddsRatio_working_3-way'!AF351</f>
        <v>1.0320218720506897</v>
      </c>
      <c r="AM351" s="11">
        <f>'OddsRatio_working_3-way'!AA351+'OddsRatio_working_3-way'!AG351</f>
        <v>-0.59076394258783893</v>
      </c>
      <c r="AN351" s="11">
        <f>'OddsRatio_working_3-way'!AB351+'OddsRatio_working_3-way'!AH351</f>
        <v>-0.44125792946285064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1.0320218720506897</v>
      </c>
      <c r="AS351" s="11">
        <f>IF(('OddsRatio_working_3-way'!X351=0),IF(Q351&gt;0,-Q351^(1/3),(-Q351)^(1/3)),'OddsRatio_working_3-way'!AM351-'OddsRatio_working_3-way'!R351/3)</f>
        <v>-0.59076394258783893</v>
      </c>
      <c r="AT351" s="11">
        <f>IF(('OddsRatio_working_3-way'!X351=0),IF(Q351&gt;0,-Q351^(1/3),(-Q351)^(1/3)),'OddsRatio_working_3-way'!AN351-'OddsRatio_working_3-way'!R351/3)</f>
        <v>-0.44125792946285064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9">
        <f t="shared" si="78"/>
        <v>0.44845838670210381</v>
      </c>
      <c r="E352" s="9">
        <f t="shared" si="79"/>
        <v>0.30643280418945595</v>
      </c>
      <c r="F352" s="9">
        <f t="shared" si="80"/>
        <v>0.24510880910844027</v>
      </c>
      <c r="G352" s="9">
        <f t="shared" si="81"/>
        <v>1.0334968885686853</v>
      </c>
      <c r="H352" s="9">
        <f t="shared" si="82"/>
        <v>2.2298612973967353</v>
      </c>
      <c r="I352" s="9">
        <f t="shared" si="83"/>
        <v>3.263358185965421</v>
      </c>
      <c r="J352" s="9">
        <f t="shared" si="84"/>
        <v>4.079820727934683</v>
      </c>
      <c r="K352" s="11">
        <f t="shared" si="85"/>
        <v>0.45662100456621008</v>
      </c>
      <c r="L352" s="11">
        <f t="shared" si="86"/>
        <v>0.31347962382445144</v>
      </c>
      <c r="M352" s="11">
        <f t="shared" si="87"/>
        <v>0.25125628140703515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-0.27931192010207773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0.22873848781848866</v>
      </c>
      <c r="Q352" s="11">
        <f>2*'OddsRatio_working_3-way'!K352*'OddsRatio_working_3-way'!L352*'OddsRatio_working_3-way'!M352</f>
        <v>7.193034208128575E-2</v>
      </c>
      <c r="R352" s="11">
        <f t="shared" si="88"/>
        <v>0</v>
      </c>
      <c r="S352" s="11">
        <f t="shared" si="89"/>
        <v>-0.81893564633723315</v>
      </c>
      <c r="T352" s="11">
        <f t="shared" si="90"/>
        <v>-0.25752693281045069</v>
      </c>
      <c r="U352" s="11">
        <f>'OddsRatio_working_3-way'!S352-'OddsRatio_working_3-way'!R352^2/3</f>
        <v>-0.81893564633723315</v>
      </c>
      <c r="V352" s="11">
        <f>'OddsRatio_working_3-way'!S352*'OddsRatio_working_3-way'!R352/3-2*'OddsRatio_working_3-way'!R352^3/27-'OddsRatio_working_3-way'!T352</f>
        <v>0.25752693281045069</v>
      </c>
      <c r="W352" s="11">
        <f>'OddsRatio_working_3-way'!V352^2+4*'OddsRatio_working_3-way'!U352^3/27</f>
        <v>-1.5046363528140108E-2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0.14262405534384662</v>
      </c>
      <c r="Y352" s="11">
        <f>IF('OddsRatio_working_3-way'!W352&gt;=0,IF('OddsRatio_working_3-way'!V352+SQRT('OddsRatio_working_3-way'!W352)&gt;0,0,PI()),ACOS('OddsRatio_working_3-way'!V352/(2*'OddsRatio_working_3-way'!X352)))</f>
        <v>0.44451969363692601</v>
      </c>
      <c r="Z352" s="11">
        <f>'OddsRatio_working_3-way'!X352^(1/3)*COS('OddsRatio_working_3-way'!Y352/3)</f>
        <v>0.51674844428434263</v>
      </c>
      <c r="AA352" s="11">
        <f>'OddsRatio_working_3-way'!X352^(1/3)*COS(('OddsRatio_working_3-way'!Y352+2*PI())/3)</f>
        <v>-0.32517388966822985</v>
      </c>
      <c r="AB352" s="11">
        <f>'OddsRatio_working_3-way'!X352^(1/3)*COS(('OddsRatio_working_3-way'!Y352+4*PI())/3)</f>
        <v>-0.19157455461611297</v>
      </c>
      <c r="AC352" s="11">
        <f>'OddsRatio_working_3-way'!X352^(1/3)*SIN('OddsRatio_working_3-way'!Y352/3)</f>
        <v>7.7133612055894821E-2</v>
      </c>
      <c r="AD352" s="11">
        <f>'OddsRatio_working_3-way'!X352^(1/3)*SIN(('OddsRatio_working_3-way'!Y352+2*PI())/3)</f>
        <v>0.40895047408838103</v>
      </c>
      <c r="AE352" s="11">
        <f>'OddsRatio_working_3-way'!X352^(1/3)*SIN(('OddsRatio_working_3-way'!Y352+4*PI())/3)</f>
        <v>-0.48608408614427573</v>
      </c>
      <c r="AF352" s="11">
        <f>-'OddsRatio_working_3-way'!U352/(3*'OddsRatio_working_3-way'!X352^(1/3))*COS(('OddsRatio_working_3-way'!Y352)/3)</f>
        <v>0.51674844428434275</v>
      </c>
      <c r="AG352" s="11">
        <f>-'OddsRatio_working_3-way'!U352/(3*'OddsRatio_working_3-way'!X352^(1/3))*COS(('OddsRatio_working_3-way'!Y352+2*PI())/3)</f>
        <v>-0.32517388966822991</v>
      </c>
      <c r="AH352" s="11">
        <f>-'OddsRatio_working_3-way'!U352/(3*'OddsRatio_working_3-way'!X352^(1/3))*COS(('OddsRatio_working_3-way'!Y352+4*PI())/3)</f>
        <v>-0.191574554616113</v>
      </c>
      <c r="AI352" s="11">
        <f>'OddsRatio_working_3-way'!U352/(3*'OddsRatio_working_3-way'!X352^(1/3))*SIN(('OddsRatio_working_3-way'!Y352)/3)</f>
        <v>-7.7133612055894848E-2</v>
      </c>
      <c r="AJ352" s="11">
        <f>'OddsRatio_working_3-way'!U352/(3*'OddsRatio_working_3-way'!X352^(1/3))*SIN(('OddsRatio_working_3-way'!Y352+2*PI())/3)</f>
        <v>-0.40895047408838109</v>
      </c>
      <c r="AK352" s="11">
        <f>'OddsRatio_working_3-way'!U352/(3*'OddsRatio_working_3-way'!X352^(1/3))*SIN(('OddsRatio_working_3-way'!Y352+4*PI())/3)</f>
        <v>0.48608408614427584</v>
      </c>
      <c r="AL352" s="11">
        <f>'OddsRatio_working_3-way'!Z352+'OddsRatio_working_3-way'!AF352</f>
        <v>1.0334968885686853</v>
      </c>
      <c r="AM352" s="11">
        <f>'OddsRatio_working_3-way'!AA352+'OddsRatio_working_3-way'!AG352</f>
        <v>-0.65034777933645982</v>
      </c>
      <c r="AN352" s="11">
        <f>'OddsRatio_working_3-way'!AB352+'OddsRatio_working_3-way'!AH352</f>
        <v>-0.383149109232226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1.0334968885686853</v>
      </c>
      <c r="AS352" s="11">
        <f>IF(('OddsRatio_working_3-way'!X352=0),IF(Q352&gt;0,-Q352^(1/3),(-Q352)^(1/3)),'OddsRatio_working_3-way'!AM352-'OddsRatio_working_3-way'!R352/3)</f>
        <v>-0.65034777933645982</v>
      </c>
      <c r="AT352" s="11">
        <f>IF(('OddsRatio_working_3-way'!X352=0),IF(Q352&gt;0,-Q352^(1/3),(-Q352)^(1/3)),'OddsRatio_working_3-way'!AN352-'OddsRatio_working_3-way'!R352/3)</f>
        <v>-0.383149109232226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9">
        <f t="shared" si="78"/>
        <v>0.49647866414673653</v>
      </c>
      <c r="E353" s="9">
        <f t="shared" si="79"/>
        <v>0.29892655056482498</v>
      </c>
      <c r="F353" s="9">
        <f t="shared" si="80"/>
        <v>0.20459478528843869</v>
      </c>
      <c r="G353" s="9">
        <f t="shared" si="81"/>
        <v>1.056442963999753</v>
      </c>
      <c r="H353" s="9">
        <f t="shared" si="82"/>
        <v>2.0141852454397626</v>
      </c>
      <c r="I353" s="9">
        <f t="shared" si="83"/>
        <v>3.3453033800794514</v>
      </c>
      <c r="J353" s="9">
        <f t="shared" si="84"/>
        <v>4.8877101075190907</v>
      </c>
      <c r="K353" s="11">
        <f t="shared" si="85"/>
        <v>0.51020408163265307</v>
      </c>
      <c r="L353" s="11">
        <f t="shared" si="86"/>
        <v>0.3105590062111801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-0.26553038797936757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0.23225566703827571</v>
      </c>
      <c r="Q353" s="11">
        <f>2*'OddsRatio_working_3-way'!K353*'OddsRatio_working_3-way'!L353*'OddsRatio_working_3-way'!M353</f>
        <v>6.7713022460138689E-2</v>
      </c>
      <c r="R353" s="11">
        <f t="shared" si="88"/>
        <v>0</v>
      </c>
      <c r="S353" s="11">
        <f t="shared" si="89"/>
        <v>-0.87468582713147924</v>
      </c>
      <c r="T353" s="11">
        <f t="shared" si="90"/>
        <v>-0.2550104452278365</v>
      </c>
      <c r="U353" s="11">
        <f>'OddsRatio_working_3-way'!S353-'OddsRatio_working_3-way'!R353^2/3</f>
        <v>-0.87468582713147924</v>
      </c>
      <c r="V353" s="11">
        <f>'OddsRatio_working_3-way'!S353*'OddsRatio_working_3-way'!R353/3-2*'OddsRatio_working_3-way'!R353^3/27-'OddsRatio_working_3-way'!T353</f>
        <v>0.2550104452278365</v>
      </c>
      <c r="W353" s="11">
        <f>'OddsRatio_working_3-way'!V353^2+4*'OddsRatio_working_3-way'!U353^3/27</f>
        <v>-3.4110490344872194E-2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0.15743317433134257</v>
      </c>
      <c r="Y353" s="11">
        <f>IF('OddsRatio_working_3-way'!W353&gt;=0,IF('OddsRatio_working_3-way'!V353+SQRT('OddsRatio_working_3-way'!W353)&gt;0,0,PI()),ACOS('OddsRatio_working_3-way'!V353/(2*'OddsRatio_working_3-way'!X353)))</f>
        <v>0.62681368918762304</v>
      </c>
      <c r="Z353" s="11">
        <f>'OddsRatio_working_3-way'!X353^(1/3)*COS('OddsRatio_working_3-way'!Y353/3)</f>
        <v>0.52822148199987662</v>
      </c>
      <c r="AA353" s="11">
        <f>'OddsRatio_working_3-way'!X353^(1/3)*COS(('OddsRatio_working_3-way'!Y353+2*PI())/3)</f>
        <v>-0.36110561843302941</v>
      </c>
      <c r="AB353" s="11">
        <f>'OddsRatio_working_3-way'!X353^(1/3)*COS(('OddsRatio_working_3-way'!Y353+4*PI())/3)</f>
        <v>-0.16711586356684729</v>
      </c>
      <c r="AC353" s="11">
        <f>'OddsRatio_working_3-way'!X353^(1/3)*SIN('OddsRatio_working_3-way'!Y353/3)</f>
        <v>0.11200003719201984</v>
      </c>
      <c r="AD353" s="11">
        <f>'OddsRatio_working_3-way'!X353^(1/3)*SIN(('OddsRatio_working_3-way'!Y353+2*PI())/3)</f>
        <v>0.40145320364054782</v>
      </c>
      <c r="AE353" s="11">
        <f>'OddsRatio_working_3-way'!X353^(1/3)*SIN(('OddsRatio_working_3-way'!Y353+4*PI())/3)</f>
        <v>-0.5134532408325676</v>
      </c>
      <c r="AF353" s="11">
        <f>-'OddsRatio_working_3-way'!U353/(3*'OddsRatio_working_3-way'!X353^(1/3))*COS(('OddsRatio_working_3-way'!Y353)/3)</f>
        <v>0.52822148199987651</v>
      </c>
      <c r="AG353" s="11">
        <f>-'OddsRatio_working_3-way'!U353/(3*'OddsRatio_working_3-way'!X353^(1/3))*COS(('OddsRatio_working_3-way'!Y353+2*PI())/3)</f>
        <v>-0.36110561843302935</v>
      </c>
      <c r="AH353" s="11">
        <f>-'OddsRatio_working_3-way'!U353/(3*'OddsRatio_working_3-way'!X353^(1/3))*COS(('OddsRatio_working_3-way'!Y353+4*PI())/3)</f>
        <v>-0.16711586356684727</v>
      </c>
      <c r="AI353" s="11">
        <f>'OddsRatio_working_3-way'!U353/(3*'OddsRatio_working_3-way'!X353^(1/3))*SIN(('OddsRatio_working_3-way'!Y353)/3)</f>
        <v>-0.11200003719201983</v>
      </c>
      <c r="AJ353" s="11">
        <f>'OddsRatio_working_3-way'!U353/(3*'OddsRatio_working_3-way'!X353^(1/3))*SIN(('OddsRatio_working_3-way'!Y353+2*PI())/3)</f>
        <v>-0.40145320364054771</v>
      </c>
      <c r="AK353" s="11">
        <f>'OddsRatio_working_3-way'!U353/(3*'OddsRatio_working_3-way'!X353^(1/3))*SIN(('OddsRatio_working_3-way'!Y353+4*PI())/3)</f>
        <v>0.51345324083256749</v>
      </c>
      <c r="AL353" s="11">
        <f>'OddsRatio_working_3-way'!Z353+'OddsRatio_working_3-way'!AF353</f>
        <v>1.056442963999753</v>
      </c>
      <c r="AM353" s="11">
        <f>'OddsRatio_working_3-way'!AA353+'OddsRatio_working_3-way'!AG353</f>
        <v>-0.7222112368660587</v>
      </c>
      <c r="AN353" s="11">
        <f>'OddsRatio_working_3-way'!AB353+'OddsRatio_working_3-way'!AH353</f>
        <v>-0.33423172713369453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1.056442963999753</v>
      </c>
      <c r="AS353" s="11">
        <f>IF(('OddsRatio_working_3-way'!X353=0),IF(Q353&gt;0,-Q353^(1/3),(-Q353)^(1/3)),'OddsRatio_working_3-way'!AM353-'OddsRatio_working_3-way'!R353/3)</f>
        <v>-0.7222112368660587</v>
      </c>
      <c r="AT353" s="11">
        <f>IF(('OddsRatio_working_3-way'!X353=0),IF(Q353&gt;0,-Q353^(1/3),(-Q353)^(1/3)),'OddsRatio_working_3-way'!AN353-'OddsRatio_working_3-way'!R353/3)</f>
        <v>-0.33423172713369453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9">
        <f t="shared" si="78"/>
        <v>0.36747295078211717</v>
      </c>
      <c r="E354" s="9">
        <f t="shared" si="79"/>
        <v>0.32936355599108924</v>
      </c>
      <c r="F354" s="9">
        <f t="shared" si="80"/>
        <v>0.30316349322679337</v>
      </c>
      <c r="G354" s="9">
        <f t="shared" si="81"/>
        <v>1.0495662995384327</v>
      </c>
      <c r="H354" s="9">
        <f t="shared" si="82"/>
        <v>2.7212887312430301</v>
      </c>
      <c r="I354" s="9">
        <f t="shared" si="83"/>
        <v>3.0361586211045597</v>
      </c>
      <c r="J354" s="9">
        <f t="shared" si="84"/>
        <v>3.2985501959891677</v>
      </c>
      <c r="K354" s="11">
        <f t="shared" si="85"/>
        <v>0.37878787878787878</v>
      </c>
      <c r="L354" s="11">
        <f t="shared" si="86"/>
        <v>0.3401360544217687</v>
      </c>
      <c r="M354" s="11">
        <f t="shared" si="87"/>
        <v>0.31347962382445144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-0.2814153304525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0.2330418250704861</v>
      </c>
      <c r="Q354" s="11">
        <f>2*'OddsRatio_working_3-way'!K354*'OddsRatio_working_3-way'!L354*'OddsRatio_working_3-way'!M354</f>
        <v>8.077706241611303E-2</v>
      </c>
      <c r="R354" s="11">
        <f t="shared" si="88"/>
        <v>0</v>
      </c>
      <c r="S354" s="11">
        <f t="shared" si="89"/>
        <v>-0.828106360430926</v>
      </c>
      <c r="T354" s="11">
        <f t="shared" si="90"/>
        <v>-0.28703859980274726</v>
      </c>
      <c r="U354" s="11">
        <f>'OddsRatio_working_3-way'!S354-'OddsRatio_working_3-way'!R354^2/3</f>
        <v>-0.828106360430926</v>
      </c>
      <c r="V354" s="11">
        <f>'OddsRatio_working_3-way'!S354*'OddsRatio_working_3-way'!R354/3-2*'OddsRatio_working_3-way'!R354^3/27-'OddsRatio_working_3-way'!T354</f>
        <v>0.28703859980274726</v>
      </c>
      <c r="W354" s="11">
        <f>'OddsRatio_working_3-way'!V354^2+4*'OddsRatio_working_3-way'!U354^3/27</f>
        <v>-1.7395588352166202E-3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0.14502647742045099</v>
      </c>
      <c r="Y354" s="11">
        <f>IF('OddsRatio_working_3-way'!W354&gt;=0,IF('OddsRatio_working_3-way'!V354+SQRT('OddsRatio_working_3-way'!W354)&gt;0,0,PI()),ACOS('OddsRatio_working_3-way'!V354/(2*'OddsRatio_working_3-way'!X354)))</f>
        <v>0.14429470202119088</v>
      </c>
      <c r="Z354" s="11">
        <f>'OddsRatio_working_3-way'!X354^(1/3)*COS('OddsRatio_working_3-way'!Y354/3)</f>
        <v>0.52478314976921647</v>
      </c>
      <c r="AA354" s="11">
        <f>'OddsRatio_working_3-way'!X354^(1/3)*COS(('OddsRatio_working_3-way'!Y354+2*PI())/3)</f>
        <v>-0.2842679181909431</v>
      </c>
      <c r="AB354" s="11">
        <f>'OddsRatio_working_3-way'!X354^(1/3)*COS(('OddsRatio_working_3-way'!Y354+4*PI())/3)</f>
        <v>-0.24051523157827348</v>
      </c>
      <c r="AC354" s="11">
        <f>'OddsRatio_working_3-way'!X354^(1/3)*SIN('OddsRatio_working_3-way'!Y354/3)</f>
        <v>2.5260625393594187E-2</v>
      </c>
      <c r="AD354" s="11">
        <f>'OddsRatio_working_3-way'!X354^(1/3)*SIN(('OddsRatio_working_3-way'!Y354+2*PI())/3)</f>
        <v>0.4418452264813581</v>
      </c>
      <c r="AE354" s="11">
        <f>'OddsRatio_working_3-way'!X354^(1/3)*SIN(('OddsRatio_working_3-way'!Y354+4*PI())/3)</f>
        <v>-0.46710585187495229</v>
      </c>
      <c r="AF354" s="11">
        <f>-'OddsRatio_working_3-way'!U354/(3*'OddsRatio_working_3-way'!X354^(1/3))*COS(('OddsRatio_working_3-way'!Y354)/3)</f>
        <v>0.52478314976921636</v>
      </c>
      <c r="AG354" s="11">
        <f>-'OddsRatio_working_3-way'!U354/(3*'OddsRatio_working_3-way'!X354^(1/3))*COS(('OddsRatio_working_3-way'!Y354+2*PI())/3)</f>
        <v>-0.28426791819094305</v>
      </c>
      <c r="AH354" s="11">
        <f>-'OddsRatio_working_3-way'!U354/(3*'OddsRatio_working_3-way'!X354^(1/3))*COS(('OddsRatio_working_3-way'!Y354+4*PI())/3)</f>
        <v>-0.24051523157827343</v>
      </c>
      <c r="AI354" s="11">
        <f>'OddsRatio_working_3-way'!U354/(3*'OddsRatio_working_3-way'!X354^(1/3))*SIN(('OddsRatio_working_3-way'!Y354)/3)</f>
        <v>-2.5260625393594183E-2</v>
      </c>
      <c r="AJ354" s="11">
        <f>'OddsRatio_working_3-way'!U354/(3*'OddsRatio_working_3-way'!X354^(1/3))*SIN(('OddsRatio_working_3-way'!Y354+2*PI())/3)</f>
        <v>-0.44184522648135804</v>
      </c>
      <c r="AK354" s="11">
        <f>'OddsRatio_working_3-way'!U354/(3*'OddsRatio_working_3-way'!X354^(1/3))*SIN(('OddsRatio_working_3-way'!Y354+4*PI())/3)</f>
        <v>0.46710585187495224</v>
      </c>
      <c r="AL354" s="11">
        <f>'OddsRatio_working_3-way'!Z354+'OddsRatio_working_3-way'!AF354</f>
        <v>1.0495662995384327</v>
      </c>
      <c r="AM354" s="11">
        <f>'OddsRatio_working_3-way'!AA354+'OddsRatio_working_3-way'!AG354</f>
        <v>-0.56853583638188621</v>
      </c>
      <c r="AN354" s="11">
        <f>'OddsRatio_working_3-way'!AB354+'OddsRatio_working_3-way'!AH354</f>
        <v>-0.48103046315654691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1.0495662995384327</v>
      </c>
      <c r="AS354" s="11">
        <f>IF(('OddsRatio_working_3-way'!X354=0),IF(Q354&gt;0,-Q354^(1/3),(-Q354)^(1/3)),'OddsRatio_working_3-way'!AM354-'OddsRatio_working_3-way'!R354/3)</f>
        <v>-0.56853583638188621</v>
      </c>
      <c r="AT354" s="11">
        <f>IF(('OddsRatio_working_3-way'!X354=0),IF(Q354&gt;0,-Q354^(1/3),(-Q354)^(1/3)),'OddsRatio_working_3-way'!AN354-'OddsRatio_working_3-way'!R354/3)</f>
        <v>-0.48103046315654691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9">
        <f t="shared" si="78"/>
        <v>0.33571062122908502</v>
      </c>
      <c r="E355" s="9">
        <f t="shared" si="79"/>
        <v>0.31881295678694782</v>
      </c>
      <c r="F355" s="9">
        <f t="shared" si="80"/>
        <v>0.34547642198396711</v>
      </c>
      <c r="G355" s="9">
        <f t="shared" si="81"/>
        <v>1.0525297440581407</v>
      </c>
      <c r="H355" s="9">
        <f t="shared" si="82"/>
        <v>2.9787559188293051</v>
      </c>
      <c r="I355" s="9">
        <f t="shared" si="83"/>
        <v>3.136635380438026</v>
      </c>
      <c r="J355" s="9">
        <f t="shared" si="84"/>
        <v>2.8945535393046535</v>
      </c>
      <c r="K355" s="11">
        <f t="shared" si="85"/>
        <v>0.34722222222222221</v>
      </c>
      <c r="L355" s="11">
        <f t="shared" si="86"/>
        <v>0.33003300330033003</v>
      </c>
      <c r="M355" s="11">
        <f t="shared" si="87"/>
        <v>0.35714285714285715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-0.28114686468646866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0.23369152391429621</v>
      </c>
      <c r="Q355" s="11">
        <f>2*'OddsRatio_working_3-way'!K355*'OddsRatio_working_3-way'!L355*'OddsRatio_working_3-way'!M355</f>
        <v>8.1853423437581854E-2</v>
      </c>
      <c r="R355" s="11">
        <f t="shared" si="88"/>
        <v>0</v>
      </c>
      <c r="S355" s="11">
        <f t="shared" si="89"/>
        <v>-0.83120800288812036</v>
      </c>
      <c r="T355" s="11">
        <f t="shared" si="90"/>
        <v>-0.29114115687850095</v>
      </c>
      <c r="U355" s="11">
        <f>'OddsRatio_working_3-way'!S355-'OddsRatio_working_3-way'!R355^2/3</f>
        <v>-0.83120800288812036</v>
      </c>
      <c r="V355" s="11">
        <f>'OddsRatio_working_3-way'!S355*'OddsRatio_working_3-way'!R355/3-2*'OddsRatio_working_3-way'!R355^3/27-'OddsRatio_working_3-way'!T355</f>
        <v>0.29114115687850095</v>
      </c>
      <c r="W355" s="11">
        <f>'OddsRatio_working_3-way'!V355^2+4*'OddsRatio_working_3-way'!U355^3/27</f>
        <v>-3.1641416647275322E-4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0.14584202703184074</v>
      </c>
      <c r="Y355" s="11">
        <f>IF('OddsRatio_working_3-way'!W355&gt;=0,IF('OddsRatio_working_3-way'!V355+SQRT('OddsRatio_working_3-way'!W355)&gt;0,0,PI()),ACOS('OddsRatio_working_3-way'!V355/(2*'OddsRatio_working_3-way'!X355)))</f>
        <v>6.1021774536524465E-2</v>
      </c>
      <c r="Z355" s="11">
        <f>'OddsRatio_working_3-way'!X355^(1/3)*COS('OddsRatio_working_3-way'!Y355/3)</f>
        <v>0.52626487202907035</v>
      </c>
      <c r="AA355" s="11">
        <f>'OddsRatio_working_3-way'!X355^(1/3)*COS(('OddsRatio_working_3-way'!Y355+2*PI())/3)</f>
        <v>-0.27240411726443159</v>
      </c>
      <c r="AB355" s="11">
        <f>'OddsRatio_working_3-way'!X355^(1/3)*COS(('OddsRatio_working_3-way'!Y355+4*PI())/3)</f>
        <v>-0.25386075476463876</v>
      </c>
      <c r="AC355" s="11">
        <f>'OddsRatio_working_3-way'!X355^(1/3)*SIN('OddsRatio_working_3-way'!Y355/3)</f>
        <v>1.0706015330936285E-2</v>
      </c>
      <c r="AD355" s="11">
        <f>'OddsRatio_working_3-way'!X355^(1/3)*SIN(('OddsRatio_working_3-way'!Y355+2*PI())/3)</f>
        <v>0.45040574063107353</v>
      </c>
      <c r="AE355" s="11">
        <f>'OddsRatio_working_3-way'!X355^(1/3)*SIN(('OddsRatio_working_3-way'!Y355+4*PI())/3)</f>
        <v>-0.46111175596200976</v>
      </c>
      <c r="AF355" s="11">
        <f>-'OddsRatio_working_3-way'!U355/(3*'OddsRatio_working_3-way'!X355^(1/3))*COS(('OddsRatio_working_3-way'!Y355)/3)</f>
        <v>0.52626487202907035</v>
      </c>
      <c r="AG355" s="11">
        <f>-'OddsRatio_working_3-way'!U355/(3*'OddsRatio_working_3-way'!X355^(1/3))*COS(('OddsRatio_working_3-way'!Y355+2*PI())/3)</f>
        <v>-0.27240411726443159</v>
      </c>
      <c r="AH355" s="11">
        <f>-'OddsRatio_working_3-way'!U355/(3*'OddsRatio_working_3-way'!X355^(1/3))*COS(('OddsRatio_working_3-way'!Y355+4*PI())/3)</f>
        <v>-0.25386075476463876</v>
      </c>
      <c r="AI355" s="11">
        <f>'OddsRatio_working_3-way'!U355/(3*'OddsRatio_working_3-way'!X355^(1/3))*SIN(('OddsRatio_working_3-way'!Y355)/3)</f>
        <v>-1.0706015330936285E-2</v>
      </c>
      <c r="AJ355" s="11">
        <f>'OddsRatio_working_3-way'!U355/(3*'OddsRatio_working_3-way'!X355^(1/3))*SIN(('OddsRatio_working_3-way'!Y355+2*PI())/3)</f>
        <v>-0.45040574063107353</v>
      </c>
      <c r="AK355" s="11">
        <f>'OddsRatio_working_3-way'!U355/(3*'OddsRatio_working_3-way'!X355^(1/3))*SIN(('OddsRatio_working_3-way'!Y355+4*PI())/3)</f>
        <v>0.46111175596200976</v>
      </c>
      <c r="AL355" s="11">
        <f>'OddsRatio_working_3-way'!Z355+'OddsRatio_working_3-way'!AF355</f>
        <v>1.0525297440581407</v>
      </c>
      <c r="AM355" s="11">
        <f>'OddsRatio_working_3-way'!AA355+'OddsRatio_working_3-way'!AG355</f>
        <v>-0.54480823452886318</v>
      </c>
      <c r="AN355" s="11">
        <f>'OddsRatio_working_3-way'!AB355+'OddsRatio_working_3-way'!AH355</f>
        <v>-0.50772150952927753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1.0525297440581407</v>
      </c>
      <c r="AS355" s="11">
        <f>IF(('OddsRatio_working_3-way'!X355=0),IF(Q355&gt;0,-Q355^(1/3),(-Q355)^(1/3)),'OddsRatio_working_3-way'!AM355-'OddsRatio_working_3-way'!R355/3)</f>
        <v>-0.54480823452886318</v>
      </c>
      <c r="AT355" s="11">
        <f>IF(('OddsRatio_working_3-way'!X355=0),IF(Q355&gt;0,-Q355^(1/3),(-Q355)^(1/3)),'OddsRatio_working_3-way'!AN355-'OddsRatio_working_3-way'!R355/3)</f>
        <v>-0.50772150952927753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9">
        <f t="shared" si="78"/>
        <v>0.49602632781754719</v>
      </c>
      <c r="E356" s="9">
        <f t="shared" si="79"/>
        <v>0.31133593355035238</v>
      </c>
      <c r="F356" s="9">
        <f t="shared" si="80"/>
        <v>0.19263773863210021</v>
      </c>
      <c r="G356" s="9">
        <f t="shared" si="81"/>
        <v>1.0583562721355284</v>
      </c>
      <c r="H356" s="9">
        <f t="shared" si="82"/>
        <v>2.0160220212501079</v>
      </c>
      <c r="I356" s="9">
        <f t="shared" si="83"/>
        <v>3.2119646087632541</v>
      </c>
      <c r="J356" s="9">
        <f t="shared" si="84"/>
        <v>5.1910908376566924</v>
      </c>
      <c r="K356" s="11">
        <f t="shared" si="85"/>
        <v>0.51020408163265307</v>
      </c>
      <c r="L356" s="11">
        <f t="shared" si="86"/>
        <v>0.3236245954692557</v>
      </c>
      <c r="M356" s="11">
        <f t="shared" si="87"/>
        <v>0.20161290322580647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-0.26449439782176565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0.23335751463128318</v>
      </c>
      <c r="Q356" s="11">
        <f>2*'OddsRatio_working_3-way'!K356*'OddsRatio_working_3-way'!L356*'OddsRatio_working_3-way'!M356</f>
        <v>6.6578463518197781E-2</v>
      </c>
      <c r="R356" s="11">
        <f t="shared" si="88"/>
        <v>0</v>
      </c>
      <c r="S356" s="11">
        <f t="shared" si="89"/>
        <v>-0.88227772139255434</v>
      </c>
      <c r="T356" s="11">
        <f t="shared" si="90"/>
        <v>-0.25171974932740498</v>
      </c>
      <c r="U356" s="11">
        <f>'OddsRatio_working_3-way'!S356-'OddsRatio_working_3-way'!R356^2/3</f>
        <v>-0.88227772139255434</v>
      </c>
      <c r="V356" s="11">
        <f>'OddsRatio_working_3-way'!S356*'OddsRatio_working_3-way'!R356/3-2*'OddsRatio_working_3-way'!R356^3/27-'OddsRatio_working_3-way'!T356</f>
        <v>0.25171974932740498</v>
      </c>
      <c r="W356" s="11">
        <f>'OddsRatio_working_3-way'!V356^2+4*'OddsRatio_working_3-way'!U356^3/27</f>
        <v>-3.8381954541504476E-2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0.15948729317954774</v>
      </c>
      <c r="Y356" s="11">
        <f>IF('OddsRatio_working_3-way'!W356&gt;=0,IF('OddsRatio_working_3-way'!V356+SQRT('OddsRatio_working_3-way'!W356)&gt;0,0,PI()),ACOS('OddsRatio_working_3-way'!V356/(2*'OddsRatio_working_3-way'!X356)))</f>
        <v>0.66136760320914134</v>
      </c>
      <c r="Z356" s="11">
        <f>'OddsRatio_working_3-way'!X356^(1/3)*COS('OddsRatio_working_3-way'!Y356/3)</f>
        <v>0.5291781360677642</v>
      </c>
      <c r="AA356" s="11">
        <f>'OddsRatio_working_3-way'!X356^(1/3)*COS(('OddsRatio_working_3-way'!Y356+2*PI())/3)</f>
        <v>-0.36728914388109724</v>
      </c>
      <c r="AB356" s="11">
        <f>'OddsRatio_working_3-way'!X356^(1/3)*COS(('OddsRatio_working_3-way'!Y356+4*PI())/3)</f>
        <v>-0.16188899218666708</v>
      </c>
      <c r="AC356" s="11">
        <f>'OddsRatio_working_3-way'!X356^(1/3)*SIN('OddsRatio_working_3-way'!Y356/3)</f>
        <v>0.11858783287236922</v>
      </c>
      <c r="AD356" s="11">
        <f>'OddsRatio_working_3-way'!X356^(1/3)*SIN(('OddsRatio_working_3-way'!Y356+2*PI())/3)</f>
        <v>0.39898779252579747</v>
      </c>
      <c r="AE356" s="11">
        <f>'OddsRatio_working_3-way'!X356^(1/3)*SIN(('OddsRatio_working_3-way'!Y356+4*PI())/3)</f>
        <v>-0.51757562539816671</v>
      </c>
      <c r="AF356" s="11">
        <f>-'OddsRatio_working_3-way'!U356/(3*'OddsRatio_working_3-way'!X356^(1/3))*COS(('OddsRatio_working_3-way'!Y356)/3)</f>
        <v>0.5291781360677642</v>
      </c>
      <c r="AG356" s="11">
        <f>-'OddsRatio_working_3-way'!U356/(3*'OddsRatio_working_3-way'!X356^(1/3))*COS(('OddsRatio_working_3-way'!Y356+2*PI())/3)</f>
        <v>-0.36728914388109724</v>
      </c>
      <c r="AH356" s="11">
        <f>-'OddsRatio_working_3-way'!U356/(3*'OddsRatio_working_3-way'!X356^(1/3))*COS(('OddsRatio_working_3-way'!Y356+4*PI())/3)</f>
        <v>-0.16188899218666708</v>
      </c>
      <c r="AI356" s="11">
        <f>'OddsRatio_working_3-way'!U356/(3*'OddsRatio_working_3-way'!X356^(1/3))*SIN(('OddsRatio_working_3-way'!Y356)/3)</f>
        <v>-0.11858783287236922</v>
      </c>
      <c r="AJ356" s="11">
        <f>'OddsRatio_working_3-way'!U356/(3*'OddsRatio_working_3-way'!X356^(1/3))*SIN(('OddsRatio_working_3-way'!Y356+2*PI())/3)</f>
        <v>-0.39898779252579747</v>
      </c>
      <c r="AK356" s="11">
        <f>'OddsRatio_working_3-way'!U356/(3*'OddsRatio_working_3-way'!X356^(1/3))*SIN(('OddsRatio_working_3-way'!Y356+4*PI())/3)</f>
        <v>0.51757562539816671</v>
      </c>
      <c r="AL356" s="11">
        <f>'OddsRatio_working_3-way'!Z356+'OddsRatio_working_3-way'!AF356</f>
        <v>1.0583562721355284</v>
      </c>
      <c r="AM356" s="11">
        <f>'OddsRatio_working_3-way'!AA356+'OddsRatio_working_3-way'!AG356</f>
        <v>-0.73457828776219447</v>
      </c>
      <c r="AN356" s="11">
        <f>'OddsRatio_working_3-way'!AB356+'OddsRatio_working_3-way'!AH356</f>
        <v>-0.32377798437333416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1.0583562721355284</v>
      </c>
      <c r="AS356" s="11">
        <f>IF(('OddsRatio_working_3-way'!X356=0),IF(Q356&gt;0,-Q356^(1/3),(-Q356)^(1/3)),'OddsRatio_working_3-way'!AM356-'OddsRatio_working_3-way'!R356/3)</f>
        <v>-0.73457828776219447</v>
      </c>
      <c r="AT356" s="11">
        <f>IF(('OddsRatio_working_3-way'!X356=0),IF(Q356&gt;0,-Q356^(1/3),(-Q356)^(1/3)),'OddsRatio_working_3-way'!AN356-'OddsRatio_working_3-way'!R356/3)</f>
        <v>-0.32377798437333416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9">
        <f t="shared" si="78"/>
        <v>0.21974518073264701</v>
      </c>
      <c r="E357" s="9">
        <f t="shared" si="79"/>
        <v>0.23822047674447022</v>
      </c>
      <c r="F357" s="9">
        <f t="shared" si="80"/>
        <v>0.54203434252288263</v>
      </c>
      <c r="G357" s="9">
        <f t="shared" si="81"/>
        <v>1.0694956360087313</v>
      </c>
      <c r="H357" s="9">
        <f t="shared" si="82"/>
        <v>4.5507255115489889</v>
      </c>
      <c r="I357" s="9">
        <f t="shared" si="83"/>
        <v>4.1977919516661064</v>
      </c>
      <c r="J357" s="9">
        <f t="shared" si="84"/>
        <v>1.8449015524468984</v>
      </c>
      <c r="K357" s="11">
        <f t="shared" si="85"/>
        <v>0.23148148148148145</v>
      </c>
      <c r="L357" s="11">
        <f t="shared" si="86"/>
        <v>0.25062656641604009</v>
      </c>
      <c r="M357" s="11">
        <f t="shared" si="87"/>
        <v>0.55865921787709494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-0.25417140513190695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0.23011698499300182</v>
      </c>
      <c r="Q357" s="11">
        <f>2*'OddsRatio_working_3-way'!K357*'OddsRatio_working_3-way'!L357*'OddsRatio_working_3-way'!M357</f>
        <v>6.4821685913521637E-2</v>
      </c>
      <c r="R357" s="11">
        <f t="shared" si="88"/>
        <v>0</v>
      </c>
      <c r="S357" s="11">
        <f t="shared" si="89"/>
        <v>-0.90536142283030763</v>
      </c>
      <c r="T357" s="11">
        <f t="shared" si="90"/>
        <v>-0.25503138671276271</v>
      </c>
      <c r="U357" s="11">
        <f>'OddsRatio_working_3-way'!S357-'OddsRatio_working_3-way'!R357^2/3</f>
        <v>-0.90536142283030763</v>
      </c>
      <c r="V357" s="11">
        <f>'OddsRatio_working_3-way'!S357*'OddsRatio_working_3-way'!R357/3-2*'OddsRatio_working_3-way'!R357^3/27-'OddsRatio_working_3-way'!T357</f>
        <v>0.25503138671276271</v>
      </c>
      <c r="W357" s="11">
        <f>'OddsRatio_working_3-way'!V357^2+4*'OddsRatio_working_3-way'!U357^3/27</f>
        <v>-4.4900624783785217E-2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0.16578723789274308</v>
      </c>
      <c r="Y357" s="11">
        <f>IF('OddsRatio_working_3-way'!W357&gt;=0,IF('OddsRatio_working_3-way'!V357+SQRT('OddsRatio_working_3-way'!W357)&gt;0,0,PI()),ACOS('OddsRatio_working_3-way'!V357/(2*'OddsRatio_working_3-way'!X357)))</f>
        <v>0.69328215648167235</v>
      </c>
      <c r="Z357" s="11">
        <f>'OddsRatio_working_3-way'!X357^(1/3)*COS('OddsRatio_working_3-way'!Y357/3)</f>
        <v>0.53474781800436566</v>
      </c>
      <c r="AA357" s="11">
        <f>'OddsRatio_working_3-way'!X357^(1/3)*COS(('OddsRatio_working_3-way'!Y357+2*PI())/3)</f>
        <v>-0.3763414916231359</v>
      </c>
      <c r="AB357" s="11">
        <f>'OddsRatio_working_3-way'!X357^(1/3)*COS(('OddsRatio_working_3-way'!Y357+4*PI())/3)</f>
        <v>-0.15840632638122998</v>
      </c>
      <c r="AC357" s="11">
        <f>'OddsRatio_working_3-way'!X357^(1/3)*SIN('OddsRatio_working_3-way'!Y357/3)</f>
        <v>0.1258249263183002</v>
      </c>
      <c r="AD357" s="11">
        <f>'OddsRatio_working_3-way'!X357^(1/3)*SIN(('OddsRatio_working_3-way'!Y357+2*PI())/3)</f>
        <v>0.4001927318509283</v>
      </c>
      <c r="AE357" s="11">
        <f>'OddsRatio_working_3-way'!X357^(1/3)*SIN(('OddsRatio_working_3-way'!Y357+4*PI())/3)</f>
        <v>-0.5260176581692283</v>
      </c>
      <c r="AF357" s="11">
        <f>-'OddsRatio_working_3-way'!U357/(3*'OddsRatio_working_3-way'!X357^(1/3))*COS(('OddsRatio_working_3-way'!Y357)/3)</f>
        <v>0.53474781800436577</v>
      </c>
      <c r="AG357" s="11">
        <f>-'OddsRatio_working_3-way'!U357/(3*'OddsRatio_working_3-way'!X357^(1/3))*COS(('OddsRatio_working_3-way'!Y357+2*PI())/3)</f>
        <v>-0.37634149162313596</v>
      </c>
      <c r="AH357" s="11">
        <f>-'OddsRatio_working_3-way'!U357/(3*'OddsRatio_working_3-way'!X357^(1/3))*COS(('OddsRatio_working_3-way'!Y357+4*PI())/3)</f>
        <v>-0.15840632638123001</v>
      </c>
      <c r="AI357" s="11">
        <f>'OddsRatio_working_3-way'!U357/(3*'OddsRatio_working_3-way'!X357^(1/3))*SIN(('OddsRatio_working_3-way'!Y357)/3)</f>
        <v>-0.12582492631830022</v>
      </c>
      <c r="AJ357" s="11">
        <f>'OddsRatio_working_3-way'!U357/(3*'OddsRatio_working_3-way'!X357^(1/3))*SIN(('OddsRatio_working_3-way'!Y357+2*PI())/3)</f>
        <v>-0.40019273185092835</v>
      </c>
      <c r="AK357" s="11">
        <f>'OddsRatio_working_3-way'!U357/(3*'OddsRatio_working_3-way'!X357^(1/3))*SIN(('OddsRatio_working_3-way'!Y357+4*PI())/3)</f>
        <v>0.52601765816922841</v>
      </c>
      <c r="AL357" s="11">
        <f>'OddsRatio_working_3-way'!Z357+'OddsRatio_working_3-way'!AF357</f>
        <v>1.0694956360087313</v>
      </c>
      <c r="AM357" s="11">
        <f>'OddsRatio_working_3-way'!AA357+'OddsRatio_working_3-way'!AG357</f>
        <v>-0.75268298324627181</v>
      </c>
      <c r="AN357" s="11">
        <f>'OddsRatio_working_3-way'!AB357+'OddsRatio_working_3-way'!AH357</f>
        <v>-0.31681265276245996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1.0694956360087313</v>
      </c>
      <c r="AS357" s="11">
        <f>IF(('OddsRatio_working_3-way'!X357=0),IF(Q357&gt;0,-Q357^(1/3),(-Q357)^(1/3)),'OddsRatio_working_3-way'!AM357-'OddsRatio_working_3-way'!R357/3)</f>
        <v>-0.75268298324627181</v>
      </c>
      <c r="AT357" s="11">
        <f>IF(('OddsRatio_working_3-way'!X357=0),IF(Q357&gt;0,-Q357^(1/3),(-Q357)^(1/3)),'OddsRatio_working_3-way'!AN357-'OddsRatio_working_3-way'!R357/3)</f>
        <v>-0.31681265276245996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9">
        <f t="shared" si="78"/>
        <v>0.47516382091512666</v>
      </c>
      <c r="E358" s="9">
        <f t="shared" si="79"/>
        <v>0.27518668756910625</v>
      </c>
      <c r="F358" s="9">
        <f t="shared" si="80"/>
        <v>0.24964949151576712</v>
      </c>
      <c r="G358" s="9">
        <f t="shared" si="81"/>
        <v>1.0620551270613965</v>
      </c>
      <c r="H358" s="9">
        <f t="shared" si="82"/>
        <v>2.1045373321438525</v>
      </c>
      <c r="I358" s="9">
        <f t="shared" si="83"/>
        <v>3.6338967151122636</v>
      </c>
      <c r="J358" s="9">
        <f t="shared" si="84"/>
        <v>4.0056160095837523</v>
      </c>
      <c r="K358" s="11">
        <f t="shared" si="85"/>
        <v>0.49019607843137253</v>
      </c>
      <c r="L358" s="11">
        <f t="shared" si="86"/>
        <v>0.28735632183908044</v>
      </c>
      <c r="M358" s="11">
        <f t="shared" si="87"/>
        <v>0.2610966057441253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-0.26844991470373447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0.23354229300135165</v>
      </c>
      <c r="Q358" s="11">
        <f>2*'OddsRatio_working_3-way'!K358*'OddsRatio_working_3-way'!L358*'OddsRatio_working_3-way'!M358</f>
        <v>7.3556627716961143E-2</v>
      </c>
      <c r="R358" s="11">
        <f t="shared" si="88"/>
        <v>0</v>
      </c>
      <c r="S358" s="11">
        <f t="shared" si="89"/>
        <v>-0.86996597953511212</v>
      </c>
      <c r="T358" s="11">
        <f t="shared" si="90"/>
        <v>-0.27400503292444472</v>
      </c>
      <c r="U358" s="11">
        <f>'OddsRatio_working_3-way'!S358-'OddsRatio_working_3-way'!R358^2/3</f>
        <v>-0.86996597953511212</v>
      </c>
      <c r="V358" s="11">
        <f>'OddsRatio_working_3-way'!S358*'OddsRatio_working_3-way'!R358/3-2*'OddsRatio_working_3-way'!R358^3/27-'OddsRatio_working_3-way'!T358</f>
        <v>0.27400503292444472</v>
      </c>
      <c r="W358" s="11">
        <f>'OddsRatio_working_3-way'!V358^2+4*'OddsRatio_working_3-way'!U358^3/27</f>
        <v>-2.2465797895204767E-2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0.15616061920594032</v>
      </c>
      <c r="Y358" s="11">
        <f>IF('OddsRatio_working_3-way'!W358&gt;=0,IF('OddsRatio_working_3-way'!V358+SQRT('OddsRatio_working_3-way'!W358)&gt;0,0,PI()),ACOS('OddsRatio_working_3-way'!V358/(2*'OddsRatio_working_3-way'!X358)))</f>
        <v>0.50055162813602605</v>
      </c>
      <c r="Z358" s="11">
        <f>'OddsRatio_working_3-way'!X358^(1/3)*COS('OddsRatio_working_3-way'!Y358/3)</f>
        <v>0.53102756353069824</v>
      </c>
      <c r="AA358" s="11">
        <f>'OddsRatio_working_3-way'!X358^(1/3)*COS(('OddsRatio_working_3-way'!Y358+2*PI())/3)</f>
        <v>-0.34296563753243586</v>
      </c>
      <c r="AB358" s="11">
        <f>'OddsRatio_working_3-way'!X358^(1/3)*COS(('OddsRatio_working_3-way'!Y358+4*PI())/3)</f>
        <v>-0.18806192599826257</v>
      </c>
      <c r="AC358" s="11">
        <f>'OddsRatio_working_3-way'!X358^(1/3)*SIN('OddsRatio_working_3-way'!Y358/3)</f>
        <v>8.9433699552727203E-2</v>
      </c>
      <c r="AD358" s="11">
        <f>'OddsRatio_working_3-way'!X358^(1/3)*SIN(('OddsRatio_working_3-way'!Y358+2*PI())/3)</f>
        <v>0.41516651035097607</v>
      </c>
      <c r="AE358" s="11">
        <f>'OddsRatio_working_3-way'!X358^(1/3)*SIN(('OddsRatio_working_3-way'!Y358+4*PI())/3)</f>
        <v>-0.50460020990370313</v>
      </c>
      <c r="AF358" s="11">
        <f>-'OddsRatio_working_3-way'!U358/(3*'OddsRatio_working_3-way'!X358^(1/3))*COS(('OddsRatio_working_3-way'!Y358)/3)</f>
        <v>0.53102756353069835</v>
      </c>
      <c r="AG358" s="11">
        <f>-'OddsRatio_working_3-way'!U358/(3*'OddsRatio_working_3-way'!X358^(1/3))*COS(('OddsRatio_working_3-way'!Y358+2*PI())/3)</f>
        <v>-0.34296563753243592</v>
      </c>
      <c r="AH358" s="11">
        <f>-'OddsRatio_working_3-way'!U358/(3*'OddsRatio_working_3-way'!X358^(1/3))*COS(('OddsRatio_working_3-way'!Y358+4*PI())/3)</f>
        <v>-0.18806192599826263</v>
      </c>
      <c r="AI358" s="11">
        <f>'OddsRatio_working_3-way'!U358/(3*'OddsRatio_working_3-way'!X358^(1/3))*SIN(('OddsRatio_working_3-way'!Y358)/3)</f>
        <v>-8.943369955272723E-2</v>
      </c>
      <c r="AJ358" s="11">
        <f>'OddsRatio_working_3-way'!U358/(3*'OddsRatio_working_3-way'!X358^(1/3))*SIN(('OddsRatio_working_3-way'!Y358+2*PI())/3)</f>
        <v>-0.41516651035097613</v>
      </c>
      <c r="AK358" s="11">
        <f>'OddsRatio_working_3-way'!U358/(3*'OddsRatio_working_3-way'!X358^(1/3))*SIN(('OddsRatio_working_3-way'!Y358+4*PI())/3)</f>
        <v>0.50460020990370325</v>
      </c>
      <c r="AL358" s="11">
        <f>'OddsRatio_working_3-way'!Z358+'OddsRatio_working_3-way'!AF358</f>
        <v>1.0620551270613965</v>
      </c>
      <c r="AM358" s="11">
        <f>'OddsRatio_working_3-way'!AA358+'OddsRatio_working_3-way'!AG358</f>
        <v>-0.68593127506487184</v>
      </c>
      <c r="AN358" s="11">
        <f>'OddsRatio_working_3-way'!AB358+'OddsRatio_working_3-way'!AH358</f>
        <v>-0.3761238519965252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1.0620551270613965</v>
      </c>
      <c r="AS358" s="11">
        <f>IF(('OddsRatio_working_3-way'!X358=0),IF(Q358&gt;0,-Q358^(1/3),(-Q358)^(1/3)),'OddsRatio_working_3-way'!AM358-'OddsRatio_working_3-way'!R358/3)</f>
        <v>-0.68593127506487184</v>
      </c>
      <c r="AT358" s="11">
        <f>IF(('OddsRatio_working_3-way'!X358=0),IF(Q358&gt;0,-Q358^(1/3),(-Q358)^(1/3)),'OddsRatio_working_3-way'!AN358-'OddsRatio_working_3-way'!R358/3)</f>
        <v>-0.3761238519965252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9">
        <f t="shared" si="78"/>
        <v>0.39403539164265394</v>
      </c>
      <c r="E359" s="9">
        <f t="shared" si="79"/>
        <v>0.27546372998927826</v>
      </c>
      <c r="F359" s="9">
        <f t="shared" si="80"/>
        <v>0.33050087836806785</v>
      </c>
      <c r="G359" s="9">
        <f t="shared" si="81"/>
        <v>1.0605814485627132</v>
      </c>
      <c r="H359" s="9">
        <f t="shared" si="82"/>
        <v>2.5378431004159347</v>
      </c>
      <c r="I359" s="9">
        <f t="shared" si="83"/>
        <v>3.6302419924355287</v>
      </c>
      <c r="J359" s="9">
        <f t="shared" si="84"/>
        <v>3.0257105667547823</v>
      </c>
      <c r="K359" s="11">
        <f t="shared" si="85"/>
        <v>0.4081632653061224</v>
      </c>
      <c r="L359" s="11">
        <f t="shared" si="86"/>
        <v>0.28735632183908044</v>
      </c>
      <c r="M359" s="11">
        <f t="shared" si="87"/>
        <v>0.3436426116838488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-0.27683100731701638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0.23538269437411175</v>
      </c>
      <c r="Q359" s="11">
        <f>2*'OddsRatio_working_3-way'!K359*'OddsRatio_working_3-way'!L359*'OddsRatio_working_3-way'!M359</f>
        <v>8.0610511771956064E-2</v>
      </c>
      <c r="R359" s="11">
        <f t="shared" si="88"/>
        <v>0</v>
      </c>
      <c r="S359" s="11">
        <f t="shared" si="89"/>
        <v>-0.85027575724044668</v>
      </c>
      <c r="T359" s="11">
        <f t="shared" si="90"/>
        <v>-0.29119032782207077</v>
      </c>
      <c r="U359" s="11">
        <f>'OddsRatio_working_3-way'!S359-'OddsRatio_working_3-way'!R359^2/3</f>
        <v>-0.85027575724044668</v>
      </c>
      <c r="V359" s="11">
        <f>'OddsRatio_working_3-way'!S359*'OddsRatio_working_3-way'!R359/3-2*'OddsRatio_working_3-way'!R359^3/27-'OddsRatio_working_3-way'!T359</f>
        <v>0.29119032782207077</v>
      </c>
      <c r="W359" s="11">
        <f>'OddsRatio_working_3-way'!V359^2+4*'OddsRatio_working_3-way'!U359^3/27</f>
        <v>-6.2782519083385419E-3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0.15088908088846553</v>
      </c>
      <c r="Y359" s="11">
        <f>IF('OddsRatio_working_3-way'!W359&gt;=0,IF('OddsRatio_working_3-way'!V359+SQRT('OddsRatio_working_3-way'!W359)&gt;0,0,PI()),ACOS('OddsRatio_working_3-way'!V359/(2*'OddsRatio_working_3-way'!X359)))</f>
        <v>0.26567620789499613</v>
      </c>
      <c r="Z359" s="11">
        <f>'OddsRatio_working_3-way'!X359^(1/3)*COS('OddsRatio_working_3-way'!Y359/3)</f>
        <v>0.53029072428135648</v>
      </c>
      <c r="AA359" s="11">
        <f>'OddsRatio_working_3-way'!X359^(1/3)*COS(('OddsRatio_working_3-way'!Y359+2*PI())/3)</f>
        <v>-0.30592219521998215</v>
      </c>
      <c r="AB359" s="11">
        <f>'OddsRatio_working_3-way'!X359^(1/3)*COS(('OddsRatio_working_3-way'!Y359+4*PI())/3)</f>
        <v>-0.22436852906137442</v>
      </c>
      <c r="AC359" s="11">
        <f>'OddsRatio_working_3-way'!X359^(1/3)*SIN('OddsRatio_working_3-way'!Y359/3)</f>
        <v>4.7085031110073047E-2</v>
      </c>
      <c r="AD359" s="11">
        <f>'OddsRatio_working_3-way'!X359^(1/3)*SIN(('OddsRatio_working_3-way'!Y359+2*PI())/3)</f>
        <v>0.43570272306386765</v>
      </c>
      <c r="AE359" s="11">
        <f>'OddsRatio_working_3-way'!X359^(1/3)*SIN(('OddsRatio_working_3-way'!Y359+4*PI())/3)</f>
        <v>-0.48278775417394071</v>
      </c>
      <c r="AF359" s="11">
        <f>-'OddsRatio_working_3-way'!U359/(3*'OddsRatio_working_3-way'!X359^(1/3))*COS(('OddsRatio_working_3-way'!Y359)/3)</f>
        <v>0.5302907242813566</v>
      </c>
      <c r="AG359" s="11">
        <f>-'OddsRatio_working_3-way'!U359/(3*'OddsRatio_working_3-way'!X359^(1/3))*COS(('OddsRatio_working_3-way'!Y359+2*PI())/3)</f>
        <v>-0.30592219521998221</v>
      </c>
      <c r="AH359" s="11">
        <f>-'OddsRatio_working_3-way'!U359/(3*'OddsRatio_working_3-way'!X359^(1/3))*COS(('OddsRatio_working_3-way'!Y359+4*PI())/3)</f>
        <v>-0.22436852906137447</v>
      </c>
      <c r="AI359" s="11">
        <f>'OddsRatio_working_3-way'!U359/(3*'OddsRatio_working_3-way'!X359^(1/3))*SIN(('OddsRatio_working_3-way'!Y359)/3)</f>
        <v>-4.7085031110073054E-2</v>
      </c>
      <c r="AJ359" s="11">
        <f>'OddsRatio_working_3-way'!U359/(3*'OddsRatio_working_3-way'!X359^(1/3))*SIN(('OddsRatio_working_3-way'!Y359+2*PI())/3)</f>
        <v>-0.4357027230638677</v>
      </c>
      <c r="AK359" s="11">
        <f>'OddsRatio_working_3-way'!U359/(3*'OddsRatio_working_3-way'!X359^(1/3))*SIN(('OddsRatio_working_3-way'!Y359+4*PI())/3)</f>
        <v>0.48278775417394082</v>
      </c>
      <c r="AL359" s="11">
        <f>'OddsRatio_working_3-way'!Z359+'OddsRatio_working_3-way'!AF359</f>
        <v>1.0605814485627132</v>
      </c>
      <c r="AM359" s="11">
        <f>'OddsRatio_working_3-way'!AA359+'OddsRatio_working_3-way'!AG359</f>
        <v>-0.61184439043996441</v>
      </c>
      <c r="AN359" s="11">
        <f>'OddsRatio_working_3-way'!AB359+'OddsRatio_working_3-way'!AH359</f>
        <v>-0.44873705812274889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1.0605814485627132</v>
      </c>
      <c r="AS359" s="11">
        <f>IF(('OddsRatio_working_3-way'!X359=0),IF(Q359&gt;0,-Q359^(1/3),(-Q359)^(1/3)),'OddsRatio_working_3-way'!AM359-'OddsRatio_working_3-way'!R359/3)</f>
        <v>-0.61184439043996441</v>
      </c>
      <c r="AT359" s="11">
        <f>IF(('OddsRatio_working_3-way'!X359=0),IF(Q359&gt;0,-Q359^(1/3),(-Q359)^(1/3)),'OddsRatio_working_3-way'!AN359-'OddsRatio_working_3-way'!R359/3)</f>
        <v>-0.44873705812274889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9">
        <f t="shared" si="78"/>
        <v>0.38944831621504411</v>
      </c>
      <c r="E360" s="9">
        <f t="shared" si="79"/>
        <v>0.28658972248112846</v>
      </c>
      <c r="F360" s="9">
        <f t="shared" si="80"/>
        <v>0.32396196130382721</v>
      </c>
      <c r="G360" s="9">
        <f t="shared" si="81"/>
        <v>1.0592802800783701</v>
      </c>
      <c r="H360" s="9">
        <f t="shared" si="82"/>
        <v>2.5677348145159877</v>
      </c>
      <c r="I360" s="9">
        <f t="shared" si="83"/>
        <v>3.4893086581841701</v>
      </c>
      <c r="J360" s="9">
        <f t="shared" si="84"/>
        <v>3.0867821517543894</v>
      </c>
      <c r="K360" s="11">
        <f t="shared" si="85"/>
        <v>0.40322580645161293</v>
      </c>
      <c r="L360" s="11">
        <f t="shared" si="86"/>
        <v>0.29850746268656714</v>
      </c>
      <c r="M360" s="11">
        <f t="shared" si="87"/>
        <v>0.33670033670033667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-0.27767889130431245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0.23505801069595003</v>
      </c>
      <c r="Q360" s="11">
        <f>2*'OddsRatio_working_3-way'!K360*'OddsRatio_working_3-way'!L360*'OddsRatio_working_3-way'!M360</f>
        <v>8.105448644687932E-2</v>
      </c>
      <c r="R360" s="11">
        <f t="shared" si="88"/>
        <v>0</v>
      </c>
      <c r="S360" s="11">
        <f t="shared" si="89"/>
        <v>-0.84651018877177253</v>
      </c>
      <c r="T360" s="11">
        <f t="shared" si="90"/>
        <v>-0.29190006509371463</v>
      </c>
      <c r="U360" s="11">
        <f>'OddsRatio_working_3-way'!S360-'OddsRatio_working_3-way'!R360^2/3</f>
        <v>-0.84651018877177253</v>
      </c>
      <c r="V360" s="11">
        <f>'OddsRatio_working_3-way'!S360*'OddsRatio_working_3-way'!R360/3-2*'OddsRatio_working_3-way'!R360^3/27-'OddsRatio_working_3-way'!T360</f>
        <v>0.29190006509371463</v>
      </c>
      <c r="W360" s="11">
        <f>'OddsRatio_working_3-way'!V360^2+4*'OddsRatio_working_3-way'!U360^3/27</f>
        <v>-4.659810895515884E-3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0.1498878404818339</v>
      </c>
      <c r="Y360" s="11">
        <f>IF('OddsRatio_working_3-way'!W360&gt;=0,IF('OddsRatio_working_3-way'!V360+SQRT('OddsRatio_working_3-way'!W360)&gt;0,0,PI()),ACOS('OddsRatio_working_3-way'!V360/(2*'OddsRatio_working_3-way'!X360)))</f>
        <v>0.22972828945317048</v>
      </c>
      <c r="Z360" s="11">
        <f>'OddsRatio_working_3-way'!X360^(1/3)*COS('OddsRatio_working_3-way'!Y360/3)</f>
        <v>0.52964014003918503</v>
      </c>
      <c r="AA360" s="11">
        <f>'OddsRatio_working_3-way'!X360^(1/3)*COS(('OddsRatio_working_3-way'!Y360+2*PI())/3)</f>
        <v>-0.30001294909189202</v>
      </c>
      <c r="AB360" s="11">
        <f>'OddsRatio_working_3-way'!X360^(1/3)*COS(('OddsRatio_working_3-way'!Y360+4*PI())/3)</f>
        <v>-0.22962719094729311</v>
      </c>
      <c r="AC360" s="11">
        <f>'OddsRatio_working_3-way'!X360^(1/3)*SIN('OddsRatio_working_3-way'!Y360/3)</f>
        <v>4.0637236411900098E-2</v>
      </c>
      <c r="AD360" s="11">
        <f>'OddsRatio_working_3-way'!X360^(1/3)*SIN(('OddsRatio_working_3-way'!Y360+2*PI())/3)</f>
        <v>0.43836319793193174</v>
      </c>
      <c r="AE360" s="11">
        <f>'OddsRatio_working_3-way'!X360^(1/3)*SIN(('OddsRatio_working_3-way'!Y360+4*PI())/3)</f>
        <v>-0.47900043434383183</v>
      </c>
      <c r="AF360" s="11">
        <f>-'OddsRatio_working_3-way'!U360/(3*'OddsRatio_working_3-way'!X360^(1/3))*COS(('OddsRatio_working_3-way'!Y360)/3)</f>
        <v>0.52964014003918514</v>
      </c>
      <c r="AG360" s="11">
        <f>-'OddsRatio_working_3-way'!U360/(3*'OddsRatio_working_3-way'!X360^(1/3))*COS(('OddsRatio_working_3-way'!Y360+2*PI())/3)</f>
        <v>-0.30001294909189208</v>
      </c>
      <c r="AH360" s="11">
        <f>-'OddsRatio_working_3-way'!U360/(3*'OddsRatio_working_3-way'!X360^(1/3))*COS(('OddsRatio_working_3-way'!Y360+4*PI())/3)</f>
        <v>-0.22962719094729314</v>
      </c>
      <c r="AI360" s="11">
        <f>'OddsRatio_working_3-way'!U360/(3*'OddsRatio_working_3-way'!X360^(1/3))*SIN(('OddsRatio_working_3-way'!Y360)/3)</f>
        <v>-4.0637236411900104E-2</v>
      </c>
      <c r="AJ360" s="11">
        <f>'OddsRatio_working_3-way'!U360/(3*'OddsRatio_working_3-way'!X360^(1/3))*SIN(('OddsRatio_working_3-way'!Y360+2*PI())/3)</f>
        <v>-0.43836319793193185</v>
      </c>
      <c r="AK360" s="11">
        <f>'OddsRatio_working_3-way'!U360/(3*'OddsRatio_working_3-way'!X360^(1/3))*SIN(('OddsRatio_working_3-way'!Y360+4*PI())/3)</f>
        <v>0.47900043434383194</v>
      </c>
      <c r="AL360" s="11">
        <f>'OddsRatio_working_3-way'!Z360+'OddsRatio_working_3-way'!AF360</f>
        <v>1.0592802800783701</v>
      </c>
      <c r="AM360" s="11">
        <f>'OddsRatio_working_3-way'!AA360+'OddsRatio_working_3-way'!AG360</f>
        <v>-0.60002589818378405</v>
      </c>
      <c r="AN360" s="11">
        <f>'OddsRatio_working_3-way'!AB360+'OddsRatio_working_3-way'!AH360</f>
        <v>-0.45925438189458623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1.0592802800783701</v>
      </c>
      <c r="AS360" s="11">
        <f>IF(('OddsRatio_working_3-way'!X360=0),IF(Q360&gt;0,-Q360^(1/3),(-Q360)^(1/3)),'OddsRatio_working_3-way'!AM360-'OddsRatio_working_3-way'!R360/3)</f>
        <v>-0.60002589818378405</v>
      </c>
      <c r="AT360" s="11">
        <f>IF(('OddsRatio_working_3-way'!X360=0),IF(Q360&gt;0,-Q360^(1/3),(-Q360)^(1/3)),'OddsRatio_working_3-way'!AN360-'OddsRatio_working_3-way'!R360/3)</f>
        <v>-0.45925438189458623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9">
        <f t="shared" si="78"/>
        <v>0.53258424987868658</v>
      </c>
      <c r="E361" s="9">
        <f t="shared" si="79"/>
        <v>0.2704801513326619</v>
      </c>
      <c r="F361" s="9">
        <f t="shared" si="80"/>
        <v>0.19693559878865152</v>
      </c>
      <c r="G361" s="9">
        <f t="shared" si="81"/>
        <v>1.0702892689651575</v>
      </c>
      <c r="H361" s="9">
        <f t="shared" si="82"/>
        <v>1.8776372005514295</v>
      </c>
      <c r="I361" s="9">
        <f t="shared" si="83"/>
        <v>3.6971289577921969</v>
      </c>
      <c r="J361" s="9">
        <f t="shared" si="84"/>
        <v>5.0778021147572501</v>
      </c>
      <c r="K361" s="11">
        <f t="shared" si="85"/>
        <v>0.54945054945054939</v>
      </c>
      <c r="L361" s="11">
        <f t="shared" si="86"/>
        <v>0.28409090909090912</v>
      </c>
      <c r="M361" s="11">
        <f t="shared" si="87"/>
        <v>0.20790020790020791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-0.25549372664757286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0.23203148203148205</v>
      </c>
      <c r="Q361" s="11">
        <f>2*'OddsRatio_working_3-way'!K361*'OddsRatio_working_3-way'!L361*'OddsRatio_working_3-way'!M361</f>
        <v>6.490391105775721E-2</v>
      </c>
      <c r="R361" s="11">
        <f t="shared" si="88"/>
        <v>0</v>
      </c>
      <c r="S361" s="11">
        <f t="shared" si="89"/>
        <v>-0.90816899920030303</v>
      </c>
      <c r="T361" s="11">
        <f t="shared" si="90"/>
        <v>-0.25403328648959522</v>
      </c>
      <c r="U361" s="11">
        <f>'OddsRatio_working_3-way'!S361-'OddsRatio_working_3-way'!R361^2/3</f>
        <v>-0.90816899920030303</v>
      </c>
      <c r="V361" s="11">
        <f>'OddsRatio_working_3-way'!S361*'OddsRatio_working_3-way'!R361/3-2*'OddsRatio_working_3-way'!R361^3/27-'OddsRatio_working_3-way'!T361</f>
        <v>0.25403328648959522</v>
      </c>
      <c r="W361" s="11">
        <f>'OddsRatio_working_3-way'!V361^2+4*'OddsRatio_working_3-way'!U361^3/27</f>
        <v>-4.64347028477827E-2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0.16655900868197393</v>
      </c>
      <c r="Y361" s="11">
        <f>IF('OddsRatio_working_3-way'!W361&gt;=0,IF('OddsRatio_working_3-way'!V361+SQRT('OddsRatio_working_3-way'!W361)&gt;0,0,PI()),ACOS('OddsRatio_working_3-way'!V361/(2*'OddsRatio_working_3-way'!X361)))</f>
        <v>0.70348499093176631</v>
      </c>
      <c r="Z361" s="11">
        <f>'OddsRatio_working_3-way'!X361^(1/3)*COS('OddsRatio_working_3-way'!Y361/3)</f>
        <v>0.53514463448257887</v>
      </c>
      <c r="AA361" s="11">
        <f>'OddsRatio_working_3-way'!X361^(1/3)*COS(('OddsRatio_working_3-way'!Y361+2*PI())/3)</f>
        <v>-0.3782855275572049</v>
      </c>
      <c r="AB361" s="11">
        <f>'OddsRatio_working_3-way'!X361^(1/3)*COS(('OddsRatio_working_3-way'!Y361+4*PI())/3)</f>
        <v>-0.15685910692537378</v>
      </c>
      <c r="AC361" s="11">
        <f>'OddsRatio_working_3-way'!X361^(1/3)*SIN('OddsRatio_working_3-way'!Y361/3)</f>
        <v>0.12784060355748297</v>
      </c>
      <c r="AD361" s="11">
        <f>'OddsRatio_working_3-way'!X361^(1/3)*SIN(('OddsRatio_working_3-way'!Y361+2*PI())/3)</f>
        <v>0.39952854638210966</v>
      </c>
      <c r="AE361" s="11">
        <f>'OddsRatio_working_3-way'!X361^(1/3)*SIN(('OddsRatio_working_3-way'!Y361+4*PI())/3)</f>
        <v>-0.52736914993959272</v>
      </c>
      <c r="AF361" s="11">
        <f>-'OddsRatio_working_3-way'!U361/(3*'OddsRatio_working_3-way'!X361^(1/3))*COS(('OddsRatio_working_3-way'!Y361)/3)</f>
        <v>0.53514463448257876</v>
      </c>
      <c r="AG361" s="11">
        <f>-'OddsRatio_working_3-way'!U361/(3*'OddsRatio_working_3-way'!X361^(1/3))*COS(('OddsRatio_working_3-way'!Y361+2*PI())/3)</f>
        <v>-0.37828552755720485</v>
      </c>
      <c r="AH361" s="11">
        <f>-'OddsRatio_working_3-way'!U361/(3*'OddsRatio_working_3-way'!X361^(1/3))*COS(('OddsRatio_working_3-way'!Y361+4*PI())/3)</f>
        <v>-0.15685910692537375</v>
      </c>
      <c r="AI361" s="11">
        <f>'OddsRatio_working_3-way'!U361/(3*'OddsRatio_working_3-way'!X361^(1/3))*SIN(('OddsRatio_working_3-way'!Y361)/3)</f>
        <v>-0.12784060355748295</v>
      </c>
      <c r="AJ361" s="11">
        <f>'OddsRatio_working_3-way'!U361/(3*'OddsRatio_working_3-way'!X361^(1/3))*SIN(('OddsRatio_working_3-way'!Y361+2*PI())/3)</f>
        <v>-0.39952854638210961</v>
      </c>
      <c r="AK361" s="11">
        <f>'OddsRatio_working_3-way'!U361/(3*'OddsRatio_working_3-way'!X361^(1/3))*SIN(('OddsRatio_working_3-way'!Y361+4*PI())/3)</f>
        <v>0.52736914993959261</v>
      </c>
      <c r="AL361" s="11">
        <f>'OddsRatio_working_3-way'!Z361+'OddsRatio_working_3-way'!AF361</f>
        <v>1.0702892689651575</v>
      </c>
      <c r="AM361" s="11">
        <f>'OddsRatio_working_3-way'!AA361+'OddsRatio_working_3-way'!AG361</f>
        <v>-0.75657105511440981</v>
      </c>
      <c r="AN361" s="11">
        <f>'OddsRatio_working_3-way'!AB361+'OddsRatio_working_3-way'!AH361</f>
        <v>-0.3137182138507475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1.0702892689651575</v>
      </c>
      <c r="AS361" s="11">
        <f>IF(('OddsRatio_working_3-way'!X361=0),IF(Q361&gt;0,-Q361^(1/3),(-Q361)^(1/3)),'OddsRatio_working_3-way'!AM361-'OddsRatio_working_3-way'!R361/3)</f>
        <v>-0.75657105511440981</v>
      </c>
      <c r="AT361" s="11">
        <f>IF(('OddsRatio_working_3-way'!X361=0),IF(Q361&gt;0,-Q361^(1/3),(-Q361)^(1/3)),'OddsRatio_working_3-way'!AN361-'OddsRatio_working_3-way'!R361/3)</f>
        <v>-0.3137182138507475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9">
        <f t="shared" si="78"/>
        <v>0.48169659594354142</v>
      </c>
      <c r="E362" s="9">
        <f t="shared" si="79"/>
        <v>0.25986016180416799</v>
      </c>
      <c r="F362" s="9">
        <f t="shared" si="80"/>
        <v>0.25844324225229087</v>
      </c>
      <c r="G362" s="9">
        <f t="shared" si="81"/>
        <v>1.054897619147328</v>
      </c>
      <c r="H362" s="9">
        <f t="shared" si="82"/>
        <v>2.0759955715302745</v>
      </c>
      <c r="I362" s="9">
        <f t="shared" si="83"/>
        <v>3.8482235716977864</v>
      </c>
      <c r="J362" s="9">
        <f t="shared" si="84"/>
        <v>3.8693215240807324</v>
      </c>
      <c r="K362" s="11">
        <f t="shared" si="85"/>
        <v>0.49504950495049505</v>
      </c>
      <c r="L362" s="11">
        <f t="shared" si="86"/>
        <v>0.27027027027027023</v>
      </c>
      <c r="M362" s="11">
        <f t="shared" si="87"/>
        <v>0.26881720430107525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-0.26942432691394702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0.23162734756474768</v>
      </c>
      <c r="Q362" s="11">
        <f>2*'OddsRatio_working_3-way'!K362*'OddsRatio_working_3-way'!L362*'OddsRatio_working_3-way'!M362</f>
        <v>7.1933958871039649E-2</v>
      </c>
      <c r="R362" s="11">
        <f t="shared" si="88"/>
        <v>0</v>
      </c>
      <c r="S362" s="11">
        <f t="shared" si="89"/>
        <v>-0.85971207655175275</v>
      </c>
      <c r="T362" s="11">
        <f t="shared" si="90"/>
        <v>-0.26699132812166232</v>
      </c>
      <c r="U362" s="11">
        <f>'OddsRatio_working_3-way'!S362-'OddsRatio_working_3-way'!R362^2/3</f>
        <v>-0.85971207655175275</v>
      </c>
      <c r="V362" s="11">
        <f>'OddsRatio_working_3-way'!S362*'OddsRatio_working_3-way'!R362/3-2*'OddsRatio_working_3-way'!R362^3/27-'OddsRatio_working_3-way'!T362</f>
        <v>0.26699132812166232</v>
      </c>
      <c r="W362" s="11">
        <f>'OddsRatio_working_3-way'!V362^2+4*'OddsRatio_working_3-way'!U362^3/27</f>
        <v>-2.2851537272413555E-2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0.15340787672458567</v>
      </c>
      <c r="Y362" s="11">
        <f>IF('OddsRatio_working_3-way'!W362&gt;=0,IF('OddsRatio_working_3-way'!V362+SQRT('OddsRatio_working_3-way'!W362)&gt;0,0,PI()),ACOS('OddsRatio_working_3-way'!V362/(2*'OddsRatio_working_3-way'!X362)))</f>
        <v>0.51518650756359041</v>
      </c>
      <c r="Z362" s="11">
        <f>'OddsRatio_working_3-way'!X362^(1/3)*COS('OddsRatio_working_3-way'!Y362/3)</f>
        <v>0.52744880957366402</v>
      </c>
      <c r="AA362" s="11">
        <f>'OddsRatio_working_3-way'!X362^(1/3)*COS(('OddsRatio_working_3-way'!Y362+2*PI())/3)</f>
        <v>-0.342947722676401</v>
      </c>
      <c r="AB362" s="11">
        <f>'OddsRatio_working_3-way'!X362^(1/3)*COS(('OddsRatio_working_3-way'!Y362+4*PI())/3)</f>
        <v>-0.18450108689726311</v>
      </c>
      <c r="AC362" s="11">
        <f>'OddsRatio_working_3-way'!X362^(1/3)*SIN('OddsRatio_working_3-way'!Y362/3)</f>
        <v>9.1479207819275918E-2</v>
      </c>
      <c r="AD362" s="11">
        <f>'OddsRatio_working_3-way'!X362^(1/3)*SIN(('OddsRatio_working_3-way'!Y362+2*PI())/3)</f>
        <v>0.41104446437701586</v>
      </c>
      <c r="AE362" s="11">
        <f>'OddsRatio_working_3-way'!X362^(1/3)*SIN(('OddsRatio_working_3-way'!Y362+4*PI())/3)</f>
        <v>-0.50252367219629179</v>
      </c>
      <c r="AF362" s="11">
        <f>-'OddsRatio_working_3-way'!U362/(3*'OddsRatio_working_3-way'!X362^(1/3))*COS(('OddsRatio_working_3-way'!Y362)/3)</f>
        <v>0.52744880957366413</v>
      </c>
      <c r="AG362" s="11">
        <f>-'OddsRatio_working_3-way'!U362/(3*'OddsRatio_working_3-way'!X362^(1/3))*COS(('OddsRatio_working_3-way'!Y362+2*PI())/3)</f>
        <v>-0.34294772267640111</v>
      </c>
      <c r="AH362" s="11">
        <f>-'OddsRatio_working_3-way'!U362/(3*'OddsRatio_working_3-way'!X362^(1/3))*COS(('OddsRatio_working_3-way'!Y362+4*PI())/3)</f>
        <v>-0.18450108689726313</v>
      </c>
      <c r="AI362" s="11">
        <f>'OddsRatio_working_3-way'!U362/(3*'OddsRatio_working_3-way'!X362^(1/3))*SIN(('OddsRatio_working_3-way'!Y362)/3)</f>
        <v>-9.1479207819275946E-2</v>
      </c>
      <c r="AJ362" s="11">
        <f>'OddsRatio_working_3-way'!U362/(3*'OddsRatio_working_3-way'!X362^(1/3))*SIN(('OddsRatio_working_3-way'!Y362+2*PI())/3)</f>
        <v>-0.41104446437701597</v>
      </c>
      <c r="AK362" s="11">
        <f>'OddsRatio_working_3-way'!U362/(3*'OddsRatio_working_3-way'!X362^(1/3))*SIN(('OddsRatio_working_3-way'!Y362+4*PI())/3)</f>
        <v>0.5025236721962919</v>
      </c>
      <c r="AL362" s="11">
        <f>'OddsRatio_working_3-way'!Z362+'OddsRatio_working_3-way'!AF362</f>
        <v>1.054897619147328</v>
      </c>
      <c r="AM362" s="11">
        <f>'OddsRatio_working_3-way'!AA362+'OddsRatio_working_3-way'!AG362</f>
        <v>-0.68589544535280211</v>
      </c>
      <c r="AN362" s="11">
        <f>'OddsRatio_working_3-way'!AB362+'OddsRatio_working_3-way'!AH362</f>
        <v>-0.36900217379452627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1.054897619147328</v>
      </c>
      <c r="AS362" s="11">
        <f>IF(('OddsRatio_working_3-way'!X362=0),IF(Q362&gt;0,-Q362^(1/3),(-Q362)^(1/3)),'OddsRatio_working_3-way'!AM362-'OddsRatio_working_3-way'!R362/3)</f>
        <v>-0.68589544535280211</v>
      </c>
      <c r="AT362" s="11">
        <f>IF(('OddsRatio_working_3-way'!X362=0),IF(Q362&gt;0,-Q362^(1/3),(-Q362)^(1/3)),'OddsRatio_working_3-way'!AN362-'OddsRatio_working_3-way'!R362/3)</f>
        <v>-0.36900217379452627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9">
        <f t="shared" si="78"/>
        <v>0.33968128606386416</v>
      </c>
      <c r="E363" s="9">
        <f t="shared" si="79"/>
        <v>0.32063742787227184</v>
      </c>
      <c r="F363" s="9">
        <f t="shared" si="80"/>
        <v>0.33968128606386416</v>
      </c>
      <c r="G363" s="9">
        <f t="shared" si="81"/>
        <v>1.0285376182098642</v>
      </c>
      <c r="H363" s="9">
        <f t="shared" si="82"/>
        <v>2.9439360984166432</v>
      </c>
      <c r="I363" s="9">
        <f t="shared" si="83"/>
        <v>3.1187874935123201</v>
      </c>
      <c r="J363" s="9">
        <f t="shared" si="84"/>
        <v>2.9439360984166432</v>
      </c>
      <c r="K363" s="11">
        <f t="shared" si="85"/>
        <v>0.34602076124567471</v>
      </c>
      <c r="L363" s="11">
        <f t="shared" si="86"/>
        <v>0.32679738562091504</v>
      </c>
      <c r="M363" s="11">
        <f t="shared" si="87"/>
        <v>0.34602076124567471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-0.28792124840741018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0.22850501455036981</v>
      </c>
      <c r="Q363" s="11">
        <f>2*'OddsRatio_working_3-way'!K363*'OddsRatio_working_3-way'!L363*'OddsRatio_working_3-way'!M363</f>
        <v>7.825514196930472E-2</v>
      </c>
      <c r="R363" s="11">
        <f t="shared" si="88"/>
        <v>0</v>
      </c>
      <c r="S363" s="11">
        <f t="shared" si="89"/>
        <v>-0.79363720397264303</v>
      </c>
      <c r="T363" s="11">
        <f t="shared" si="90"/>
        <v>-0.27179356300432977</v>
      </c>
      <c r="U363" s="11">
        <f>'OddsRatio_working_3-way'!S363-'OddsRatio_working_3-way'!R363^2/3</f>
        <v>-0.79363720397264303</v>
      </c>
      <c r="V363" s="11">
        <f>'OddsRatio_working_3-way'!S363*'OddsRatio_working_3-way'!R363/3-2*'OddsRatio_working_3-way'!R363^3/27-'OddsRatio_working_3-way'!T363</f>
        <v>0.27179356300432977</v>
      </c>
      <c r="W363" s="11">
        <f>'OddsRatio_working_3-way'!V363^2+4*'OddsRatio_working_3-way'!U363^3/27</f>
        <v>-1.8460554562782505E-4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0.13606647863839977</v>
      </c>
      <c r="Y363" s="11">
        <f>IF('OddsRatio_working_3-way'!W363&gt;=0,IF('OddsRatio_working_3-way'!V363+SQRT('OddsRatio_working_3-way'!W363)&gt;0,0,PI()),ACOS('OddsRatio_working_3-way'!V363/(2*'OddsRatio_working_3-way'!X363)))</f>
        <v>4.9948428454982707E-2</v>
      </c>
      <c r="Z363" s="11">
        <f>'OddsRatio_working_3-way'!X363^(1/3)*COS('OddsRatio_working_3-way'!Y363/3)</f>
        <v>0.51426880910493211</v>
      </c>
      <c r="AA363" s="11">
        <f>'OddsRatio_working_3-way'!X363^(1/3)*COS(('OddsRatio_working_3-way'!Y363+2*PI())/3)</f>
        <v>-0.26455026455026392</v>
      </c>
      <c r="AB363" s="11">
        <f>'OddsRatio_working_3-way'!X363^(1/3)*COS(('OddsRatio_working_3-way'!Y363+4*PI())/3)</f>
        <v>-0.2497185445546681</v>
      </c>
      <c r="AC363" s="11">
        <f>'OddsRatio_working_3-way'!X363^(1/3)*SIN('OddsRatio_working_3-way'!Y363/3)</f>
        <v>8.5630975320024616E-3</v>
      </c>
      <c r="AD363" s="11">
        <f>'OddsRatio_working_3-way'!X363^(1/3)*SIN(('OddsRatio_working_3-way'!Y363+2*PI())/3)</f>
        <v>0.44108830429284007</v>
      </c>
      <c r="AE363" s="11">
        <f>'OddsRatio_working_3-way'!X363^(1/3)*SIN(('OddsRatio_working_3-way'!Y363+4*PI())/3)</f>
        <v>-0.44965140182484248</v>
      </c>
      <c r="AF363" s="11">
        <f>-'OddsRatio_working_3-way'!U363/(3*'OddsRatio_working_3-way'!X363^(1/3))*COS(('OddsRatio_working_3-way'!Y363)/3)</f>
        <v>0.514268809104932</v>
      </c>
      <c r="AG363" s="11">
        <f>-'OddsRatio_working_3-way'!U363/(3*'OddsRatio_working_3-way'!X363^(1/3))*COS(('OddsRatio_working_3-way'!Y363+2*PI())/3)</f>
        <v>-0.26455026455026387</v>
      </c>
      <c r="AH363" s="11">
        <f>-'OddsRatio_working_3-way'!U363/(3*'OddsRatio_working_3-way'!X363^(1/3))*COS(('OddsRatio_working_3-way'!Y363+4*PI())/3)</f>
        <v>-0.24971854455466805</v>
      </c>
      <c r="AI363" s="11">
        <f>'OddsRatio_working_3-way'!U363/(3*'OddsRatio_working_3-way'!X363^(1/3))*SIN(('OddsRatio_working_3-way'!Y363)/3)</f>
        <v>-8.5630975320024599E-3</v>
      </c>
      <c r="AJ363" s="11">
        <f>'OddsRatio_working_3-way'!U363/(3*'OddsRatio_working_3-way'!X363^(1/3))*SIN(('OddsRatio_working_3-way'!Y363+2*PI())/3)</f>
        <v>-0.44108830429283996</v>
      </c>
      <c r="AK363" s="11">
        <f>'OddsRatio_working_3-way'!U363/(3*'OddsRatio_working_3-way'!X363^(1/3))*SIN(('OddsRatio_working_3-way'!Y363+4*PI())/3)</f>
        <v>0.44965140182484237</v>
      </c>
      <c r="AL363" s="11">
        <f>'OddsRatio_working_3-way'!Z363+'OddsRatio_working_3-way'!AF363</f>
        <v>1.0285376182098642</v>
      </c>
      <c r="AM363" s="11">
        <f>'OddsRatio_working_3-way'!AA363+'OddsRatio_working_3-way'!AG363</f>
        <v>-0.52910052910052774</v>
      </c>
      <c r="AN363" s="11">
        <f>'OddsRatio_working_3-way'!AB363+'OddsRatio_working_3-way'!AH363</f>
        <v>-0.49943708910933615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1.0285376182098642</v>
      </c>
      <c r="AS363" s="11">
        <f>IF(('OddsRatio_working_3-way'!X363=0),IF(Q363&gt;0,-Q363^(1/3),(-Q363)^(1/3)),'OddsRatio_working_3-way'!AM363-'OddsRatio_working_3-way'!R363/3)</f>
        <v>-0.52910052910052774</v>
      </c>
      <c r="AT363" s="11">
        <f>IF(('OddsRatio_working_3-way'!X363=0),IF(Q363&gt;0,-Q363^(1/3),(-Q363)^(1/3)),'OddsRatio_working_3-way'!AN363-'OddsRatio_working_3-way'!R363/3)</f>
        <v>-0.49943708910933615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9">
        <f t="shared" si="78"/>
        <v>0.4199331079351859</v>
      </c>
      <c r="E364" s="9">
        <f t="shared" si="79"/>
        <v>0.29306810453255516</v>
      </c>
      <c r="F364" s="9">
        <f t="shared" si="80"/>
        <v>0.28699878753225905</v>
      </c>
      <c r="G364" s="9">
        <f t="shared" si="81"/>
        <v>1.030844513487823</v>
      </c>
      <c r="H364" s="9">
        <f t="shared" si="82"/>
        <v>2.381331648073683</v>
      </c>
      <c r="I364" s="9">
        <f t="shared" si="83"/>
        <v>3.4121761615615052</v>
      </c>
      <c r="J364" s="9">
        <f t="shared" si="84"/>
        <v>3.4843352775056537</v>
      </c>
      <c r="K364" s="11">
        <f t="shared" si="85"/>
        <v>0.42735042735042739</v>
      </c>
      <c r="L364" s="11">
        <f t="shared" si="86"/>
        <v>0.29940119760479045</v>
      </c>
      <c r="M364" s="11">
        <f t="shared" si="87"/>
        <v>0.29325513196480935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-0.2835443482536395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0.22850756866596161</v>
      </c>
      <c r="Q364" s="11">
        <f>2*'OddsRatio_working_3-way'!K364*'OddsRatio_working_3-way'!L364*'OddsRatio_working_3-way'!M364</f>
        <v>7.5043536507704955E-2</v>
      </c>
      <c r="R364" s="11">
        <f t="shared" si="88"/>
        <v>0</v>
      </c>
      <c r="S364" s="11">
        <f t="shared" si="89"/>
        <v>-0.80589710242277257</v>
      </c>
      <c r="T364" s="11">
        <f t="shared" si="90"/>
        <v>-0.26466243100912068</v>
      </c>
      <c r="U364" s="11">
        <f>'OddsRatio_working_3-way'!S364-'OddsRatio_working_3-way'!R364^2/3</f>
        <v>-0.80589710242277257</v>
      </c>
      <c r="V364" s="11">
        <f>'OddsRatio_working_3-way'!S364*'OddsRatio_working_3-way'!R364/3-2*'OddsRatio_working_3-way'!R364^3/27-'OddsRatio_working_3-way'!T364</f>
        <v>0.26466243100912068</v>
      </c>
      <c r="W364" s="11">
        <f>'OddsRatio_working_3-way'!V364^2+4*'OddsRatio_working_3-way'!U364^3/27</f>
        <v>-7.4954426033115029E-3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0.13923150235396536</v>
      </c>
      <c r="Y364" s="11">
        <f>IF('OddsRatio_working_3-way'!W364&gt;=0,IF('OddsRatio_working_3-way'!V364+SQRT('OddsRatio_working_3-way'!W364)&gt;0,0,PI()),ACOS('OddsRatio_working_3-way'!V364/(2*'OddsRatio_working_3-way'!X364)))</f>
        <v>0.31614765742143258</v>
      </c>
      <c r="Z364" s="11">
        <f>'OddsRatio_working_3-way'!X364^(1/3)*COS('OddsRatio_working_3-way'!Y364/3)</f>
        <v>0.51542225674391151</v>
      </c>
      <c r="AA364" s="11">
        <f>'OddsRatio_working_3-way'!X364^(1/3)*COS(('OddsRatio_working_3-way'!Y364+2*PI())/3)</f>
        <v>-0.30492551754997205</v>
      </c>
      <c r="AB364" s="11">
        <f>'OddsRatio_working_3-way'!X364^(1/3)*COS(('OddsRatio_working_3-way'!Y364+4*PI())/3)</f>
        <v>-0.21049673919393955</v>
      </c>
      <c r="AC364" s="11">
        <f>'OddsRatio_working_3-way'!X364^(1/3)*SIN('OddsRatio_working_3-way'!Y364/3)</f>
        <v>5.451848060310286E-2</v>
      </c>
      <c r="AD364" s="11">
        <f>'OddsRatio_working_3-way'!X364^(1/3)*SIN(('OddsRatio_working_3-way'!Y364+2*PI())/3)</f>
        <v>0.4191095277145811</v>
      </c>
      <c r="AE364" s="11">
        <f>'OddsRatio_working_3-way'!X364^(1/3)*SIN(('OddsRatio_working_3-way'!Y364+4*PI())/3)</f>
        <v>-0.47362800831768392</v>
      </c>
      <c r="AF364" s="11">
        <f>-'OddsRatio_working_3-way'!U364/(3*'OddsRatio_working_3-way'!X364^(1/3))*COS(('OddsRatio_working_3-way'!Y364)/3)</f>
        <v>0.51542225674391151</v>
      </c>
      <c r="AG364" s="11">
        <f>-'OddsRatio_working_3-way'!U364/(3*'OddsRatio_working_3-way'!X364^(1/3))*COS(('OddsRatio_working_3-way'!Y364+2*PI())/3)</f>
        <v>-0.30492551754997205</v>
      </c>
      <c r="AH364" s="11">
        <f>-'OddsRatio_working_3-way'!U364/(3*'OddsRatio_working_3-way'!X364^(1/3))*COS(('OddsRatio_working_3-way'!Y364+4*PI())/3)</f>
        <v>-0.21049673919393955</v>
      </c>
      <c r="AI364" s="11">
        <f>'OddsRatio_working_3-way'!U364/(3*'OddsRatio_working_3-way'!X364^(1/3))*SIN(('OddsRatio_working_3-way'!Y364)/3)</f>
        <v>-5.451848060310286E-2</v>
      </c>
      <c r="AJ364" s="11">
        <f>'OddsRatio_working_3-way'!U364/(3*'OddsRatio_working_3-way'!X364^(1/3))*SIN(('OddsRatio_working_3-way'!Y364+2*PI())/3)</f>
        <v>-0.4191095277145811</v>
      </c>
      <c r="AK364" s="11">
        <f>'OddsRatio_working_3-way'!U364/(3*'OddsRatio_working_3-way'!X364^(1/3))*SIN(('OddsRatio_working_3-way'!Y364+4*PI())/3)</f>
        <v>0.47362800831768392</v>
      </c>
      <c r="AL364" s="11">
        <f>'OddsRatio_working_3-way'!Z364+'OddsRatio_working_3-way'!AF364</f>
        <v>1.030844513487823</v>
      </c>
      <c r="AM364" s="11">
        <f>'OddsRatio_working_3-way'!AA364+'OddsRatio_working_3-way'!AG364</f>
        <v>-0.60985103509994409</v>
      </c>
      <c r="AN364" s="11">
        <f>'OddsRatio_working_3-way'!AB364+'OddsRatio_working_3-way'!AH364</f>
        <v>-0.42099347838787909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1.030844513487823</v>
      </c>
      <c r="AS364" s="11">
        <f>IF(('OddsRatio_working_3-way'!X364=0),IF(Q364&gt;0,-Q364^(1/3),(-Q364)^(1/3)),'OddsRatio_working_3-way'!AM364-'OddsRatio_working_3-way'!R364/3)</f>
        <v>-0.60985103509994409</v>
      </c>
      <c r="AT364" s="11">
        <f>IF(('OddsRatio_working_3-way'!X364=0),IF(Q364&gt;0,-Q364^(1/3),(-Q364)^(1/3)),'OddsRatio_working_3-way'!AN364-'OddsRatio_working_3-way'!R364/3)</f>
        <v>-0.42099347838787909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9">
        <f t="shared" si="78"/>
        <v>0.42614318769915666</v>
      </c>
      <c r="E365" s="9">
        <f t="shared" si="79"/>
        <v>0.30991323980591051</v>
      </c>
      <c r="F365" s="9">
        <f t="shared" si="80"/>
        <v>0.26394357249493267</v>
      </c>
      <c r="G365" s="9">
        <f t="shared" si="81"/>
        <v>1.060337864737134</v>
      </c>
      <c r="H365" s="9">
        <f t="shared" si="82"/>
        <v>2.3466290882161602</v>
      </c>
      <c r="I365" s="9">
        <f t="shared" si="83"/>
        <v>3.2267095159479808</v>
      </c>
      <c r="J365" s="9">
        <f t="shared" si="84"/>
        <v>3.788688584258662</v>
      </c>
      <c r="K365" s="11">
        <f t="shared" si="85"/>
        <v>0.44052863436123346</v>
      </c>
      <c r="L365" s="11">
        <f t="shared" si="86"/>
        <v>0.32258064516129031</v>
      </c>
      <c r="M365" s="11">
        <f t="shared" si="87"/>
        <v>0.27548209366391185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-0.27458991845933578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0.23488596873432868</v>
      </c>
      <c r="Q365" s="11">
        <f>2*'OddsRatio_working_3-way'!K365*'OddsRatio_working_3-way'!L365*'OddsRatio_working_3-way'!M365</f>
        <v>7.8295322911442894E-2</v>
      </c>
      <c r="R365" s="11">
        <f t="shared" si="88"/>
        <v>0</v>
      </c>
      <c r="S365" s="11">
        <f t="shared" si="89"/>
        <v>-0.85540638218701792</v>
      </c>
      <c r="T365" s="11">
        <f t="shared" si="90"/>
        <v>-0.28513546072900597</v>
      </c>
      <c r="U365" s="11">
        <f>'OddsRatio_working_3-way'!S365-'OddsRatio_working_3-way'!R365^2/3</f>
        <v>-0.85540638218701792</v>
      </c>
      <c r="V365" s="11">
        <f>'OddsRatio_working_3-way'!S365*'OddsRatio_working_3-way'!R365/3-2*'OddsRatio_working_3-way'!R365^3/27-'OddsRatio_working_3-way'!T365</f>
        <v>0.28513546072900597</v>
      </c>
      <c r="W365" s="11">
        <f>'OddsRatio_working_3-way'!V365^2+4*'OddsRatio_working_3-way'!U365^3/27</f>
        <v>-1.1426365373025354E-2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0.15225685234018851</v>
      </c>
      <c r="Y365" s="11">
        <f>IF('OddsRatio_working_3-way'!W365&gt;=0,IF('OddsRatio_working_3-way'!V365+SQRT('OddsRatio_working_3-way'!W365)&gt;0,0,PI()),ACOS('OddsRatio_working_3-way'!V365/(2*'OddsRatio_working_3-way'!X365)))</f>
        <v>0.35867344589721362</v>
      </c>
      <c r="Z365" s="11">
        <f>'OddsRatio_working_3-way'!X365^(1/3)*COS('OddsRatio_working_3-way'!Y365/3)</f>
        <v>0.53016893236856699</v>
      </c>
      <c r="AA365" s="11">
        <f>'OddsRatio_working_3-way'!X365^(1/3)*COS(('OddsRatio_working_3-way'!Y365+2*PI())/3)</f>
        <v>-0.32024126912041195</v>
      </c>
      <c r="AB365" s="11">
        <f>'OddsRatio_working_3-way'!X365^(1/3)*COS(('OddsRatio_working_3-way'!Y365+4*PI())/3)</f>
        <v>-0.20992766324815521</v>
      </c>
      <c r="AC365" s="11">
        <f>'OddsRatio_working_3-way'!X365^(1/3)*SIN('OddsRatio_working_3-way'!Y365/3)</f>
        <v>6.3689590045625868E-2</v>
      </c>
      <c r="AD365" s="11">
        <f>'OddsRatio_working_3-way'!X365^(1/3)*SIN(('OddsRatio_working_3-way'!Y365+2*PI())/3)</f>
        <v>0.4272949687056401</v>
      </c>
      <c r="AE365" s="11">
        <f>'OddsRatio_working_3-way'!X365^(1/3)*SIN(('OddsRatio_working_3-way'!Y365+4*PI())/3)</f>
        <v>-0.49098455875126579</v>
      </c>
      <c r="AF365" s="11">
        <f>-'OddsRatio_working_3-way'!U365/(3*'OddsRatio_working_3-way'!X365^(1/3))*COS(('OddsRatio_working_3-way'!Y365)/3)</f>
        <v>0.53016893236856688</v>
      </c>
      <c r="AG365" s="11">
        <f>-'OddsRatio_working_3-way'!U365/(3*'OddsRatio_working_3-way'!X365^(1/3))*COS(('OddsRatio_working_3-way'!Y365+2*PI())/3)</f>
        <v>-0.32024126912041184</v>
      </c>
      <c r="AH365" s="11">
        <f>-'OddsRatio_working_3-way'!U365/(3*'OddsRatio_working_3-way'!X365^(1/3))*COS(('OddsRatio_working_3-way'!Y365+4*PI())/3)</f>
        <v>-0.20992766324815515</v>
      </c>
      <c r="AI365" s="11">
        <f>'OddsRatio_working_3-way'!U365/(3*'OddsRatio_working_3-way'!X365^(1/3))*SIN(('OddsRatio_working_3-way'!Y365)/3)</f>
        <v>-6.3689590045625855E-2</v>
      </c>
      <c r="AJ365" s="11">
        <f>'OddsRatio_working_3-way'!U365/(3*'OddsRatio_working_3-way'!X365^(1/3))*SIN(('OddsRatio_working_3-way'!Y365+2*PI())/3)</f>
        <v>-0.42729496870564004</v>
      </c>
      <c r="AK365" s="11">
        <f>'OddsRatio_working_3-way'!U365/(3*'OddsRatio_working_3-way'!X365^(1/3))*SIN(('OddsRatio_working_3-way'!Y365+4*PI())/3)</f>
        <v>0.49098455875126568</v>
      </c>
      <c r="AL365" s="11">
        <f>'OddsRatio_working_3-way'!Z365+'OddsRatio_working_3-way'!AF365</f>
        <v>1.060337864737134</v>
      </c>
      <c r="AM365" s="11">
        <f>'OddsRatio_working_3-way'!AA365+'OddsRatio_working_3-way'!AG365</f>
        <v>-0.6404825382408238</v>
      </c>
      <c r="AN365" s="11">
        <f>'OddsRatio_working_3-way'!AB365+'OddsRatio_working_3-way'!AH365</f>
        <v>-0.41985532649631035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1.060337864737134</v>
      </c>
      <c r="AS365" s="11">
        <f>IF(('OddsRatio_working_3-way'!X365=0),IF(Q365&gt;0,-Q365^(1/3),(-Q365)^(1/3)),'OddsRatio_working_3-way'!AM365-'OddsRatio_working_3-way'!R365/3)</f>
        <v>-0.6404825382408238</v>
      </c>
      <c r="AT365" s="11">
        <f>IF(('OddsRatio_working_3-way'!X365=0),IF(Q365&gt;0,-Q365^(1/3),(-Q365)^(1/3)),'OddsRatio_working_3-way'!AN365-'OddsRatio_working_3-way'!R365/3)</f>
        <v>-0.41985532649631035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9">
        <f t="shared" si="78"/>
        <v>0.40090013198526264</v>
      </c>
      <c r="E366" s="9">
        <f t="shared" si="79"/>
        <v>0.27701483381620706</v>
      </c>
      <c r="F366" s="9">
        <f t="shared" si="80"/>
        <v>0.32208503419853035</v>
      </c>
      <c r="G366" s="9">
        <f t="shared" si="81"/>
        <v>1.0523850750910841</v>
      </c>
      <c r="H366" s="9">
        <f t="shared" si="82"/>
        <v>2.4943868066293393</v>
      </c>
      <c r="I366" s="9">
        <f t="shared" si="83"/>
        <v>3.6099149862258888</v>
      </c>
      <c r="J366" s="9">
        <f t="shared" si="84"/>
        <v>3.1047701501821687</v>
      </c>
      <c r="K366" s="11">
        <f t="shared" si="85"/>
        <v>0.41322314049586778</v>
      </c>
      <c r="L366" s="11">
        <f t="shared" si="86"/>
        <v>0.28735632183908044</v>
      </c>
      <c r="M366" s="11">
        <f t="shared" si="87"/>
        <v>0.33333333333333331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-0.27877521294449215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0.23352648744498275</v>
      </c>
      <c r="Q366" s="11">
        <f>2*'OddsRatio_working_3-way'!K366*'OddsRatio_working_3-way'!L366*'OddsRatio_working_3-way'!M366</f>
        <v>7.9161521167790752E-2</v>
      </c>
      <c r="R366" s="11">
        <f t="shared" si="88"/>
        <v>0</v>
      </c>
      <c r="S366" s="11">
        <f t="shared" si="89"/>
        <v>-0.83768741481144871</v>
      </c>
      <c r="T366" s="11">
        <f t="shared" si="90"/>
        <v>-0.28396183552930465</v>
      </c>
      <c r="U366" s="11">
        <f>'OddsRatio_working_3-way'!S366-'OddsRatio_working_3-way'!R366^2/3</f>
        <v>-0.83768741481144871</v>
      </c>
      <c r="V366" s="11">
        <f>'OddsRatio_working_3-way'!S366*'OddsRatio_working_3-way'!R366/3-2*'OddsRatio_working_3-way'!R366^3/27-'OddsRatio_working_3-way'!T366</f>
        <v>0.28396183552930465</v>
      </c>
      <c r="W366" s="11">
        <f>'OddsRatio_working_3-way'!V366^2+4*'OddsRatio_working_3-way'!U366^3/27</f>
        <v>-6.4504440208568159E-3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0.14755064220296424</v>
      </c>
      <c r="Y366" s="11">
        <f>IF('OddsRatio_working_3-way'!W366&gt;=0,IF('OddsRatio_working_3-way'!V366+SQRT('OddsRatio_working_3-way'!W366)&gt;0,0,PI()),ACOS('OddsRatio_working_3-way'!V366/(2*'OddsRatio_working_3-way'!X366)))</f>
        <v>0.27563667072885445</v>
      </c>
      <c r="Z366" s="11">
        <f>'OddsRatio_working_3-way'!X366^(1/3)*COS('OddsRatio_working_3-way'!Y366/3)</f>
        <v>0.52619253754554207</v>
      </c>
      <c r="AA366" s="11">
        <f>'OddsRatio_working_3-way'!X366^(1/3)*COS(('OddsRatio_working_3-way'!Y366+2*PI())/3)</f>
        <v>-0.3050833355481451</v>
      </c>
      <c r="AB366" s="11">
        <f>'OddsRatio_working_3-way'!X366^(1/3)*COS(('OddsRatio_working_3-way'!Y366+4*PI())/3)</f>
        <v>-0.221109201997397</v>
      </c>
      <c r="AC366" s="11">
        <f>'OddsRatio_working_3-way'!X366^(1/3)*SIN('OddsRatio_working_3-way'!Y366/3)</f>
        <v>4.8482488610490065E-2</v>
      </c>
      <c r="AD366" s="11">
        <f>'OddsRatio_working_3-way'!X366^(1/3)*SIN(('OddsRatio_working_3-way'!Y366+2*PI())/3)</f>
        <v>0.43145486049099135</v>
      </c>
      <c r="AE366" s="11">
        <f>'OddsRatio_working_3-way'!X366^(1/3)*SIN(('OddsRatio_working_3-way'!Y366+4*PI())/3)</f>
        <v>-0.47993734910148139</v>
      </c>
      <c r="AF366" s="11">
        <f>-'OddsRatio_working_3-way'!U366/(3*'OddsRatio_working_3-way'!X366^(1/3))*COS(('OddsRatio_working_3-way'!Y366)/3)</f>
        <v>0.52619253754554196</v>
      </c>
      <c r="AG366" s="11">
        <f>-'OddsRatio_working_3-way'!U366/(3*'OddsRatio_working_3-way'!X366^(1/3))*COS(('OddsRatio_working_3-way'!Y366+2*PI())/3)</f>
        <v>-0.30508333554814504</v>
      </c>
      <c r="AH366" s="11">
        <f>-'OddsRatio_working_3-way'!U366/(3*'OddsRatio_working_3-way'!X366^(1/3))*COS(('OddsRatio_working_3-way'!Y366+4*PI())/3)</f>
        <v>-0.22110920199739695</v>
      </c>
      <c r="AI366" s="11">
        <f>'OddsRatio_working_3-way'!U366/(3*'OddsRatio_working_3-way'!X366^(1/3))*SIN(('OddsRatio_working_3-way'!Y366)/3)</f>
        <v>-4.8482488610490058E-2</v>
      </c>
      <c r="AJ366" s="11">
        <f>'OddsRatio_working_3-way'!U366/(3*'OddsRatio_working_3-way'!X366^(1/3))*SIN(('OddsRatio_working_3-way'!Y366+2*PI())/3)</f>
        <v>-0.4314548604909913</v>
      </c>
      <c r="AK366" s="11">
        <f>'OddsRatio_working_3-way'!U366/(3*'OddsRatio_working_3-way'!X366^(1/3))*SIN(('OddsRatio_working_3-way'!Y366+4*PI())/3)</f>
        <v>0.47993734910148134</v>
      </c>
      <c r="AL366" s="11">
        <f>'OddsRatio_working_3-way'!Z366+'OddsRatio_working_3-way'!AF366</f>
        <v>1.0523850750910841</v>
      </c>
      <c r="AM366" s="11">
        <f>'OddsRatio_working_3-way'!AA366+'OddsRatio_working_3-way'!AG366</f>
        <v>-0.61016667109629008</v>
      </c>
      <c r="AN366" s="11">
        <f>'OddsRatio_working_3-way'!AB366+'OddsRatio_working_3-way'!AH366</f>
        <v>-0.44221840399479395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1.0523850750910841</v>
      </c>
      <c r="AS366" s="11">
        <f>IF(('OddsRatio_working_3-way'!X366=0),IF(Q366&gt;0,-Q366^(1/3),(-Q366)^(1/3)),'OddsRatio_working_3-way'!AM366-'OddsRatio_working_3-way'!R366/3)</f>
        <v>-0.61016667109629008</v>
      </c>
      <c r="AT366" s="11">
        <f>IF(('OddsRatio_working_3-way'!X366=0),IF(Q366&gt;0,-Q366^(1/3),(-Q366)^(1/3)),'OddsRatio_working_3-way'!AN366-'OddsRatio_working_3-way'!R366/3)</f>
        <v>-0.44221840399479395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9">
        <f t="shared" si="78"/>
        <v>0.36328396564816018</v>
      </c>
      <c r="E367" s="9">
        <f t="shared" si="79"/>
        <v>0.33574269053139294</v>
      </c>
      <c r="F367" s="9">
        <f t="shared" si="80"/>
        <v>0.30097334382044677</v>
      </c>
      <c r="G367" s="9">
        <f t="shared" si="81"/>
        <v>1.0752561932130575</v>
      </c>
      <c r="H367" s="9">
        <f t="shared" si="82"/>
        <v>2.7526675949372841</v>
      </c>
      <c r="I367" s="9">
        <f t="shared" si="83"/>
        <v>2.9784713955120252</v>
      </c>
      <c r="J367" s="9">
        <f t="shared" si="84"/>
        <v>3.3225533773402045</v>
      </c>
      <c r="K367" s="11">
        <f t="shared" si="85"/>
        <v>0.38022813688212931</v>
      </c>
      <c r="L367" s="11">
        <f t="shared" si="86"/>
        <v>0.35211267605633806</v>
      </c>
      <c r="M367" s="11">
        <f t="shared" si="87"/>
        <v>0.31645569620253161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-0.2744719750374025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0.23853231532429886</v>
      </c>
      <c r="Q367" s="11">
        <f>2*'OddsRatio_working_3-way'!K367*'OddsRatio_working_3-way'!L367*'OddsRatio_working_3-way'!M367</f>
        <v>8.4736168854102623E-2</v>
      </c>
      <c r="R367" s="11">
        <f t="shared" si="88"/>
        <v>0</v>
      </c>
      <c r="S367" s="11">
        <f t="shared" si="89"/>
        <v>-0.86905890953637022</v>
      </c>
      <c r="T367" s="11">
        <f t="shared" si="90"/>
        <v>-0.30872430178911914</v>
      </c>
      <c r="U367" s="11">
        <f>'OddsRatio_working_3-way'!S367-'OddsRatio_working_3-way'!R367^2/3</f>
        <v>-0.86905890953637022</v>
      </c>
      <c r="V367" s="11">
        <f>'OddsRatio_working_3-way'!S367*'OddsRatio_working_3-way'!R367/3-2*'OddsRatio_working_3-way'!R367^3/27-'OddsRatio_working_3-way'!T367</f>
        <v>0.30872430178911914</v>
      </c>
      <c r="W367" s="11">
        <f>'OddsRatio_working_3-way'!V367^2+4*'OddsRatio_working_3-way'!U367^3/27</f>
        <v>-1.9290649811984223E-3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0.15591645158255232</v>
      </c>
      <c r="Y367" s="11">
        <f>IF('OddsRatio_working_3-way'!W367&gt;=0,IF('OddsRatio_working_3-way'!V367+SQRT('OddsRatio_working_3-way'!W367)&gt;0,0,PI()),ACOS('OddsRatio_working_3-way'!V367/(2*'OddsRatio_working_3-way'!X367)))</f>
        <v>0.14131816532925723</v>
      </c>
      <c r="Z367" s="11">
        <f>'OddsRatio_working_3-way'!X367^(1/3)*COS('OddsRatio_working_3-way'!Y367/3)</f>
        <v>0.53762809660652877</v>
      </c>
      <c r="AA367" s="11">
        <f>'OddsRatio_working_3-way'!X367^(1/3)*COS(('OddsRatio_working_3-way'!Y367+2*PI())/3)</f>
        <v>-0.2907628452753841</v>
      </c>
      <c r="AB367" s="11">
        <f>'OddsRatio_working_3-way'!X367^(1/3)*COS(('OddsRatio_working_3-way'!Y367+4*PI())/3)</f>
        <v>-0.24686525133114473</v>
      </c>
      <c r="AC367" s="11">
        <f>'OddsRatio_working_3-way'!X367^(1/3)*SIN('OddsRatio_working_3-way'!Y367/3)</f>
        <v>2.5344287680483572E-2</v>
      </c>
      <c r="AD367" s="11">
        <f>'OddsRatio_working_3-way'!X367^(1/3)*SIN(('OddsRatio_working_3-way'!Y367+2*PI())/3)</f>
        <v>0.45292744560928649</v>
      </c>
      <c r="AE367" s="11">
        <f>'OddsRatio_working_3-way'!X367^(1/3)*SIN(('OddsRatio_working_3-way'!Y367+4*PI())/3)</f>
        <v>-0.47827173328976996</v>
      </c>
      <c r="AF367" s="11">
        <f>-'OddsRatio_working_3-way'!U367/(3*'OddsRatio_working_3-way'!X367^(1/3))*COS(('OddsRatio_working_3-way'!Y367)/3)</f>
        <v>0.53762809660652877</v>
      </c>
      <c r="AG367" s="11">
        <f>-'OddsRatio_working_3-way'!U367/(3*'OddsRatio_working_3-way'!X367^(1/3))*COS(('OddsRatio_working_3-way'!Y367+2*PI())/3)</f>
        <v>-0.2907628452753841</v>
      </c>
      <c r="AH367" s="11">
        <f>-'OddsRatio_working_3-way'!U367/(3*'OddsRatio_working_3-way'!X367^(1/3))*COS(('OddsRatio_working_3-way'!Y367+4*PI())/3)</f>
        <v>-0.24686525133114473</v>
      </c>
      <c r="AI367" s="11">
        <f>'OddsRatio_working_3-way'!U367/(3*'OddsRatio_working_3-way'!X367^(1/3))*SIN(('OddsRatio_working_3-way'!Y367)/3)</f>
        <v>-2.5344287680483572E-2</v>
      </c>
      <c r="AJ367" s="11">
        <f>'OddsRatio_working_3-way'!U367/(3*'OddsRatio_working_3-way'!X367^(1/3))*SIN(('OddsRatio_working_3-way'!Y367+2*PI())/3)</f>
        <v>-0.45292744560928649</v>
      </c>
      <c r="AK367" s="11">
        <f>'OddsRatio_working_3-way'!U367/(3*'OddsRatio_working_3-way'!X367^(1/3))*SIN(('OddsRatio_working_3-way'!Y367+4*PI())/3)</f>
        <v>0.47827173328976996</v>
      </c>
      <c r="AL367" s="11">
        <f>'OddsRatio_working_3-way'!Z367+'OddsRatio_working_3-way'!AF367</f>
        <v>1.0752561932130575</v>
      </c>
      <c r="AM367" s="11">
        <f>'OddsRatio_working_3-way'!AA367+'OddsRatio_working_3-way'!AG367</f>
        <v>-0.58152569055076819</v>
      </c>
      <c r="AN367" s="11">
        <f>'OddsRatio_working_3-way'!AB367+'OddsRatio_working_3-way'!AH367</f>
        <v>-0.49373050266228946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1.0752561932130575</v>
      </c>
      <c r="AS367" s="11">
        <f>IF(('OddsRatio_working_3-way'!X367=0),IF(Q367&gt;0,-Q367^(1/3),(-Q367)^(1/3)),'OddsRatio_working_3-way'!AM367-'OddsRatio_working_3-way'!R367/3)</f>
        <v>-0.58152569055076819</v>
      </c>
      <c r="AT367" s="11">
        <f>IF(('OddsRatio_working_3-way'!X367=0),IF(Q367&gt;0,-Q367^(1/3),(-Q367)^(1/3)),'OddsRatio_working_3-way'!AN367-'OddsRatio_working_3-way'!R367/3)</f>
        <v>-0.49373050266228946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9">
        <f t="shared" si="78"/>
        <v>0.45447365393057532</v>
      </c>
      <c r="E368" s="9">
        <f t="shared" si="79"/>
        <v>0.29224778820127489</v>
      </c>
      <c r="F368" s="9">
        <f t="shared" si="80"/>
        <v>0.2532785578681499</v>
      </c>
      <c r="G368" s="9">
        <f t="shared" si="81"/>
        <v>1.0529364648058102</v>
      </c>
      <c r="H368" s="9">
        <f t="shared" si="82"/>
        <v>2.2003475698786237</v>
      </c>
      <c r="I368" s="9">
        <f t="shared" si="83"/>
        <v>3.4217538690533624</v>
      </c>
      <c r="J368" s="9">
        <f t="shared" si="84"/>
        <v>3.9482221014562691</v>
      </c>
      <c r="K368" s="11">
        <f t="shared" si="85"/>
        <v>0.46728971962616822</v>
      </c>
      <c r="L368" s="11">
        <f t="shared" si="86"/>
        <v>0.30303030303030304</v>
      </c>
      <c r="M368" s="11">
        <f t="shared" si="87"/>
        <v>0.26315789473684209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-0.27357689039932043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0.23252694182354783</v>
      </c>
      <c r="Q368" s="11">
        <f>2*'OddsRatio_working_3-way'!K368*'OddsRatio_working_3-way'!L368*'OddsRatio_working_3-way'!M368</f>
        <v>7.4527865969085838E-2</v>
      </c>
      <c r="R368" s="11">
        <f t="shared" si="88"/>
        <v>0</v>
      </c>
      <c r="S368" s="11">
        <f t="shared" si="89"/>
        <v>-0.84995096436744</v>
      </c>
      <c r="T368" s="11">
        <f t="shared" si="90"/>
        <v>-0.27242018088699999</v>
      </c>
      <c r="U368" s="11">
        <f>'OddsRatio_working_3-way'!S368-'OddsRatio_working_3-way'!R368^2/3</f>
        <v>-0.84995096436744</v>
      </c>
      <c r="V368" s="11">
        <f>'OddsRatio_working_3-way'!S368*'OddsRatio_working_3-way'!R368/3-2*'OddsRatio_working_3-way'!R368^3/27-'OddsRatio_working_3-way'!T368</f>
        <v>0.27242018088699999</v>
      </c>
      <c r="W368" s="11">
        <f>'OddsRatio_working_3-way'!V368^2+4*'OddsRatio_working_3-way'!U368^3/27</f>
        <v>-1.6752981548866966E-2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0.15080263302025992</v>
      </c>
      <c r="Y368" s="11">
        <f>IF('OddsRatio_working_3-way'!W368&gt;=0,IF('OddsRatio_working_3-way'!V368+SQRT('OddsRatio_working_3-way'!W368)&gt;0,0,PI()),ACOS('OddsRatio_working_3-way'!V368/(2*'OddsRatio_working_3-way'!X368)))</f>
        <v>0.44354933446818245</v>
      </c>
      <c r="Z368" s="11">
        <f>'OddsRatio_working_3-way'!X368^(1/3)*COS('OddsRatio_working_3-way'!Y368/3)</f>
        <v>0.52646823240290508</v>
      </c>
      <c r="AA368" s="11">
        <f>'OddsRatio_working_3-way'!X368^(1/3)*COS(('OddsRatio_working_3-way'!Y368+2*PI())/3)</f>
        <v>-0.3311395010746756</v>
      </c>
      <c r="AB368" s="11">
        <f>'OddsRatio_working_3-way'!X368^(1/3)*COS(('OddsRatio_working_3-way'!Y368+4*PI())/3)</f>
        <v>-0.19532873132822937</v>
      </c>
      <c r="AC368" s="11">
        <f>'OddsRatio_working_3-way'!X368^(1/3)*SIN('OddsRatio_working_3-way'!Y368/3)</f>
        <v>7.8410384471961081E-2</v>
      </c>
      <c r="AD368" s="11">
        <f>'OddsRatio_working_3-way'!X368^(1/3)*SIN(('OddsRatio_working_3-way'!Y368+2*PI())/3)</f>
        <v>0.41672967131042504</v>
      </c>
      <c r="AE368" s="11">
        <f>'OddsRatio_working_3-way'!X368^(1/3)*SIN(('OddsRatio_working_3-way'!Y368+4*PI())/3)</f>
        <v>-0.49514005578238607</v>
      </c>
      <c r="AF368" s="11">
        <f>-'OddsRatio_working_3-way'!U368/(3*'OddsRatio_working_3-way'!X368^(1/3))*COS(('OddsRatio_working_3-way'!Y368)/3)</f>
        <v>0.52646823240290508</v>
      </c>
      <c r="AG368" s="11">
        <f>-'OddsRatio_working_3-way'!U368/(3*'OddsRatio_working_3-way'!X368^(1/3))*COS(('OddsRatio_working_3-way'!Y368+2*PI())/3)</f>
        <v>-0.3311395010746756</v>
      </c>
      <c r="AH368" s="11">
        <f>-'OddsRatio_working_3-way'!U368/(3*'OddsRatio_working_3-way'!X368^(1/3))*COS(('OddsRatio_working_3-way'!Y368+4*PI())/3)</f>
        <v>-0.19532873132822937</v>
      </c>
      <c r="AI368" s="11">
        <f>'OddsRatio_working_3-way'!U368/(3*'OddsRatio_working_3-way'!X368^(1/3))*SIN(('OddsRatio_working_3-way'!Y368)/3)</f>
        <v>-7.8410384471961081E-2</v>
      </c>
      <c r="AJ368" s="11">
        <f>'OddsRatio_working_3-way'!U368/(3*'OddsRatio_working_3-way'!X368^(1/3))*SIN(('OddsRatio_working_3-way'!Y368+2*PI())/3)</f>
        <v>-0.41672967131042504</v>
      </c>
      <c r="AK368" s="11">
        <f>'OddsRatio_working_3-way'!U368/(3*'OddsRatio_working_3-way'!X368^(1/3))*SIN(('OddsRatio_working_3-way'!Y368+4*PI())/3)</f>
        <v>0.49514005578238607</v>
      </c>
      <c r="AL368" s="11">
        <f>'OddsRatio_working_3-way'!Z368+'OddsRatio_working_3-way'!AF368</f>
        <v>1.0529364648058102</v>
      </c>
      <c r="AM368" s="11">
        <f>'OddsRatio_working_3-way'!AA368+'OddsRatio_working_3-way'!AG368</f>
        <v>-0.6622790021493512</v>
      </c>
      <c r="AN368" s="11">
        <f>'OddsRatio_working_3-way'!AB368+'OddsRatio_working_3-way'!AH368</f>
        <v>-0.39065746265645873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1.0529364648058102</v>
      </c>
      <c r="AS368" s="11">
        <f>IF(('OddsRatio_working_3-way'!X368=0),IF(Q368&gt;0,-Q368^(1/3),(-Q368)^(1/3)),'OddsRatio_working_3-way'!AM368-'OddsRatio_working_3-way'!R368/3)</f>
        <v>-0.6622790021493512</v>
      </c>
      <c r="AT368" s="11">
        <f>IF(('OddsRatio_working_3-way'!X368=0),IF(Q368&gt;0,-Q368^(1/3),(-Q368)^(1/3)),'OddsRatio_working_3-way'!AN368-'OddsRatio_working_3-way'!R368/3)</f>
        <v>-0.39065746265645873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9">
        <f t="shared" si="78"/>
        <v>0.44211820879588837</v>
      </c>
      <c r="E369" s="9">
        <f t="shared" si="79"/>
        <v>0.28296387673685558</v>
      </c>
      <c r="F369" s="9">
        <f t="shared" si="80"/>
        <v>0.27491791446725589</v>
      </c>
      <c r="G369" s="9">
        <f t="shared" si="81"/>
        <v>1.0342938780334039</v>
      </c>
      <c r="H369" s="9">
        <f t="shared" si="82"/>
        <v>2.2618385312007532</v>
      </c>
      <c r="I369" s="9">
        <f t="shared" si="83"/>
        <v>3.5340200011818386</v>
      </c>
      <c r="J369" s="9">
        <f t="shared" si="84"/>
        <v>3.6374493889851802</v>
      </c>
      <c r="K369" s="11">
        <f t="shared" si="85"/>
        <v>0.4504504504504504</v>
      </c>
      <c r="L369" s="11">
        <f t="shared" si="86"/>
        <v>0.28985507246376813</v>
      </c>
      <c r="M369" s="11">
        <f t="shared" si="87"/>
        <v>0.28169014084507044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-0.28032747996005791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0.22876520120855698</v>
      </c>
      <c r="Q369" s="11">
        <f>2*'OddsRatio_working_3-way'!K369*'OddsRatio_working_3-way'!L369*'OddsRatio_working_3-way'!M369</f>
        <v>7.3557942510790023E-2</v>
      </c>
      <c r="R369" s="11">
        <f t="shared" si="88"/>
        <v>0</v>
      </c>
      <c r="S369" s="11">
        <f t="shared" si="89"/>
        <v>-0.81606413057026117</v>
      </c>
      <c r="T369" s="11">
        <f t="shared" si="90"/>
        <v>-0.26240004198400679</v>
      </c>
      <c r="U369" s="11">
        <f>'OddsRatio_working_3-way'!S369-'OddsRatio_working_3-way'!R369^2/3</f>
        <v>-0.81606413057026117</v>
      </c>
      <c r="V369" s="11">
        <f>'OddsRatio_working_3-way'!S369*'OddsRatio_working_3-way'!R369/3-2*'OddsRatio_working_3-way'!R369^3/27-'OddsRatio_working_3-way'!T369</f>
        <v>0.26240004198400679</v>
      </c>
      <c r="W369" s="11">
        <f>'OddsRatio_working_3-way'!V369^2+4*'OddsRatio_working_3-way'!U369^3/27</f>
        <v>-1.1659790002821468E-2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0.14187456787249608</v>
      </c>
      <c r="Y369" s="11">
        <f>IF('OddsRatio_working_3-way'!W369&gt;=0,IF('OddsRatio_working_3-way'!V369+SQRT('OddsRatio_working_3-way'!W369)&gt;0,0,PI()),ACOS('OddsRatio_working_3-way'!V369/(2*'OddsRatio_working_3-way'!X369)))</f>
        <v>0.39039011079054875</v>
      </c>
      <c r="Z369" s="11">
        <f>'OddsRatio_working_3-way'!X369^(1/3)*COS('OddsRatio_working_3-way'!Y369/3)</f>
        <v>0.51714693901670195</v>
      </c>
      <c r="AA369" s="11">
        <f>'OddsRatio_working_3-way'!X369^(1/3)*COS(('OddsRatio_working_3-way'!Y369+2*PI())/3)</f>
        <v>-0.31718503186431424</v>
      </c>
      <c r="AB369" s="11">
        <f>'OddsRatio_working_3-way'!X369^(1/3)*COS(('OddsRatio_working_3-way'!Y369+4*PI())/3)</f>
        <v>-0.19996190715238779</v>
      </c>
      <c r="AC369" s="11">
        <f>'OddsRatio_working_3-way'!X369^(1/3)*SIN('OddsRatio_working_3-way'!Y369/3)</f>
        <v>6.7678802607680055E-2</v>
      </c>
      <c r="AD369" s="11">
        <f>'OddsRatio_working_3-way'!X369^(1/3)*SIN(('OddsRatio_working_3-way'!Y369+2*PI())/3)</f>
        <v>0.4140229853739858</v>
      </c>
      <c r="AE369" s="11">
        <f>'OddsRatio_working_3-way'!X369^(1/3)*SIN(('OddsRatio_working_3-way'!Y369+4*PI())/3)</f>
        <v>-0.48170178798166563</v>
      </c>
      <c r="AF369" s="11">
        <f>-'OddsRatio_working_3-way'!U369/(3*'OddsRatio_working_3-way'!X369^(1/3))*COS(('OddsRatio_working_3-way'!Y369)/3)</f>
        <v>0.51714693901670195</v>
      </c>
      <c r="AG369" s="11">
        <f>-'OddsRatio_working_3-way'!U369/(3*'OddsRatio_working_3-way'!X369^(1/3))*COS(('OddsRatio_working_3-way'!Y369+2*PI())/3)</f>
        <v>-0.31718503186431424</v>
      </c>
      <c r="AH369" s="11">
        <f>-'OddsRatio_working_3-way'!U369/(3*'OddsRatio_working_3-way'!X369^(1/3))*COS(('OddsRatio_working_3-way'!Y369+4*PI())/3)</f>
        <v>-0.19996190715238779</v>
      </c>
      <c r="AI369" s="11">
        <f>'OddsRatio_working_3-way'!U369/(3*'OddsRatio_working_3-way'!X369^(1/3))*SIN(('OddsRatio_working_3-way'!Y369)/3)</f>
        <v>-6.7678802607680055E-2</v>
      </c>
      <c r="AJ369" s="11">
        <f>'OddsRatio_working_3-way'!U369/(3*'OddsRatio_working_3-way'!X369^(1/3))*SIN(('OddsRatio_working_3-way'!Y369+2*PI())/3)</f>
        <v>-0.4140229853739858</v>
      </c>
      <c r="AK369" s="11">
        <f>'OddsRatio_working_3-way'!U369/(3*'OddsRatio_working_3-way'!X369^(1/3))*SIN(('OddsRatio_working_3-way'!Y369+4*PI())/3)</f>
        <v>0.48170178798166563</v>
      </c>
      <c r="AL369" s="11">
        <f>'OddsRatio_working_3-way'!Z369+'OddsRatio_working_3-way'!AF369</f>
        <v>1.0342938780334039</v>
      </c>
      <c r="AM369" s="11">
        <f>'OddsRatio_working_3-way'!AA369+'OddsRatio_working_3-way'!AG369</f>
        <v>-0.63437006372862847</v>
      </c>
      <c r="AN369" s="11">
        <f>'OddsRatio_working_3-way'!AB369+'OddsRatio_working_3-way'!AH369</f>
        <v>-0.39992381430477558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1.0342938780334039</v>
      </c>
      <c r="AS369" s="11">
        <f>IF(('OddsRatio_working_3-way'!X369=0),IF(Q369&gt;0,-Q369^(1/3),(-Q369)^(1/3)),'OddsRatio_working_3-way'!AM369-'OddsRatio_working_3-way'!R369/3)</f>
        <v>-0.63437006372862847</v>
      </c>
      <c r="AT369" s="11">
        <f>IF(('OddsRatio_working_3-way'!X369=0),IF(Q369&gt;0,-Q369^(1/3),(-Q369)^(1/3)),'OddsRatio_working_3-way'!AN369-'OddsRatio_working_3-way'!R369/3)</f>
        <v>-0.39992381430477558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9">
        <f t="shared" si="78"/>
        <v>0.3140294115212075</v>
      </c>
      <c r="E370" s="9">
        <f t="shared" si="79"/>
        <v>0.32145026730588727</v>
      </c>
      <c r="F370" s="9">
        <f t="shared" si="80"/>
        <v>0.36452032117290528</v>
      </c>
      <c r="G370" s="9">
        <f t="shared" si="81"/>
        <v>1.0501995674726587</v>
      </c>
      <c r="H370" s="9">
        <f t="shared" si="82"/>
        <v>3.1844151003431298</v>
      </c>
      <c r="I370" s="9">
        <f t="shared" si="83"/>
        <v>3.1109011306200438</v>
      </c>
      <c r="J370" s="9">
        <f t="shared" si="84"/>
        <v>2.7433312820046143</v>
      </c>
      <c r="K370" s="11">
        <f t="shared" si="85"/>
        <v>0.32467532467532467</v>
      </c>
      <c r="L370" s="11">
        <f t="shared" si="86"/>
        <v>0.33222591362126247</v>
      </c>
      <c r="M370" s="11">
        <f t="shared" si="87"/>
        <v>0.37593984962406013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-0.28142886015141422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0.23316802598894876</v>
      </c>
      <c r="Q370" s="11">
        <f>2*'OddsRatio_working_3-way'!K370*'OddsRatio_working_3-way'!L370*'OddsRatio_working_3-way'!M370</f>
        <v>8.1101922083112607E-2</v>
      </c>
      <c r="R370" s="11">
        <f t="shared" si="88"/>
        <v>0</v>
      </c>
      <c r="S370" s="11">
        <f t="shared" si="89"/>
        <v>-0.82851497839809252</v>
      </c>
      <c r="T370" s="11">
        <f t="shared" si="90"/>
        <v>-0.28817912292107567</v>
      </c>
      <c r="U370" s="11">
        <f>'OddsRatio_working_3-way'!S370-'OddsRatio_working_3-way'!R370^2/3</f>
        <v>-0.82851497839809252</v>
      </c>
      <c r="V370" s="11">
        <f>'OddsRatio_working_3-way'!S370*'OddsRatio_working_3-way'!R370/3-2*'OddsRatio_working_3-way'!R370^3/27-'OddsRatio_working_3-way'!T370</f>
        <v>0.28817912292107567</v>
      </c>
      <c r="W370" s="11">
        <f>'OddsRatio_working_3-way'!V370^2+4*'OddsRatio_working_3-way'!U370^3/27</f>
        <v>-1.2081107050972706E-3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0.14513383271368682</v>
      </c>
      <c r="Y370" s="11">
        <f>IF('OddsRatio_working_3-way'!W370&gt;=0,IF('OddsRatio_working_3-way'!V370+SQRT('OddsRatio_working_3-way'!W370)&gt;0,0,PI()),ACOS('OddsRatio_working_3-way'!V370/(2*'OddsRatio_working_3-way'!X370)))</f>
        <v>0.12003228546532263</v>
      </c>
      <c r="Z370" s="11">
        <f>'OddsRatio_working_3-way'!X370^(1/3)*COS('OddsRatio_working_3-way'!Y370/3)</f>
        <v>0.52509978373632937</v>
      </c>
      <c r="AA370" s="11">
        <f>'OddsRatio_working_3-way'!X370^(1/3)*COS(('OddsRatio_working_3-way'!Y370+2*PI())/3)</f>
        <v>-0.28075449127513485</v>
      </c>
      <c r="AB370" s="11">
        <f>'OddsRatio_working_3-way'!X370^(1/3)*COS(('OddsRatio_working_3-way'!Y370+4*PI())/3)</f>
        <v>-0.2443452924611946</v>
      </c>
      <c r="AC370" s="11">
        <f>'OddsRatio_working_3-way'!X370^(1/3)*SIN('OddsRatio_working_3-way'!Y370/3)</f>
        <v>2.1020860736207205E-2</v>
      </c>
      <c r="AD370" s="11">
        <f>'OddsRatio_working_3-way'!X370^(1/3)*SIN(('OddsRatio_working_3-way'!Y370+2*PI())/3)</f>
        <v>0.44423932186927251</v>
      </c>
      <c r="AE370" s="11">
        <f>'OddsRatio_working_3-way'!X370^(1/3)*SIN(('OddsRatio_working_3-way'!Y370+4*PI())/3)</f>
        <v>-0.46526018260547952</v>
      </c>
      <c r="AF370" s="11">
        <f>-'OddsRatio_working_3-way'!U370/(3*'OddsRatio_working_3-way'!X370^(1/3))*COS(('OddsRatio_working_3-way'!Y370)/3)</f>
        <v>0.52509978373632926</v>
      </c>
      <c r="AG370" s="11">
        <f>-'OddsRatio_working_3-way'!U370/(3*'OddsRatio_working_3-way'!X370^(1/3))*COS(('OddsRatio_working_3-way'!Y370+2*PI())/3)</f>
        <v>-0.2807544912751348</v>
      </c>
      <c r="AH370" s="11">
        <f>-'OddsRatio_working_3-way'!U370/(3*'OddsRatio_working_3-way'!X370^(1/3))*COS(('OddsRatio_working_3-way'!Y370+4*PI())/3)</f>
        <v>-0.24434529246119455</v>
      </c>
      <c r="AI370" s="11">
        <f>'OddsRatio_working_3-way'!U370/(3*'OddsRatio_working_3-way'!X370^(1/3))*SIN(('OddsRatio_working_3-way'!Y370)/3)</f>
        <v>-2.1020860736207202E-2</v>
      </c>
      <c r="AJ370" s="11">
        <f>'OddsRatio_working_3-way'!U370/(3*'OddsRatio_working_3-way'!X370^(1/3))*SIN(('OddsRatio_working_3-way'!Y370+2*PI())/3)</f>
        <v>-0.4442393218692724</v>
      </c>
      <c r="AK370" s="11">
        <f>'OddsRatio_working_3-way'!U370/(3*'OddsRatio_working_3-way'!X370^(1/3))*SIN(('OddsRatio_working_3-way'!Y370+4*PI())/3)</f>
        <v>0.46526018260547947</v>
      </c>
      <c r="AL370" s="11">
        <f>'OddsRatio_working_3-way'!Z370+'OddsRatio_working_3-way'!AF370</f>
        <v>1.0501995674726587</v>
      </c>
      <c r="AM370" s="11">
        <f>'OddsRatio_working_3-way'!AA370+'OddsRatio_working_3-way'!AG370</f>
        <v>-0.56150898255026971</v>
      </c>
      <c r="AN370" s="11">
        <f>'OddsRatio_working_3-way'!AB370+'OddsRatio_working_3-way'!AH370</f>
        <v>-0.48869058492238915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1.0501995674726587</v>
      </c>
      <c r="AS370" s="11">
        <f>IF(('OddsRatio_working_3-way'!X370=0),IF(Q370&gt;0,-Q370^(1/3),(-Q370)^(1/3)),'OddsRatio_working_3-way'!AM370-'OddsRatio_working_3-way'!R370/3)</f>
        <v>-0.56150898255026971</v>
      </c>
      <c r="AT370" s="11">
        <f>IF(('OddsRatio_working_3-way'!X370=0),IF(Q370&gt;0,-Q370^(1/3),(-Q370)^(1/3)),'OddsRatio_working_3-way'!AN370-'OddsRatio_working_3-way'!R370/3)</f>
        <v>-0.48869058492238915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9">
        <f t="shared" si="78"/>
        <v>0.64280483807315647</v>
      </c>
      <c r="E371" s="9">
        <f t="shared" si="79"/>
        <v>0.20145588686866198</v>
      </c>
      <c r="F371" s="9">
        <f t="shared" si="80"/>
        <v>0.15573927505818139</v>
      </c>
      <c r="G371" s="9">
        <f t="shared" si="81"/>
        <v>1.2348491789256877</v>
      </c>
      <c r="H371" s="9">
        <f t="shared" si="82"/>
        <v>1.5556821305165593</v>
      </c>
      <c r="I371" s="9">
        <f t="shared" si="83"/>
        <v>4.9638658643514564</v>
      </c>
      <c r="J371" s="9">
        <f t="shared" si="84"/>
        <v>6.4209878954837691</v>
      </c>
      <c r="K371" s="11">
        <f t="shared" si="85"/>
        <v>0.68965517241379315</v>
      </c>
      <c r="L371" s="11">
        <f t="shared" si="86"/>
        <v>0.23752969121140144</v>
      </c>
      <c r="M371" s="11">
        <f t="shared" si="87"/>
        <v>0.1855287569573284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-0.19272728488412449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0.2446566456722899</v>
      </c>
      <c r="Q371" s="11">
        <f>2*'OddsRatio_working_3-way'!K371*'OddsRatio_working_3-way'!L371*'OddsRatio_working_3-way'!M371</f>
        <v>6.0784259794357746E-2</v>
      </c>
      <c r="R371" s="11">
        <f t="shared" si="88"/>
        <v>0</v>
      </c>
      <c r="S371" s="11">
        <f t="shared" si="89"/>
        <v>-1.2694447795463286</v>
      </c>
      <c r="T371" s="11">
        <f t="shared" si="90"/>
        <v>-0.31539000734070283</v>
      </c>
      <c r="U371" s="11">
        <f>'OddsRatio_working_3-way'!S371-'OddsRatio_working_3-way'!R371^2/3</f>
        <v>-1.2694447795463286</v>
      </c>
      <c r="V371" s="11">
        <f>'OddsRatio_working_3-way'!S371*'OddsRatio_working_3-way'!R371/3-2*'OddsRatio_working_3-way'!R371^3/27-'OddsRatio_working_3-way'!T371</f>
        <v>0.31539000734070283</v>
      </c>
      <c r="W371" s="11">
        <f>'OddsRatio_working_3-way'!V371^2+4*'OddsRatio_working_3-way'!U371^3/27</f>
        <v>-0.20359545869591561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0.27525729573722663</v>
      </c>
      <c r="Y371" s="11">
        <f>IF('OddsRatio_working_3-way'!W371&gt;=0,IF('OddsRatio_working_3-way'!V371+SQRT('OddsRatio_working_3-way'!W371)&gt;0,0,PI()),ACOS('OddsRatio_working_3-way'!V371/(2*'OddsRatio_working_3-way'!X371)))</f>
        <v>0.96075618783906436</v>
      </c>
      <c r="Z371" s="11">
        <f>'OddsRatio_working_3-way'!X371^(1/3)*COS('OddsRatio_working_3-way'!Y371/3)</f>
        <v>0.61742458946284384</v>
      </c>
      <c r="AA371" s="11">
        <f>'OddsRatio_working_3-way'!X371^(1/3)*COS(('OddsRatio_working_3-way'!Y371+2*PI())/3)</f>
        <v>-0.48605758542604716</v>
      </c>
      <c r="AB371" s="11">
        <f>'OddsRatio_working_3-way'!X371^(1/3)*COS(('OddsRatio_working_3-way'!Y371+4*PI())/3)</f>
        <v>-0.13136700403679633</v>
      </c>
      <c r="AC371" s="11">
        <f>'OddsRatio_working_3-way'!X371^(1/3)*SIN('OddsRatio_working_3-way'!Y371/3)</f>
        <v>0.2047807026441088</v>
      </c>
      <c r="AD371" s="11">
        <f>'OddsRatio_working_3-way'!X371^(1/3)*SIN(('OddsRatio_working_3-way'!Y371+2*PI())/3)</f>
        <v>0.43231502807394634</v>
      </c>
      <c r="AE371" s="11">
        <f>'OddsRatio_working_3-way'!X371^(1/3)*SIN(('OddsRatio_working_3-way'!Y371+4*PI())/3)</f>
        <v>-0.63709573071805503</v>
      </c>
      <c r="AF371" s="11">
        <f>-'OddsRatio_working_3-way'!U371/(3*'OddsRatio_working_3-way'!X371^(1/3))*COS(('OddsRatio_working_3-way'!Y371)/3)</f>
        <v>0.61742458946284384</v>
      </c>
      <c r="AG371" s="11">
        <f>-'OddsRatio_working_3-way'!U371/(3*'OddsRatio_working_3-way'!X371^(1/3))*COS(('OddsRatio_working_3-way'!Y371+2*PI())/3)</f>
        <v>-0.48605758542604716</v>
      </c>
      <c r="AH371" s="11">
        <f>-'OddsRatio_working_3-way'!U371/(3*'OddsRatio_working_3-way'!X371^(1/3))*COS(('OddsRatio_working_3-way'!Y371+4*PI())/3)</f>
        <v>-0.13136700403679633</v>
      </c>
      <c r="AI371" s="11">
        <f>'OddsRatio_working_3-way'!U371/(3*'OddsRatio_working_3-way'!X371^(1/3))*SIN(('OddsRatio_working_3-way'!Y371)/3)</f>
        <v>-0.2047807026441088</v>
      </c>
      <c r="AJ371" s="11">
        <f>'OddsRatio_working_3-way'!U371/(3*'OddsRatio_working_3-way'!X371^(1/3))*SIN(('OddsRatio_working_3-way'!Y371+2*PI())/3)</f>
        <v>-0.43231502807394634</v>
      </c>
      <c r="AK371" s="11">
        <f>'OddsRatio_working_3-way'!U371/(3*'OddsRatio_working_3-way'!X371^(1/3))*SIN(('OddsRatio_working_3-way'!Y371+4*PI())/3)</f>
        <v>0.63709573071805503</v>
      </c>
      <c r="AL371" s="11">
        <f>'OddsRatio_working_3-way'!Z371+'OddsRatio_working_3-way'!AF371</f>
        <v>1.2348491789256877</v>
      </c>
      <c r="AM371" s="11">
        <f>'OddsRatio_working_3-way'!AA371+'OddsRatio_working_3-way'!AG371</f>
        <v>-0.97211517085209431</v>
      </c>
      <c r="AN371" s="11">
        <f>'OddsRatio_working_3-way'!AB371+'OddsRatio_working_3-way'!AH371</f>
        <v>-0.26273400807359265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1.2348491789256877</v>
      </c>
      <c r="AS371" s="11">
        <f>IF(('OddsRatio_working_3-way'!X371=0),IF(Q371&gt;0,-Q371^(1/3),(-Q371)^(1/3)),'OddsRatio_working_3-way'!AM371-'OddsRatio_working_3-way'!R371/3)</f>
        <v>-0.97211517085209431</v>
      </c>
      <c r="AT371" s="11">
        <f>IF(('OddsRatio_working_3-way'!X371=0),IF(Q371&gt;0,-Q371^(1/3),(-Q371)^(1/3)),'OddsRatio_working_3-way'!AN371-'OddsRatio_working_3-way'!R371/3)</f>
        <v>-0.26273400807359265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9">
        <f t="shared" si="78"/>
        <v>0.16827065060790328</v>
      </c>
      <c r="E372" s="9">
        <f t="shared" si="79"/>
        <v>0.20902265001651069</v>
      </c>
      <c r="F372" s="9">
        <f t="shared" si="80"/>
        <v>0.62270669937558631</v>
      </c>
      <c r="G372" s="9">
        <f t="shared" si="81"/>
        <v>1.0629692468936565</v>
      </c>
      <c r="H372" s="9">
        <f t="shared" si="82"/>
        <v>5.9428069980555023</v>
      </c>
      <c r="I372" s="9">
        <f t="shared" si="83"/>
        <v>4.7841705189414165</v>
      </c>
      <c r="J372" s="9">
        <f t="shared" si="84"/>
        <v>1.6058924707293838</v>
      </c>
      <c r="K372" s="11">
        <f t="shared" si="85"/>
        <v>0.17699115044247787</v>
      </c>
      <c r="L372" s="11">
        <f t="shared" si="86"/>
        <v>0.2192982456140351</v>
      </c>
      <c r="M372" s="11">
        <f t="shared" si="87"/>
        <v>0.63694267515923564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-0.23327320895101755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0.21706088681486141</v>
      </c>
      <c r="Q372" s="11">
        <f>2*'OddsRatio_working_3-way'!K372*'OddsRatio_working_3-way'!L372*'OddsRatio_working_3-way'!M372</f>
        <v>4.9444393351904647E-2</v>
      </c>
      <c r="R372" s="11">
        <f t="shared" si="88"/>
        <v>0</v>
      </c>
      <c r="S372" s="11">
        <f t="shared" si="89"/>
        <v>-0.93050071112298027</v>
      </c>
      <c r="T372" s="11">
        <f t="shared" si="90"/>
        <v>-0.21195915970910711</v>
      </c>
      <c r="U372" s="11">
        <f>'OddsRatio_working_3-way'!S372-'OddsRatio_working_3-way'!R372^2/3</f>
        <v>-0.93050071112298027</v>
      </c>
      <c r="V372" s="11">
        <f>'OddsRatio_working_3-way'!S372*'OddsRatio_working_3-way'!R372/3-2*'OddsRatio_working_3-way'!R372^3/27-'OddsRatio_working_3-way'!T372</f>
        <v>0.21195915970910711</v>
      </c>
      <c r="W372" s="11">
        <f>'OddsRatio_working_3-way'!V372^2+4*'OddsRatio_working_3-way'!U372^3/27</f>
        <v>-7.4429891617153687E-2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0.17274010608551829</v>
      </c>
      <c r="Y372" s="11">
        <f>IF('OddsRatio_working_3-way'!W372&gt;=0,IF('OddsRatio_working_3-way'!V372+SQRT('OddsRatio_working_3-way'!W372)&gt;0,0,PI()),ACOS('OddsRatio_working_3-way'!V372/(2*'OddsRatio_working_3-way'!X372)))</f>
        <v>0.9102853937637978</v>
      </c>
      <c r="Z372" s="11">
        <f>'OddsRatio_working_3-way'!X372^(1/3)*COS('OddsRatio_working_3-way'!Y372/3)</f>
        <v>0.53148462344682823</v>
      </c>
      <c r="AA372" s="11">
        <f>'OddsRatio_working_3-way'!X372^(1/3)*COS(('OddsRatio_working_3-way'!Y372+2*PI())/3)</f>
        <v>-0.40985424412469895</v>
      </c>
      <c r="AB372" s="11">
        <f>'OddsRatio_working_3-way'!X372^(1/3)*COS(('OddsRatio_working_3-way'!Y372+4*PI())/3)</f>
        <v>-0.12163037932212949</v>
      </c>
      <c r="AC372" s="11">
        <f>'OddsRatio_working_3-way'!X372^(1/3)*SIN('OddsRatio_working_3-way'!Y372/3)</f>
        <v>0.16640612593063783</v>
      </c>
      <c r="AD372" s="11">
        <f>'OddsRatio_working_3-way'!X372^(1/3)*SIN(('OddsRatio_working_3-way'!Y372+2*PI())/3)</f>
        <v>0.37707612266044088</v>
      </c>
      <c r="AE372" s="11">
        <f>'OddsRatio_working_3-way'!X372^(1/3)*SIN(('OddsRatio_working_3-way'!Y372+4*PI())/3)</f>
        <v>-0.54348224859107874</v>
      </c>
      <c r="AF372" s="11">
        <f>-'OddsRatio_working_3-way'!U372/(3*'OddsRatio_working_3-way'!X372^(1/3))*COS(('OddsRatio_working_3-way'!Y372)/3)</f>
        <v>0.53148462344682812</v>
      </c>
      <c r="AG372" s="11">
        <f>-'OddsRatio_working_3-way'!U372/(3*'OddsRatio_working_3-way'!X372^(1/3))*COS(('OddsRatio_working_3-way'!Y372+2*PI())/3)</f>
        <v>-0.40985424412469879</v>
      </c>
      <c r="AH372" s="11">
        <f>-'OddsRatio_working_3-way'!U372/(3*'OddsRatio_working_3-way'!X372^(1/3))*COS(('OddsRatio_working_3-way'!Y372+4*PI())/3)</f>
        <v>-0.12163037932212944</v>
      </c>
      <c r="AI372" s="11">
        <f>'OddsRatio_working_3-way'!U372/(3*'OddsRatio_working_3-way'!X372^(1/3))*SIN(('OddsRatio_working_3-way'!Y372)/3)</f>
        <v>-0.16640612593063778</v>
      </c>
      <c r="AJ372" s="11">
        <f>'OddsRatio_working_3-way'!U372/(3*'OddsRatio_working_3-way'!X372^(1/3))*SIN(('OddsRatio_working_3-way'!Y372+2*PI())/3)</f>
        <v>-0.37707612266044072</v>
      </c>
      <c r="AK372" s="11">
        <f>'OddsRatio_working_3-way'!U372/(3*'OddsRatio_working_3-way'!X372^(1/3))*SIN(('OddsRatio_working_3-way'!Y372+4*PI())/3)</f>
        <v>0.54348224859107852</v>
      </c>
      <c r="AL372" s="11">
        <f>'OddsRatio_working_3-way'!Z372+'OddsRatio_working_3-way'!AF372</f>
        <v>1.0629692468936565</v>
      </c>
      <c r="AM372" s="11">
        <f>'OddsRatio_working_3-way'!AA372+'OddsRatio_working_3-way'!AG372</f>
        <v>-0.81970848824939768</v>
      </c>
      <c r="AN372" s="11">
        <f>'OddsRatio_working_3-way'!AB372+'OddsRatio_working_3-way'!AH372</f>
        <v>-0.24326075864425895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1.0629692468936565</v>
      </c>
      <c r="AS372" s="11">
        <f>IF(('OddsRatio_working_3-way'!X372=0),IF(Q372&gt;0,-Q372^(1/3),(-Q372)^(1/3)),'OddsRatio_working_3-way'!AM372-'OddsRatio_working_3-way'!R372/3)</f>
        <v>-0.81970848824939768</v>
      </c>
      <c r="AT372" s="11">
        <f>IF(('OddsRatio_working_3-way'!X372=0),IF(Q372&gt;0,-Q372^(1/3),(-Q372)^(1/3)),'OddsRatio_working_3-way'!AN372-'OddsRatio_working_3-way'!R372/3)</f>
        <v>-0.24326075864425895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9">
        <f t="shared" si="78"/>
        <v>0.34667258411658691</v>
      </c>
      <c r="E373" s="9">
        <f t="shared" si="79"/>
        <v>0.31280056457902539</v>
      </c>
      <c r="F373" s="9">
        <f t="shared" si="80"/>
        <v>0.34052685130438776</v>
      </c>
      <c r="G373" s="9">
        <f t="shared" si="81"/>
        <v>1.0411967659226855</v>
      </c>
      <c r="H373" s="9">
        <f t="shared" si="82"/>
        <v>2.88456614632006</v>
      </c>
      <c r="I373" s="9">
        <f t="shared" si="83"/>
        <v>3.1969251760968667</v>
      </c>
      <c r="J373" s="9">
        <f t="shared" si="84"/>
        <v>2.9366259846161942</v>
      </c>
      <c r="K373" s="11">
        <f t="shared" si="85"/>
        <v>0.35587188612099646</v>
      </c>
      <c r="L373" s="11">
        <f t="shared" si="86"/>
        <v>0.32154340836012862</v>
      </c>
      <c r="M373" s="11">
        <f t="shared" si="87"/>
        <v>0.34965034965034969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-0.28421122880506577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0.23125711125619586</v>
      </c>
      <c r="Q373" s="11">
        <f>2*'OddsRatio_working_3-way'!K373*'OddsRatio_working_3-way'!L373*'OddsRatio_working_3-way'!M373</f>
        <v>8.0019761680344595E-2</v>
      </c>
      <c r="R373" s="11">
        <f t="shared" si="88"/>
        <v>0</v>
      </c>
      <c r="S373" s="11">
        <f t="shared" si="89"/>
        <v>-0.81368041730261831</v>
      </c>
      <c r="T373" s="11">
        <f t="shared" si="90"/>
        <v>-0.28155031740575032</v>
      </c>
      <c r="U373" s="11">
        <f>'OddsRatio_working_3-way'!S373-'OddsRatio_working_3-way'!R373^2/3</f>
        <v>-0.81368041730261831</v>
      </c>
      <c r="V373" s="11">
        <f>'OddsRatio_working_3-way'!S373*'OddsRatio_working_3-way'!R373/3-2*'OddsRatio_working_3-way'!R373^3/27-'OddsRatio_working_3-way'!T373</f>
        <v>0.28155031740575032</v>
      </c>
      <c r="W373" s="11">
        <f>'OddsRatio_working_3-way'!V373^2+4*'OddsRatio_working_3-way'!U373^3/27</f>
        <v>-5.3951220954025214E-4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0.14125340123411101</v>
      </c>
      <c r="Y373" s="11">
        <f>IF('OddsRatio_working_3-way'!W373&gt;=0,IF('OddsRatio_working_3-way'!V373+SQRT('OddsRatio_working_3-way'!W373)&gt;0,0,PI()),ACOS('OddsRatio_working_3-way'!V373/(2*'OddsRatio_working_3-way'!X373)))</f>
        <v>8.2311828232795037E-2</v>
      </c>
      <c r="Z373" s="11">
        <f>'OddsRatio_working_3-way'!X373^(1/3)*COS('OddsRatio_working_3-way'!Y373/3)</f>
        <v>0.52059838296134275</v>
      </c>
      <c r="AA373" s="11">
        <f>'OddsRatio_working_3-way'!X373^(1/3)*COS(('OddsRatio_working_3-way'!Y373+2*PI())/3)</f>
        <v>-0.27267243152445153</v>
      </c>
      <c r="AB373" s="11">
        <f>'OddsRatio_working_3-way'!X373^(1/3)*COS(('OddsRatio_working_3-way'!Y373+4*PI())/3)</f>
        <v>-0.24792595143689103</v>
      </c>
      <c r="AC373" s="11">
        <f>'OddsRatio_working_3-way'!X373^(1/3)*SIN('OddsRatio_working_3-way'!Y373/3)</f>
        <v>1.4287386940048783E-2</v>
      </c>
      <c r="AD373" s="11">
        <f>'OddsRatio_working_3-way'!X373^(1/3)*SIN(('OddsRatio_working_3-way'!Y373+2*PI())/3)</f>
        <v>0.44370773134359826</v>
      </c>
      <c r="AE373" s="11">
        <f>'OddsRatio_working_3-way'!X373^(1/3)*SIN(('OddsRatio_working_3-way'!Y373+4*PI())/3)</f>
        <v>-0.45799511828364708</v>
      </c>
      <c r="AF373" s="11">
        <f>-'OddsRatio_working_3-way'!U373/(3*'OddsRatio_working_3-way'!X373^(1/3))*COS(('OddsRatio_working_3-way'!Y373)/3)</f>
        <v>0.52059838296134264</v>
      </c>
      <c r="AG373" s="11">
        <f>-'OddsRatio_working_3-way'!U373/(3*'OddsRatio_working_3-way'!X373^(1/3))*COS(('OddsRatio_working_3-way'!Y373+2*PI())/3)</f>
        <v>-0.27267243152445148</v>
      </c>
      <c r="AH373" s="11">
        <f>-'OddsRatio_working_3-way'!U373/(3*'OddsRatio_working_3-way'!X373^(1/3))*COS(('OddsRatio_working_3-way'!Y373+4*PI())/3)</f>
        <v>-0.24792595143689097</v>
      </c>
      <c r="AI373" s="11">
        <f>'OddsRatio_working_3-way'!U373/(3*'OddsRatio_working_3-way'!X373^(1/3))*SIN(('OddsRatio_working_3-way'!Y373)/3)</f>
        <v>-1.4287386940048779E-2</v>
      </c>
      <c r="AJ373" s="11">
        <f>'OddsRatio_working_3-way'!U373/(3*'OddsRatio_working_3-way'!X373^(1/3))*SIN(('OddsRatio_working_3-way'!Y373+2*PI())/3)</f>
        <v>-0.4437077313435982</v>
      </c>
      <c r="AK373" s="11">
        <f>'OddsRatio_working_3-way'!U373/(3*'OddsRatio_working_3-way'!X373^(1/3))*SIN(('OddsRatio_working_3-way'!Y373+4*PI())/3)</f>
        <v>0.45799511828364697</v>
      </c>
      <c r="AL373" s="11">
        <f>'OddsRatio_working_3-way'!Z373+'OddsRatio_working_3-way'!AF373</f>
        <v>1.0411967659226855</v>
      </c>
      <c r="AM373" s="11">
        <f>'OddsRatio_working_3-way'!AA373+'OddsRatio_working_3-way'!AG373</f>
        <v>-0.54534486304890306</v>
      </c>
      <c r="AN373" s="11">
        <f>'OddsRatio_working_3-way'!AB373+'OddsRatio_working_3-way'!AH373</f>
        <v>-0.495851902873782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1.0411967659226855</v>
      </c>
      <c r="AS373" s="11">
        <f>IF(('OddsRatio_working_3-way'!X373=0),IF(Q373&gt;0,-Q373^(1/3),(-Q373)^(1/3)),'OddsRatio_working_3-way'!AM373-'OddsRatio_working_3-way'!R373/3)</f>
        <v>-0.54534486304890306</v>
      </c>
      <c r="AT373" s="11">
        <f>IF(('OddsRatio_working_3-way'!X373=0),IF(Q373&gt;0,-Q373^(1/3),(-Q373)^(1/3)),'OddsRatio_working_3-way'!AN373-'OddsRatio_working_3-way'!R373/3)</f>
        <v>-0.495851902873782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9">
        <f t="shared" si="78"/>
        <v>0.46087733787391594</v>
      </c>
      <c r="E374" s="9">
        <f t="shared" si="79"/>
        <v>0.27297594978234085</v>
      </c>
      <c r="F374" s="9">
        <f t="shared" si="80"/>
        <v>0.26614671234374332</v>
      </c>
      <c r="G374" s="9">
        <f t="shared" si="81"/>
        <v>1.0444417206018484</v>
      </c>
      <c r="H374" s="9">
        <f t="shared" si="82"/>
        <v>2.1697747270740702</v>
      </c>
      <c r="I374" s="9">
        <f t="shared" si="83"/>
        <v>3.6633263875347133</v>
      </c>
      <c r="J374" s="9">
        <f t="shared" si="84"/>
        <v>3.7573261423888802</v>
      </c>
      <c r="K374" s="11">
        <f t="shared" si="85"/>
        <v>0.47169811320754712</v>
      </c>
      <c r="L374" s="11">
        <f t="shared" si="86"/>
        <v>0.28169014084507044</v>
      </c>
      <c r="M374" s="11">
        <f t="shared" si="87"/>
        <v>0.27472527472527469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-0.27523048304339837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0.23033702943349502</v>
      </c>
      <c r="Q374" s="11">
        <f>2*'OddsRatio_working_3-way'!K374*'OddsRatio_working_3-way'!L374*'OddsRatio_working_3-way'!M374</f>
        <v>7.3006982387795558E-2</v>
      </c>
      <c r="R374" s="11">
        <f t="shared" si="88"/>
        <v>0</v>
      </c>
      <c r="S374" s="11">
        <f t="shared" si="89"/>
        <v>-0.83688778541719688</v>
      </c>
      <c r="T374" s="11">
        <f t="shared" si="90"/>
        <v>-0.26525761819879451</v>
      </c>
      <c r="U374" s="11">
        <f>'OddsRatio_working_3-way'!S374-'OddsRatio_working_3-way'!R374^2/3</f>
        <v>-0.83688778541719688</v>
      </c>
      <c r="V374" s="11">
        <f>'OddsRatio_working_3-way'!S374*'OddsRatio_working_3-way'!R374/3-2*'OddsRatio_working_3-way'!R374^3/27-'OddsRatio_working_3-way'!T374</f>
        <v>0.26525761819879451</v>
      </c>
      <c r="W374" s="11">
        <f>'OddsRatio_working_3-way'!V374^2+4*'OddsRatio_working_3-way'!U374^3/27</f>
        <v>-1.6474017090199189E-2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0.1473394220012898</v>
      </c>
      <c r="Y374" s="11">
        <f>IF('OddsRatio_working_3-way'!W374&gt;=0,IF('OddsRatio_working_3-way'!V374+SQRT('OddsRatio_working_3-way'!W374)&gt;0,0,PI()),ACOS('OddsRatio_working_3-way'!V374/(2*'OddsRatio_working_3-way'!X374)))</f>
        <v>0.45066342522151293</v>
      </c>
      <c r="Z374" s="11">
        <f>'OddsRatio_working_3-way'!X374^(1/3)*COS('OddsRatio_working_3-way'!Y374/3)</f>
        <v>0.52222086030092418</v>
      </c>
      <c r="AA374" s="11">
        <f>'OddsRatio_working_3-way'!X374^(1/3)*COS(('OddsRatio_working_3-way'!Y374+2*PI())/3)</f>
        <v>-0.32956462033792377</v>
      </c>
      <c r="AB374" s="11">
        <f>'OddsRatio_working_3-way'!X374^(1/3)*COS(('OddsRatio_working_3-way'!Y374+4*PI())/3)</f>
        <v>-0.19265623996300035</v>
      </c>
      <c r="AC374" s="11">
        <f>'OddsRatio_working_3-way'!X374^(1/3)*SIN('OddsRatio_working_3-way'!Y374/3)</f>
        <v>7.9044090263777747E-2</v>
      </c>
      <c r="AD374" s="11">
        <f>'OddsRatio_working_3-way'!X374^(1/3)*SIN(('OddsRatio_working_3-way'!Y374+2*PI())/3)</f>
        <v>0.41273448627487602</v>
      </c>
      <c r="AE374" s="11">
        <f>'OddsRatio_working_3-way'!X374^(1/3)*SIN(('OddsRatio_working_3-way'!Y374+4*PI())/3)</f>
        <v>-0.4917785765386537</v>
      </c>
      <c r="AF374" s="11">
        <f>-'OddsRatio_working_3-way'!U374/(3*'OddsRatio_working_3-way'!X374^(1/3))*COS(('OddsRatio_working_3-way'!Y374)/3)</f>
        <v>0.52222086030092407</v>
      </c>
      <c r="AG374" s="11">
        <f>-'OddsRatio_working_3-way'!U374/(3*'OddsRatio_working_3-way'!X374^(1/3))*COS(('OddsRatio_working_3-way'!Y374+2*PI())/3)</f>
        <v>-0.32956462033792372</v>
      </c>
      <c r="AH374" s="11">
        <f>-'OddsRatio_working_3-way'!U374/(3*'OddsRatio_working_3-way'!X374^(1/3))*COS(('OddsRatio_working_3-way'!Y374+4*PI())/3)</f>
        <v>-0.1926562399630003</v>
      </c>
      <c r="AI374" s="11">
        <f>'OddsRatio_working_3-way'!U374/(3*'OddsRatio_working_3-way'!X374^(1/3))*SIN(('OddsRatio_working_3-way'!Y374)/3)</f>
        <v>-7.9044090263777733E-2</v>
      </c>
      <c r="AJ374" s="11">
        <f>'OddsRatio_working_3-way'!U374/(3*'OddsRatio_working_3-way'!X374^(1/3))*SIN(('OddsRatio_working_3-way'!Y374+2*PI())/3)</f>
        <v>-0.41273448627487591</v>
      </c>
      <c r="AK374" s="11">
        <f>'OddsRatio_working_3-way'!U374/(3*'OddsRatio_working_3-way'!X374^(1/3))*SIN(('OddsRatio_working_3-way'!Y374+4*PI())/3)</f>
        <v>0.49177857653865359</v>
      </c>
      <c r="AL374" s="11">
        <f>'OddsRatio_working_3-way'!Z374+'OddsRatio_working_3-way'!AF374</f>
        <v>1.0444417206018484</v>
      </c>
      <c r="AM374" s="11">
        <f>'OddsRatio_working_3-way'!AA374+'OddsRatio_working_3-way'!AG374</f>
        <v>-0.65912924067584755</v>
      </c>
      <c r="AN374" s="11">
        <f>'OddsRatio_working_3-way'!AB374+'OddsRatio_working_3-way'!AH374</f>
        <v>-0.38531247992600065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1.0444417206018484</v>
      </c>
      <c r="AS374" s="11">
        <f>IF(('OddsRatio_working_3-way'!X374=0),IF(Q374&gt;0,-Q374^(1/3),(-Q374)^(1/3)),'OddsRatio_working_3-way'!AM374-'OddsRatio_working_3-way'!R374/3)</f>
        <v>-0.65912924067584755</v>
      </c>
      <c r="AT374" s="11">
        <f>IF(('OddsRatio_working_3-way'!X374=0),IF(Q374&gt;0,-Q374^(1/3),(-Q374)^(1/3)),'OddsRatio_working_3-way'!AN374-'OddsRatio_working_3-way'!R374/3)</f>
        <v>-0.38531247992600065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9">
        <f t="shared" si="78"/>
        <v>0.30400533062608986</v>
      </c>
      <c r="E375" s="9">
        <f t="shared" si="79"/>
        <v>0.29741890424660494</v>
      </c>
      <c r="F375" s="9">
        <f t="shared" si="80"/>
        <v>0.39857576512730525</v>
      </c>
      <c r="G375" s="9">
        <f t="shared" si="81"/>
        <v>1.0406436383870012</v>
      </c>
      <c r="H375" s="9">
        <f t="shared" si="82"/>
        <v>3.289416004451402</v>
      </c>
      <c r="I375" s="9">
        <f t="shared" si="83"/>
        <v>3.3622610591384929</v>
      </c>
      <c r="J375" s="9">
        <f t="shared" si="84"/>
        <v>2.5089332756611524</v>
      </c>
      <c r="K375" s="11">
        <f t="shared" si="85"/>
        <v>0.3125</v>
      </c>
      <c r="L375" s="11">
        <f t="shared" si="86"/>
        <v>0.3058103975535168</v>
      </c>
      <c r="M375" s="11">
        <f t="shared" si="87"/>
        <v>0.4081632653061224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-0.28245724895462776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0.23091805529551265</v>
      </c>
      <c r="Q375" s="11">
        <f>2*'OddsRatio_working_3-way'!K375*'OddsRatio_working_3-way'!L375*'OddsRatio_working_3-way'!M375</f>
        <v>7.8012856518754281E-2</v>
      </c>
      <c r="R375" s="11">
        <f t="shared" si="88"/>
        <v>0</v>
      </c>
      <c r="S375" s="11">
        <f t="shared" si="89"/>
        <v>-0.81753276345407566</v>
      </c>
      <c r="T375" s="11">
        <f t="shared" si="90"/>
        <v>-0.27619350116691749</v>
      </c>
      <c r="U375" s="11">
        <f>'OddsRatio_working_3-way'!S375-'OddsRatio_working_3-way'!R375^2/3</f>
        <v>-0.81753276345407566</v>
      </c>
      <c r="V375" s="11">
        <f>'OddsRatio_working_3-way'!S375*'OddsRatio_working_3-way'!R375/3-2*'OddsRatio_working_3-way'!R375^3/27-'OddsRatio_working_3-way'!T375</f>
        <v>0.27619350116691749</v>
      </c>
      <c r="W375" s="11">
        <f>'OddsRatio_working_3-way'!V375^2+4*'OddsRatio_working_3-way'!U375^3/27</f>
        <v>-4.6661943681299417E-3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0.14225772778215776</v>
      </c>
      <c r="Y375" s="11">
        <f>IF('OddsRatio_working_3-way'!W375&gt;=0,IF('OddsRatio_working_3-way'!V375+SQRT('OddsRatio_working_3-way'!W375)&gt;0,0,PI()),ACOS('OddsRatio_working_3-way'!V375/(2*'OddsRatio_working_3-way'!X375)))</f>
        <v>0.24245940325208393</v>
      </c>
      <c r="Z375" s="11">
        <f>'OddsRatio_working_3-way'!X375^(1/3)*COS('OddsRatio_working_3-way'!Y375/3)</f>
        <v>0.52032181919350062</v>
      </c>
      <c r="AA375" s="11">
        <f>'OddsRatio_working_3-way'!X375^(1/3)*COS(('OddsRatio_working_3-way'!Y375+2*PI())/3)</f>
        <v>-0.29665877551920472</v>
      </c>
      <c r="AB375" s="11">
        <f>'OddsRatio_working_3-way'!X375^(1/3)*COS(('OddsRatio_working_3-way'!Y375+4*PI())/3)</f>
        <v>-0.22366304367429604</v>
      </c>
      <c r="AC375" s="11">
        <f>'OddsRatio_working_3-way'!X375^(1/3)*SIN('OddsRatio_working_3-way'!Y375/3)</f>
        <v>4.2144105430351714E-2</v>
      </c>
      <c r="AD375" s="11">
        <f>'OddsRatio_working_3-way'!X375^(1/3)*SIN(('OddsRatio_working_3-way'!Y375+2*PI())/3)</f>
        <v>0.42953986084972917</v>
      </c>
      <c r="AE375" s="11">
        <f>'OddsRatio_working_3-way'!X375^(1/3)*SIN(('OddsRatio_working_3-way'!Y375+4*PI())/3)</f>
        <v>-0.47168396628008097</v>
      </c>
      <c r="AF375" s="11">
        <f>-'OddsRatio_working_3-way'!U375/(3*'OddsRatio_working_3-way'!X375^(1/3))*COS(('OddsRatio_working_3-way'!Y375)/3)</f>
        <v>0.52032181919350051</v>
      </c>
      <c r="AG375" s="11">
        <f>-'OddsRatio_working_3-way'!U375/(3*'OddsRatio_working_3-way'!X375^(1/3))*COS(('OddsRatio_working_3-way'!Y375+2*PI())/3)</f>
        <v>-0.29665877551920466</v>
      </c>
      <c r="AH375" s="11">
        <f>-'OddsRatio_working_3-way'!U375/(3*'OddsRatio_working_3-way'!X375^(1/3))*COS(('OddsRatio_working_3-way'!Y375+4*PI())/3)</f>
        <v>-0.22366304367429599</v>
      </c>
      <c r="AI375" s="11">
        <f>'OddsRatio_working_3-way'!U375/(3*'OddsRatio_working_3-way'!X375^(1/3))*SIN(('OddsRatio_working_3-way'!Y375)/3)</f>
        <v>-4.2144105430351707E-2</v>
      </c>
      <c r="AJ375" s="11">
        <f>'OddsRatio_working_3-way'!U375/(3*'OddsRatio_working_3-way'!X375^(1/3))*SIN(('OddsRatio_working_3-way'!Y375+2*PI())/3)</f>
        <v>-0.42953986084972912</v>
      </c>
      <c r="AK375" s="11">
        <f>'OddsRatio_working_3-way'!U375/(3*'OddsRatio_working_3-way'!X375^(1/3))*SIN(('OddsRatio_working_3-way'!Y375+4*PI())/3)</f>
        <v>0.47168396628008091</v>
      </c>
      <c r="AL375" s="11">
        <f>'OddsRatio_working_3-way'!Z375+'OddsRatio_working_3-way'!AF375</f>
        <v>1.0406436383870012</v>
      </c>
      <c r="AM375" s="11">
        <f>'OddsRatio_working_3-way'!AA375+'OddsRatio_working_3-way'!AG375</f>
        <v>-0.59331755103840944</v>
      </c>
      <c r="AN375" s="11">
        <f>'OddsRatio_working_3-way'!AB375+'OddsRatio_working_3-way'!AH375</f>
        <v>-0.44732608734859203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1.0406436383870012</v>
      </c>
      <c r="AS375" s="11">
        <f>IF(('OddsRatio_working_3-way'!X375=0),IF(Q375&gt;0,-Q375^(1/3),(-Q375)^(1/3)),'OddsRatio_working_3-way'!AM375-'OddsRatio_working_3-way'!R375/3)</f>
        <v>-0.59331755103840944</v>
      </c>
      <c r="AT375" s="11">
        <f>IF(('OddsRatio_working_3-way'!X375=0),IF(Q375&gt;0,-Q375^(1/3),(-Q375)^(1/3)),'OddsRatio_working_3-way'!AN375-'OddsRatio_working_3-way'!R375/3)</f>
        <v>-0.44732608734859203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9">
        <f t="shared" si="78"/>
        <v>0.29050296524186842</v>
      </c>
      <c r="E376" s="9">
        <f t="shared" si="79"/>
        <v>0.27948658184873698</v>
      </c>
      <c r="F376" s="9">
        <f t="shared" si="80"/>
        <v>0.43001045290939494</v>
      </c>
      <c r="G376" s="9">
        <f t="shared" si="81"/>
        <v>1.0437203653164286</v>
      </c>
      <c r="H376" s="9">
        <f t="shared" si="82"/>
        <v>3.442305654840442</v>
      </c>
      <c r="I376" s="9">
        <f t="shared" si="83"/>
        <v>3.5779893023315785</v>
      </c>
      <c r="J376" s="9">
        <f t="shared" si="84"/>
        <v>2.325524863951864</v>
      </c>
      <c r="K376" s="11">
        <f t="shared" si="85"/>
        <v>0.29940119760479045</v>
      </c>
      <c r="L376" s="11">
        <f t="shared" si="86"/>
        <v>0.28818443804034583</v>
      </c>
      <c r="M376" s="11">
        <f t="shared" si="87"/>
        <v>0.44052863436123346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-0.27900676449282502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0.23110097645483954</v>
      </c>
      <c r="Q376" s="11">
        <f>2*'OddsRatio_working_3-way'!K376*'OddsRatio_working_3-way'!L376*'OddsRatio_working_3-way'!M376</f>
        <v>7.6020058044355132E-2</v>
      </c>
      <c r="R376" s="11">
        <f t="shared" si="88"/>
        <v>0</v>
      </c>
      <c r="S376" s="11">
        <f t="shared" si="89"/>
        <v>-0.82829882951021627</v>
      </c>
      <c r="T376" s="11">
        <f t="shared" si="90"/>
        <v>-0.27246672023362384</v>
      </c>
      <c r="U376" s="11">
        <f>'OddsRatio_working_3-way'!S376-'OddsRatio_working_3-way'!R376^2/3</f>
        <v>-0.82829882951021627</v>
      </c>
      <c r="V376" s="11">
        <f>'OddsRatio_working_3-way'!S376*'OddsRatio_working_3-way'!R376/3-2*'OddsRatio_working_3-way'!R376^3/27-'OddsRatio_working_3-way'!T376</f>
        <v>0.27246672023362384</v>
      </c>
      <c r="W376" s="11">
        <f>'OddsRatio_working_3-way'!V376^2+4*'OddsRatio_working_3-way'!U376^3/27</f>
        <v>-9.9512777782264777E-3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0.14507704109635536</v>
      </c>
      <c r="Y376" s="11">
        <f>IF('OddsRatio_working_3-way'!W376&gt;=0,IF('OddsRatio_working_3-way'!V376+SQRT('OddsRatio_working_3-way'!W376)&gt;0,0,PI()),ACOS('OddsRatio_working_3-way'!V376/(2*'OddsRatio_working_3-way'!X376)))</f>
        <v>0.35096469193953372</v>
      </c>
      <c r="Z376" s="11">
        <f>'OddsRatio_working_3-way'!X376^(1/3)*COS('OddsRatio_working_3-way'!Y376/3)</f>
        <v>0.52186018265821443</v>
      </c>
      <c r="AA376" s="11">
        <f>'OddsRatio_working_3-way'!X376^(1/3)*COS(('OddsRatio_working_3-way'!Y376+2*PI())/3)</f>
        <v>-0.31404477568762929</v>
      </c>
      <c r="AB376" s="11">
        <f>'OddsRatio_working_3-way'!X376^(1/3)*COS(('OddsRatio_working_3-way'!Y376+4*PI())/3)</f>
        <v>-0.20781540697058501</v>
      </c>
      <c r="AC376" s="11">
        <f>'OddsRatio_working_3-way'!X376^(1/3)*SIN('OddsRatio_working_3-way'!Y376/3)</f>
        <v>6.1331554624629525E-2</v>
      </c>
      <c r="AD376" s="11">
        <f>'OddsRatio_working_3-way'!X376^(1/3)*SIN(('OddsRatio_working_3-way'!Y376+2*PI())/3)</f>
        <v>0.42127839809328632</v>
      </c>
      <c r="AE376" s="11">
        <f>'OddsRatio_working_3-way'!X376^(1/3)*SIN(('OddsRatio_working_3-way'!Y376+4*PI())/3)</f>
        <v>-0.48260995271791579</v>
      </c>
      <c r="AF376" s="11">
        <f>-'OddsRatio_working_3-way'!U376/(3*'OddsRatio_working_3-way'!X376^(1/3))*COS(('OddsRatio_working_3-way'!Y376)/3)</f>
        <v>0.52186018265821432</v>
      </c>
      <c r="AG376" s="11">
        <f>-'OddsRatio_working_3-way'!U376/(3*'OddsRatio_working_3-way'!X376^(1/3))*COS(('OddsRatio_working_3-way'!Y376+2*PI())/3)</f>
        <v>-0.31404477568762917</v>
      </c>
      <c r="AH376" s="11">
        <f>-'OddsRatio_working_3-way'!U376/(3*'OddsRatio_working_3-way'!X376^(1/3))*COS(('OddsRatio_working_3-way'!Y376+4*PI())/3)</f>
        <v>-0.20781540697058498</v>
      </c>
      <c r="AI376" s="11">
        <f>'OddsRatio_working_3-way'!U376/(3*'OddsRatio_working_3-way'!X376^(1/3))*SIN(('OddsRatio_working_3-way'!Y376)/3)</f>
        <v>-6.1331554624629511E-2</v>
      </c>
      <c r="AJ376" s="11">
        <f>'OddsRatio_working_3-way'!U376/(3*'OddsRatio_working_3-way'!X376^(1/3))*SIN(('OddsRatio_working_3-way'!Y376+2*PI())/3)</f>
        <v>-0.42127839809328621</v>
      </c>
      <c r="AK376" s="11">
        <f>'OddsRatio_working_3-way'!U376/(3*'OddsRatio_working_3-way'!X376^(1/3))*SIN(('OddsRatio_working_3-way'!Y376+4*PI())/3)</f>
        <v>0.48260995271791568</v>
      </c>
      <c r="AL376" s="11">
        <f>'OddsRatio_working_3-way'!Z376+'OddsRatio_working_3-way'!AF376</f>
        <v>1.0437203653164286</v>
      </c>
      <c r="AM376" s="11">
        <f>'OddsRatio_working_3-way'!AA376+'OddsRatio_working_3-way'!AG376</f>
        <v>-0.62808955137525846</v>
      </c>
      <c r="AN376" s="11">
        <f>'OddsRatio_working_3-way'!AB376+'OddsRatio_working_3-way'!AH376</f>
        <v>-0.41563081394116996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1.0437203653164286</v>
      </c>
      <c r="AS376" s="11">
        <f>IF(('OddsRatio_working_3-way'!X376=0),IF(Q376&gt;0,-Q376^(1/3),(-Q376)^(1/3)),'OddsRatio_working_3-way'!AM376-'OddsRatio_working_3-way'!R376/3)</f>
        <v>-0.62808955137525846</v>
      </c>
      <c r="AT376" s="11">
        <f>IF(('OddsRatio_working_3-way'!X376=0),IF(Q376&gt;0,-Q376^(1/3),(-Q376)^(1/3)),'OddsRatio_working_3-way'!AN376-'OddsRatio_working_3-way'!R376/3)</f>
        <v>-0.41563081394116996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9">
        <f t="shared" si="78"/>
        <v>0.26700244704427489</v>
      </c>
      <c r="E377" s="9">
        <f t="shared" si="79"/>
        <v>0.28699959544345105</v>
      </c>
      <c r="F377" s="9">
        <f t="shared" si="80"/>
        <v>0.445997957512274</v>
      </c>
      <c r="G377" s="9">
        <f t="shared" si="81"/>
        <v>1.0438342306776671</v>
      </c>
      <c r="H377" s="9">
        <f t="shared" si="82"/>
        <v>3.7452840266822647</v>
      </c>
      <c r="I377" s="9">
        <f t="shared" si="83"/>
        <v>3.4843254690128473</v>
      </c>
      <c r="J377" s="9">
        <f t="shared" si="84"/>
        <v>2.2421627345064237</v>
      </c>
      <c r="K377" s="11">
        <f t="shared" si="85"/>
        <v>0.27548209366391185</v>
      </c>
      <c r="L377" s="11">
        <f t="shared" si="86"/>
        <v>0.29585798816568049</v>
      </c>
      <c r="M377" s="11">
        <f t="shared" si="87"/>
        <v>0.45662100456621008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-0.27721212805991036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0.23074072312505117</v>
      </c>
      <c r="Q377" s="11">
        <f>2*'OddsRatio_working_3-way'!K377*'OddsRatio_working_3-way'!L377*'OddsRatio_working_3-way'!M377</f>
        <v>7.4432491330661668E-2</v>
      </c>
      <c r="R377" s="11">
        <f t="shared" si="88"/>
        <v>0</v>
      </c>
      <c r="S377" s="11">
        <f t="shared" si="89"/>
        <v>-0.83236157357150009</v>
      </c>
      <c r="T377" s="11">
        <f t="shared" si="90"/>
        <v>-0.26850373341016132</v>
      </c>
      <c r="U377" s="11">
        <f>'OddsRatio_working_3-way'!S377-'OddsRatio_working_3-way'!R377^2/3</f>
        <v>-0.83236157357150009</v>
      </c>
      <c r="V377" s="11">
        <f>'OddsRatio_working_3-way'!S377*'OddsRatio_working_3-way'!R377/3-2*'OddsRatio_working_3-way'!R377^3/27-'OddsRatio_working_3-way'!T377</f>
        <v>0.26850373341016132</v>
      </c>
      <c r="W377" s="11">
        <f>'OddsRatio_working_3-way'!V377^2+4*'OddsRatio_working_3-way'!U377^3/27</f>
        <v>-1.3340050933667538E-2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0.14614573701348813</v>
      </c>
      <c r="Y377" s="11">
        <f>IF('OddsRatio_working_3-way'!W377&gt;=0,IF('OddsRatio_working_3-way'!V377+SQRT('OddsRatio_working_3-way'!W377)&gt;0,0,PI()),ACOS('OddsRatio_working_3-way'!V377/(2*'OddsRatio_working_3-way'!X377)))</f>
        <v>0.40623173870860785</v>
      </c>
      <c r="Z377" s="11">
        <f>'OddsRatio_working_3-way'!X377^(1/3)*COS('OddsRatio_working_3-way'!Y377/3)</f>
        <v>0.52191711533883356</v>
      </c>
      <c r="AA377" s="11">
        <f>'OddsRatio_working_3-way'!X377^(1/3)*COS(('OddsRatio_working_3-way'!Y377+2*PI())/3)</f>
        <v>-0.32254010466336669</v>
      </c>
      <c r="AB377" s="11">
        <f>'OddsRatio_working_3-way'!X377^(1/3)*COS(('OddsRatio_working_3-way'!Y377+4*PI())/3)</f>
        <v>-0.19937701067546715</v>
      </c>
      <c r="AC377" s="11">
        <f>'OddsRatio_working_3-way'!X377^(1/3)*SIN('OddsRatio_working_3-way'!Y377/3)</f>
        <v>7.1108245468141193E-2</v>
      </c>
      <c r="AD377" s="11">
        <f>'OddsRatio_working_3-way'!X377^(1/3)*SIN(('OddsRatio_working_3-way'!Y377+2*PI())/3)</f>
        <v>0.41643935781925212</v>
      </c>
      <c r="AE377" s="11">
        <f>'OddsRatio_working_3-way'!X377^(1/3)*SIN(('OddsRatio_working_3-way'!Y377+4*PI())/3)</f>
        <v>-0.48754760328739322</v>
      </c>
      <c r="AF377" s="11">
        <f>-'OddsRatio_working_3-way'!U377/(3*'OddsRatio_working_3-way'!X377^(1/3))*COS(('OddsRatio_working_3-way'!Y377)/3)</f>
        <v>0.52191711533883367</v>
      </c>
      <c r="AG377" s="11">
        <f>-'OddsRatio_working_3-way'!U377/(3*'OddsRatio_working_3-way'!X377^(1/3))*COS(('OddsRatio_working_3-way'!Y377+2*PI())/3)</f>
        <v>-0.32254010466336674</v>
      </c>
      <c r="AH377" s="11">
        <f>-'OddsRatio_working_3-way'!U377/(3*'OddsRatio_working_3-way'!X377^(1/3))*COS(('OddsRatio_working_3-way'!Y377+4*PI())/3)</f>
        <v>-0.19937701067546718</v>
      </c>
      <c r="AI377" s="11">
        <f>'OddsRatio_working_3-way'!U377/(3*'OddsRatio_working_3-way'!X377^(1/3))*SIN(('OddsRatio_working_3-way'!Y377)/3)</f>
        <v>-7.1108245468141207E-2</v>
      </c>
      <c r="AJ377" s="11">
        <f>'OddsRatio_working_3-way'!U377/(3*'OddsRatio_working_3-way'!X377^(1/3))*SIN(('OddsRatio_working_3-way'!Y377+2*PI())/3)</f>
        <v>-0.41643935781925223</v>
      </c>
      <c r="AK377" s="11">
        <f>'OddsRatio_working_3-way'!U377/(3*'OddsRatio_working_3-way'!X377^(1/3))*SIN(('OddsRatio_working_3-way'!Y377+4*PI())/3)</f>
        <v>0.48754760328739333</v>
      </c>
      <c r="AL377" s="11">
        <f>'OddsRatio_working_3-way'!Z377+'OddsRatio_working_3-way'!AF377</f>
        <v>1.0438342306776671</v>
      </c>
      <c r="AM377" s="11">
        <f>'OddsRatio_working_3-way'!AA377+'OddsRatio_working_3-way'!AG377</f>
        <v>-0.64508020932673338</v>
      </c>
      <c r="AN377" s="11">
        <f>'OddsRatio_working_3-way'!AB377+'OddsRatio_working_3-way'!AH377</f>
        <v>-0.3987540213509343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1.0438342306776671</v>
      </c>
      <c r="AS377" s="11">
        <f>IF(('OddsRatio_working_3-way'!X377=0),IF(Q377&gt;0,-Q377^(1/3),(-Q377)^(1/3)),'OddsRatio_working_3-way'!AM377-'OddsRatio_working_3-way'!R377/3)</f>
        <v>-0.64508020932673338</v>
      </c>
      <c r="AT377" s="11">
        <f>IF(('OddsRatio_working_3-way'!X377=0),IF(Q377&gt;0,-Q377^(1/3),(-Q377)^(1/3)),'OddsRatio_working_3-way'!AN377-'OddsRatio_working_3-way'!R377/3)</f>
        <v>-0.3987540213509343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9">
        <f t="shared" si="78"/>
        <v>0.35585744228153315</v>
      </c>
      <c r="E378" s="9">
        <f t="shared" si="79"/>
        <v>0.29475227493108985</v>
      </c>
      <c r="F378" s="9">
        <f t="shared" si="80"/>
        <v>0.34939028278737688</v>
      </c>
      <c r="G378" s="9">
        <f t="shared" si="81"/>
        <v>1.0402954336953694</v>
      </c>
      <c r="H378" s="9">
        <f t="shared" si="82"/>
        <v>2.8101140546299428</v>
      </c>
      <c r="I378" s="9">
        <f t="shared" si="83"/>
        <v>3.3926794974993495</v>
      </c>
      <c r="J378" s="9">
        <f t="shared" si="84"/>
        <v>2.8621288263147111</v>
      </c>
      <c r="K378" s="11">
        <f t="shared" si="85"/>
        <v>0.36496350364963503</v>
      </c>
      <c r="L378" s="11">
        <f t="shared" si="86"/>
        <v>0.30303030303030304</v>
      </c>
      <c r="M378" s="11">
        <f t="shared" si="87"/>
        <v>0.35842293906810035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-0.28396277348478904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0.23109994854755858</v>
      </c>
      <c r="Q378" s="11">
        <f>2*'OddsRatio_working_3-way'!K378*'OddsRatio_working_3-way'!L378*'OddsRatio_working_3-way'!M378</f>
        <v>7.9279570685268821E-2</v>
      </c>
      <c r="R378" s="11">
        <f t="shared" si="88"/>
        <v>0</v>
      </c>
      <c r="S378" s="11">
        <f t="shared" si="89"/>
        <v>-0.81383889061056047</v>
      </c>
      <c r="T378" s="11">
        <f t="shared" si="90"/>
        <v>-0.27919001393158166</v>
      </c>
      <c r="U378" s="11">
        <f>'OddsRatio_working_3-way'!S378-'OddsRatio_working_3-way'!R378^2/3</f>
        <v>-0.81383889061056047</v>
      </c>
      <c r="V378" s="11">
        <f>'OddsRatio_working_3-way'!S378*'OddsRatio_working_3-way'!R378/3-2*'OddsRatio_working_3-way'!R378^3/27-'OddsRatio_working_3-way'!T378</f>
        <v>0.27919001393158166</v>
      </c>
      <c r="W378" s="11">
        <f>'OddsRatio_working_3-way'!V378^2+4*'OddsRatio_working_3-way'!U378^3/27</f>
        <v>-1.9096703534654258E-3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0.14129466924886283</v>
      </c>
      <c r="Y378" s="11">
        <f>IF('OddsRatio_working_3-way'!W378&gt;=0,IF('OddsRatio_working_3-way'!V378+SQRT('OddsRatio_working_3-way'!W378)&gt;0,0,PI()),ACOS('OddsRatio_working_3-way'!V378/(2*'OddsRatio_working_3-way'!X378)))</f>
        <v>0.15526363248456665</v>
      </c>
      <c r="Z378" s="11">
        <f>'OddsRatio_working_3-way'!X378^(1/3)*COS('OddsRatio_working_3-way'!Y378/3)</f>
        <v>0.52014771684768457</v>
      </c>
      <c r="AA378" s="11">
        <f>'OddsRatio_working_3-way'!X378^(1/3)*COS(('OddsRatio_working_3-way'!Y378+2*PI())/3)</f>
        <v>-0.28340810677783568</v>
      </c>
      <c r="AB378" s="11">
        <f>'OddsRatio_working_3-way'!X378^(1/3)*COS(('OddsRatio_working_3-way'!Y378+4*PI())/3)</f>
        <v>-0.23673961006984917</v>
      </c>
      <c r="AC378" s="11">
        <f>'OddsRatio_working_3-way'!X378^(1/3)*SIN('OddsRatio_working_3-way'!Y378/3)</f>
        <v>2.6944069137031408E-2</v>
      </c>
      <c r="AD378" s="11">
        <f>'OddsRatio_working_3-way'!X378^(1/3)*SIN(('OddsRatio_working_3-way'!Y378+2*PI())/3)</f>
        <v>0.4369891019420542</v>
      </c>
      <c r="AE378" s="11">
        <f>'OddsRatio_working_3-way'!X378^(1/3)*SIN(('OddsRatio_working_3-way'!Y378+4*PI())/3)</f>
        <v>-0.46393317107908538</v>
      </c>
      <c r="AF378" s="11">
        <f>-'OddsRatio_working_3-way'!U378/(3*'OddsRatio_working_3-way'!X378^(1/3))*COS(('OddsRatio_working_3-way'!Y378)/3)</f>
        <v>0.52014771684768468</v>
      </c>
      <c r="AG378" s="11">
        <f>-'OddsRatio_working_3-way'!U378/(3*'OddsRatio_working_3-way'!X378^(1/3))*COS(('OddsRatio_working_3-way'!Y378+2*PI())/3)</f>
        <v>-0.28340810677783573</v>
      </c>
      <c r="AH378" s="11">
        <f>-'OddsRatio_working_3-way'!U378/(3*'OddsRatio_working_3-way'!X378^(1/3))*COS(('OddsRatio_working_3-way'!Y378+4*PI())/3)</f>
        <v>-0.2367396100698492</v>
      </c>
      <c r="AI378" s="11">
        <f>'OddsRatio_working_3-way'!U378/(3*'OddsRatio_working_3-way'!X378^(1/3))*SIN(('OddsRatio_working_3-way'!Y378)/3)</f>
        <v>-2.6944069137031415E-2</v>
      </c>
      <c r="AJ378" s="11">
        <f>'OddsRatio_working_3-way'!U378/(3*'OddsRatio_working_3-way'!X378^(1/3))*SIN(('OddsRatio_working_3-way'!Y378+2*PI())/3)</f>
        <v>-0.43698910194205426</v>
      </c>
      <c r="AK378" s="11">
        <f>'OddsRatio_working_3-way'!U378/(3*'OddsRatio_working_3-way'!X378^(1/3))*SIN(('OddsRatio_working_3-way'!Y378+4*PI())/3)</f>
        <v>0.46393317107908549</v>
      </c>
      <c r="AL378" s="11">
        <f>'OddsRatio_working_3-way'!Z378+'OddsRatio_working_3-way'!AF378</f>
        <v>1.0402954336953694</v>
      </c>
      <c r="AM378" s="11">
        <f>'OddsRatio_working_3-way'!AA378+'OddsRatio_working_3-way'!AG378</f>
        <v>-0.56681621355567136</v>
      </c>
      <c r="AN378" s="11">
        <f>'OddsRatio_working_3-way'!AB378+'OddsRatio_working_3-way'!AH378</f>
        <v>-0.47347922013969834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1.0402954336953694</v>
      </c>
      <c r="AS378" s="11">
        <f>IF(('OddsRatio_working_3-way'!X378=0),IF(Q378&gt;0,-Q378^(1/3),(-Q378)^(1/3)),'OddsRatio_working_3-way'!AM378-'OddsRatio_working_3-way'!R378/3)</f>
        <v>-0.56681621355567136</v>
      </c>
      <c r="AT378" s="11">
        <f>IF(('OddsRatio_working_3-way'!X378=0),IF(Q378&gt;0,-Q378^(1/3),(-Q378)^(1/3)),'OddsRatio_working_3-way'!AN378-'OddsRatio_working_3-way'!R378/3)</f>
        <v>-0.47347922013969834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9">
        <f t="shared" si="78"/>
        <v>0.58866489964417323</v>
      </c>
      <c r="E379" s="9">
        <f t="shared" si="79"/>
        <v>0.24067363663282698</v>
      </c>
      <c r="F379" s="9">
        <f t="shared" si="80"/>
        <v>0.17066146372300012</v>
      </c>
      <c r="G379" s="9">
        <f t="shared" si="81"/>
        <v>1.0587262819914267</v>
      </c>
      <c r="H379" s="9">
        <f t="shared" si="82"/>
        <v>1.6987593461143411</v>
      </c>
      <c r="I379" s="9">
        <f t="shared" si="83"/>
        <v>4.1550043203344513</v>
      </c>
      <c r="J379" s="9">
        <f t="shared" si="84"/>
        <v>5.8595536343406485</v>
      </c>
      <c r="K379" s="11">
        <f t="shared" si="85"/>
        <v>0.60240963855421692</v>
      </c>
      <c r="L379" s="11">
        <f t="shared" si="86"/>
        <v>0.25125628140703515</v>
      </c>
      <c r="M379" s="11">
        <f t="shared" si="87"/>
        <v>0.17889087656529518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-0.24443867287815246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0.22284190744874663</v>
      </c>
      <c r="Q379" s="11">
        <f>2*'OddsRatio_working_3-way'!K379*'OddsRatio_working_3-way'!L379*'OddsRatio_working_3-way'!M379</f>
        <v>5.4153561955953007E-2</v>
      </c>
      <c r="R379" s="11">
        <f t="shared" si="88"/>
        <v>0</v>
      </c>
      <c r="S379" s="11">
        <f t="shared" si="89"/>
        <v>-0.9116475098841198</v>
      </c>
      <c r="T379" s="11">
        <f t="shared" si="90"/>
        <v>-0.22154252974097688</v>
      </c>
      <c r="U379" s="11">
        <f>'OddsRatio_working_3-way'!S379-'OddsRatio_working_3-way'!R379^2/3</f>
        <v>-0.9116475098841198</v>
      </c>
      <c r="V379" s="11">
        <f>'OddsRatio_working_3-way'!S379*'OddsRatio_working_3-way'!R379/3-2*'OddsRatio_working_3-way'!R379^3/27-'OddsRatio_working_3-way'!T379</f>
        <v>0.22154252974097688</v>
      </c>
      <c r="W379" s="11">
        <f>'OddsRatio_working_3-way'!V379^2+4*'OddsRatio_working_3-way'!U379^3/27</f>
        <v>-6.3166510965658784E-2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0.16751686739675681</v>
      </c>
      <c r="Y379" s="11">
        <f>IF('OddsRatio_working_3-way'!W379&gt;=0,IF('OddsRatio_working_3-way'!V379+SQRT('OddsRatio_working_3-way'!W379)&gt;0,0,PI()),ACOS('OddsRatio_working_3-way'!V379/(2*'OddsRatio_working_3-way'!X379)))</f>
        <v>0.84830662909477395</v>
      </c>
      <c r="Z379" s="11">
        <f>'OddsRatio_working_3-way'!X379^(1/3)*COS('OddsRatio_working_3-way'!Y379/3)</f>
        <v>0.52936314099571347</v>
      </c>
      <c r="AA379" s="11">
        <f>'OddsRatio_working_3-way'!X379^(1/3)*COS(('OddsRatio_working_3-way'!Y379+2*PI())/3)</f>
        <v>-0.39788395856726866</v>
      </c>
      <c r="AB379" s="11">
        <f>'OddsRatio_working_3-way'!X379^(1/3)*COS(('OddsRatio_working_3-way'!Y379+4*PI())/3)</f>
        <v>-0.131479182428445</v>
      </c>
      <c r="AC379" s="11">
        <f>'OddsRatio_working_3-way'!X379^(1/3)*SIN('OddsRatio_working_3-way'!Y379/3)</f>
        <v>0.15380886921715209</v>
      </c>
      <c r="AD379" s="11">
        <f>'OddsRatio_working_3-way'!X379^(1/3)*SIN(('OddsRatio_working_3-way'!Y379+2*PI())/3)</f>
        <v>0.38153749332083559</v>
      </c>
      <c r="AE379" s="11">
        <f>'OddsRatio_working_3-way'!X379^(1/3)*SIN(('OddsRatio_working_3-way'!Y379+4*PI())/3)</f>
        <v>-0.53534636253798751</v>
      </c>
      <c r="AF379" s="11">
        <f>-'OddsRatio_working_3-way'!U379/(3*'OddsRatio_working_3-way'!X379^(1/3))*COS(('OddsRatio_working_3-way'!Y379)/3)</f>
        <v>0.52936314099571335</v>
      </c>
      <c r="AG379" s="11">
        <f>-'OddsRatio_working_3-way'!U379/(3*'OddsRatio_working_3-way'!X379^(1/3))*COS(('OddsRatio_working_3-way'!Y379+2*PI())/3)</f>
        <v>-0.3978839585672686</v>
      </c>
      <c r="AH379" s="11">
        <f>-'OddsRatio_working_3-way'!U379/(3*'OddsRatio_working_3-way'!X379^(1/3))*COS(('OddsRatio_working_3-way'!Y379+4*PI())/3)</f>
        <v>-0.13147918242844497</v>
      </c>
      <c r="AI379" s="11">
        <f>'OddsRatio_working_3-way'!U379/(3*'OddsRatio_working_3-way'!X379^(1/3))*SIN(('OddsRatio_working_3-way'!Y379)/3)</f>
        <v>-0.15380886921715206</v>
      </c>
      <c r="AJ379" s="11">
        <f>'OddsRatio_working_3-way'!U379/(3*'OddsRatio_working_3-way'!X379^(1/3))*SIN(('OddsRatio_working_3-way'!Y379+2*PI())/3)</f>
        <v>-0.38153749332083547</v>
      </c>
      <c r="AK379" s="11">
        <f>'OddsRatio_working_3-way'!U379/(3*'OddsRatio_working_3-way'!X379^(1/3))*SIN(('OddsRatio_working_3-way'!Y379+4*PI())/3)</f>
        <v>0.5353463625379874</v>
      </c>
      <c r="AL379" s="11">
        <f>'OddsRatio_working_3-way'!Z379+'OddsRatio_working_3-way'!AF379</f>
        <v>1.0587262819914267</v>
      </c>
      <c r="AM379" s="11">
        <f>'OddsRatio_working_3-way'!AA379+'OddsRatio_working_3-way'!AG379</f>
        <v>-0.79576791713453732</v>
      </c>
      <c r="AN379" s="11">
        <f>'OddsRatio_working_3-way'!AB379+'OddsRatio_working_3-way'!AH379</f>
        <v>-0.26295836485688995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1.0587262819914267</v>
      </c>
      <c r="AS379" s="11">
        <f>IF(('OddsRatio_working_3-way'!X379=0),IF(Q379&gt;0,-Q379^(1/3),(-Q379)^(1/3)),'OddsRatio_working_3-way'!AM379-'OddsRatio_working_3-way'!R379/3)</f>
        <v>-0.79576791713453732</v>
      </c>
      <c r="AT379" s="11">
        <f>IF(('OddsRatio_working_3-way'!X379=0),IF(Q379&gt;0,-Q379^(1/3),(-Q379)^(1/3)),'OddsRatio_working_3-way'!AN379-'OddsRatio_working_3-way'!R379/3)</f>
        <v>-0.26295836485688995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9">
        <f t="shared" si="78"/>
        <v>0.36308997801554899</v>
      </c>
      <c r="E380" s="9">
        <f t="shared" si="79"/>
        <v>0.29580406002497817</v>
      </c>
      <c r="F380" s="9">
        <f t="shared" si="80"/>
        <v>0.3411059619594729</v>
      </c>
      <c r="G380" s="9">
        <f t="shared" si="81"/>
        <v>1.0441299162155411</v>
      </c>
      <c r="H380" s="9">
        <f t="shared" si="82"/>
        <v>2.7541382592421098</v>
      </c>
      <c r="I380" s="9">
        <f t="shared" si="83"/>
        <v>3.3806162089714333</v>
      </c>
      <c r="J380" s="9">
        <f t="shared" si="84"/>
        <v>2.9316403449987511</v>
      </c>
      <c r="K380" s="11">
        <f t="shared" si="85"/>
        <v>0.37313432835820892</v>
      </c>
      <c r="L380" s="11">
        <f t="shared" si="86"/>
        <v>0.3048780487804878</v>
      </c>
      <c r="M380" s="11">
        <f t="shared" si="87"/>
        <v>0.35087719298245612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-0.28285402257007652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0.23191168675237417</v>
      </c>
      <c r="Q380" s="11">
        <f>2*'OddsRatio_working_3-way'!K380*'OddsRatio_working_3-way'!L380*'OddsRatio_working_3-way'!M380</f>
        <v>7.9831905938855127E-2</v>
      </c>
      <c r="R380" s="11">
        <f t="shared" si="88"/>
        <v>0</v>
      </c>
      <c r="S380" s="11">
        <f t="shared" si="89"/>
        <v>-0.81989884621463538</v>
      </c>
      <c r="T380" s="11">
        <f t="shared" si="90"/>
        <v>-0.28223712434238735</v>
      </c>
      <c r="U380" s="11">
        <f>'OddsRatio_working_3-way'!S380-'OddsRatio_working_3-way'!R380^2/3</f>
        <v>-0.81989884621463538</v>
      </c>
      <c r="V380" s="11">
        <f>'OddsRatio_working_3-way'!S380*'OddsRatio_working_3-way'!R380/3-2*'OddsRatio_working_3-way'!R380^3/27-'OddsRatio_working_3-way'!T380</f>
        <v>0.28223712434238735</v>
      </c>
      <c r="W380" s="11">
        <f>'OddsRatio_working_3-way'!V380^2+4*'OddsRatio_working_3-way'!U380^3/27</f>
        <v>-1.9961282731715824E-3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0.1428757525179061</v>
      </c>
      <c r="Y380" s="11">
        <f>IF('OddsRatio_working_3-way'!W380&gt;=0,IF('OddsRatio_working_3-way'!V380+SQRT('OddsRatio_working_3-way'!W380)&gt;0,0,PI()),ACOS('OddsRatio_working_3-way'!V380/(2*'OddsRatio_working_3-way'!X380)))</f>
        <v>0.15699696240990968</v>
      </c>
      <c r="Z380" s="11">
        <f>'OddsRatio_working_3-way'!X380^(1/3)*COS('OddsRatio_working_3-way'!Y380/3)</f>
        <v>0.52206495810777065</v>
      </c>
      <c r="AA380" s="11">
        <f>'OddsRatio_working_3-way'!X380^(1/3)*COS(('OddsRatio_working_3-way'!Y380+2*PI())/3)</f>
        <v>-0.28471467047714</v>
      </c>
      <c r="AB380" s="11">
        <f>'OddsRatio_working_3-way'!X380^(1/3)*COS(('OddsRatio_working_3-way'!Y380+4*PI())/3)</f>
        <v>-0.23735028763063054</v>
      </c>
      <c r="AC380" s="11">
        <f>'OddsRatio_working_3-way'!X380^(1/3)*SIN('OddsRatio_working_3-way'!Y380/3)</f>
        <v>2.7345839186432744E-2</v>
      </c>
      <c r="AD380" s="11">
        <f>'OddsRatio_working_3-way'!X380^(1/3)*SIN(('OddsRatio_working_3-way'!Y380+2*PI())/3)</f>
        <v>0.43844859655377177</v>
      </c>
      <c r="AE380" s="11">
        <f>'OddsRatio_working_3-way'!X380^(1/3)*SIN(('OddsRatio_working_3-way'!Y380+4*PI())/3)</f>
        <v>-0.46579443574020446</v>
      </c>
      <c r="AF380" s="11">
        <f>-'OddsRatio_working_3-way'!U380/(3*'OddsRatio_working_3-way'!X380^(1/3))*COS(('OddsRatio_working_3-way'!Y380)/3)</f>
        <v>0.52206495810777043</v>
      </c>
      <c r="AG380" s="11">
        <f>-'OddsRatio_working_3-way'!U380/(3*'OddsRatio_working_3-way'!X380^(1/3))*COS(('OddsRatio_working_3-way'!Y380+2*PI())/3)</f>
        <v>-0.28471467047713989</v>
      </c>
      <c r="AH380" s="11">
        <f>-'OddsRatio_working_3-way'!U380/(3*'OddsRatio_working_3-way'!X380^(1/3))*COS(('OddsRatio_working_3-way'!Y380+4*PI())/3)</f>
        <v>-0.23735028763063043</v>
      </c>
      <c r="AI380" s="11">
        <f>'OddsRatio_working_3-way'!U380/(3*'OddsRatio_working_3-way'!X380^(1/3))*SIN(('OddsRatio_working_3-way'!Y380)/3)</f>
        <v>-2.7345839186432734E-2</v>
      </c>
      <c r="AJ380" s="11">
        <f>'OddsRatio_working_3-way'!U380/(3*'OddsRatio_working_3-way'!X380^(1/3))*SIN(('OddsRatio_working_3-way'!Y380+2*PI())/3)</f>
        <v>-0.43844859655377155</v>
      </c>
      <c r="AK380" s="11">
        <f>'OddsRatio_working_3-way'!U380/(3*'OddsRatio_working_3-way'!X380^(1/3))*SIN(('OddsRatio_working_3-way'!Y380+4*PI())/3)</f>
        <v>0.46579443574020429</v>
      </c>
      <c r="AL380" s="11">
        <f>'OddsRatio_working_3-way'!Z380+'OddsRatio_working_3-way'!AF380</f>
        <v>1.0441299162155411</v>
      </c>
      <c r="AM380" s="11">
        <f>'OddsRatio_working_3-way'!AA380+'OddsRatio_working_3-way'!AG380</f>
        <v>-0.56942934095427988</v>
      </c>
      <c r="AN380" s="11">
        <f>'OddsRatio_working_3-way'!AB380+'OddsRatio_working_3-way'!AH380</f>
        <v>-0.47470057526126097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1.0441299162155411</v>
      </c>
      <c r="AS380" s="11">
        <f>IF(('OddsRatio_working_3-way'!X380=0),IF(Q380&gt;0,-Q380^(1/3),(-Q380)^(1/3)),'OddsRatio_working_3-way'!AM380-'OddsRatio_working_3-way'!R380/3)</f>
        <v>-0.56942934095427988</v>
      </c>
      <c r="AT380" s="11">
        <f>IF(('OddsRatio_working_3-way'!X380=0),IF(Q380&gt;0,-Q380^(1/3),(-Q380)^(1/3)),'OddsRatio_working_3-way'!AN380-'OddsRatio_working_3-way'!R380/3)</f>
        <v>-0.47470057526126097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9">
        <f t="shared" si="78"/>
        <v>0.30455731368326017</v>
      </c>
      <c r="E381" s="9">
        <f t="shared" si="79"/>
        <v>0.27646383402598779</v>
      </c>
      <c r="F381" s="9">
        <f t="shared" si="80"/>
        <v>0.4189788522907521</v>
      </c>
      <c r="G381" s="9">
        <f t="shared" si="81"/>
        <v>1.0426731645473784</v>
      </c>
      <c r="H381" s="9">
        <f t="shared" si="82"/>
        <v>3.2834542303587586</v>
      </c>
      <c r="I381" s="9">
        <f t="shared" si="83"/>
        <v>3.6171096430139187</v>
      </c>
      <c r="J381" s="9">
        <f t="shared" si="84"/>
        <v>2.3867553088480129</v>
      </c>
      <c r="K381" s="11">
        <f t="shared" si="85"/>
        <v>0.31347962382445144</v>
      </c>
      <c r="L381" s="11">
        <f t="shared" si="86"/>
        <v>0.28490028490028491</v>
      </c>
      <c r="M381" s="11">
        <f t="shared" si="87"/>
        <v>0.42918454935622319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-0.28023072909856983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0.23113387032285956</v>
      </c>
      <c r="Q381" s="11">
        <f>2*'OddsRatio_working_3-way'!K381*'OddsRatio_working_3-way'!L381*'OddsRatio_working_3-way'!M381</f>
        <v>7.6661316856669839E-2</v>
      </c>
      <c r="R381" s="11">
        <f t="shared" si="88"/>
        <v>0</v>
      </c>
      <c r="S381" s="11">
        <f t="shared" si="89"/>
        <v>-0.82479844757338983</v>
      </c>
      <c r="T381" s="11">
        <f t="shared" si="90"/>
        <v>-0.27356499090328024</v>
      </c>
      <c r="U381" s="11">
        <f>'OddsRatio_working_3-way'!S381-'OddsRatio_working_3-way'!R381^2/3</f>
        <v>-0.82479844757338983</v>
      </c>
      <c r="V381" s="11">
        <f>'OddsRatio_working_3-way'!S381*'OddsRatio_working_3-way'!R381/3-2*'OddsRatio_working_3-way'!R381^3/27-'OddsRatio_working_3-way'!T381</f>
        <v>0.27356499090328024</v>
      </c>
      <c r="W381" s="11">
        <f>'OddsRatio_working_3-way'!V381^2+4*'OddsRatio_working_3-way'!U381^3/27</f>
        <v>-8.2887410370652143E-3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0.14415837235916704</v>
      </c>
      <c r="Y381" s="11">
        <f>IF('OddsRatio_working_3-way'!W381&gt;=0,IF('OddsRatio_working_3-way'!V381+SQRT('OddsRatio_working_3-way'!W381)&gt;0,0,PI()),ACOS('OddsRatio_working_3-way'!V381/(2*'OddsRatio_working_3-way'!X381)))</f>
        <v>0.3212707878349772</v>
      </c>
      <c r="Z381" s="11">
        <f>'OddsRatio_working_3-way'!X381^(1/3)*COS('OddsRatio_working_3-way'!Y381/3)</f>
        <v>0.52133658227368918</v>
      </c>
      <c r="AA381" s="11">
        <f>'OddsRatio_working_3-way'!X381^(1/3)*COS(('OddsRatio_working_3-way'!Y381+2*PI())/3)</f>
        <v>-0.30920423535078906</v>
      </c>
      <c r="AB381" s="11">
        <f>'OddsRatio_working_3-way'!X381^(1/3)*COS(('OddsRatio_working_3-way'!Y381+4*PI())/3)</f>
        <v>-0.21213234692289984</v>
      </c>
      <c r="AC381" s="11">
        <f>'OddsRatio_working_3-way'!X381^(1/3)*SIN('OddsRatio_working_3-way'!Y381/3)</f>
        <v>5.6044480914587122E-2</v>
      </c>
      <c r="AD381" s="11">
        <f>'OddsRatio_working_3-way'!X381^(1/3)*SIN(('OddsRatio_working_3-way'!Y381+2*PI())/3)</f>
        <v>0.42346848371387741</v>
      </c>
      <c r="AE381" s="11">
        <f>'OddsRatio_working_3-way'!X381^(1/3)*SIN(('OddsRatio_working_3-way'!Y381+4*PI())/3)</f>
        <v>-0.47951296462846449</v>
      </c>
      <c r="AF381" s="11">
        <f>-'OddsRatio_working_3-way'!U381/(3*'OddsRatio_working_3-way'!X381^(1/3))*COS(('OddsRatio_working_3-way'!Y381)/3)</f>
        <v>0.52133658227368918</v>
      </c>
      <c r="AG381" s="11">
        <f>-'OddsRatio_working_3-way'!U381/(3*'OddsRatio_working_3-way'!X381^(1/3))*COS(('OddsRatio_working_3-way'!Y381+2*PI())/3)</f>
        <v>-0.30920423535078906</v>
      </c>
      <c r="AH381" s="11">
        <f>-'OddsRatio_working_3-way'!U381/(3*'OddsRatio_working_3-way'!X381^(1/3))*COS(('OddsRatio_working_3-way'!Y381+4*PI())/3)</f>
        <v>-0.21213234692289984</v>
      </c>
      <c r="AI381" s="11">
        <f>'OddsRatio_working_3-way'!U381/(3*'OddsRatio_working_3-way'!X381^(1/3))*SIN(('OddsRatio_working_3-way'!Y381)/3)</f>
        <v>-5.6044480914587122E-2</v>
      </c>
      <c r="AJ381" s="11">
        <f>'OddsRatio_working_3-way'!U381/(3*'OddsRatio_working_3-way'!X381^(1/3))*SIN(('OddsRatio_working_3-way'!Y381+2*PI())/3)</f>
        <v>-0.42346848371387741</v>
      </c>
      <c r="AK381" s="11">
        <f>'OddsRatio_working_3-way'!U381/(3*'OddsRatio_working_3-way'!X381^(1/3))*SIN(('OddsRatio_working_3-way'!Y381+4*PI())/3)</f>
        <v>0.47951296462846449</v>
      </c>
      <c r="AL381" s="11">
        <f>'OddsRatio_working_3-way'!Z381+'OddsRatio_working_3-way'!AF381</f>
        <v>1.0426731645473784</v>
      </c>
      <c r="AM381" s="11">
        <f>'OddsRatio_working_3-way'!AA381+'OddsRatio_working_3-way'!AG381</f>
        <v>-0.61840847070157812</v>
      </c>
      <c r="AN381" s="11">
        <f>'OddsRatio_working_3-way'!AB381+'OddsRatio_working_3-way'!AH381</f>
        <v>-0.42426469384579968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1.0426731645473784</v>
      </c>
      <c r="AS381" s="11">
        <f>IF(('OddsRatio_working_3-way'!X381=0),IF(Q381&gt;0,-Q381^(1/3),(-Q381)^(1/3)),'OddsRatio_working_3-way'!AM381-'OddsRatio_working_3-way'!R381/3)</f>
        <v>-0.61840847070157812</v>
      </c>
      <c r="AT381" s="11">
        <f>IF(('OddsRatio_working_3-way'!X381=0),IF(Q381&gt;0,-Q381^(1/3),(-Q381)^(1/3)),'OddsRatio_working_3-way'!AN381-'OddsRatio_working_3-way'!R381/3)</f>
        <v>-0.42426469384579968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9">
        <f t="shared" si="78"/>
        <v>0.26124757764895468</v>
      </c>
      <c r="E382" s="9">
        <f t="shared" si="79"/>
        <v>0.2731619111427247</v>
      </c>
      <c r="F382" s="9">
        <f t="shared" si="80"/>
        <v>0.46559051120832046</v>
      </c>
      <c r="G382" s="9">
        <f t="shared" si="81"/>
        <v>1.0434637225135823</v>
      </c>
      <c r="H382" s="9">
        <f t="shared" si="82"/>
        <v>3.8277866880118085</v>
      </c>
      <c r="I382" s="9">
        <f t="shared" si="83"/>
        <v>3.6608324924096345</v>
      </c>
      <c r="J382" s="9">
        <f t="shared" si="84"/>
        <v>2.147810094764941</v>
      </c>
      <c r="K382" s="11">
        <f t="shared" si="85"/>
        <v>0.26954177897574122</v>
      </c>
      <c r="L382" s="11">
        <f t="shared" si="86"/>
        <v>0.28169014084507044</v>
      </c>
      <c r="M382" s="11">
        <f t="shared" si="87"/>
        <v>0.47619047619047616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-0.27484041716606922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0.22995113538373096</v>
      </c>
      <c r="Q382" s="11">
        <f>2*'OddsRatio_working_3-way'!K382*'OddsRatio_working_3-way'!L382*'OddsRatio_working_3-way'!M382</f>
        <v>7.2311677793626086E-2</v>
      </c>
      <c r="R382" s="11">
        <f t="shared" si="88"/>
        <v>0</v>
      </c>
      <c r="S382" s="11">
        <f t="shared" si="89"/>
        <v>-0.83667146831896122</v>
      </c>
      <c r="T382" s="11">
        <f t="shared" si="90"/>
        <v>-0.26310423532042804</v>
      </c>
      <c r="U382" s="11">
        <f>'OddsRatio_working_3-way'!S382-'OddsRatio_working_3-way'!R382^2/3</f>
        <v>-0.83667146831896122</v>
      </c>
      <c r="V382" s="11">
        <f>'OddsRatio_working_3-way'!S382*'OddsRatio_working_3-way'!R382/3-2*'OddsRatio_working_3-way'!R382^3/27-'OddsRatio_working_3-way'!T382</f>
        <v>0.26310423532042804</v>
      </c>
      <c r="W382" s="11">
        <f>'OddsRatio_working_3-way'!V382^2+4*'OddsRatio_working_3-way'!U382^3/27</f>
        <v>-1.7544464563964968E-2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0.14728229968967091</v>
      </c>
      <c r="Y382" s="11">
        <f>IF('OddsRatio_working_3-way'!W382&gt;=0,IF('OddsRatio_working_3-way'!V382+SQRT('OddsRatio_working_3-way'!W382)&gt;0,0,PI()),ACOS('OddsRatio_working_3-way'!V382/(2*'OddsRatio_working_3-way'!X382)))</f>
        <v>0.46639073532333564</v>
      </c>
      <c r="Z382" s="11">
        <f>'OddsRatio_working_3-way'!X382^(1/3)*COS('OddsRatio_working_3-way'!Y382/3)</f>
        <v>0.52173186125679116</v>
      </c>
      <c r="AA382" s="11">
        <f>'OddsRatio_working_3-way'!X382^(1/3)*COS(('OddsRatio_working_3-way'!Y382+2*PI())/3)</f>
        <v>-0.33168094169161355</v>
      </c>
      <c r="AB382" s="11">
        <f>'OddsRatio_working_3-way'!X382^(1/3)*COS(('OddsRatio_working_3-way'!Y382+4*PI())/3)</f>
        <v>-0.19005091956517767</v>
      </c>
      <c r="AC382" s="11">
        <f>'OddsRatio_working_3-way'!X382^(1/3)*SIN('OddsRatio_working_3-way'!Y382/3)</f>
        <v>8.177013140003056E-2</v>
      </c>
      <c r="AD382" s="11">
        <f>'OddsRatio_working_3-way'!X382^(1/3)*SIN(('OddsRatio_working_3-way'!Y382+2*PI())/3)</f>
        <v>0.41094798011210404</v>
      </c>
      <c r="AE382" s="11">
        <f>'OddsRatio_working_3-way'!X382^(1/3)*SIN(('OddsRatio_working_3-way'!Y382+4*PI())/3)</f>
        <v>-0.49271811151213452</v>
      </c>
      <c r="AF382" s="11">
        <f>-'OddsRatio_working_3-way'!U382/(3*'OddsRatio_working_3-way'!X382^(1/3))*COS(('OddsRatio_working_3-way'!Y382)/3)</f>
        <v>0.52173186125679105</v>
      </c>
      <c r="AG382" s="11">
        <f>-'OddsRatio_working_3-way'!U382/(3*'OddsRatio_working_3-way'!X382^(1/3))*COS(('OddsRatio_working_3-way'!Y382+2*PI())/3)</f>
        <v>-0.3316809416916135</v>
      </c>
      <c r="AH382" s="11">
        <f>-'OddsRatio_working_3-way'!U382/(3*'OddsRatio_working_3-way'!X382^(1/3))*COS(('OddsRatio_working_3-way'!Y382+4*PI())/3)</f>
        <v>-0.19005091956517761</v>
      </c>
      <c r="AI382" s="11">
        <f>'OddsRatio_working_3-way'!U382/(3*'OddsRatio_working_3-way'!X382^(1/3))*SIN(('OddsRatio_working_3-way'!Y382)/3)</f>
        <v>-8.1770131400030546E-2</v>
      </c>
      <c r="AJ382" s="11">
        <f>'OddsRatio_working_3-way'!U382/(3*'OddsRatio_working_3-way'!X382^(1/3))*SIN(('OddsRatio_working_3-way'!Y382+2*PI())/3)</f>
        <v>-0.41094798011210393</v>
      </c>
      <c r="AK382" s="11">
        <f>'OddsRatio_working_3-way'!U382/(3*'OddsRatio_working_3-way'!X382^(1/3))*SIN(('OddsRatio_working_3-way'!Y382+4*PI())/3)</f>
        <v>0.4927181115121344</v>
      </c>
      <c r="AL382" s="11">
        <f>'OddsRatio_working_3-way'!Z382+'OddsRatio_working_3-way'!AF382</f>
        <v>1.0434637225135823</v>
      </c>
      <c r="AM382" s="11">
        <f>'OddsRatio_working_3-way'!AA382+'OddsRatio_working_3-way'!AG382</f>
        <v>-0.6633618833832271</v>
      </c>
      <c r="AN382" s="11">
        <f>'OddsRatio_working_3-way'!AB382+'OddsRatio_working_3-way'!AH382</f>
        <v>-0.38010183913035528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1.0434637225135823</v>
      </c>
      <c r="AS382" s="11">
        <f>IF(('OddsRatio_working_3-way'!X382=0),IF(Q382&gt;0,-Q382^(1/3),(-Q382)^(1/3)),'OddsRatio_working_3-way'!AM382-'OddsRatio_working_3-way'!R382/3)</f>
        <v>-0.6633618833832271</v>
      </c>
      <c r="AT382" s="11">
        <f>IF(('OddsRatio_working_3-way'!X382=0),IF(Q382&gt;0,-Q382^(1/3),(-Q382)^(1/3)),'OddsRatio_working_3-way'!AN382-'OddsRatio_working_3-way'!R382/3)</f>
        <v>-0.38010183913035528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9">
        <f t="shared" si="78"/>
        <v>0.40484927314746894</v>
      </c>
      <c r="E383" s="9">
        <f t="shared" si="79"/>
        <v>0.29249909326005202</v>
      </c>
      <c r="F383" s="9">
        <f t="shared" si="80"/>
        <v>0.30265163359247893</v>
      </c>
      <c r="G383" s="9">
        <f t="shared" si="81"/>
        <v>1.0425922487109403</v>
      </c>
      <c r="H383" s="9">
        <f t="shared" si="82"/>
        <v>2.4700550706824256</v>
      </c>
      <c r="I383" s="9">
        <f t="shared" si="83"/>
        <v>3.4188140170093808</v>
      </c>
      <c r="J383" s="9">
        <f t="shared" si="84"/>
        <v>3.3041288696511781</v>
      </c>
      <c r="K383" s="11">
        <f t="shared" si="85"/>
        <v>0.41493775933609955</v>
      </c>
      <c r="L383" s="11">
        <f t="shared" si="86"/>
        <v>0.30120481927710846</v>
      </c>
      <c r="M383" s="11">
        <f t="shared" si="87"/>
        <v>0.3115264797507788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-0.28147460123972046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0.23127372015692971</v>
      </c>
      <c r="Q383" s="11">
        <f>2*'OddsRatio_working_3-way'!K383*'OddsRatio_working_3-way'!L383*'OddsRatio_working_3-way'!M383</f>
        <v>7.7869939446777683E-2</v>
      </c>
      <c r="R383" s="11">
        <f t="shared" si="88"/>
        <v>0</v>
      </c>
      <c r="S383" s="11">
        <f t="shared" si="89"/>
        <v>-0.82165040518154353</v>
      </c>
      <c r="T383" s="11">
        <f t="shared" si="90"/>
        <v>-0.2766499680745938</v>
      </c>
      <c r="U383" s="11">
        <f>'OddsRatio_working_3-way'!S383-'OddsRatio_working_3-way'!R383^2/3</f>
        <v>-0.82165040518154353</v>
      </c>
      <c r="V383" s="11">
        <f>'OddsRatio_working_3-way'!S383*'OddsRatio_working_3-way'!R383/3-2*'OddsRatio_working_3-way'!R383^3/27-'OddsRatio_working_3-way'!T383</f>
        <v>0.2766499680745938</v>
      </c>
      <c r="W383" s="11">
        <f>'OddsRatio_working_3-way'!V383^2+4*'OddsRatio_working_3-way'!U383^3/27</f>
        <v>-5.6431510854095535E-3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0.14333383752718976</v>
      </c>
      <c r="Y383" s="11">
        <f>IF('OddsRatio_working_3-way'!W383&gt;=0,IF('OddsRatio_working_3-way'!V383+SQRT('OddsRatio_working_3-way'!W383)&gt;0,0,PI()),ACOS('OddsRatio_working_3-way'!V383/(2*'OddsRatio_working_3-way'!X383)))</f>
        <v>0.26514454371695373</v>
      </c>
      <c r="Z383" s="11">
        <f>'OddsRatio_working_3-way'!X383^(1/3)*COS('OddsRatio_working_3-way'!Y383/3)</f>
        <v>0.52129612435547013</v>
      </c>
      <c r="AA383" s="11">
        <f>'OddsRatio_working_3-way'!X383^(1/3)*COS(('OddsRatio_working_3-way'!Y383+2*PI())/3)</f>
        <v>-0.3006526162230006</v>
      </c>
      <c r="AB383" s="11">
        <f>'OddsRatio_working_3-way'!X383^(1/3)*COS(('OddsRatio_working_3-way'!Y383+4*PI())/3)</f>
        <v>-0.22064350813246952</v>
      </c>
      <c r="AC383" s="11">
        <f>'OddsRatio_working_3-way'!X383^(1/3)*SIN('OddsRatio_working_3-way'!Y383/3)</f>
        <v>4.6193280093690066E-2</v>
      </c>
      <c r="AD383" s="11">
        <f>'OddsRatio_working_3-way'!X383^(1/3)*SIN(('OddsRatio_working_3-way'!Y383+2*PI())/3)</f>
        <v>0.42835904653936391</v>
      </c>
      <c r="AE383" s="11">
        <f>'OddsRatio_working_3-way'!X383^(1/3)*SIN(('OddsRatio_working_3-way'!Y383+4*PI())/3)</f>
        <v>-0.47455232663305391</v>
      </c>
      <c r="AF383" s="11">
        <f>-'OddsRatio_working_3-way'!U383/(3*'OddsRatio_working_3-way'!X383^(1/3))*COS(('OddsRatio_working_3-way'!Y383)/3)</f>
        <v>0.52129612435547024</v>
      </c>
      <c r="AG383" s="11">
        <f>-'OddsRatio_working_3-way'!U383/(3*'OddsRatio_working_3-way'!X383^(1/3))*COS(('OddsRatio_working_3-way'!Y383+2*PI())/3)</f>
        <v>-0.30065261622300071</v>
      </c>
      <c r="AH383" s="11">
        <f>-'OddsRatio_working_3-way'!U383/(3*'OddsRatio_working_3-way'!X383^(1/3))*COS(('OddsRatio_working_3-way'!Y383+4*PI())/3)</f>
        <v>-0.22064350813246958</v>
      </c>
      <c r="AI383" s="11">
        <f>'OddsRatio_working_3-way'!U383/(3*'OddsRatio_working_3-way'!X383^(1/3))*SIN(('OddsRatio_working_3-way'!Y383)/3)</f>
        <v>-4.6193280093690073E-2</v>
      </c>
      <c r="AJ383" s="11">
        <f>'OddsRatio_working_3-way'!U383/(3*'OddsRatio_working_3-way'!X383^(1/3))*SIN(('OddsRatio_working_3-way'!Y383+2*PI())/3)</f>
        <v>-0.42835904653936396</v>
      </c>
      <c r="AK383" s="11">
        <f>'OddsRatio_working_3-way'!U383/(3*'OddsRatio_working_3-way'!X383^(1/3))*SIN(('OddsRatio_working_3-way'!Y383+4*PI())/3)</f>
        <v>0.47455232663305402</v>
      </c>
      <c r="AL383" s="11">
        <f>'OddsRatio_working_3-way'!Z383+'OddsRatio_working_3-way'!AF383</f>
        <v>1.0425922487109403</v>
      </c>
      <c r="AM383" s="11">
        <f>'OddsRatio_working_3-way'!AA383+'OddsRatio_working_3-way'!AG383</f>
        <v>-0.60130523244600131</v>
      </c>
      <c r="AN383" s="11">
        <f>'OddsRatio_working_3-way'!AB383+'OddsRatio_working_3-way'!AH383</f>
        <v>-0.4412870162649391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1.0425922487109403</v>
      </c>
      <c r="AS383" s="11">
        <f>IF(('OddsRatio_working_3-way'!X383=0),IF(Q383&gt;0,-Q383^(1/3),(-Q383)^(1/3)),'OddsRatio_working_3-way'!AM383-'OddsRatio_working_3-way'!R383/3)</f>
        <v>-0.60130523244600131</v>
      </c>
      <c r="AT383" s="11">
        <f>IF(('OddsRatio_working_3-way'!X383=0),IF(Q383&gt;0,-Q383^(1/3),(-Q383)^(1/3)),'OddsRatio_working_3-way'!AN383-'OddsRatio_working_3-way'!R383/3)</f>
        <v>-0.4412870162649391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9">
        <f t="shared" si="78"/>
        <v>0.30146100718429142</v>
      </c>
      <c r="E384" s="9">
        <f t="shared" si="79"/>
        <v>0.28701137566818996</v>
      </c>
      <c r="F384" s="9">
        <f t="shared" si="80"/>
        <v>0.41152761714751884</v>
      </c>
      <c r="G384" s="9">
        <f t="shared" si="81"/>
        <v>1.0437741415050779</v>
      </c>
      <c r="H384" s="9">
        <f t="shared" si="82"/>
        <v>3.3171785941412728</v>
      </c>
      <c r="I384" s="9">
        <f t="shared" si="83"/>
        <v>3.4841824567820847</v>
      </c>
      <c r="J384" s="9">
        <f t="shared" si="84"/>
        <v>2.4299705738619566</v>
      </c>
      <c r="K384" s="11">
        <f t="shared" si="85"/>
        <v>0.3105590062111801</v>
      </c>
      <c r="L384" s="11">
        <f t="shared" si="86"/>
        <v>0.29585798816568049</v>
      </c>
      <c r="M384" s="11">
        <f t="shared" si="87"/>
        <v>0.42194092827004215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-0.28062708215961696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0.23144798979860998</v>
      </c>
      <c r="Q384" s="11">
        <f>2*'OddsRatio_working_3-way'!K384*'OddsRatio_working_3-way'!L384*'OddsRatio_working_3-way'!M384</f>
        <v>7.7537015007909535E-2</v>
      </c>
      <c r="R384" s="11">
        <f t="shared" si="88"/>
        <v>0</v>
      </c>
      <c r="S384" s="11">
        <f t="shared" si="89"/>
        <v>-0.82475286425479577</v>
      </c>
      <c r="T384" s="11">
        <f t="shared" si="90"/>
        <v>-0.27629911700328164</v>
      </c>
      <c r="U384" s="11">
        <f>'OddsRatio_working_3-way'!S384-'OddsRatio_working_3-way'!R384^2/3</f>
        <v>-0.82475286425479577</v>
      </c>
      <c r="V384" s="11">
        <f>'OddsRatio_working_3-way'!S384*'OddsRatio_working_3-way'!R384/3-2*'OddsRatio_working_3-way'!R384^3/27-'OddsRatio_working_3-way'!T384</f>
        <v>0.27629911700328164</v>
      </c>
      <c r="W384" s="11">
        <f>'OddsRatio_working_3-way'!V384^2+4*'OddsRatio_working_3-way'!U384^3/27</f>
        <v>-6.771561772607862E-3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0.14414642193738367</v>
      </c>
      <c r="Y384" s="11">
        <f>IF('OddsRatio_working_3-way'!W384&gt;=0,IF('OddsRatio_working_3-way'!V384+SQRT('OddsRatio_working_3-way'!W384)&gt;0,0,PI()),ACOS('OddsRatio_working_3-way'!V384/(2*'OddsRatio_working_3-way'!X384)))</f>
        <v>0.28946256683956806</v>
      </c>
      <c r="Z384" s="11">
        <f>'OddsRatio_working_3-way'!X384^(1/3)*COS('OddsRatio_working_3-way'!Y384/3)</f>
        <v>0.52188707075253893</v>
      </c>
      <c r="AA384" s="11">
        <f>'OddsRatio_working_3-way'!X384^(1/3)*COS(('OddsRatio_working_3-way'!Y384+2*PI())/3)</f>
        <v>-0.30468859337942872</v>
      </c>
      <c r="AB384" s="11">
        <f>'OddsRatio_working_3-way'!X384^(1/3)*COS(('OddsRatio_working_3-way'!Y384+4*PI())/3)</f>
        <v>-0.21719847737311007</v>
      </c>
      <c r="AC384" s="11">
        <f>'OddsRatio_working_3-way'!X384^(1/3)*SIN('OddsRatio_working_3-way'!Y384/3)</f>
        <v>5.0512442027679724E-2</v>
      </c>
      <c r="AD384" s="11">
        <f>'OddsRatio_working_3-way'!X384^(1/3)*SIN(('OddsRatio_working_3-way'!Y384+2*PI())/3)</f>
        <v>0.42671124016450562</v>
      </c>
      <c r="AE384" s="11">
        <f>'OddsRatio_working_3-way'!X384^(1/3)*SIN(('OddsRatio_working_3-way'!Y384+4*PI())/3)</f>
        <v>-0.47722368219218525</v>
      </c>
      <c r="AF384" s="11">
        <f>-'OddsRatio_working_3-way'!U384/(3*'OddsRatio_working_3-way'!X384^(1/3))*COS(('OddsRatio_working_3-way'!Y384)/3)</f>
        <v>0.52188707075253893</v>
      </c>
      <c r="AG384" s="11">
        <f>-'OddsRatio_working_3-way'!U384/(3*'OddsRatio_working_3-way'!X384^(1/3))*COS(('OddsRatio_working_3-way'!Y384+2*PI())/3)</f>
        <v>-0.30468859337942872</v>
      </c>
      <c r="AH384" s="11">
        <f>-'OddsRatio_working_3-way'!U384/(3*'OddsRatio_working_3-way'!X384^(1/3))*COS(('OddsRatio_working_3-way'!Y384+4*PI())/3)</f>
        <v>-0.21719847737311007</v>
      </c>
      <c r="AI384" s="11">
        <f>'OddsRatio_working_3-way'!U384/(3*'OddsRatio_working_3-way'!X384^(1/3))*SIN(('OddsRatio_working_3-way'!Y384)/3)</f>
        <v>-5.0512442027679724E-2</v>
      </c>
      <c r="AJ384" s="11">
        <f>'OddsRatio_working_3-way'!U384/(3*'OddsRatio_working_3-way'!X384^(1/3))*SIN(('OddsRatio_working_3-way'!Y384+2*PI())/3)</f>
        <v>-0.42671124016450562</v>
      </c>
      <c r="AK384" s="11">
        <f>'OddsRatio_working_3-way'!U384/(3*'OddsRatio_working_3-way'!X384^(1/3))*SIN(('OddsRatio_working_3-way'!Y384+4*PI())/3)</f>
        <v>0.47722368219218525</v>
      </c>
      <c r="AL384" s="11">
        <f>'OddsRatio_working_3-way'!Z384+'OddsRatio_working_3-way'!AF384</f>
        <v>1.0437741415050779</v>
      </c>
      <c r="AM384" s="11">
        <f>'OddsRatio_working_3-way'!AA384+'OddsRatio_working_3-way'!AG384</f>
        <v>-0.60937718675885744</v>
      </c>
      <c r="AN384" s="11">
        <f>'OddsRatio_working_3-way'!AB384+'OddsRatio_working_3-way'!AH384</f>
        <v>-0.43439695474622014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1.0437741415050779</v>
      </c>
      <c r="AS384" s="11">
        <f>IF(('OddsRatio_working_3-way'!X384=0),IF(Q384&gt;0,-Q384^(1/3),(-Q384)^(1/3)),'OddsRatio_working_3-way'!AM384-'OddsRatio_working_3-way'!R384/3)</f>
        <v>-0.60937718675885744</v>
      </c>
      <c r="AT384" s="11">
        <f>IF(('OddsRatio_working_3-way'!X384=0),IF(Q384&gt;0,-Q384^(1/3),(-Q384)^(1/3)),'OddsRatio_working_3-way'!AN384-'OddsRatio_working_3-way'!R384/3)</f>
        <v>-0.43439695474622014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9">
        <f t="shared" si="78"/>
        <v>0.48370078363385199</v>
      </c>
      <c r="E385" s="9">
        <f t="shared" si="79"/>
        <v>0.27653633941773081</v>
      </c>
      <c r="F385" s="9">
        <f t="shared" si="80"/>
        <v>0.23976287694841719</v>
      </c>
      <c r="G385" s="9">
        <f t="shared" si="81"/>
        <v>1.0464645074937768</v>
      </c>
      <c r="H385" s="9">
        <f t="shared" si="82"/>
        <v>2.0673937976436525</v>
      </c>
      <c r="I385" s="9">
        <f t="shared" si="83"/>
        <v>3.6161612687344431</v>
      </c>
      <c r="J385" s="9">
        <f t="shared" si="84"/>
        <v>4.1707874577061439</v>
      </c>
      <c r="K385" s="11">
        <f t="shared" si="85"/>
        <v>0.49504950495049505</v>
      </c>
      <c r="L385" s="11">
        <f t="shared" si="86"/>
        <v>0.2857142857142857</v>
      </c>
      <c r="M385" s="11">
        <f t="shared" si="87"/>
        <v>0.24813895781637715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-0.27118043247075518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0.22988828482281048</v>
      </c>
      <c r="Q385" s="11">
        <f>2*'OddsRatio_working_3-way'!K385*'OddsRatio_working_3-way'!L385*'OddsRatio_working_3-way'!M385</f>
        <v>7.0194896129102444E-2</v>
      </c>
      <c r="R385" s="11">
        <f t="shared" si="88"/>
        <v>0</v>
      </c>
      <c r="S385" s="11">
        <f t="shared" si="89"/>
        <v>-0.84773183200672952</v>
      </c>
      <c r="T385" s="11">
        <f t="shared" si="90"/>
        <v>-0.25884941435319986</v>
      </c>
      <c r="U385" s="11">
        <f>'OddsRatio_working_3-way'!S385-'OddsRatio_working_3-way'!R385^2/3</f>
        <v>-0.84773183200672952</v>
      </c>
      <c r="V385" s="11">
        <f>'OddsRatio_working_3-way'!S385*'OddsRatio_working_3-way'!R385/3-2*'OddsRatio_working_3-way'!R385^3/27-'OddsRatio_working_3-way'!T385</f>
        <v>0.25884941435319986</v>
      </c>
      <c r="W385" s="11">
        <f>'OddsRatio_working_3-way'!V385^2+4*'OddsRatio_working_3-way'!U385^3/27</f>
        <v>-2.3252070007556178E-2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0.15021242401891291</v>
      </c>
      <c r="Y385" s="11">
        <f>IF('OddsRatio_working_3-way'!W385&gt;=0,IF('OddsRatio_working_3-way'!V385+SQRT('OddsRatio_working_3-way'!W385)&gt;0,0,PI()),ACOS('OddsRatio_working_3-way'!V385/(2*'OddsRatio_working_3-way'!X385)))</f>
        <v>0.5323608047066557</v>
      </c>
      <c r="Z385" s="11">
        <f>'OddsRatio_working_3-way'!X385^(1/3)*COS('OddsRatio_working_3-way'!Y385/3)</f>
        <v>0.52323225374688842</v>
      </c>
      <c r="AA385" s="11">
        <f>'OddsRatio_working_3-way'!X385^(1/3)*COS(('OddsRatio_working_3-way'!Y385+2*PI())/3)</f>
        <v>-0.34288090695003226</v>
      </c>
      <c r="AB385" s="11">
        <f>'OddsRatio_working_3-way'!X385^(1/3)*COS(('OddsRatio_working_3-way'!Y385+4*PI())/3)</f>
        <v>-0.18035134679685624</v>
      </c>
      <c r="AC385" s="11">
        <f>'OddsRatio_working_3-way'!X385^(1/3)*SIN('OddsRatio_working_3-way'!Y385/3)</f>
        <v>9.3836485305707831E-2</v>
      </c>
      <c r="AD385" s="11">
        <f>'OddsRatio_working_3-way'!X385^(1/3)*SIN(('OddsRatio_working_3-way'!Y385+2*PI())/3)</f>
        <v>0.40621418117133706</v>
      </c>
      <c r="AE385" s="11">
        <f>'OddsRatio_working_3-way'!X385^(1/3)*SIN(('OddsRatio_working_3-way'!Y385+4*PI())/3)</f>
        <v>-0.50005066647704466</v>
      </c>
      <c r="AF385" s="11">
        <f>-'OddsRatio_working_3-way'!U385/(3*'OddsRatio_working_3-way'!X385^(1/3))*COS(('OddsRatio_working_3-way'!Y385)/3)</f>
        <v>0.52323225374688842</v>
      </c>
      <c r="AG385" s="11">
        <f>-'OddsRatio_working_3-way'!U385/(3*'OddsRatio_working_3-way'!X385^(1/3))*COS(('OddsRatio_working_3-way'!Y385+2*PI())/3)</f>
        <v>-0.34288090695003226</v>
      </c>
      <c r="AH385" s="11">
        <f>-'OddsRatio_working_3-way'!U385/(3*'OddsRatio_working_3-way'!X385^(1/3))*COS(('OddsRatio_working_3-way'!Y385+4*PI())/3)</f>
        <v>-0.18035134679685624</v>
      </c>
      <c r="AI385" s="11">
        <f>'OddsRatio_working_3-way'!U385/(3*'OddsRatio_working_3-way'!X385^(1/3))*SIN(('OddsRatio_working_3-way'!Y385)/3)</f>
        <v>-9.3836485305707831E-2</v>
      </c>
      <c r="AJ385" s="11">
        <f>'OddsRatio_working_3-way'!U385/(3*'OddsRatio_working_3-way'!X385^(1/3))*SIN(('OddsRatio_working_3-way'!Y385+2*PI())/3)</f>
        <v>-0.40621418117133706</v>
      </c>
      <c r="AK385" s="11">
        <f>'OddsRatio_working_3-way'!U385/(3*'OddsRatio_working_3-way'!X385^(1/3))*SIN(('OddsRatio_working_3-way'!Y385+4*PI())/3)</f>
        <v>0.50005066647704466</v>
      </c>
      <c r="AL385" s="11">
        <f>'OddsRatio_working_3-way'!Z385+'OddsRatio_working_3-way'!AF385</f>
        <v>1.0464645074937768</v>
      </c>
      <c r="AM385" s="11">
        <f>'OddsRatio_working_3-way'!AA385+'OddsRatio_working_3-way'!AG385</f>
        <v>-0.68576181390006452</v>
      </c>
      <c r="AN385" s="11">
        <f>'OddsRatio_working_3-way'!AB385+'OddsRatio_working_3-way'!AH385</f>
        <v>-0.36070269359371249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1.0464645074937768</v>
      </c>
      <c r="AS385" s="11">
        <f>IF(('OddsRatio_working_3-way'!X385=0),IF(Q385&gt;0,-Q385^(1/3),(-Q385)^(1/3)),'OddsRatio_working_3-way'!AM385-'OddsRatio_working_3-way'!R385/3)</f>
        <v>-0.68576181390006452</v>
      </c>
      <c r="AT385" s="11">
        <f>IF(('OddsRatio_working_3-way'!X385=0),IF(Q385&gt;0,-Q385^(1/3),(-Q385)^(1/3)),'OddsRatio_working_3-way'!AN385-'OddsRatio_working_3-way'!R385/3)</f>
        <v>-0.36070269359371249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9">
        <f t="shared" si="78"/>
        <v>0.51157617788877019</v>
      </c>
      <c r="E386" s="9">
        <f t="shared" si="79"/>
        <v>0.24233486722326511</v>
      </c>
      <c r="F386" s="9">
        <f t="shared" si="80"/>
        <v>0.24608895488796473</v>
      </c>
      <c r="G386" s="9">
        <f t="shared" si="81"/>
        <v>1.0491682334829209</v>
      </c>
      <c r="H386" s="9">
        <f t="shared" si="82"/>
        <v>1.9547430924694575</v>
      </c>
      <c r="I386" s="9">
        <f t="shared" si="83"/>
        <v>4.1265213357791053</v>
      </c>
      <c r="J386" s="9">
        <f t="shared" si="84"/>
        <v>4.0635712417701289</v>
      </c>
      <c r="K386" s="11">
        <f t="shared" si="85"/>
        <v>0.52356020942408377</v>
      </c>
      <c r="L386" s="11">
        <f t="shared" si="86"/>
        <v>0.25125628140703515</v>
      </c>
      <c r="M386" s="11">
        <f t="shared" si="87"/>
        <v>0.25510204081632654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-0.26572841770558098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0.22853072929558571</v>
      </c>
      <c r="Q386" s="11">
        <f>2*'OddsRatio_working_3-way'!K386*'OddsRatio_working_3-way'!L386*'OddsRatio_working_3-way'!M386</f>
        <v>6.7116220057440737E-2</v>
      </c>
      <c r="R386" s="11">
        <f t="shared" si="88"/>
        <v>0</v>
      </c>
      <c r="S386" s="11">
        <f t="shared" si="89"/>
        <v>-0.86001614456151554</v>
      </c>
      <c r="T386" s="11">
        <f t="shared" si="90"/>
        <v>-0.25257449179486507</v>
      </c>
      <c r="U386" s="11">
        <f>'OddsRatio_working_3-way'!S386-'OddsRatio_working_3-way'!R386^2/3</f>
        <v>-0.86001614456151554</v>
      </c>
      <c r="V386" s="11">
        <f>'OddsRatio_working_3-way'!S386*'OddsRatio_working_3-way'!R386/3-2*'OddsRatio_working_3-way'!R386^3/27-'OddsRatio_working_3-way'!T386</f>
        <v>0.25257449179486507</v>
      </c>
      <c r="W386" s="11">
        <f>'OddsRatio_working_3-way'!V386^2+4*'OddsRatio_working_3-way'!U386^3/27</f>
        <v>-3.044195160946396E-2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0.15348927121699607</v>
      </c>
      <c r="Y386" s="11">
        <f>IF('OddsRatio_working_3-way'!W386&gt;=0,IF('OddsRatio_working_3-way'!V386+SQRT('OddsRatio_working_3-way'!W386)&gt;0,0,PI()),ACOS('OddsRatio_working_3-way'!V386/(2*'OddsRatio_working_3-way'!X386)))</f>
        <v>0.60451874548416218</v>
      </c>
      <c r="Z386" s="11">
        <f>'OddsRatio_working_3-way'!X386^(1/3)*COS('OddsRatio_working_3-way'!Y386/3)</f>
        <v>0.52458411674146044</v>
      </c>
      <c r="AA386" s="11">
        <f>'OddsRatio_working_3-way'!X386^(1/3)*COS(('OddsRatio_working_3-way'!Y386+2*PI())/3)</f>
        <v>-0.35509650054520403</v>
      </c>
      <c r="AB386" s="11">
        <f>'OddsRatio_working_3-way'!X386^(1/3)*COS(('OddsRatio_working_3-way'!Y386+4*PI())/3)</f>
        <v>-0.16948761619625646</v>
      </c>
      <c r="AC386" s="11">
        <f>'OddsRatio_working_3-way'!X386^(1/3)*SIN('OddsRatio_working_3-way'!Y386/3)</f>
        <v>0.10716133934285106</v>
      </c>
      <c r="AD386" s="11">
        <f>'OddsRatio_working_3-way'!X386^(1/3)*SIN(('OddsRatio_working_3-way'!Y386+2*PI())/3)</f>
        <v>0.40072250184850078</v>
      </c>
      <c r="AE386" s="11">
        <f>'OddsRatio_working_3-way'!X386^(1/3)*SIN(('OddsRatio_working_3-way'!Y386+4*PI())/3)</f>
        <v>-0.50788384119135188</v>
      </c>
      <c r="AF386" s="11">
        <f>-'OddsRatio_working_3-way'!U386/(3*'OddsRatio_working_3-way'!X386^(1/3))*COS(('OddsRatio_working_3-way'!Y386)/3)</f>
        <v>0.52458411674146044</v>
      </c>
      <c r="AG386" s="11">
        <f>-'OddsRatio_working_3-way'!U386/(3*'OddsRatio_working_3-way'!X386^(1/3))*COS(('OddsRatio_working_3-way'!Y386+2*PI())/3)</f>
        <v>-0.35509650054520403</v>
      </c>
      <c r="AH386" s="11">
        <f>-'OddsRatio_working_3-way'!U386/(3*'OddsRatio_working_3-way'!X386^(1/3))*COS(('OddsRatio_working_3-way'!Y386+4*PI())/3)</f>
        <v>-0.16948761619625646</v>
      </c>
      <c r="AI386" s="11">
        <f>'OddsRatio_working_3-way'!U386/(3*'OddsRatio_working_3-way'!X386^(1/3))*SIN(('OddsRatio_working_3-way'!Y386)/3)</f>
        <v>-0.10716133934285106</v>
      </c>
      <c r="AJ386" s="11">
        <f>'OddsRatio_working_3-way'!U386/(3*'OddsRatio_working_3-way'!X386^(1/3))*SIN(('OddsRatio_working_3-way'!Y386+2*PI())/3)</f>
        <v>-0.40072250184850078</v>
      </c>
      <c r="AK386" s="11">
        <f>'OddsRatio_working_3-way'!U386/(3*'OddsRatio_working_3-way'!X386^(1/3))*SIN(('OddsRatio_working_3-way'!Y386+4*PI())/3)</f>
        <v>0.50788384119135188</v>
      </c>
      <c r="AL386" s="11">
        <f>'OddsRatio_working_3-way'!Z386+'OddsRatio_working_3-way'!AF386</f>
        <v>1.0491682334829209</v>
      </c>
      <c r="AM386" s="11">
        <f>'OddsRatio_working_3-way'!AA386+'OddsRatio_working_3-way'!AG386</f>
        <v>-0.71019300109040806</v>
      </c>
      <c r="AN386" s="11">
        <f>'OddsRatio_working_3-way'!AB386+'OddsRatio_working_3-way'!AH386</f>
        <v>-0.33897523239251293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1.0491682334829209</v>
      </c>
      <c r="AS386" s="11">
        <f>IF(('OddsRatio_working_3-way'!X386=0),IF(Q386&gt;0,-Q386^(1/3),(-Q386)^(1/3)),'OddsRatio_working_3-way'!AM386-'OddsRatio_working_3-way'!R386/3)</f>
        <v>-0.71019300109040806</v>
      </c>
      <c r="AT386" s="11">
        <f>IF(('OddsRatio_working_3-way'!X386=0),IF(Q386&gt;0,-Q386^(1/3),(-Q386)^(1/3)),'OddsRatio_working_3-way'!AN386-'OddsRatio_working_3-way'!R386/3)</f>
        <v>-0.33897523239251293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9">
        <f t="shared" si="78"/>
        <v>0.49132697270013653</v>
      </c>
      <c r="E387" s="9">
        <f t="shared" si="79"/>
        <v>0.25940804230975206</v>
      </c>
      <c r="F387" s="9">
        <f t="shared" si="80"/>
        <v>0.2492649849901116</v>
      </c>
      <c r="G387" s="9">
        <f t="shared" si="81"/>
        <v>1.0457621242795403</v>
      </c>
      <c r="H387" s="9">
        <f t="shared" si="82"/>
        <v>2.0353045030367456</v>
      </c>
      <c r="I387" s="9">
        <f t="shared" si="83"/>
        <v>3.8549305992831453</v>
      </c>
      <c r="J387" s="9">
        <f t="shared" si="84"/>
        <v>4.0117949179250756</v>
      </c>
      <c r="K387" s="11">
        <f t="shared" si="85"/>
        <v>0.50251256281407031</v>
      </c>
      <c r="L387" s="11">
        <f t="shared" si="86"/>
        <v>0.26809651474530832</v>
      </c>
      <c r="M387" s="11">
        <f t="shared" si="87"/>
        <v>0.25773195876288663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-0.27026928678938233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0.22916606192289213</v>
      </c>
      <c r="Q387" s="11">
        <f>2*'OddsRatio_working_3-way'!K387*'OddsRatio_working_3-way'!L387*'OddsRatio_working_3-way'!M387</f>
        <v>6.9444261188755199E-2</v>
      </c>
      <c r="R387" s="11">
        <f t="shared" si="88"/>
        <v>0</v>
      </c>
      <c r="S387" s="11">
        <f t="shared" si="89"/>
        <v>-0.84791751458418041</v>
      </c>
      <c r="T387" s="11">
        <f t="shared" si="90"/>
        <v>-0.2569447013891456</v>
      </c>
      <c r="U387" s="11">
        <f>'OddsRatio_working_3-way'!S387-'OddsRatio_working_3-way'!R387^2/3</f>
        <v>-0.84791751458418041</v>
      </c>
      <c r="V387" s="11">
        <f>'OddsRatio_working_3-way'!S387*'OddsRatio_working_3-way'!R387/3-2*'OddsRatio_working_3-way'!R387^3/27-'OddsRatio_working_3-way'!T387</f>
        <v>0.2569447013891456</v>
      </c>
      <c r="W387" s="11">
        <f>'OddsRatio_working_3-way'!V387^2+4*'OddsRatio_working_3-way'!U387^3/27</f>
        <v>-2.4293829691901303E-2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0.15026177929188989</v>
      </c>
      <c r="Y387" s="11">
        <f>IF('OddsRatio_working_3-way'!W387&gt;=0,IF('OddsRatio_working_3-way'!V387+SQRT('OddsRatio_working_3-way'!W387)&gt;0,0,PI()),ACOS('OddsRatio_working_3-way'!V387/(2*'OddsRatio_working_3-way'!X387)))</f>
        <v>0.54526435771478421</v>
      </c>
      <c r="Z387" s="11">
        <f>'OddsRatio_working_3-way'!X387^(1/3)*COS('OddsRatio_working_3-way'!Y387/3)</f>
        <v>0.52288106213977015</v>
      </c>
      <c r="AA387" s="11">
        <f>'OddsRatio_working_3-way'!X387^(1/3)*COS(('OddsRatio_working_3-way'!Y387+2*PI())/3)</f>
        <v>-0.34466267228082997</v>
      </c>
      <c r="AB387" s="11">
        <f>'OddsRatio_working_3-way'!X387^(1/3)*COS(('OddsRatio_working_3-way'!Y387+4*PI())/3)</f>
        <v>-0.17821838985894031</v>
      </c>
      <c r="AC387" s="11">
        <f>'OddsRatio_working_3-way'!X387^(1/3)*SIN('OddsRatio_working_3-way'!Y387/3)</f>
        <v>9.609665126135207E-2</v>
      </c>
      <c r="AD387" s="11">
        <f>'OddsRatio_working_3-way'!X387^(1/3)*SIN(('OddsRatio_working_3-way'!Y387+2*PI())/3)</f>
        <v>0.40477995734015448</v>
      </c>
      <c r="AE387" s="11">
        <f>'OddsRatio_working_3-way'!X387^(1/3)*SIN(('OddsRatio_working_3-way'!Y387+4*PI())/3)</f>
        <v>-0.50087660860150662</v>
      </c>
      <c r="AF387" s="11">
        <f>-'OddsRatio_working_3-way'!U387/(3*'OddsRatio_working_3-way'!X387^(1/3))*COS(('OddsRatio_working_3-way'!Y387)/3)</f>
        <v>0.52288106213977026</v>
      </c>
      <c r="AG387" s="11">
        <f>-'OddsRatio_working_3-way'!U387/(3*'OddsRatio_working_3-way'!X387^(1/3))*COS(('OddsRatio_working_3-way'!Y387+2*PI())/3)</f>
        <v>-0.34466267228083003</v>
      </c>
      <c r="AH387" s="11">
        <f>-'OddsRatio_working_3-way'!U387/(3*'OddsRatio_working_3-way'!X387^(1/3))*COS(('OddsRatio_working_3-way'!Y387+4*PI())/3)</f>
        <v>-0.17821838985894034</v>
      </c>
      <c r="AI387" s="11">
        <f>'OddsRatio_working_3-way'!U387/(3*'OddsRatio_working_3-way'!X387^(1/3))*SIN(('OddsRatio_working_3-way'!Y387)/3)</f>
        <v>-9.6096651261352098E-2</v>
      </c>
      <c r="AJ387" s="11">
        <f>'OddsRatio_working_3-way'!U387/(3*'OddsRatio_working_3-way'!X387^(1/3))*SIN(('OddsRatio_working_3-way'!Y387+2*PI())/3)</f>
        <v>-0.40477995734015459</v>
      </c>
      <c r="AK387" s="11">
        <f>'OddsRatio_working_3-way'!U387/(3*'OddsRatio_working_3-way'!X387^(1/3))*SIN(('OddsRatio_working_3-way'!Y387+4*PI())/3)</f>
        <v>0.50087660860150673</v>
      </c>
      <c r="AL387" s="11">
        <f>'OddsRatio_working_3-way'!Z387+'OddsRatio_working_3-way'!AF387</f>
        <v>1.0457621242795403</v>
      </c>
      <c r="AM387" s="11">
        <f>'OddsRatio_working_3-way'!AA387+'OddsRatio_working_3-way'!AG387</f>
        <v>-0.68932534456166006</v>
      </c>
      <c r="AN387" s="11">
        <f>'OddsRatio_working_3-way'!AB387+'OddsRatio_working_3-way'!AH387</f>
        <v>-0.35643677971788068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1.0457621242795403</v>
      </c>
      <c r="AS387" s="11">
        <f>IF(('OddsRatio_working_3-way'!X387=0),IF(Q387&gt;0,-Q387^(1/3),(-Q387)^(1/3)),'OddsRatio_working_3-way'!AM387-'OddsRatio_working_3-way'!R387/3)</f>
        <v>-0.68932534456166006</v>
      </c>
      <c r="AT387" s="11">
        <f>IF(('OddsRatio_working_3-way'!X387=0),IF(Q387&gt;0,-Q387^(1/3),(-Q387)^(1/3)),'OddsRatio_working_3-way'!AN387-'OddsRatio_working_3-way'!R387/3)</f>
        <v>-0.35643677971788068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9">
        <f t="shared" ref="D388:D451" si="91">(K388/(AR388+K388-(AR388*K388)))</f>
        <v>0.41013430400792267</v>
      </c>
      <c r="E388" s="9">
        <f t="shared" ref="E388:E451" si="92">(L388/(AR388+L388-(AR388*L388)))</f>
        <v>0.27418526234224111</v>
      </c>
      <c r="F388" s="9">
        <f t="shared" ref="F388:F451" si="93">(M388/(AR388+M388-(AR388*M388)))</f>
        <v>0.31568043364983639</v>
      </c>
      <c r="G388" s="9">
        <f t="shared" ref="G388:G451" si="94">AR388</f>
        <v>1.0421925353772152</v>
      </c>
      <c r="H388" s="9">
        <f t="shared" ref="H388:H451" si="95">IF(A388="","",1/D388)</f>
        <v>2.4382256988205571</v>
      </c>
      <c r="I388" s="9">
        <f t="shared" ref="I388:I451" si="96">IF(B388="","",1/E388)</f>
        <v>3.6471690398581265</v>
      </c>
      <c r="J388" s="9">
        <f t="shared" ref="J388:J451" si="97">IF(C388="","",1/F388)</f>
        <v>3.1677604735846074</v>
      </c>
      <c r="K388" s="11">
        <f t="shared" ref="K388:K451" si="98">1/A388</f>
        <v>0.42016806722689076</v>
      </c>
      <c r="L388" s="11">
        <f t="shared" ref="L388:L451" si="99">1/B388</f>
        <v>0.2824858757062147</v>
      </c>
      <c r="M388" s="11">
        <f t="shared" ref="M388:M451" si="100">1/C388</f>
        <v>0.32467532467532467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-0.2809604581431957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0.23121729431371935</v>
      </c>
      <c r="Q388" s="11">
        <f>2*'OddsRatio_working_3-way'!K388*'OddsRatio_working_3-way'!L388*'OddsRatio_working_3-way'!M388</f>
        <v>7.7072431437906444E-2</v>
      </c>
      <c r="R388" s="11">
        <f t="shared" ref="R388:R451" si="101">O388/N388</f>
        <v>0</v>
      </c>
      <c r="S388" s="11">
        <f t="shared" ref="S388:S451" si="102">P388/N388</f>
        <v>-0.82295315092302412</v>
      </c>
      <c r="T388" s="11">
        <f t="shared" ref="T388:T451" si="103">Q388/N388</f>
        <v>-0.27431771697434137</v>
      </c>
      <c r="U388" s="11">
        <f>'OddsRatio_working_3-way'!S388-'OddsRatio_working_3-way'!R388^2/3</f>
        <v>-0.82295315092302412</v>
      </c>
      <c r="V388" s="11">
        <f>'OddsRatio_working_3-way'!S388*'OddsRatio_working_3-way'!R388/3-2*'OddsRatio_working_3-way'!R388^3/27-'OddsRatio_working_3-way'!T388</f>
        <v>0.27431771697434137</v>
      </c>
      <c r="W388" s="11">
        <f>'OddsRatio_working_3-way'!V388^2+4*'OddsRatio_working_3-way'!U388^3/27</f>
        <v>-7.3196532211807636E-3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0.14367486129034163</v>
      </c>
      <c r="Y388" s="11">
        <f>IF('OddsRatio_working_3-way'!W388&gt;=0,IF('OddsRatio_working_3-way'!V388+SQRT('OddsRatio_working_3-way'!W388)&gt;0,0,PI()),ACOS('OddsRatio_working_3-way'!V388/(2*'OddsRatio_working_3-way'!X388)))</f>
        <v>0.30232246159630227</v>
      </c>
      <c r="Z388" s="11">
        <f>'OddsRatio_working_3-way'!X388^(1/3)*COS('OddsRatio_working_3-way'!Y388/3)</f>
        <v>0.52109626768860762</v>
      </c>
      <c r="AA388" s="11">
        <f>'OddsRatio_working_3-way'!X388^(1/3)*COS(('OddsRatio_working_3-way'!Y388+2*PI())/3)</f>
        <v>-0.30618033279973716</v>
      </c>
      <c r="AB388" s="11">
        <f>'OddsRatio_working_3-way'!X388^(1/3)*COS(('OddsRatio_working_3-way'!Y388+4*PI())/3)</f>
        <v>-0.21491593488887065</v>
      </c>
      <c r="AC388" s="11">
        <f>'OddsRatio_working_3-way'!X388^(1/3)*SIN('OddsRatio_working_3-way'!Y388/3)</f>
        <v>5.2691524701267832E-2</v>
      </c>
      <c r="AD388" s="11">
        <f>'OddsRatio_working_3-way'!X388^(1/3)*SIN(('OddsRatio_working_3-way'!Y388+2*PI())/3)</f>
        <v>0.4249368432849564</v>
      </c>
      <c r="AE388" s="11">
        <f>'OddsRatio_working_3-way'!X388^(1/3)*SIN(('OddsRatio_working_3-way'!Y388+4*PI())/3)</f>
        <v>-0.47762836798622432</v>
      </c>
      <c r="AF388" s="11">
        <f>-'OddsRatio_working_3-way'!U388/(3*'OddsRatio_working_3-way'!X388^(1/3))*COS(('OddsRatio_working_3-way'!Y388)/3)</f>
        <v>0.52109626768860762</v>
      </c>
      <c r="AG388" s="11">
        <f>-'OddsRatio_working_3-way'!U388/(3*'OddsRatio_working_3-way'!X388^(1/3))*COS(('OddsRatio_working_3-way'!Y388+2*PI())/3)</f>
        <v>-0.30618033279973716</v>
      </c>
      <c r="AH388" s="11">
        <f>-'OddsRatio_working_3-way'!U388/(3*'OddsRatio_working_3-way'!X388^(1/3))*COS(('OddsRatio_working_3-way'!Y388+4*PI())/3)</f>
        <v>-0.21491593488887065</v>
      </c>
      <c r="AI388" s="11">
        <f>'OddsRatio_working_3-way'!U388/(3*'OddsRatio_working_3-way'!X388^(1/3))*SIN(('OddsRatio_working_3-way'!Y388)/3)</f>
        <v>-5.2691524701267832E-2</v>
      </c>
      <c r="AJ388" s="11">
        <f>'OddsRatio_working_3-way'!U388/(3*'OddsRatio_working_3-way'!X388^(1/3))*SIN(('OddsRatio_working_3-way'!Y388+2*PI())/3)</f>
        <v>-0.4249368432849564</v>
      </c>
      <c r="AK388" s="11">
        <f>'OddsRatio_working_3-way'!U388/(3*'OddsRatio_working_3-way'!X388^(1/3))*SIN(('OddsRatio_working_3-way'!Y388+4*PI())/3)</f>
        <v>0.47762836798622432</v>
      </c>
      <c r="AL388" s="11">
        <f>'OddsRatio_working_3-way'!Z388+'OddsRatio_working_3-way'!AF388</f>
        <v>1.0421925353772152</v>
      </c>
      <c r="AM388" s="11">
        <f>'OddsRatio_working_3-way'!AA388+'OddsRatio_working_3-way'!AG388</f>
        <v>-0.61236066559947433</v>
      </c>
      <c r="AN388" s="11">
        <f>'OddsRatio_working_3-way'!AB388+'OddsRatio_working_3-way'!AH388</f>
        <v>-0.42983186977774129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1.0421925353772152</v>
      </c>
      <c r="AS388" s="11">
        <f>IF(('OddsRatio_working_3-way'!X388=0),IF(Q388&gt;0,-Q388^(1/3),(-Q388)^(1/3)),'OddsRatio_working_3-way'!AM388-'OddsRatio_working_3-way'!R388/3)</f>
        <v>-0.61236066559947433</v>
      </c>
      <c r="AT388" s="11">
        <f>IF(('OddsRatio_working_3-way'!X388=0),IF(Q388&gt;0,-Q388^(1/3),(-Q388)^(1/3)),'OddsRatio_working_3-way'!AN388-'OddsRatio_working_3-way'!R388/3)</f>
        <v>-0.42983186977774129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9">
        <f t="shared" si="91"/>
        <v>0.24825529327360171</v>
      </c>
      <c r="E389" s="9">
        <f t="shared" si="92"/>
        <v>0.27079584322492023</v>
      </c>
      <c r="F389" s="9">
        <f t="shared" si="93"/>
        <v>0.48094886350147803</v>
      </c>
      <c r="G389" s="9">
        <f t="shared" si="94"/>
        <v>1.0477894438979711</v>
      </c>
      <c r="H389" s="9">
        <f t="shared" si="95"/>
        <v>4.0281114928651363</v>
      </c>
      <c r="I389" s="9">
        <f t="shared" si="96"/>
        <v>3.6928188708177854</v>
      </c>
      <c r="J389" s="9">
        <f t="shared" si="97"/>
        <v>2.07922312721491</v>
      </c>
      <c r="K389" s="11">
        <f t="shared" si="98"/>
        <v>0.25706940874035988</v>
      </c>
      <c r="L389" s="11">
        <f t="shared" si="99"/>
        <v>0.28011204481792717</v>
      </c>
      <c r="M389" s="11">
        <f t="shared" si="100"/>
        <v>0.49261083743842371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-0.27136531414267673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0.23021352854589225</v>
      </c>
      <c r="Q389" s="11">
        <f>2*'OddsRatio_working_3-way'!K389*'OddsRatio_working_3-way'!L389*'OddsRatio_working_3-way'!M389</f>
        <v>7.0944076593495303E-2</v>
      </c>
      <c r="R389" s="11">
        <f t="shared" si="101"/>
        <v>0</v>
      </c>
      <c r="S389" s="11">
        <f t="shared" si="102"/>
        <v>-0.84835281647252836</v>
      </c>
      <c r="T389" s="11">
        <f t="shared" si="103"/>
        <v>-0.26143384174808271</v>
      </c>
      <c r="U389" s="11">
        <f>'OddsRatio_working_3-way'!S389-'OddsRatio_working_3-way'!R389^2/3</f>
        <v>-0.84835281647252836</v>
      </c>
      <c r="V389" s="11">
        <f>'OddsRatio_working_3-way'!S389*'OddsRatio_working_3-way'!R389/3-2*'OddsRatio_working_3-way'!R389^3/27-'OddsRatio_working_3-way'!T389</f>
        <v>0.26143384174808271</v>
      </c>
      <c r="W389" s="11">
        <f>'OddsRatio_working_3-way'!V389^2+4*'OddsRatio_working_3-way'!U389^3/27</f>
        <v>-2.2105923267306038E-2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0.15037750569688571</v>
      </c>
      <c r="Y389" s="11">
        <f>IF('OddsRatio_working_3-way'!W389&gt;=0,IF('OddsRatio_working_3-way'!V389+SQRT('OddsRatio_working_3-way'!W389)&gt;0,0,PI()),ACOS('OddsRatio_working_3-way'!V389/(2*'OddsRatio_working_3-way'!X389)))</f>
        <v>0.51709597166958599</v>
      </c>
      <c r="Z389" s="11">
        <f>'OddsRatio_working_3-way'!X389^(1/3)*COS('OddsRatio_working_3-way'!Y389/3)</f>
        <v>0.52389472194898556</v>
      </c>
      <c r="AA389" s="11">
        <f>'OddsRatio_working_3-way'!X389^(1/3)*COS(('OddsRatio_working_3-way'!Y389+2*PI())/3)</f>
        <v>-0.34093434948290752</v>
      </c>
      <c r="AB389" s="11">
        <f>'OddsRatio_working_3-way'!X389^(1/3)*COS(('OddsRatio_working_3-way'!Y389+4*PI())/3)</f>
        <v>-0.18296037246607791</v>
      </c>
      <c r="AC389" s="11">
        <f>'OddsRatio_working_3-way'!X389^(1/3)*SIN('OddsRatio_working_3-way'!Y389/3)</f>
        <v>9.1206318155622343E-2</v>
      </c>
      <c r="AD389" s="11">
        <f>'OddsRatio_working_3-way'!X389^(1/3)*SIN(('OddsRatio_working_3-way'!Y389+2*PI())/3)</f>
        <v>0.40810297903859527</v>
      </c>
      <c r="AE389" s="11">
        <f>'OddsRatio_working_3-way'!X389^(1/3)*SIN(('OddsRatio_working_3-way'!Y389+4*PI())/3)</f>
        <v>-0.49930929719421763</v>
      </c>
      <c r="AF389" s="11">
        <f>-'OddsRatio_working_3-way'!U389/(3*'OddsRatio_working_3-way'!X389^(1/3))*COS(('OddsRatio_working_3-way'!Y389)/3)</f>
        <v>0.52389472194898556</v>
      </c>
      <c r="AG389" s="11">
        <f>-'OddsRatio_working_3-way'!U389/(3*'OddsRatio_working_3-way'!X389^(1/3))*COS(('OddsRatio_working_3-way'!Y389+2*PI())/3)</f>
        <v>-0.34093434948290752</v>
      </c>
      <c r="AH389" s="11">
        <f>-'OddsRatio_working_3-way'!U389/(3*'OddsRatio_working_3-way'!X389^(1/3))*COS(('OddsRatio_working_3-way'!Y389+4*PI())/3)</f>
        <v>-0.18296037246607791</v>
      </c>
      <c r="AI389" s="11">
        <f>'OddsRatio_working_3-way'!U389/(3*'OddsRatio_working_3-way'!X389^(1/3))*SIN(('OddsRatio_working_3-way'!Y389)/3)</f>
        <v>-9.1206318155622343E-2</v>
      </c>
      <c r="AJ389" s="11">
        <f>'OddsRatio_working_3-way'!U389/(3*'OddsRatio_working_3-way'!X389^(1/3))*SIN(('OddsRatio_working_3-way'!Y389+2*PI())/3)</f>
        <v>-0.40810297903859527</v>
      </c>
      <c r="AK389" s="11">
        <f>'OddsRatio_working_3-way'!U389/(3*'OddsRatio_working_3-way'!X389^(1/3))*SIN(('OddsRatio_working_3-way'!Y389+4*PI())/3)</f>
        <v>0.49930929719421763</v>
      </c>
      <c r="AL389" s="11">
        <f>'OddsRatio_working_3-way'!Z389+'OddsRatio_working_3-way'!AF389</f>
        <v>1.0477894438979711</v>
      </c>
      <c r="AM389" s="11">
        <f>'OddsRatio_working_3-way'!AA389+'OddsRatio_working_3-way'!AG389</f>
        <v>-0.68186869896581503</v>
      </c>
      <c r="AN389" s="11">
        <f>'OddsRatio_working_3-way'!AB389+'OddsRatio_working_3-way'!AH389</f>
        <v>-0.36592074493215582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1.0477894438979711</v>
      </c>
      <c r="AS389" s="11">
        <f>IF(('OddsRatio_working_3-way'!X389=0),IF(Q389&gt;0,-Q389^(1/3),(-Q389)^(1/3)),'OddsRatio_working_3-way'!AM389-'OddsRatio_working_3-way'!R389/3)</f>
        <v>-0.68186869896581503</v>
      </c>
      <c r="AT389" s="11">
        <f>IF(('OddsRatio_working_3-way'!X389=0),IF(Q389&gt;0,-Q389^(1/3),(-Q389)^(1/3)),'OddsRatio_working_3-way'!AN389-'OddsRatio_working_3-way'!R389/3)</f>
        <v>-0.36592074493215582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9">
        <f t="shared" si="91"/>
        <v>0.33220844071655564</v>
      </c>
      <c r="E390" s="9">
        <f t="shared" si="92"/>
        <v>0.28831465747375046</v>
      </c>
      <c r="F390" s="9">
        <f t="shared" si="93"/>
        <v>0.37947690180969379</v>
      </c>
      <c r="G390" s="9">
        <f t="shared" si="94"/>
        <v>1.0415328054871726</v>
      </c>
      <c r="H390" s="9">
        <f t="shared" si="95"/>
        <v>3.0101583145902437</v>
      </c>
      <c r="I390" s="9">
        <f t="shared" si="96"/>
        <v>3.4684327490046001</v>
      </c>
      <c r="J390" s="9">
        <f t="shared" si="97"/>
        <v>2.6352065046148612</v>
      </c>
      <c r="K390" s="11">
        <f t="shared" si="98"/>
        <v>0.34129692832764502</v>
      </c>
      <c r="L390" s="11">
        <f t="shared" si="99"/>
        <v>0.29673590504451036</v>
      </c>
      <c r="M390" s="11">
        <f t="shared" si="100"/>
        <v>0.38910505836575876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-0.28299232867088475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0.23131694965688049</v>
      </c>
      <c r="Q390" s="11">
        <f>2*'OddsRatio_working_3-way'!K390*'OddsRatio_working_3-way'!L390*'OddsRatio_working_3-way'!M390</f>
        <v>7.8813270751918393E-2</v>
      </c>
      <c r="R390" s="11">
        <f t="shared" si="101"/>
        <v>0</v>
      </c>
      <c r="S390" s="11">
        <f t="shared" si="102"/>
        <v>-0.81739653771992582</v>
      </c>
      <c r="T390" s="11">
        <f t="shared" si="103"/>
        <v>-0.27849967213626092</v>
      </c>
      <c r="U390" s="11">
        <f>'OddsRatio_working_3-way'!S390-'OddsRatio_working_3-way'!R390^2/3</f>
        <v>-0.81739653771992582</v>
      </c>
      <c r="V390" s="11">
        <f>'OddsRatio_working_3-way'!S390*'OddsRatio_working_3-way'!R390/3-2*'OddsRatio_working_3-way'!R390^3/27-'OddsRatio_working_3-way'!T390</f>
        <v>0.27849967213626092</v>
      </c>
      <c r="W390" s="11">
        <f>'OddsRatio_working_3-way'!V390^2+4*'OddsRatio_working_3-way'!U390^3/27</f>
        <v>-3.3465181253731768E-3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0.14222217259043859</v>
      </c>
      <c r="Y390" s="11">
        <f>IF('OddsRatio_working_3-way'!W390&gt;=0,IF('OddsRatio_working_3-way'!V390+SQRT('OddsRatio_working_3-way'!W390)&gt;0,0,PI()),ACOS('OddsRatio_working_3-way'!V390/(2*'OddsRatio_working_3-way'!X390)))</f>
        <v>0.20480455730671498</v>
      </c>
      <c r="Z390" s="11">
        <f>'OddsRatio_working_3-way'!X390^(1/3)*COS('OddsRatio_working_3-way'!Y390/3)</f>
        <v>0.52076640274358632</v>
      </c>
      <c r="AA390" s="11">
        <f>'OddsRatio_working_3-way'!X390^(1/3)*COS(('OddsRatio_working_3-way'!Y390+2*PI())/3)</f>
        <v>-0.29121986396861305</v>
      </c>
      <c r="AB390" s="11">
        <f>'OddsRatio_working_3-way'!X390^(1/3)*COS(('OddsRatio_working_3-way'!Y390+4*PI())/3)</f>
        <v>-0.22954653877497294</v>
      </c>
      <c r="AC390" s="11">
        <f>'OddsRatio_working_3-way'!X390^(1/3)*SIN('OddsRatio_working_3-way'!Y390/3)</f>
        <v>3.5607110902367421E-2</v>
      </c>
      <c r="AD390" s="11">
        <f>'OddsRatio_working_3-way'!X390^(1/3)*SIN(('OddsRatio_working_3-way'!Y390+2*PI())/3)</f>
        <v>0.43319337876220027</v>
      </c>
      <c r="AE390" s="11">
        <f>'OddsRatio_working_3-way'!X390^(1/3)*SIN(('OddsRatio_working_3-way'!Y390+4*PI())/3)</f>
        <v>-0.46880048966456767</v>
      </c>
      <c r="AF390" s="11">
        <f>-'OddsRatio_working_3-way'!U390/(3*'OddsRatio_working_3-way'!X390^(1/3))*COS(('OddsRatio_working_3-way'!Y390)/3)</f>
        <v>0.52076640274358632</v>
      </c>
      <c r="AG390" s="11">
        <f>-'OddsRatio_working_3-way'!U390/(3*'OddsRatio_working_3-way'!X390^(1/3))*COS(('OddsRatio_working_3-way'!Y390+2*PI())/3)</f>
        <v>-0.29121986396861305</v>
      </c>
      <c r="AH390" s="11">
        <f>-'OddsRatio_working_3-way'!U390/(3*'OddsRatio_working_3-way'!X390^(1/3))*COS(('OddsRatio_working_3-way'!Y390+4*PI())/3)</f>
        <v>-0.22954653877497294</v>
      </c>
      <c r="AI390" s="11">
        <f>'OddsRatio_working_3-way'!U390/(3*'OddsRatio_working_3-way'!X390^(1/3))*SIN(('OddsRatio_working_3-way'!Y390)/3)</f>
        <v>-3.5607110902367421E-2</v>
      </c>
      <c r="AJ390" s="11">
        <f>'OddsRatio_working_3-way'!U390/(3*'OddsRatio_working_3-way'!X390^(1/3))*SIN(('OddsRatio_working_3-way'!Y390+2*PI())/3)</f>
        <v>-0.43319337876220027</v>
      </c>
      <c r="AK390" s="11">
        <f>'OddsRatio_working_3-way'!U390/(3*'OddsRatio_working_3-way'!X390^(1/3))*SIN(('OddsRatio_working_3-way'!Y390+4*PI())/3)</f>
        <v>0.46880048966456767</v>
      </c>
      <c r="AL390" s="11">
        <f>'OddsRatio_working_3-way'!Z390+'OddsRatio_working_3-way'!AF390</f>
        <v>1.0415328054871726</v>
      </c>
      <c r="AM390" s="11">
        <f>'OddsRatio_working_3-way'!AA390+'OddsRatio_working_3-way'!AG390</f>
        <v>-0.58243972793722609</v>
      </c>
      <c r="AN390" s="11">
        <f>'OddsRatio_working_3-way'!AB390+'OddsRatio_working_3-way'!AH390</f>
        <v>-0.45909307754994588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1.0415328054871726</v>
      </c>
      <c r="AS390" s="11">
        <f>IF(('OddsRatio_working_3-way'!X390=0),IF(Q390&gt;0,-Q390^(1/3),(-Q390)^(1/3)),'OddsRatio_working_3-way'!AM390-'OddsRatio_working_3-way'!R390/3)</f>
        <v>-0.58243972793722609</v>
      </c>
      <c r="AT390" s="11">
        <f>IF(('OddsRatio_working_3-way'!X390=0),IF(Q390&gt;0,-Q390^(1/3),(-Q390)^(1/3)),'OddsRatio_working_3-way'!AN390-'OddsRatio_working_3-way'!R390/3)</f>
        <v>-0.45909307754994588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9">
        <f t="shared" si="91"/>
        <v>0.4651075874106787</v>
      </c>
      <c r="E391" s="9">
        <f t="shared" si="92"/>
        <v>0.26894178621674131</v>
      </c>
      <c r="F391" s="9">
        <f t="shared" si="93"/>
        <v>0.2659506263725801</v>
      </c>
      <c r="G391" s="9">
        <f t="shared" si="94"/>
        <v>1.045491070859041</v>
      </c>
      <c r="H391" s="9">
        <f t="shared" si="95"/>
        <v>2.1500401779449456</v>
      </c>
      <c r="I391" s="9">
        <f t="shared" si="96"/>
        <v>3.7182767842335065</v>
      </c>
      <c r="J391" s="9">
        <f t="shared" si="97"/>
        <v>3.7600964270678681</v>
      </c>
      <c r="K391" s="11">
        <f t="shared" si="98"/>
        <v>0.47619047619047616</v>
      </c>
      <c r="L391" s="11">
        <f t="shared" si="99"/>
        <v>0.27777777777777779</v>
      </c>
      <c r="M391" s="11">
        <f t="shared" si="100"/>
        <v>0.27472527472527469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-0.27437641723356021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0.23039130181987327</v>
      </c>
      <c r="Q391" s="11">
        <f>2*'OddsRatio_working_3-way'!K391*'OddsRatio_working_3-way'!L391*'OddsRatio_working_3-way'!M391</f>
        <v>7.2678644107215529E-2</v>
      </c>
      <c r="R391" s="11">
        <f t="shared" si="101"/>
        <v>0</v>
      </c>
      <c r="S391" s="11">
        <f t="shared" si="102"/>
        <v>-0.8396906124178849</v>
      </c>
      <c r="T391" s="11">
        <f t="shared" si="103"/>
        <v>-0.264886628522992</v>
      </c>
      <c r="U391" s="11">
        <f>'OddsRatio_working_3-way'!S391-'OddsRatio_working_3-way'!R391^2/3</f>
        <v>-0.8396906124178849</v>
      </c>
      <c r="V391" s="11">
        <f>'OddsRatio_working_3-way'!S391*'OddsRatio_working_3-way'!R391/3-2*'OddsRatio_working_3-way'!R391^3/27-'OddsRatio_working_3-way'!T391</f>
        <v>0.264886628522992</v>
      </c>
      <c r="W391" s="11">
        <f>'OddsRatio_working_3-way'!V391^2+4*'OddsRatio_working_3-way'!U391^3/27</f>
        <v>-1.75460858153028E-2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0.14808022469727378</v>
      </c>
      <c r="Y391" s="11">
        <f>IF('OddsRatio_working_3-way'!W391&gt;=0,IF('OddsRatio_working_3-way'!V391+SQRT('OddsRatio_working_3-way'!W391)&gt;0,0,PI()),ACOS('OddsRatio_working_3-way'!V391/(2*'OddsRatio_working_3-way'!X391)))</f>
        <v>0.46370295121116434</v>
      </c>
      <c r="Z391" s="11">
        <f>'OddsRatio_working_3-way'!X391^(1/3)*COS('OddsRatio_working_3-way'!Y391/3)</f>
        <v>0.52274553542952062</v>
      </c>
      <c r="AA391" s="11">
        <f>'OddsRatio_working_3-way'!X391^(1/3)*COS(('OddsRatio_working_3-way'!Y391+2*PI())/3)</f>
        <v>-0.33190986430831959</v>
      </c>
      <c r="AB391" s="11">
        <f>'OddsRatio_working_3-way'!X391^(1/3)*COS(('OddsRatio_working_3-way'!Y391+4*PI())/3)</f>
        <v>-0.19083567112120098</v>
      </c>
      <c r="AC391" s="11">
        <f>'OddsRatio_working_3-way'!X391^(1/3)*SIN('OddsRatio_working_3-way'!Y391/3)</f>
        <v>8.1449223412292132E-2</v>
      </c>
      <c r="AD391" s="11">
        <f>'OddsRatio_working_3-way'!X391^(1/3)*SIN(('OddsRatio_working_3-way'!Y391+2*PI())/3)</f>
        <v>0.41198630169071715</v>
      </c>
      <c r="AE391" s="11">
        <f>'OddsRatio_working_3-way'!X391^(1/3)*SIN(('OddsRatio_working_3-way'!Y391+4*PI())/3)</f>
        <v>-0.49343552510300931</v>
      </c>
      <c r="AF391" s="11">
        <f>-'OddsRatio_working_3-way'!U391/(3*'OddsRatio_working_3-way'!X391^(1/3))*COS(('OddsRatio_working_3-way'!Y391)/3)</f>
        <v>0.5227455354295204</v>
      </c>
      <c r="AG391" s="11">
        <f>-'OddsRatio_working_3-way'!U391/(3*'OddsRatio_working_3-way'!X391^(1/3))*COS(('OddsRatio_working_3-way'!Y391+2*PI())/3)</f>
        <v>-0.33190986430831942</v>
      </c>
      <c r="AH391" s="11">
        <f>-'OddsRatio_working_3-way'!U391/(3*'OddsRatio_working_3-way'!X391^(1/3))*COS(('OddsRatio_working_3-way'!Y391+4*PI())/3)</f>
        <v>-0.19083567112120089</v>
      </c>
      <c r="AI391" s="11">
        <f>'OddsRatio_working_3-way'!U391/(3*'OddsRatio_working_3-way'!X391^(1/3))*SIN(('OddsRatio_working_3-way'!Y391)/3)</f>
        <v>-8.1449223412292104E-2</v>
      </c>
      <c r="AJ391" s="11">
        <f>'OddsRatio_working_3-way'!U391/(3*'OddsRatio_working_3-way'!X391^(1/3))*SIN(('OddsRatio_working_3-way'!Y391+2*PI())/3)</f>
        <v>-0.41198630169071698</v>
      </c>
      <c r="AK391" s="11">
        <f>'OddsRatio_working_3-way'!U391/(3*'OddsRatio_working_3-way'!X391^(1/3))*SIN(('OddsRatio_working_3-way'!Y391+4*PI())/3)</f>
        <v>0.49343552510300914</v>
      </c>
      <c r="AL391" s="11">
        <f>'OddsRatio_working_3-way'!Z391+'OddsRatio_working_3-way'!AF391</f>
        <v>1.045491070859041</v>
      </c>
      <c r="AM391" s="11">
        <f>'OddsRatio_working_3-way'!AA391+'OddsRatio_working_3-way'!AG391</f>
        <v>-0.66381972861663896</v>
      </c>
      <c r="AN391" s="11">
        <f>'OddsRatio_working_3-way'!AB391+'OddsRatio_working_3-way'!AH391</f>
        <v>-0.38167134224240185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1.045491070859041</v>
      </c>
      <c r="AS391" s="11">
        <f>IF(('OddsRatio_working_3-way'!X391=0),IF(Q391&gt;0,-Q391^(1/3),(-Q391)^(1/3)),'OddsRatio_working_3-way'!AM391-'OddsRatio_working_3-way'!R391/3)</f>
        <v>-0.66381972861663896</v>
      </c>
      <c r="AT391" s="11">
        <f>IF(('OddsRatio_working_3-way'!X391=0),IF(Q391&gt;0,-Q391^(1/3),(-Q391)^(1/3)),'OddsRatio_working_3-way'!AN391-'OddsRatio_working_3-way'!R391/3)</f>
        <v>-0.38167134224240185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9">
        <f t="shared" si="91"/>
        <v>0.43745593469825744</v>
      </c>
      <c r="E392" s="9">
        <f t="shared" si="92"/>
        <v>0.28582002112834293</v>
      </c>
      <c r="F392" s="9">
        <f t="shared" si="93"/>
        <v>0.27672404417339974</v>
      </c>
      <c r="G392" s="9">
        <f t="shared" si="94"/>
        <v>1.0454833557916405</v>
      </c>
      <c r="H392" s="9">
        <f t="shared" si="95"/>
        <v>2.2859445276237178</v>
      </c>
      <c r="I392" s="9">
        <f t="shared" si="96"/>
        <v>3.4987052203420204</v>
      </c>
      <c r="J392" s="9">
        <f t="shared" si="97"/>
        <v>3.6137083894791009</v>
      </c>
      <c r="K392" s="11">
        <f t="shared" si="98"/>
        <v>0.44843049327354262</v>
      </c>
      <c r="L392" s="11">
        <f t="shared" si="99"/>
        <v>0.29498525073746312</v>
      </c>
      <c r="M392" s="11">
        <f t="shared" si="100"/>
        <v>0.2857142857142857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-0.27776045534686766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0.23130169564551881</v>
      </c>
      <c r="Q392" s="11">
        <f>2*'OddsRatio_working_3-way'!K392*'OddsRatio_working_3-way'!L392*'OddsRatio_working_3-way'!M392</f>
        <v>7.5588789426640143E-2</v>
      </c>
      <c r="R392" s="11">
        <f t="shared" si="101"/>
        <v>0</v>
      </c>
      <c r="S392" s="11">
        <f t="shared" si="102"/>
        <v>-0.83273803449331518</v>
      </c>
      <c r="T392" s="11">
        <f t="shared" si="103"/>
        <v>-0.27213661257951477</v>
      </c>
      <c r="U392" s="11">
        <f>'OddsRatio_working_3-way'!S392-'OddsRatio_working_3-way'!R392^2/3</f>
        <v>-0.83273803449331518</v>
      </c>
      <c r="V392" s="11">
        <f>'OddsRatio_working_3-way'!S392*'OddsRatio_working_3-way'!R392/3-2*'OddsRatio_working_3-way'!R392^3/27-'OddsRatio_working_3-way'!T392</f>
        <v>0.27213661257951477</v>
      </c>
      <c r="W392" s="11">
        <f>'OddsRatio_working_3-way'!V392^2+4*'OddsRatio_working_3-way'!U392^3/27</f>
        <v>-1.1491943134903995E-2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0.14624489652732922</v>
      </c>
      <c r="Y392" s="11">
        <f>IF('OddsRatio_working_3-way'!W392&gt;=0,IF('OddsRatio_working_3-way'!V392+SQRT('OddsRatio_working_3-way'!W392)&gt;0,0,PI()),ACOS('OddsRatio_working_3-way'!V392/(2*'OddsRatio_working_3-way'!X392)))</f>
        <v>0.37525539124867535</v>
      </c>
      <c r="Z392" s="11">
        <f>'OddsRatio_working_3-way'!X392^(1/3)*COS('OddsRatio_working_3-way'!Y392/3)</f>
        <v>0.52274167789582027</v>
      </c>
      <c r="AA392" s="11">
        <f>'OddsRatio_working_3-way'!X392^(1/3)*COS(('OddsRatio_working_3-way'!Y392+2*PI())/3)</f>
        <v>-0.318295018927298</v>
      </c>
      <c r="AB392" s="11">
        <f>'OddsRatio_working_3-way'!X392^(1/3)*COS(('OddsRatio_working_3-way'!Y392+4*PI())/3)</f>
        <v>-0.2044466589685221</v>
      </c>
      <c r="AC392" s="11">
        <f>'OddsRatio_working_3-way'!X392^(1/3)*SIN('OddsRatio_working_3-way'!Y392/3)</f>
        <v>6.5730381268996677E-2</v>
      </c>
      <c r="AD392" s="11">
        <f>'OddsRatio_working_3-way'!X392^(1/3)*SIN(('OddsRatio_working_3-way'!Y392+2*PI())/3)</f>
        <v>0.41984238204018437</v>
      </c>
      <c r="AE392" s="11">
        <f>'OddsRatio_working_3-way'!X392^(1/3)*SIN(('OddsRatio_working_3-way'!Y392+4*PI())/3)</f>
        <v>-0.48557276330918103</v>
      </c>
      <c r="AF392" s="11">
        <f>-'OddsRatio_working_3-way'!U392/(3*'OddsRatio_working_3-way'!X392^(1/3))*COS(('OddsRatio_working_3-way'!Y392)/3)</f>
        <v>0.52274167789582016</v>
      </c>
      <c r="AG392" s="11">
        <f>-'OddsRatio_working_3-way'!U392/(3*'OddsRatio_working_3-way'!X392^(1/3))*COS(('OddsRatio_working_3-way'!Y392+2*PI())/3)</f>
        <v>-0.31829501892729795</v>
      </c>
      <c r="AH392" s="11">
        <f>-'OddsRatio_working_3-way'!U392/(3*'OddsRatio_working_3-way'!X392^(1/3))*COS(('OddsRatio_working_3-way'!Y392+4*PI())/3)</f>
        <v>-0.20444665896852207</v>
      </c>
      <c r="AI392" s="11">
        <f>'OddsRatio_working_3-way'!U392/(3*'OddsRatio_working_3-way'!X392^(1/3))*SIN(('OddsRatio_working_3-way'!Y392)/3)</f>
        <v>-6.5730381268996663E-2</v>
      </c>
      <c r="AJ392" s="11">
        <f>'OddsRatio_working_3-way'!U392/(3*'OddsRatio_working_3-way'!X392^(1/3))*SIN(('OddsRatio_working_3-way'!Y392+2*PI())/3)</f>
        <v>-0.41984238204018426</v>
      </c>
      <c r="AK392" s="11">
        <f>'OddsRatio_working_3-way'!U392/(3*'OddsRatio_working_3-way'!X392^(1/3))*SIN(('OddsRatio_working_3-way'!Y392+4*PI())/3)</f>
        <v>0.48557276330918092</v>
      </c>
      <c r="AL392" s="11">
        <f>'OddsRatio_working_3-way'!Z392+'OddsRatio_working_3-way'!AF392</f>
        <v>1.0454833557916405</v>
      </c>
      <c r="AM392" s="11">
        <f>'OddsRatio_working_3-way'!AA392+'OddsRatio_working_3-way'!AG392</f>
        <v>-0.63659003785459589</v>
      </c>
      <c r="AN392" s="11">
        <f>'OddsRatio_working_3-way'!AB392+'OddsRatio_working_3-way'!AH392</f>
        <v>-0.4088933179370442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1.0454833557916405</v>
      </c>
      <c r="AS392" s="11">
        <f>IF(('OddsRatio_working_3-way'!X392=0),IF(Q392&gt;0,-Q392^(1/3),(-Q392)^(1/3)),'OddsRatio_working_3-way'!AM392-'OddsRatio_working_3-way'!R392/3)</f>
        <v>-0.63659003785459589</v>
      </c>
      <c r="AT392" s="11">
        <f>IF(('OddsRatio_working_3-way'!X392=0),IF(Q392&gt;0,-Q392^(1/3),(-Q392)^(1/3)),'OddsRatio_working_3-way'!AN392-'OddsRatio_working_3-way'!R392/3)</f>
        <v>-0.4088933179370442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9">
        <f t="shared" si="91"/>
        <v>0.46954082309406275</v>
      </c>
      <c r="E393" s="9">
        <f t="shared" si="92"/>
        <v>0.27661449724829779</v>
      </c>
      <c r="F393" s="9">
        <f t="shared" si="93"/>
        <v>0.25384467965763946</v>
      </c>
      <c r="G393" s="9">
        <f t="shared" si="94"/>
        <v>1.0460558068326675</v>
      </c>
      <c r="H393" s="9">
        <f t="shared" si="95"/>
        <v>2.1297402713792808</v>
      </c>
      <c r="I393" s="9">
        <f t="shared" si="96"/>
        <v>3.6151395170816691</v>
      </c>
      <c r="J393" s="9">
        <f t="shared" si="97"/>
        <v>3.9394168171997967</v>
      </c>
      <c r="K393" s="11">
        <f t="shared" si="98"/>
        <v>0.48076923076923073</v>
      </c>
      <c r="L393" s="11">
        <f t="shared" si="99"/>
        <v>0.2857142857142857</v>
      </c>
      <c r="M393" s="11">
        <f t="shared" si="100"/>
        <v>0.26246719160104987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-0.27353551959851174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0.23037985636410835</v>
      </c>
      <c r="Q393" s="11">
        <f>2*'OddsRatio_working_3-way'!K393*'OddsRatio_working_3-way'!L393*'OddsRatio_working_3-way'!M393</f>
        <v>7.2106371318969728E-2</v>
      </c>
      <c r="R393" s="11">
        <f t="shared" si="101"/>
        <v>0</v>
      </c>
      <c r="S393" s="11">
        <f t="shared" si="102"/>
        <v>-0.8422301304863582</v>
      </c>
      <c r="T393" s="11">
        <f t="shared" si="103"/>
        <v>-0.26360880453407137</v>
      </c>
      <c r="U393" s="11">
        <f>'OddsRatio_working_3-way'!S393-'OddsRatio_working_3-way'!R393^2/3</f>
        <v>-0.8422301304863582</v>
      </c>
      <c r="V393" s="11">
        <f>'OddsRatio_working_3-way'!S393*'OddsRatio_working_3-way'!R393/3-2*'OddsRatio_working_3-way'!R393^3/27-'OddsRatio_working_3-way'!T393</f>
        <v>0.26360880453407137</v>
      </c>
      <c r="W393" s="11">
        <f>'OddsRatio_working_3-way'!V393^2+4*'OddsRatio_working_3-way'!U393^3/27</f>
        <v>-1.9019625502435092E-2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0.1487525019372089</v>
      </c>
      <c r="Y393" s="11">
        <f>IF('OddsRatio_working_3-way'!W393&gt;=0,IF('OddsRatio_working_3-way'!V393+SQRT('OddsRatio_working_3-way'!W393)&gt;0,0,PI()),ACOS('OddsRatio_working_3-way'!V393/(2*'OddsRatio_working_3-way'!X393)))</f>
        <v>0.48200966269254719</v>
      </c>
      <c r="Z393" s="11">
        <f>'OddsRatio_working_3-way'!X393^(1/3)*COS('OddsRatio_working_3-way'!Y393/3)</f>
        <v>0.52302790341633376</v>
      </c>
      <c r="AA393" s="11">
        <f>'OddsRatio_working_3-way'!X393^(1/3)*COS(('OddsRatio_working_3-way'!Y393+2*PI())/3)</f>
        <v>-0.33492302340591568</v>
      </c>
      <c r="AB393" s="11">
        <f>'OddsRatio_working_3-way'!X393^(1/3)*COS(('OddsRatio_working_3-way'!Y393+4*PI())/3)</f>
        <v>-0.18810488001041814</v>
      </c>
      <c r="AC393" s="11">
        <f>'OddsRatio_working_3-way'!X393^(1/3)*SIN('OddsRatio_working_3-way'!Y393/3)</f>
        <v>8.476549461131172E-2</v>
      </c>
      <c r="AD393" s="11">
        <f>'OddsRatio_working_3-way'!X393^(1/3)*SIN(('OddsRatio_working_3-way'!Y393+2*PI())/3)</f>
        <v>0.41057270394100298</v>
      </c>
      <c r="AE393" s="11">
        <f>'OddsRatio_working_3-way'!X393^(1/3)*SIN(('OddsRatio_working_3-way'!Y393+4*PI())/3)</f>
        <v>-0.49533819855231459</v>
      </c>
      <c r="AF393" s="11">
        <f>-'OddsRatio_working_3-way'!U393/(3*'OddsRatio_working_3-way'!X393^(1/3))*COS(('OddsRatio_working_3-way'!Y393)/3)</f>
        <v>0.52302790341633376</v>
      </c>
      <c r="AG393" s="11">
        <f>-'OddsRatio_working_3-way'!U393/(3*'OddsRatio_working_3-way'!X393^(1/3))*COS(('OddsRatio_working_3-way'!Y393+2*PI())/3)</f>
        <v>-0.33492302340591568</v>
      </c>
      <c r="AH393" s="11">
        <f>-'OddsRatio_working_3-way'!U393/(3*'OddsRatio_working_3-way'!X393^(1/3))*COS(('OddsRatio_working_3-way'!Y393+4*PI())/3)</f>
        <v>-0.18810488001041814</v>
      </c>
      <c r="AI393" s="11">
        <f>'OddsRatio_working_3-way'!U393/(3*'OddsRatio_working_3-way'!X393^(1/3))*SIN(('OddsRatio_working_3-way'!Y393)/3)</f>
        <v>-8.476549461131172E-2</v>
      </c>
      <c r="AJ393" s="11">
        <f>'OddsRatio_working_3-way'!U393/(3*'OddsRatio_working_3-way'!X393^(1/3))*SIN(('OddsRatio_working_3-way'!Y393+2*PI())/3)</f>
        <v>-0.41057270394100298</v>
      </c>
      <c r="AK393" s="11">
        <f>'OddsRatio_working_3-way'!U393/(3*'OddsRatio_working_3-way'!X393^(1/3))*SIN(('OddsRatio_working_3-way'!Y393+4*PI())/3)</f>
        <v>0.49533819855231459</v>
      </c>
      <c r="AL393" s="11">
        <f>'OddsRatio_working_3-way'!Z393+'OddsRatio_working_3-way'!AF393</f>
        <v>1.0460558068326675</v>
      </c>
      <c r="AM393" s="11">
        <f>'OddsRatio_working_3-way'!AA393+'OddsRatio_working_3-way'!AG393</f>
        <v>-0.66984604681183135</v>
      </c>
      <c r="AN393" s="11">
        <f>'OddsRatio_working_3-way'!AB393+'OddsRatio_working_3-way'!AH393</f>
        <v>-0.37620976002083628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1.0460558068326675</v>
      </c>
      <c r="AS393" s="11">
        <f>IF(('OddsRatio_working_3-way'!X393=0),IF(Q393&gt;0,-Q393^(1/3),(-Q393)^(1/3)),'OddsRatio_working_3-way'!AM393-'OddsRatio_working_3-way'!R393/3)</f>
        <v>-0.66984604681183135</v>
      </c>
      <c r="AT393" s="11">
        <f>IF(('OddsRatio_working_3-way'!X393=0),IF(Q393&gt;0,-Q393^(1/3),(-Q393)^(1/3)),'OddsRatio_working_3-way'!AN393-'OddsRatio_working_3-way'!R393/3)</f>
        <v>-0.37620976002083628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9">
        <f t="shared" si="91"/>
        <v>0.48147364174290064</v>
      </c>
      <c r="E394" s="9">
        <f t="shared" si="92"/>
        <v>0.27432277969279739</v>
      </c>
      <c r="F394" s="9">
        <f t="shared" si="93"/>
        <v>0.24420357856430178</v>
      </c>
      <c r="G394" s="9">
        <f t="shared" si="94"/>
        <v>1.0455892184895985</v>
      </c>
      <c r="H394" s="9">
        <f t="shared" si="95"/>
        <v>2.0769568950442863</v>
      </c>
      <c r="I394" s="9">
        <f t="shared" si="96"/>
        <v>3.6453407227786849</v>
      </c>
      <c r="J394" s="9">
        <f t="shared" si="97"/>
        <v>4.0949440867292113</v>
      </c>
      <c r="K394" s="11">
        <f t="shared" si="98"/>
        <v>0.49261083743842371</v>
      </c>
      <c r="L394" s="11">
        <f t="shared" si="99"/>
        <v>0.28328611898016998</v>
      </c>
      <c r="M394" s="11">
        <f t="shared" si="100"/>
        <v>0.25252525252525254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-0.27182132662253788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0.22976383238178694</v>
      </c>
      <c r="Q394" s="11">
        <f>2*'OddsRatio_working_3-way'!K394*'OddsRatio_working_3-way'!L394*'OddsRatio_working_3-way'!M394</f>
        <v>7.0479703184597217E-2</v>
      </c>
      <c r="R394" s="11">
        <f t="shared" si="101"/>
        <v>0</v>
      </c>
      <c r="S394" s="11">
        <f t="shared" si="102"/>
        <v>-0.84527522264964261</v>
      </c>
      <c r="T394" s="11">
        <f t="shared" si="103"/>
        <v>-0.2592868781133873</v>
      </c>
      <c r="U394" s="11">
        <f>'OddsRatio_working_3-way'!S394-'OddsRatio_working_3-way'!R394^2/3</f>
        <v>-0.84527522264964261</v>
      </c>
      <c r="V394" s="11">
        <f>'OddsRatio_working_3-way'!S394*'OddsRatio_working_3-way'!R394/3-2*'OddsRatio_working_3-way'!R394^3/27-'OddsRatio_working_3-way'!T394</f>
        <v>0.2592868781133873</v>
      </c>
      <c r="W394" s="11">
        <f>'OddsRatio_working_3-way'!V394^2+4*'OddsRatio_working_3-way'!U394^3/27</f>
        <v>-2.2243035519400184E-2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0.14955995510261658</v>
      </c>
      <c r="Y394" s="11">
        <f>IF('OddsRatio_working_3-way'!W394&gt;=0,IF('OddsRatio_working_3-way'!V394+SQRT('OddsRatio_working_3-way'!W394)&gt;0,0,PI()),ACOS('OddsRatio_working_3-way'!V394/(2*'OddsRatio_working_3-way'!X394)))</f>
        <v>0.52198219521828504</v>
      </c>
      <c r="Z394" s="11">
        <f>'OddsRatio_working_3-way'!X394^(1/3)*COS('OddsRatio_working_3-way'!Y394/3)</f>
        <v>0.52279460924479915</v>
      </c>
      <c r="AA394" s="11">
        <f>'OddsRatio_working_3-way'!X394^(1/3)*COS(('OddsRatio_working_3-way'!Y394+2*PI())/3)</f>
        <v>-0.34097841463503958</v>
      </c>
      <c r="AB394" s="11">
        <f>'OddsRatio_working_3-way'!X394^(1/3)*COS(('OddsRatio_working_3-way'!Y394+4*PI())/3)</f>
        <v>-0.18181619460975965</v>
      </c>
      <c r="AC394" s="11">
        <f>'OddsRatio_working_3-way'!X394^(1/3)*SIN('OddsRatio_working_3-way'!Y394/3)</f>
        <v>9.1892350576413928E-2</v>
      </c>
      <c r="AD394" s="11">
        <f>'OddsRatio_working_3-way'!X394^(1/3)*SIN(('OddsRatio_working_3-way'!Y394+2*PI())/3)</f>
        <v>0.40680723727934803</v>
      </c>
      <c r="AE394" s="11">
        <f>'OddsRatio_working_3-way'!X394^(1/3)*SIN(('OddsRatio_working_3-way'!Y394+4*PI())/3)</f>
        <v>-0.49869958785576191</v>
      </c>
      <c r="AF394" s="11">
        <f>-'OddsRatio_working_3-way'!U394/(3*'OddsRatio_working_3-way'!X394^(1/3))*COS(('OddsRatio_working_3-way'!Y394)/3)</f>
        <v>0.52279460924479926</v>
      </c>
      <c r="AG394" s="11">
        <f>-'OddsRatio_working_3-way'!U394/(3*'OddsRatio_working_3-way'!X394^(1/3))*COS(('OddsRatio_working_3-way'!Y394+2*PI())/3)</f>
        <v>-0.34097841463503969</v>
      </c>
      <c r="AH394" s="11">
        <f>-'OddsRatio_working_3-way'!U394/(3*'OddsRatio_working_3-way'!X394^(1/3))*COS(('OddsRatio_working_3-way'!Y394+4*PI())/3)</f>
        <v>-0.18181619460975967</v>
      </c>
      <c r="AI394" s="11">
        <f>'OddsRatio_working_3-way'!U394/(3*'OddsRatio_working_3-way'!X394^(1/3))*SIN(('OddsRatio_working_3-way'!Y394)/3)</f>
        <v>-9.1892350576413956E-2</v>
      </c>
      <c r="AJ394" s="11">
        <f>'OddsRatio_working_3-way'!U394/(3*'OddsRatio_working_3-way'!X394^(1/3))*SIN(('OddsRatio_working_3-way'!Y394+2*PI())/3)</f>
        <v>-0.40680723727934814</v>
      </c>
      <c r="AK394" s="11">
        <f>'OddsRatio_working_3-way'!U394/(3*'OddsRatio_working_3-way'!X394^(1/3))*SIN(('OddsRatio_working_3-way'!Y394+4*PI())/3)</f>
        <v>0.49869958785576202</v>
      </c>
      <c r="AL394" s="11">
        <f>'OddsRatio_working_3-way'!Z394+'OddsRatio_working_3-way'!AF394</f>
        <v>1.0455892184895985</v>
      </c>
      <c r="AM394" s="11">
        <f>'OddsRatio_working_3-way'!AA394+'OddsRatio_working_3-way'!AG394</f>
        <v>-0.68195682927007928</v>
      </c>
      <c r="AN394" s="11">
        <f>'OddsRatio_working_3-way'!AB394+'OddsRatio_working_3-way'!AH394</f>
        <v>-0.36363238921951935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1.0455892184895985</v>
      </c>
      <c r="AS394" s="11">
        <f>IF(('OddsRatio_working_3-way'!X394=0),IF(Q394&gt;0,-Q394^(1/3),(-Q394)^(1/3)),'OddsRatio_working_3-way'!AM394-'OddsRatio_working_3-way'!R394/3)</f>
        <v>-0.68195682927007928</v>
      </c>
      <c r="AT394" s="11">
        <f>IF(('OddsRatio_working_3-way'!X394=0),IF(Q394&gt;0,-Q394^(1/3),(-Q394)^(1/3)),'OddsRatio_working_3-way'!AN394-'OddsRatio_working_3-way'!R394/3)</f>
        <v>-0.36363238921951935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9">
        <f t="shared" si="91"/>
        <v>0.40528530782582645</v>
      </c>
      <c r="E395" s="9">
        <f t="shared" si="92"/>
        <v>0.26908870610680213</v>
      </c>
      <c r="F395" s="9">
        <f t="shared" si="93"/>
        <v>0.32562598606737131</v>
      </c>
      <c r="G395" s="9">
        <f t="shared" si="94"/>
        <v>1.0407075250019604</v>
      </c>
      <c r="H395" s="9">
        <f t="shared" si="95"/>
        <v>2.4673976102527639</v>
      </c>
      <c r="I395" s="9">
        <f t="shared" si="96"/>
        <v>3.7162466402551169</v>
      </c>
      <c r="J395" s="9">
        <f t="shared" si="97"/>
        <v>3.071007974753901</v>
      </c>
      <c r="K395" s="11">
        <f t="shared" si="98"/>
        <v>0.41493775933609955</v>
      </c>
      <c r="L395" s="11">
        <f t="shared" si="99"/>
        <v>0.2770083102493075</v>
      </c>
      <c r="M395" s="11">
        <f t="shared" si="100"/>
        <v>0.33444816053511706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-0.2815251921718962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0.23103567140792103</v>
      </c>
      <c r="Q395" s="11">
        <f>2*'OddsRatio_working_3-way'!K395*'OddsRatio_working_3-way'!L395*'OddsRatio_working_3-way'!M395</f>
        <v>7.6883750884499502E-2</v>
      </c>
      <c r="R395" s="11">
        <f t="shared" si="101"/>
        <v>0</v>
      </c>
      <c r="S395" s="11">
        <f t="shared" si="102"/>
        <v>-0.82065718391146036</v>
      </c>
      <c r="T395" s="11">
        <f t="shared" si="103"/>
        <v>-0.27309723258284868</v>
      </c>
      <c r="U395" s="11">
        <f>'OddsRatio_working_3-way'!S395-'OddsRatio_working_3-way'!R395^2/3</f>
        <v>-0.82065718391146036</v>
      </c>
      <c r="V395" s="11">
        <f>'OddsRatio_working_3-way'!S395*'OddsRatio_working_3-way'!R395/3-2*'OddsRatio_working_3-way'!R395^3/27-'OddsRatio_working_3-way'!T395</f>
        <v>0.27309723258284868</v>
      </c>
      <c r="W395" s="11">
        <f>'OddsRatio_working_3-way'!V395^2+4*'OddsRatio_working_3-way'!U395^3/27</f>
        <v>-7.2986029068687758E-3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0.14307402048527129</v>
      </c>
      <c r="Y395" s="11">
        <f>IF('OddsRatio_working_3-way'!W395&gt;=0,IF('OddsRatio_working_3-way'!V395+SQRT('OddsRatio_working_3-way'!W395)&gt;0,0,PI()),ACOS('OddsRatio_working_3-way'!V395/(2*'OddsRatio_working_3-way'!X395)))</f>
        <v>0.30318165818235676</v>
      </c>
      <c r="Z395" s="11">
        <f>'OddsRatio_working_3-way'!X395^(1/3)*COS('OddsRatio_working_3-way'!Y395/3)</f>
        <v>0.52035376250098031</v>
      </c>
      <c r="AA395" s="11">
        <f>'OddsRatio_working_3-way'!X395^(1/3)*COS(('OddsRatio_working_3-way'!Y395+2*PI())/3)</f>
        <v>-0.30587444536686453</v>
      </c>
      <c r="AB395" s="11">
        <f>'OddsRatio_working_3-way'!X395^(1/3)*COS(('OddsRatio_working_3-way'!Y395+4*PI())/3)</f>
        <v>-0.21447931713411586</v>
      </c>
      <c r="AC395" s="11">
        <f>'OddsRatio_working_3-way'!X395^(1/3)*SIN('OddsRatio_working_3-way'!Y395/3)</f>
        <v>5.2767001887797794E-2</v>
      </c>
      <c r="AD395" s="11">
        <f>'OddsRatio_working_3-way'!X395^(1/3)*SIN(('OddsRatio_working_3-way'!Y395+2*PI())/3)</f>
        <v>0.42425607633676443</v>
      </c>
      <c r="AE395" s="11">
        <f>'OddsRatio_working_3-way'!X395^(1/3)*SIN(('OddsRatio_working_3-way'!Y395+4*PI())/3)</f>
        <v>-0.47702307822456219</v>
      </c>
      <c r="AF395" s="11">
        <f>-'OddsRatio_working_3-way'!U395/(3*'OddsRatio_working_3-way'!X395^(1/3))*COS(('OddsRatio_working_3-way'!Y395)/3)</f>
        <v>0.5203537625009802</v>
      </c>
      <c r="AG395" s="11">
        <f>-'OddsRatio_working_3-way'!U395/(3*'OddsRatio_working_3-way'!X395^(1/3))*COS(('OddsRatio_working_3-way'!Y395+2*PI())/3)</f>
        <v>-0.30587444536686442</v>
      </c>
      <c r="AH395" s="11">
        <f>-'OddsRatio_working_3-way'!U395/(3*'OddsRatio_working_3-way'!X395^(1/3))*COS(('OddsRatio_working_3-way'!Y395+4*PI())/3)</f>
        <v>-0.2144793171341158</v>
      </c>
      <c r="AI395" s="11">
        <f>'OddsRatio_working_3-way'!U395/(3*'OddsRatio_working_3-way'!X395^(1/3))*SIN(('OddsRatio_working_3-way'!Y395)/3)</f>
        <v>-5.2767001887797781E-2</v>
      </c>
      <c r="AJ395" s="11">
        <f>'OddsRatio_working_3-way'!U395/(3*'OddsRatio_working_3-way'!X395^(1/3))*SIN(('OddsRatio_working_3-way'!Y395+2*PI())/3)</f>
        <v>-0.42425607633676438</v>
      </c>
      <c r="AK395" s="11">
        <f>'OddsRatio_working_3-way'!U395/(3*'OddsRatio_working_3-way'!X395^(1/3))*SIN(('OddsRatio_working_3-way'!Y395+4*PI())/3)</f>
        <v>0.47702307822456214</v>
      </c>
      <c r="AL395" s="11">
        <f>'OddsRatio_working_3-way'!Z395+'OddsRatio_working_3-way'!AF395</f>
        <v>1.0407075250019604</v>
      </c>
      <c r="AM395" s="11">
        <f>'OddsRatio_working_3-way'!AA395+'OddsRatio_working_3-way'!AG395</f>
        <v>-0.61174889073372896</v>
      </c>
      <c r="AN395" s="11">
        <f>'OddsRatio_working_3-way'!AB395+'OddsRatio_working_3-way'!AH395</f>
        <v>-0.42895863426823166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1.0407075250019604</v>
      </c>
      <c r="AS395" s="11">
        <f>IF(('OddsRatio_working_3-way'!X395=0),IF(Q395&gt;0,-Q395^(1/3),(-Q395)^(1/3)),'OddsRatio_working_3-way'!AM395-'OddsRatio_working_3-way'!R395/3)</f>
        <v>-0.61174889073372896</v>
      </c>
      <c r="AT395" s="11">
        <f>IF(('OddsRatio_working_3-way'!X395=0),IF(Q395&gt;0,-Q395^(1/3),(-Q395)^(1/3)),'OddsRatio_working_3-way'!AN395-'OddsRatio_working_3-way'!R395/3)</f>
        <v>-0.42895863426823166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9">
        <f t="shared" si="91"/>
        <v>0.41145402777168183</v>
      </c>
      <c r="E396" s="9">
        <f t="shared" si="92"/>
        <v>0.28524003002488407</v>
      </c>
      <c r="F396" s="9">
        <f t="shared" si="93"/>
        <v>0.3033059422034341</v>
      </c>
      <c r="G396" s="9">
        <f t="shared" si="94"/>
        <v>1.0440913715032112</v>
      </c>
      <c r="H396" s="9">
        <f t="shared" si="95"/>
        <v>2.4304051789593992</v>
      </c>
      <c r="I396" s="9">
        <f t="shared" si="96"/>
        <v>3.5058192916077067</v>
      </c>
      <c r="J396" s="9">
        <f t="shared" si="97"/>
        <v>3.2970010173070645</v>
      </c>
      <c r="K396" s="11">
        <f t="shared" si="98"/>
        <v>0.42194092827004215</v>
      </c>
      <c r="L396" s="11">
        <f t="shared" si="99"/>
        <v>0.29411764705882354</v>
      </c>
      <c r="M396" s="11">
        <f t="shared" si="100"/>
        <v>0.3125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-0.28052866716306779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0.23152457185405806</v>
      </c>
      <c r="Q396" s="11">
        <f>2*'OddsRatio_working_3-way'!K396*'OddsRatio_working_3-way'!L396*'OddsRatio_working_3-way'!M396</f>
        <v>7.7562670637875392E-2</v>
      </c>
      <c r="R396" s="11">
        <f t="shared" si="101"/>
        <v>0</v>
      </c>
      <c r="S396" s="11">
        <f t="shared" si="102"/>
        <v>-0.82531519575315182</v>
      </c>
      <c r="T396" s="11">
        <f t="shared" si="103"/>
        <v>-0.27648750276487494</v>
      </c>
      <c r="U396" s="11">
        <f>'OddsRatio_working_3-way'!S396-'OddsRatio_working_3-way'!R396^2/3</f>
        <v>-0.82531519575315182</v>
      </c>
      <c r="V396" s="11">
        <f>'OddsRatio_working_3-way'!S396*'OddsRatio_working_3-way'!R396/3-2*'OddsRatio_working_3-way'!R396^3/27-'OddsRatio_working_3-way'!T396</f>
        <v>0.27648750276487494</v>
      </c>
      <c r="W396" s="11">
        <f>'OddsRatio_working_3-way'!V396^2+4*'OddsRatio_working_3-way'!U396^3/27</f>
        <v>-6.8375439625438655E-3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0.14429386954034168</v>
      </c>
      <c r="Y396" s="11">
        <f>IF('OddsRatio_working_3-way'!W396&gt;=0,IF('OddsRatio_working_3-way'!V396+SQRT('OddsRatio_working_3-way'!W396)&gt;0,0,PI()),ACOS('OddsRatio_working_3-way'!V396/(2*'OddsRatio_working_3-way'!X396)))</f>
        <v>0.29060444558002696</v>
      </c>
      <c r="Z396" s="11">
        <f>'OddsRatio_working_3-way'!X396^(1/3)*COS('OddsRatio_working_3-way'!Y396/3)</f>
        <v>0.52204568575160548</v>
      </c>
      <c r="AA396" s="11">
        <f>'OddsRatio_working_3-way'!X396^(1/3)*COS(('OddsRatio_working_3-way'!Y396+2*PI())/3)</f>
        <v>-0.30495489756699501</v>
      </c>
      <c r="AB396" s="11">
        <f>'OddsRatio_working_3-way'!X396^(1/3)*COS(('OddsRatio_working_3-way'!Y396+4*PI())/3)</f>
        <v>-0.21709078818461056</v>
      </c>
      <c r="AC396" s="11">
        <f>'OddsRatio_working_3-way'!X396^(1/3)*SIN('OddsRatio_working_3-way'!Y396/3)</f>
        <v>5.0728367204026382E-2</v>
      </c>
      <c r="AD396" s="11">
        <f>'OddsRatio_working_3-way'!X396^(1/3)*SIN(('OddsRatio_working_3-way'!Y396+2*PI())/3)</f>
        <v>0.42674064219494506</v>
      </c>
      <c r="AE396" s="11">
        <f>'OddsRatio_working_3-way'!X396^(1/3)*SIN(('OddsRatio_working_3-way'!Y396+4*PI())/3)</f>
        <v>-0.47746900939897147</v>
      </c>
      <c r="AF396" s="11">
        <f>-'OddsRatio_working_3-way'!U396/(3*'OddsRatio_working_3-way'!X396^(1/3))*COS(('OddsRatio_working_3-way'!Y396)/3)</f>
        <v>0.52204568575160559</v>
      </c>
      <c r="AG396" s="11">
        <f>-'OddsRatio_working_3-way'!U396/(3*'OddsRatio_working_3-way'!X396^(1/3))*COS(('OddsRatio_working_3-way'!Y396+2*PI())/3)</f>
        <v>-0.30495489756699506</v>
      </c>
      <c r="AH396" s="11">
        <f>-'OddsRatio_working_3-way'!U396/(3*'OddsRatio_working_3-way'!X396^(1/3))*COS(('OddsRatio_working_3-way'!Y396+4*PI())/3)</f>
        <v>-0.21709078818461061</v>
      </c>
      <c r="AI396" s="11">
        <f>'OddsRatio_working_3-way'!U396/(3*'OddsRatio_working_3-way'!X396^(1/3))*SIN(('OddsRatio_working_3-way'!Y396)/3)</f>
        <v>-5.0728367204026396E-2</v>
      </c>
      <c r="AJ396" s="11">
        <f>'OddsRatio_working_3-way'!U396/(3*'OddsRatio_working_3-way'!X396^(1/3))*SIN(('OddsRatio_working_3-way'!Y396+2*PI())/3)</f>
        <v>-0.42674064219494512</v>
      </c>
      <c r="AK396" s="11">
        <f>'OddsRatio_working_3-way'!U396/(3*'OddsRatio_working_3-way'!X396^(1/3))*SIN(('OddsRatio_working_3-way'!Y396+4*PI())/3)</f>
        <v>0.47746900939897158</v>
      </c>
      <c r="AL396" s="11">
        <f>'OddsRatio_working_3-way'!Z396+'OddsRatio_working_3-way'!AF396</f>
        <v>1.0440913715032112</v>
      </c>
      <c r="AM396" s="11">
        <f>'OddsRatio_working_3-way'!AA396+'OddsRatio_working_3-way'!AG396</f>
        <v>-0.60990979513399002</v>
      </c>
      <c r="AN396" s="11">
        <f>'OddsRatio_working_3-way'!AB396+'OddsRatio_working_3-way'!AH396</f>
        <v>-0.43418157636922117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1.0440913715032112</v>
      </c>
      <c r="AS396" s="11">
        <f>IF(('OddsRatio_working_3-way'!X396=0),IF(Q396&gt;0,-Q396^(1/3),(-Q396)^(1/3)),'OddsRatio_working_3-way'!AM396-'OddsRatio_working_3-way'!R396/3)</f>
        <v>-0.60990979513399002</v>
      </c>
      <c r="AT396" s="11">
        <f>IF(('OddsRatio_working_3-way'!X396=0),IF(Q396&gt;0,-Q396^(1/3),(-Q396)^(1/3)),'OddsRatio_working_3-way'!AN396-'OddsRatio_working_3-way'!R396/3)</f>
        <v>-0.43418157636922117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9">
        <f t="shared" si="91"/>
        <v>0.54375310061929527</v>
      </c>
      <c r="E397" s="9">
        <f t="shared" si="92"/>
        <v>0.2526706239947541</v>
      </c>
      <c r="F397" s="9">
        <f t="shared" si="93"/>
        <v>0.20357627538595066</v>
      </c>
      <c r="G397" s="9">
        <f t="shared" si="94"/>
        <v>1.0488374660785218</v>
      </c>
      <c r="H397" s="9">
        <f t="shared" si="95"/>
        <v>1.839069972862817</v>
      </c>
      <c r="I397" s="9">
        <f t="shared" si="96"/>
        <v>3.9577216543414315</v>
      </c>
      <c r="J397" s="9">
        <f t="shared" si="97"/>
        <v>4.9121637484728868</v>
      </c>
      <c r="K397" s="11">
        <f t="shared" si="98"/>
        <v>0.55555555555555558</v>
      </c>
      <c r="L397" s="11">
        <f t="shared" si="99"/>
        <v>0.26178010471204188</v>
      </c>
      <c r="M397" s="11">
        <f t="shared" si="100"/>
        <v>0.21141649048625791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-0.25873246036402009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0.22599057665415878</v>
      </c>
      <c r="Q397" s="11">
        <f>2*'OddsRatio_working_3-way'!K397*'OddsRatio_working_3-way'!L397*'OddsRatio_working_3-way'!M397</f>
        <v>6.1494034463716665E-2</v>
      </c>
      <c r="R397" s="11">
        <f t="shared" si="101"/>
        <v>0</v>
      </c>
      <c r="S397" s="11">
        <f t="shared" si="102"/>
        <v>-0.87345274085904967</v>
      </c>
      <c r="T397" s="11">
        <f t="shared" si="103"/>
        <v>-0.23767421519974138</v>
      </c>
      <c r="U397" s="11">
        <f>'OddsRatio_working_3-way'!S397-'OddsRatio_working_3-way'!R397^2/3</f>
        <v>-0.87345274085904967</v>
      </c>
      <c r="V397" s="11">
        <f>'OddsRatio_working_3-way'!S397*'OddsRatio_working_3-way'!R397/3-2*'OddsRatio_working_3-way'!R397^3/27-'OddsRatio_working_3-way'!T397</f>
        <v>0.23767421519974138</v>
      </c>
      <c r="W397" s="11">
        <f>'OddsRatio_working_3-way'!V397^2+4*'OddsRatio_working_3-way'!U397^3/27</f>
        <v>-4.2233085167698699E-2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0.15710038012248068</v>
      </c>
      <c r="Y397" s="11">
        <f>IF('OddsRatio_working_3-way'!W397&gt;=0,IF('OddsRatio_working_3-way'!V397+SQRT('OddsRatio_working_3-way'!W397)&gt;0,0,PI()),ACOS('OddsRatio_working_3-way'!V397/(2*'OddsRatio_working_3-way'!X397)))</f>
        <v>0.71294244399377604</v>
      </c>
      <c r="Z397" s="11">
        <f>'OddsRatio_working_3-way'!X397^(1/3)*COS('OddsRatio_working_3-way'!Y397/3)</f>
        <v>0.5244187330392609</v>
      </c>
      <c r="AA397" s="11">
        <f>'OddsRatio_working_3-way'!X397^(1/3)*COS(('OddsRatio_working_3-way'!Y397+2*PI())/3)</f>
        <v>-0.37221813681947863</v>
      </c>
      <c r="AB397" s="11">
        <f>'OddsRatio_working_3-way'!X397^(1/3)*COS(('OddsRatio_working_3-way'!Y397+4*PI())/3)</f>
        <v>-0.15220059621978213</v>
      </c>
      <c r="AC397" s="11">
        <f>'OddsRatio_working_3-way'!X397^(1/3)*SIN('OddsRatio_working_3-way'!Y397/3)</f>
        <v>0.1270271862916742</v>
      </c>
      <c r="AD397" s="11">
        <f>'OddsRatio_working_3-way'!X397^(1/3)*SIN(('OddsRatio_working_3-way'!Y397+2*PI())/3)</f>
        <v>0.39064635188661256</v>
      </c>
      <c r="AE397" s="11">
        <f>'OddsRatio_working_3-way'!X397^(1/3)*SIN(('OddsRatio_working_3-way'!Y397+4*PI())/3)</f>
        <v>-0.51767353817828676</v>
      </c>
      <c r="AF397" s="11">
        <f>-'OddsRatio_working_3-way'!U397/(3*'OddsRatio_working_3-way'!X397^(1/3))*COS(('OddsRatio_working_3-way'!Y397)/3)</f>
        <v>0.52441873303926079</v>
      </c>
      <c r="AG397" s="11">
        <f>-'OddsRatio_working_3-way'!U397/(3*'OddsRatio_working_3-way'!X397^(1/3))*COS(('OddsRatio_working_3-way'!Y397+2*PI())/3)</f>
        <v>-0.37221813681947857</v>
      </c>
      <c r="AH397" s="11">
        <f>-'OddsRatio_working_3-way'!U397/(3*'OddsRatio_working_3-way'!X397^(1/3))*COS(('OddsRatio_working_3-way'!Y397+4*PI())/3)</f>
        <v>-0.15220059621978207</v>
      </c>
      <c r="AI397" s="11">
        <f>'OddsRatio_working_3-way'!U397/(3*'OddsRatio_working_3-way'!X397^(1/3))*SIN(('OddsRatio_working_3-way'!Y397)/3)</f>
        <v>-0.12702718629167417</v>
      </c>
      <c r="AJ397" s="11">
        <f>'OddsRatio_working_3-way'!U397/(3*'OddsRatio_working_3-way'!X397^(1/3))*SIN(('OddsRatio_working_3-way'!Y397+2*PI())/3)</f>
        <v>-0.39064635188661251</v>
      </c>
      <c r="AK397" s="11">
        <f>'OddsRatio_working_3-way'!U397/(3*'OddsRatio_working_3-way'!X397^(1/3))*SIN(('OddsRatio_working_3-way'!Y397+4*PI())/3)</f>
        <v>0.51767353817828665</v>
      </c>
      <c r="AL397" s="11">
        <f>'OddsRatio_working_3-way'!Z397+'OddsRatio_working_3-way'!AF397</f>
        <v>1.0488374660785218</v>
      </c>
      <c r="AM397" s="11">
        <f>'OddsRatio_working_3-way'!AA397+'OddsRatio_working_3-way'!AG397</f>
        <v>-0.74443627363895715</v>
      </c>
      <c r="AN397" s="11">
        <f>'OddsRatio_working_3-way'!AB397+'OddsRatio_working_3-way'!AH397</f>
        <v>-0.30440119243956421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1.0488374660785218</v>
      </c>
      <c r="AS397" s="11">
        <f>IF(('OddsRatio_working_3-way'!X397=0),IF(Q397&gt;0,-Q397^(1/3),(-Q397)^(1/3)),'OddsRatio_working_3-way'!AM397-'OddsRatio_working_3-way'!R397/3)</f>
        <v>-0.74443627363895715</v>
      </c>
      <c r="AT397" s="11">
        <f>IF(('OddsRatio_working_3-way'!X397=0),IF(Q397&gt;0,-Q397^(1/3),(-Q397)^(1/3)),'OddsRatio_working_3-way'!AN397-'OddsRatio_working_3-way'!R397/3)</f>
        <v>-0.30440119243956421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9">
        <f t="shared" si="91"/>
        <v>0.53720207917289209</v>
      </c>
      <c r="E398" s="9">
        <f t="shared" si="92"/>
        <v>0.25505749812788814</v>
      </c>
      <c r="F398" s="9">
        <f t="shared" si="93"/>
        <v>0.20774042269921986</v>
      </c>
      <c r="G398" s="9">
        <f t="shared" si="94"/>
        <v>1.0506059641368215</v>
      </c>
      <c r="H398" s="9">
        <f t="shared" si="95"/>
        <v>1.8614968905921936</v>
      </c>
      <c r="I398" s="9">
        <f t="shared" si="96"/>
        <v>3.9206845803003643</v>
      </c>
      <c r="J398" s="9">
        <f t="shared" si="97"/>
        <v>4.8136996498166624</v>
      </c>
      <c r="K398" s="11">
        <f t="shared" si="98"/>
        <v>0.54945054945054939</v>
      </c>
      <c r="L398" s="11">
        <f t="shared" si="99"/>
        <v>0.26455026455026459</v>
      </c>
      <c r="M398" s="11">
        <f t="shared" si="100"/>
        <v>0.21598272138228941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-0.25978920116531967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0.22698341118581783</v>
      </c>
      <c r="Q398" s="11">
        <f>2*'OddsRatio_working_3-way'!K398*'OddsRatio_working_3-way'!L398*'OddsRatio_working_3-way'!M398</f>
        <v>6.2789325362605217E-2</v>
      </c>
      <c r="R398" s="11">
        <f t="shared" si="101"/>
        <v>0</v>
      </c>
      <c r="S398" s="11">
        <f t="shared" si="102"/>
        <v>-0.8737215025399554</v>
      </c>
      <c r="T398" s="11">
        <f t="shared" si="103"/>
        <v>-0.24169336169846625</v>
      </c>
      <c r="U398" s="11">
        <f>'OddsRatio_working_3-way'!S398-'OddsRatio_working_3-way'!R398^2/3</f>
        <v>-0.8737215025399554</v>
      </c>
      <c r="V398" s="11">
        <f>'OddsRatio_working_3-way'!S398*'OddsRatio_working_3-way'!R398/3-2*'OddsRatio_working_3-way'!R398^3/27-'OddsRatio_working_3-way'!T398</f>
        <v>0.24169336169846625</v>
      </c>
      <c r="W398" s="11">
        <f>'OddsRatio_working_3-way'!V398^2+4*'OddsRatio_working_3-way'!U398^3/27</f>
        <v>-4.0397595172456197E-2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0.15717289545398869</v>
      </c>
      <c r="Y398" s="11">
        <f>IF('OddsRatio_working_3-way'!W398&gt;=0,IF('OddsRatio_working_3-way'!V398+SQRT('OddsRatio_working_3-way'!W398)&gt;0,0,PI()),ACOS('OddsRatio_working_3-way'!V398/(2*'OddsRatio_working_3-way'!X398)))</f>
        <v>0.6937128154302572</v>
      </c>
      <c r="Z398" s="11">
        <f>'OddsRatio_working_3-way'!X398^(1/3)*COS('OddsRatio_working_3-way'!Y398/3)</f>
        <v>0.52530298206841075</v>
      </c>
      <c r="AA398" s="11">
        <f>'OddsRatio_working_3-way'!X398^(1/3)*COS(('OddsRatio_working_3-way'!Y398+2*PI())/3)</f>
        <v>-0.36976338770079886</v>
      </c>
      <c r="AB398" s="11">
        <f>'OddsRatio_working_3-way'!X398^(1/3)*COS(('OddsRatio_working_3-way'!Y398+4*PI())/3)</f>
        <v>-0.15553959436761206</v>
      </c>
      <c r="AC398" s="11">
        <f>'OddsRatio_working_3-way'!X398^(1/3)*SIN('OddsRatio_working_3-way'!Y398/3)</f>
        <v>0.12368216474773834</v>
      </c>
      <c r="AD398" s="11">
        <f>'OddsRatio_working_3-way'!X398^(1/3)*SIN(('OddsRatio_working_3-way'!Y398+2*PI())/3)</f>
        <v>0.39308464478109612</v>
      </c>
      <c r="AE398" s="11">
        <f>'OddsRatio_working_3-way'!X398^(1/3)*SIN(('OddsRatio_working_3-way'!Y398+4*PI())/3)</f>
        <v>-0.51676680952883425</v>
      </c>
      <c r="AF398" s="11">
        <f>-'OddsRatio_working_3-way'!U398/(3*'OddsRatio_working_3-way'!X398^(1/3))*COS(('OddsRatio_working_3-way'!Y398)/3)</f>
        <v>0.52530298206841086</v>
      </c>
      <c r="AG398" s="11">
        <f>-'OddsRatio_working_3-way'!U398/(3*'OddsRatio_working_3-way'!X398^(1/3))*COS(('OddsRatio_working_3-way'!Y398+2*PI())/3)</f>
        <v>-0.36976338770079892</v>
      </c>
      <c r="AH398" s="11">
        <f>-'OddsRatio_working_3-way'!U398/(3*'OddsRatio_working_3-way'!X398^(1/3))*COS(('OddsRatio_working_3-way'!Y398+4*PI())/3)</f>
        <v>-0.15553959436761208</v>
      </c>
      <c r="AI398" s="11">
        <f>'OddsRatio_working_3-way'!U398/(3*'OddsRatio_working_3-way'!X398^(1/3))*SIN(('OddsRatio_working_3-way'!Y398)/3)</f>
        <v>-0.12368216474773837</v>
      </c>
      <c r="AJ398" s="11">
        <f>'OddsRatio_working_3-way'!U398/(3*'OddsRatio_working_3-way'!X398^(1/3))*SIN(('OddsRatio_working_3-way'!Y398+2*PI())/3)</f>
        <v>-0.39308464478109617</v>
      </c>
      <c r="AK398" s="11">
        <f>'OddsRatio_working_3-way'!U398/(3*'OddsRatio_working_3-way'!X398^(1/3))*SIN(('OddsRatio_working_3-way'!Y398+4*PI())/3)</f>
        <v>0.51676680952883436</v>
      </c>
      <c r="AL398" s="11">
        <f>'OddsRatio_working_3-way'!Z398+'OddsRatio_working_3-way'!AF398</f>
        <v>1.0506059641368215</v>
      </c>
      <c r="AM398" s="11">
        <f>'OddsRatio_working_3-way'!AA398+'OddsRatio_working_3-way'!AG398</f>
        <v>-0.73952677540159772</v>
      </c>
      <c r="AN398" s="11">
        <f>'OddsRatio_working_3-way'!AB398+'OddsRatio_working_3-way'!AH398</f>
        <v>-0.31107918873522411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1.0506059641368215</v>
      </c>
      <c r="AS398" s="11">
        <f>IF(('OddsRatio_working_3-way'!X398=0),IF(Q398&gt;0,-Q398^(1/3),(-Q398)^(1/3)),'OddsRatio_working_3-way'!AM398-'OddsRatio_working_3-way'!R398/3)</f>
        <v>-0.73952677540159772</v>
      </c>
      <c r="AT398" s="11">
        <f>IF(('OddsRatio_working_3-way'!X398=0),IF(Q398&gt;0,-Q398^(1/3),(-Q398)^(1/3)),'OddsRatio_working_3-way'!AN398-'OddsRatio_working_3-way'!R398/3)</f>
        <v>-0.31107918873522411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9">
        <f t="shared" si="91"/>
        <v>0.29985729750310408</v>
      </c>
      <c r="E399" s="9">
        <f t="shared" si="92"/>
        <v>0.29524318233406055</v>
      </c>
      <c r="F399" s="9">
        <f t="shared" si="93"/>
        <v>0.40489952016283559</v>
      </c>
      <c r="G399" s="9">
        <f t="shared" si="94"/>
        <v>1.0423748532202817</v>
      </c>
      <c r="H399" s="9">
        <f t="shared" si="95"/>
        <v>3.3349196712134317</v>
      </c>
      <c r="I399" s="9">
        <f t="shared" si="96"/>
        <v>3.3870384138744449</v>
      </c>
      <c r="J399" s="9">
        <f t="shared" si="97"/>
        <v>2.469748543040597</v>
      </c>
      <c r="K399" s="11">
        <f t="shared" si="98"/>
        <v>0.30864197530864196</v>
      </c>
      <c r="L399" s="11">
        <f t="shared" si="99"/>
        <v>0.303951367781155</v>
      </c>
      <c r="M399" s="11">
        <f t="shared" si="100"/>
        <v>0.41493775933609955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-0.28154295374212401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0.23122164907280113</v>
      </c>
      <c r="Q399" s="11">
        <f>2*'OddsRatio_working_3-way'!K399*'OddsRatio_working_3-way'!L399*'OddsRatio_working_3-way'!M399</f>
        <v>7.7852407095219248E-2</v>
      </c>
      <c r="R399" s="11">
        <f t="shared" si="101"/>
        <v>0</v>
      </c>
      <c r="S399" s="11">
        <f t="shared" si="102"/>
        <v>-0.82126597735628615</v>
      </c>
      <c r="T399" s="11">
        <f t="shared" si="103"/>
        <v>-0.27652053109639269</v>
      </c>
      <c r="U399" s="11">
        <f>'OddsRatio_working_3-way'!S399-'OddsRatio_working_3-way'!R399^2/3</f>
        <v>-0.82126597735628615</v>
      </c>
      <c r="V399" s="11">
        <f>'OddsRatio_working_3-way'!S399*'OddsRatio_working_3-way'!R399/3-2*'OddsRatio_working_3-way'!R399^3/27-'OddsRatio_working_3-way'!T399</f>
        <v>0.27652053109639269</v>
      </c>
      <c r="W399" s="11">
        <f>'OddsRatio_working_3-way'!V399^2+4*'OddsRatio_working_3-way'!U399^3/27</f>
        <v>-5.5994587252504863E-3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0.14323325630163683</v>
      </c>
      <c r="Y399" s="11">
        <f>IF('OddsRatio_working_3-way'!W399&gt;=0,IF('OddsRatio_working_3-way'!V399+SQRT('OddsRatio_working_3-way'!W399)&gt;0,0,PI()),ACOS('OddsRatio_working_3-way'!V399/(2*'OddsRatio_working_3-way'!X399)))</f>
        <v>0.264281344857209</v>
      </c>
      <c r="Z399" s="11">
        <f>'OddsRatio_working_3-way'!X399^(1/3)*COS('OddsRatio_working_3-way'!Y399/3)</f>
        <v>0.52118742661014084</v>
      </c>
      <c r="AA399" s="11">
        <f>'OddsRatio_working_3-way'!X399^(1/3)*COS(('OddsRatio_working_3-way'!Y399+2*PI())/3)</f>
        <v>-0.30045903779510563</v>
      </c>
      <c r="AB399" s="11">
        <f>'OddsRatio_working_3-way'!X399^(1/3)*COS(('OddsRatio_working_3-way'!Y399+4*PI())/3)</f>
        <v>-0.22072838881503495</v>
      </c>
      <c r="AC399" s="11">
        <f>'OddsRatio_working_3-way'!X399^(1/3)*SIN('OddsRatio_working_3-way'!Y399/3)</f>
        <v>4.6032511651307291E-2</v>
      </c>
      <c r="AD399" s="11">
        <f>'OddsRatio_working_3-way'!X399^(1/3)*SIN(('OddsRatio_working_3-way'!Y399+2*PI())/3)</f>
        <v>0.42834529575176616</v>
      </c>
      <c r="AE399" s="11">
        <f>'OddsRatio_working_3-way'!X399^(1/3)*SIN(('OddsRatio_working_3-way'!Y399+4*PI())/3)</f>
        <v>-0.4743778074030735</v>
      </c>
      <c r="AF399" s="11">
        <f>-'OddsRatio_working_3-way'!U399/(3*'OddsRatio_working_3-way'!X399^(1/3))*COS(('OddsRatio_working_3-way'!Y399)/3)</f>
        <v>0.52118742661014084</v>
      </c>
      <c r="AG399" s="11">
        <f>-'OddsRatio_working_3-way'!U399/(3*'OddsRatio_working_3-way'!X399^(1/3))*COS(('OddsRatio_working_3-way'!Y399+2*PI())/3)</f>
        <v>-0.30045903779510563</v>
      </c>
      <c r="AH399" s="11">
        <f>-'OddsRatio_working_3-way'!U399/(3*'OddsRatio_working_3-way'!X399^(1/3))*COS(('OddsRatio_working_3-way'!Y399+4*PI())/3)</f>
        <v>-0.22072838881503495</v>
      </c>
      <c r="AI399" s="11">
        <f>'OddsRatio_working_3-way'!U399/(3*'OddsRatio_working_3-way'!X399^(1/3))*SIN(('OddsRatio_working_3-way'!Y399)/3)</f>
        <v>-4.6032511651307291E-2</v>
      </c>
      <c r="AJ399" s="11">
        <f>'OddsRatio_working_3-way'!U399/(3*'OddsRatio_working_3-way'!X399^(1/3))*SIN(('OddsRatio_working_3-way'!Y399+2*PI())/3)</f>
        <v>-0.42834529575176616</v>
      </c>
      <c r="AK399" s="11">
        <f>'OddsRatio_working_3-way'!U399/(3*'OddsRatio_working_3-way'!X399^(1/3))*SIN(('OddsRatio_working_3-way'!Y399+4*PI())/3)</f>
        <v>0.4743778074030735</v>
      </c>
      <c r="AL399" s="11">
        <f>'OddsRatio_working_3-way'!Z399+'OddsRatio_working_3-way'!AF399</f>
        <v>1.0423748532202817</v>
      </c>
      <c r="AM399" s="11">
        <f>'OddsRatio_working_3-way'!AA399+'OddsRatio_working_3-way'!AG399</f>
        <v>-0.60091807559021126</v>
      </c>
      <c r="AN399" s="11">
        <f>'OddsRatio_working_3-way'!AB399+'OddsRatio_working_3-way'!AH399</f>
        <v>-0.44145677763006991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1.0423748532202817</v>
      </c>
      <c r="AS399" s="11">
        <f>IF(('OddsRatio_working_3-way'!X399=0),IF(Q399&gt;0,-Q399^(1/3),(-Q399)^(1/3)),'OddsRatio_working_3-way'!AM399-'OddsRatio_working_3-way'!R399/3)</f>
        <v>-0.60091807559021126</v>
      </c>
      <c r="AT399" s="11">
        <f>IF(('OddsRatio_working_3-way'!X399=0),IF(Q399&gt;0,-Q399^(1/3),(-Q399)^(1/3)),'OddsRatio_working_3-way'!AN399-'OddsRatio_working_3-way'!R399/3)</f>
        <v>-0.44145677763006991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9">
        <f t="shared" si="91"/>
        <v>0.121462057860819</v>
      </c>
      <c r="E400" s="9">
        <f t="shared" si="92"/>
        <v>0.21686396598470079</v>
      </c>
      <c r="F400" s="9">
        <f t="shared" si="93"/>
        <v>0.66167397615447998</v>
      </c>
      <c r="G400" s="9">
        <f t="shared" si="94"/>
        <v>1.0652464936099295</v>
      </c>
      <c r="H400" s="9">
        <f t="shared" si="95"/>
        <v>8.2330236916114199</v>
      </c>
      <c r="I400" s="9">
        <f t="shared" si="96"/>
        <v>4.6111856133376605</v>
      </c>
      <c r="J400" s="9">
        <f t="shared" si="97"/>
        <v>1.5113183169327662</v>
      </c>
      <c r="K400" s="11">
        <f t="shared" si="98"/>
        <v>0.12836970474967907</v>
      </c>
      <c r="L400" s="11">
        <f t="shared" si="99"/>
        <v>0.22779043280182235</v>
      </c>
      <c r="M400" s="11">
        <f t="shared" si="100"/>
        <v>0.67567567567567566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-0.21829662261148208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0.21061704313113019</v>
      </c>
      <c r="Q400" s="11">
        <f>2*'OddsRatio_working_3-way'!K400*'OddsRatio_working_3-way'!L400*'OddsRatio_working_3-way'!M400</f>
        <v>3.9515392707529115E-2</v>
      </c>
      <c r="R400" s="11">
        <f t="shared" si="101"/>
        <v>0</v>
      </c>
      <c r="S400" s="11">
        <f t="shared" si="102"/>
        <v>-0.96482043840861531</v>
      </c>
      <c r="T400" s="11">
        <f t="shared" si="103"/>
        <v>-0.18101696780649443</v>
      </c>
      <c r="U400" s="11">
        <f>'OddsRatio_working_3-way'!S400-'OddsRatio_working_3-way'!R400^2/3</f>
        <v>-0.96482043840861531</v>
      </c>
      <c r="V400" s="11">
        <f>'OddsRatio_working_3-way'!S400*'OddsRatio_working_3-way'!R400/3-2*'OddsRatio_working_3-way'!R400^3/27-'OddsRatio_working_3-way'!T400</f>
        <v>0.18101696780649443</v>
      </c>
      <c r="W400" s="11">
        <f>'OddsRatio_working_3-way'!V400^2+4*'OddsRatio_working_3-way'!U400^3/27</f>
        <v>-0.10028923982644564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0.18238447196808114</v>
      </c>
      <c r="Y400" s="11">
        <f>IF('OddsRatio_working_3-way'!W400&gt;=0,IF('OddsRatio_working_3-way'!V400+SQRT('OddsRatio_working_3-way'!W400)&gt;0,0,PI()),ACOS('OddsRatio_working_3-way'!V400/(2*'OddsRatio_working_3-way'!X400)))</f>
        <v>1.0515210945348126</v>
      </c>
      <c r="Z400" s="11">
        <f>'OddsRatio_working_3-way'!X400^(1/3)*COS('OddsRatio_working_3-way'!Y400/3)</f>
        <v>0.53262324680496476</v>
      </c>
      <c r="AA400" s="11">
        <f>'OddsRatio_working_3-way'!X400^(1/3)*COS(('OddsRatio_working_3-way'!Y400+2*PI())/3)</f>
        <v>-0.43495167595334311</v>
      </c>
      <c r="AB400" s="11">
        <f>'OddsRatio_working_3-way'!X400^(1/3)*COS(('OddsRatio_working_3-way'!Y400+4*PI())/3)</f>
        <v>-9.7671570851621703E-2</v>
      </c>
      <c r="AC400" s="11">
        <f>'OddsRatio_working_3-way'!X400^(1/3)*SIN('OddsRatio_working_3-way'!Y400/3)</f>
        <v>0.19472875947278426</v>
      </c>
      <c r="AD400" s="11">
        <f>'OddsRatio_working_3-way'!X400^(1/3)*SIN(('OddsRatio_working_3-way'!Y400+2*PI())/3)</f>
        <v>0.36390088264285619</v>
      </c>
      <c r="AE400" s="11">
        <f>'OddsRatio_working_3-way'!X400^(1/3)*SIN(('OddsRatio_working_3-way'!Y400+4*PI())/3)</f>
        <v>-0.55862964211564037</v>
      </c>
      <c r="AF400" s="11">
        <f>-'OddsRatio_working_3-way'!U400/(3*'OddsRatio_working_3-way'!X400^(1/3))*COS(('OddsRatio_working_3-way'!Y400)/3)</f>
        <v>0.53262324680496476</v>
      </c>
      <c r="AG400" s="11">
        <f>-'OddsRatio_working_3-way'!U400/(3*'OddsRatio_working_3-way'!X400^(1/3))*COS(('OddsRatio_working_3-way'!Y400+2*PI())/3)</f>
        <v>-0.43495167595334311</v>
      </c>
      <c r="AH400" s="11">
        <f>-'OddsRatio_working_3-way'!U400/(3*'OddsRatio_working_3-way'!X400^(1/3))*COS(('OddsRatio_working_3-way'!Y400+4*PI())/3)</f>
        <v>-9.7671570851621703E-2</v>
      </c>
      <c r="AI400" s="11">
        <f>'OddsRatio_working_3-way'!U400/(3*'OddsRatio_working_3-way'!X400^(1/3))*SIN(('OddsRatio_working_3-way'!Y400)/3)</f>
        <v>-0.19472875947278426</v>
      </c>
      <c r="AJ400" s="11">
        <f>'OddsRatio_working_3-way'!U400/(3*'OddsRatio_working_3-way'!X400^(1/3))*SIN(('OddsRatio_working_3-way'!Y400+2*PI())/3)</f>
        <v>-0.36390088264285619</v>
      </c>
      <c r="AK400" s="11">
        <f>'OddsRatio_working_3-way'!U400/(3*'OddsRatio_working_3-way'!X400^(1/3))*SIN(('OddsRatio_working_3-way'!Y400+4*PI())/3)</f>
        <v>0.55862964211564037</v>
      </c>
      <c r="AL400" s="11">
        <f>'OddsRatio_working_3-way'!Z400+'OddsRatio_working_3-way'!AF400</f>
        <v>1.0652464936099295</v>
      </c>
      <c r="AM400" s="11">
        <f>'OddsRatio_working_3-way'!AA400+'OddsRatio_working_3-way'!AG400</f>
        <v>-0.86990335190668622</v>
      </c>
      <c r="AN400" s="11">
        <f>'OddsRatio_working_3-way'!AB400+'OddsRatio_working_3-way'!AH400</f>
        <v>-0.19534314170324341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1.0652464936099295</v>
      </c>
      <c r="AS400" s="11">
        <f>IF(('OddsRatio_working_3-way'!X400=0),IF(Q400&gt;0,-Q400^(1/3),(-Q400)^(1/3)),'OddsRatio_working_3-way'!AM400-'OddsRatio_working_3-way'!R400/3)</f>
        <v>-0.86990335190668622</v>
      </c>
      <c r="AT400" s="11">
        <f>IF(('OddsRatio_working_3-way'!X400=0),IF(Q400&gt;0,-Q400^(1/3),(-Q400)^(1/3)),'OddsRatio_working_3-way'!AN400-'OddsRatio_working_3-way'!R400/3)</f>
        <v>-0.19534314170324341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9">
        <f t="shared" si="91"/>
        <v>0.27453083908643516</v>
      </c>
      <c r="E401" s="9">
        <f t="shared" si="92"/>
        <v>0.30322382143016752</v>
      </c>
      <c r="F401" s="9">
        <f t="shared" si="93"/>
        <v>0.42224533948339721</v>
      </c>
      <c r="G401" s="9">
        <f t="shared" si="94"/>
        <v>1.0444972407202813</v>
      </c>
      <c r="H401" s="9">
        <f t="shared" si="95"/>
        <v>3.6425780190223116</v>
      </c>
      <c r="I401" s="9">
        <f t="shared" si="96"/>
        <v>3.2978939295846192</v>
      </c>
      <c r="J401" s="9">
        <f t="shared" si="97"/>
        <v>2.3682913853435683</v>
      </c>
      <c r="K401" s="11">
        <f t="shared" si="98"/>
        <v>0.28328611898016998</v>
      </c>
      <c r="L401" s="11">
        <f t="shared" si="99"/>
        <v>0.3125</v>
      </c>
      <c r="M401" s="11">
        <f t="shared" si="100"/>
        <v>0.4329004329004329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-0.27943309051665988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0.23147296518401336</v>
      </c>
      <c r="Q401" s="11">
        <f>2*'OddsRatio_working_3-way'!K401*'OddsRatio_working_3-way'!L401*'OddsRatio_working_3-way'!M401</f>
        <v>7.6646677213249456E-2</v>
      </c>
      <c r="R401" s="11">
        <f t="shared" si="101"/>
        <v>0</v>
      </c>
      <c r="S401" s="11">
        <f t="shared" si="102"/>
        <v>-0.8283663354115639</v>
      </c>
      <c r="T401" s="11">
        <f t="shared" si="103"/>
        <v>-0.27429348854687546</v>
      </c>
      <c r="U401" s="11">
        <f>'OddsRatio_working_3-way'!S401-'OddsRatio_working_3-way'!R401^2/3</f>
        <v>-0.8283663354115639</v>
      </c>
      <c r="V401" s="11">
        <f>'OddsRatio_working_3-way'!S401*'OddsRatio_working_3-way'!R401/3-2*'OddsRatio_working_3-way'!R401^3/27-'OddsRatio_working_3-way'!T401</f>
        <v>0.27429348854687546</v>
      </c>
      <c r="W401" s="11">
        <f>'OddsRatio_working_3-way'!V401^2+4*'OddsRatio_working_3-way'!U401^3/27</f>
        <v>-8.9730593995148572E-3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0.1450947770069014</v>
      </c>
      <c r="Y401" s="11">
        <f>IF('OddsRatio_working_3-way'!W401&gt;=0,IF('OddsRatio_working_3-way'!V401+SQRT('OddsRatio_working_3-way'!W401)&gt;0,0,PI()),ACOS('OddsRatio_working_3-way'!V401/(2*'OddsRatio_working_3-way'!X401)))</f>
        <v>0.33252295933591403</v>
      </c>
      <c r="Z401" s="11">
        <f>'OddsRatio_working_3-way'!X401^(1/3)*COS('OddsRatio_working_3-way'!Y401/3)</f>
        <v>0.52224862036014064</v>
      </c>
      <c r="AA401" s="11">
        <f>'OddsRatio_working_3-way'!X401^(1/3)*COS(('OddsRatio_working_3-way'!Y401+2*PI())/3)</f>
        <v>-0.31146184837810176</v>
      </c>
      <c r="AB401" s="11">
        <f>'OddsRatio_working_3-way'!X401^(1/3)*COS(('OddsRatio_working_3-way'!Y401+4*PI())/3)</f>
        <v>-0.21078677198203857</v>
      </c>
      <c r="AC401" s="11">
        <f>'OddsRatio_working_3-way'!X401^(1/3)*SIN('OddsRatio_working_3-way'!Y401/3)</f>
        <v>5.8124782457953203E-2</v>
      </c>
      <c r="AD401" s="11">
        <f>'OddsRatio_working_3-way'!X401^(1/3)*SIN(('OddsRatio_working_3-way'!Y401+2*PI())/3)</f>
        <v>0.42321818109428033</v>
      </c>
      <c r="AE401" s="11">
        <f>'OddsRatio_working_3-way'!X401^(1/3)*SIN(('OddsRatio_working_3-way'!Y401+4*PI())/3)</f>
        <v>-0.48134296355223349</v>
      </c>
      <c r="AF401" s="11">
        <f>-'OddsRatio_working_3-way'!U401/(3*'OddsRatio_working_3-way'!X401^(1/3))*COS(('OddsRatio_working_3-way'!Y401)/3)</f>
        <v>0.52224862036014053</v>
      </c>
      <c r="AG401" s="11">
        <f>-'OddsRatio_working_3-way'!U401/(3*'OddsRatio_working_3-way'!X401^(1/3))*COS(('OddsRatio_working_3-way'!Y401+2*PI())/3)</f>
        <v>-0.3114618483781017</v>
      </c>
      <c r="AH401" s="11">
        <f>-'OddsRatio_working_3-way'!U401/(3*'OddsRatio_working_3-way'!X401^(1/3))*COS(('OddsRatio_working_3-way'!Y401+4*PI())/3)</f>
        <v>-0.21078677198203852</v>
      </c>
      <c r="AI401" s="11">
        <f>'OddsRatio_working_3-way'!U401/(3*'OddsRatio_working_3-way'!X401^(1/3))*SIN(('OddsRatio_working_3-way'!Y401)/3)</f>
        <v>-5.8124782457953189E-2</v>
      </c>
      <c r="AJ401" s="11">
        <f>'OddsRatio_working_3-way'!U401/(3*'OddsRatio_working_3-way'!X401^(1/3))*SIN(('OddsRatio_working_3-way'!Y401+2*PI())/3)</f>
        <v>-0.42321818109428022</v>
      </c>
      <c r="AK401" s="11">
        <f>'OddsRatio_working_3-way'!U401/(3*'OddsRatio_working_3-way'!X401^(1/3))*SIN(('OddsRatio_working_3-way'!Y401+4*PI())/3)</f>
        <v>0.48134296355223338</v>
      </c>
      <c r="AL401" s="11">
        <f>'OddsRatio_working_3-way'!Z401+'OddsRatio_working_3-way'!AF401</f>
        <v>1.0444972407202813</v>
      </c>
      <c r="AM401" s="11">
        <f>'OddsRatio_working_3-way'!AA401+'OddsRatio_working_3-way'!AG401</f>
        <v>-0.62292369675620352</v>
      </c>
      <c r="AN401" s="11">
        <f>'OddsRatio_working_3-way'!AB401+'OddsRatio_working_3-way'!AH401</f>
        <v>-0.42157354396407709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1.0444972407202813</v>
      </c>
      <c r="AS401" s="11">
        <f>IF(('OddsRatio_working_3-way'!X401=0),IF(Q401&gt;0,-Q401^(1/3),(-Q401)^(1/3)),'OddsRatio_working_3-way'!AM401-'OddsRatio_working_3-way'!R401/3)</f>
        <v>-0.62292369675620352</v>
      </c>
      <c r="AT401" s="11">
        <f>IF(('OddsRatio_working_3-way'!X401=0),IF(Q401&gt;0,-Q401^(1/3),(-Q401)^(1/3)),'OddsRatio_working_3-way'!AN401-'OddsRatio_working_3-way'!R401/3)</f>
        <v>-0.42157354396407709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9">
        <f t="shared" si="91"/>
        <v>0.3105440769232074</v>
      </c>
      <c r="E402" s="9">
        <f t="shared" si="92"/>
        <v>0.29616434039574413</v>
      </c>
      <c r="F402" s="9">
        <f t="shared" si="93"/>
        <v>0.39329158268104852</v>
      </c>
      <c r="G402" s="9">
        <f t="shared" si="94"/>
        <v>1.0423261973103395</v>
      </c>
      <c r="H402" s="9">
        <f t="shared" si="95"/>
        <v>3.2201548002710227</v>
      </c>
      <c r="I402" s="9">
        <f t="shared" si="96"/>
        <v>3.3765037298675744</v>
      </c>
      <c r="J402" s="9">
        <f t="shared" si="97"/>
        <v>2.5426427720193026</v>
      </c>
      <c r="K402" s="11">
        <f t="shared" si="98"/>
        <v>0.31948881789137379</v>
      </c>
      <c r="L402" s="11">
        <f t="shared" si="99"/>
        <v>0.3048780487804878</v>
      </c>
      <c r="M402" s="11">
        <f t="shared" si="100"/>
        <v>0.40322580645161293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-0.28229702656709144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0.23133717758902828</v>
      </c>
      <c r="Q402" s="11">
        <f>2*'OddsRatio_working_3-way'!K402*'OddsRatio_working_3-way'!L402*'OddsRatio_working_3-way'!M402</f>
        <v>7.8552522101537611E-2</v>
      </c>
      <c r="R402" s="11">
        <f t="shared" si="101"/>
        <v>0</v>
      </c>
      <c r="S402" s="11">
        <f t="shared" si="102"/>
        <v>-0.81948145328427002</v>
      </c>
      <c r="T402" s="11">
        <f t="shared" si="103"/>
        <v>-0.27826195357700167</v>
      </c>
      <c r="U402" s="11">
        <f>'OddsRatio_working_3-way'!S402-'OddsRatio_working_3-way'!R402^2/3</f>
        <v>-0.81948145328427002</v>
      </c>
      <c r="V402" s="11">
        <f>'OddsRatio_working_3-way'!S402*'OddsRatio_working_3-way'!R402/3-2*'OddsRatio_working_3-way'!R402^3/27-'OddsRatio_working_3-way'!T402</f>
        <v>0.27826195357700167</v>
      </c>
      <c r="W402" s="11">
        <f>'OddsRatio_working_3-way'!V402^2+4*'OddsRatio_working_3-way'!U402^3/27</f>
        <v>-4.0995665095417133E-3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0.14276666392932136</v>
      </c>
      <c r="Y402" s="11">
        <f>IF('OddsRatio_working_3-way'!W402&gt;=0,IF('OddsRatio_working_3-way'!V402+SQRT('OddsRatio_working_3-way'!W402)&gt;0,0,PI()),ACOS('OddsRatio_working_3-way'!V402/(2*'OddsRatio_working_3-way'!X402)))</f>
        <v>0.22616261689160044</v>
      </c>
      <c r="Z402" s="11">
        <f>'OddsRatio_working_3-way'!X402^(1/3)*COS('OddsRatio_working_3-way'!Y402/3)</f>
        <v>0.52116309865516974</v>
      </c>
      <c r="AA402" s="11">
        <f>'OddsRatio_working_3-way'!X402^(1/3)*COS(('OddsRatio_working_3-way'!Y402+2*PI())/3)</f>
        <v>-0.2946716031728614</v>
      </c>
      <c r="AB402" s="11">
        <f>'OddsRatio_working_3-way'!X402^(1/3)*COS(('OddsRatio_working_3-way'!Y402+4*PI())/3)</f>
        <v>-0.22649149548230868</v>
      </c>
      <c r="AC402" s="11">
        <f>'OddsRatio_working_3-way'!X402^(1/3)*SIN('OddsRatio_working_3-way'!Y402/3)</f>
        <v>3.9363803528518489E-2</v>
      </c>
      <c r="AD402" s="11">
        <f>'OddsRatio_working_3-way'!X402^(1/3)*SIN(('OddsRatio_working_3-way'!Y402+2*PI())/3)</f>
        <v>0.43165858118613343</v>
      </c>
      <c r="AE402" s="11">
        <f>'OddsRatio_working_3-way'!X402^(1/3)*SIN(('OddsRatio_working_3-way'!Y402+4*PI())/3)</f>
        <v>-0.47102238471465174</v>
      </c>
      <c r="AF402" s="11">
        <f>-'OddsRatio_working_3-way'!U402/(3*'OddsRatio_working_3-way'!X402^(1/3))*COS(('OddsRatio_working_3-way'!Y402)/3)</f>
        <v>0.52116309865516974</v>
      </c>
      <c r="AG402" s="11">
        <f>-'OddsRatio_working_3-way'!U402/(3*'OddsRatio_working_3-way'!X402^(1/3))*COS(('OddsRatio_working_3-way'!Y402+2*PI())/3)</f>
        <v>-0.2946716031728614</v>
      </c>
      <c r="AH402" s="11">
        <f>-'OddsRatio_working_3-way'!U402/(3*'OddsRatio_working_3-way'!X402^(1/3))*COS(('OddsRatio_working_3-way'!Y402+4*PI())/3)</f>
        <v>-0.22649149548230868</v>
      </c>
      <c r="AI402" s="11">
        <f>'OddsRatio_working_3-way'!U402/(3*'OddsRatio_working_3-way'!X402^(1/3))*SIN(('OddsRatio_working_3-way'!Y402)/3)</f>
        <v>-3.9363803528518489E-2</v>
      </c>
      <c r="AJ402" s="11">
        <f>'OddsRatio_working_3-way'!U402/(3*'OddsRatio_working_3-way'!X402^(1/3))*SIN(('OddsRatio_working_3-way'!Y402+2*PI())/3)</f>
        <v>-0.43165858118613343</v>
      </c>
      <c r="AK402" s="11">
        <f>'OddsRatio_working_3-way'!U402/(3*'OddsRatio_working_3-way'!X402^(1/3))*SIN(('OddsRatio_working_3-way'!Y402+4*PI())/3)</f>
        <v>0.47102238471465174</v>
      </c>
      <c r="AL402" s="11">
        <f>'OddsRatio_working_3-way'!Z402+'OddsRatio_working_3-way'!AF402</f>
        <v>1.0423261973103395</v>
      </c>
      <c r="AM402" s="11">
        <f>'OddsRatio_working_3-way'!AA402+'OddsRatio_working_3-way'!AG402</f>
        <v>-0.58934320634572279</v>
      </c>
      <c r="AN402" s="11">
        <f>'OddsRatio_working_3-way'!AB402+'OddsRatio_working_3-way'!AH402</f>
        <v>-0.45298299096461736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1.0423261973103395</v>
      </c>
      <c r="AS402" s="11">
        <f>IF(('OddsRatio_working_3-way'!X402=0),IF(Q402&gt;0,-Q402^(1/3),(-Q402)^(1/3)),'OddsRatio_working_3-way'!AM402-'OddsRatio_working_3-way'!R402/3)</f>
        <v>-0.58934320634572279</v>
      </c>
      <c r="AT402" s="11">
        <f>IF(('OddsRatio_working_3-way'!X402=0),IF(Q402&gt;0,-Q402^(1/3),(-Q402)^(1/3)),'OddsRatio_working_3-way'!AN402-'OddsRatio_working_3-way'!R402/3)</f>
        <v>-0.45298299096461736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9">
        <f t="shared" si="91"/>
        <v>0.30280243950931013</v>
      </c>
      <c r="E403" s="9">
        <f t="shared" si="92"/>
        <v>0.27089352091733282</v>
      </c>
      <c r="F403" s="9">
        <f t="shared" si="93"/>
        <v>0.426304039573357</v>
      </c>
      <c r="G403" s="9">
        <f t="shared" si="94"/>
        <v>1.0513622379273517</v>
      </c>
      <c r="H403" s="9">
        <f t="shared" si="95"/>
        <v>3.3024833010608998</v>
      </c>
      <c r="I403" s="9">
        <f t="shared" si="96"/>
        <v>3.69148732909402</v>
      </c>
      <c r="J403" s="9">
        <f t="shared" si="97"/>
        <v>2.34574366454701</v>
      </c>
      <c r="K403" s="11">
        <f t="shared" si="98"/>
        <v>0.31347962382445144</v>
      </c>
      <c r="L403" s="11">
        <f t="shared" si="99"/>
        <v>0.2808988764044944</v>
      </c>
      <c r="M403" s="11">
        <f t="shared" si="100"/>
        <v>0.43859649122807021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-0.27715232217771002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0.23288514336455773</v>
      </c>
      <c r="Q403" s="11">
        <f>2*'OddsRatio_working_3-way'!K403*'OddsRatio_working_3-way'!L403*'OddsRatio_working_3-way'!M403</f>
        <v>7.7242170270168414E-2</v>
      </c>
      <c r="R403" s="11">
        <f t="shared" si="101"/>
        <v>0</v>
      </c>
      <c r="S403" s="11">
        <f t="shared" si="102"/>
        <v>-0.84027852097602784</v>
      </c>
      <c r="T403" s="11">
        <f t="shared" si="103"/>
        <v>-0.27869934360730614</v>
      </c>
      <c r="U403" s="11">
        <f>'OddsRatio_working_3-way'!S403-'OddsRatio_working_3-way'!R403^2/3</f>
        <v>-0.84027852097602784</v>
      </c>
      <c r="V403" s="11">
        <f>'OddsRatio_working_3-way'!S403*'OddsRatio_working_3-way'!R403/3-2*'OddsRatio_working_3-way'!R403^3/27-'OddsRatio_working_3-way'!T403</f>
        <v>0.27869934360730614</v>
      </c>
      <c r="W403" s="11">
        <f>'OddsRatio_working_3-way'!V403^2+4*'OddsRatio_working_3-way'!U403^3/27</f>
        <v>-1.0222049015075313E-2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0.14823576925140117</v>
      </c>
      <c r="Y403" s="11">
        <f>IF('OddsRatio_working_3-way'!W403&gt;=0,IF('OddsRatio_working_3-way'!V403+SQRT('OddsRatio_working_3-way'!W403)&gt;0,0,PI()),ACOS('OddsRatio_working_3-way'!V403/(2*'OddsRatio_working_3-way'!X403)))</f>
        <v>0.34800684003352589</v>
      </c>
      <c r="Z403" s="11">
        <f>'OddsRatio_working_3-way'!X403^(1/3)*COS('OddsRatio_working_3-way'!Y403/3)</f>
        <v>0.52568111896367586</v>
      </c>
      <c r="AA403" s="11">
        <f>'OddsRatio_working_3-way'!X403^(1/3)*COS(('OddsRatio_working_3-way'!Y403+2*PI())/3)</f>
        <v>-0.31588913267499924</v>
      </c>
      <c r="AB403" s="11">
        <f>'OddsRatio_working_3-way'!X403^(1/3)*COS(('OddsRatio_working_3-way'!Y403+4*PI())/3)</f>
        <v>-0.20979198628867693</v>
      </c>
      <c r="AC403" s="11">
        <f>'OddsRatio_working_3-way'!X403^(1/3)*SIN('OddsRatio_working_3-way'!Y403/3)</f>
        <v>6.1255216026394513E-2</v>
      </c>
      <c r="AD403" s="11">
        <f>'OddsRatio_working_3-way'!X403^(1/3)*SIN(('OddsRatio_working_3-way'!Y403+2*PI())/3)</f>
        <v>0.42462559529917571</v>
      </c>
      <c r="AE403" s="11">
        <f>'OddsRatio_working_3-way'!X403^(1/3)*SIN(('OddsRatio_working_3-way'!Y403+4*PI())/3)</f>
        <v>-0.48588081132557004</v>
      </c>
      <c r="AF403" s="11">
        <f>-'OddsRatio_working_3-way'!U403/(3*'OddsRatio_working_3-way'!X403^(1/3))*COS(('OddsRatio_working_3-way'!Y403)/3)</f>
        <v>0.52568111896367586</v>
      </c>
      <c r="AG403" s="11">
        <f>-'OddsRatio_working_3-way'!U403/(3*'OddsRatio_working_3-way'!X403^(1/3))*COS(('OddsRatio_working_3-way'!Y403+2*PI())/3)</f>
        <v>-0.31588913267499924</v>
      </c>
      <c r="AH403" s="11">
        <f>-'OddsRatio_working_3-way'!U403/(3*'OddsRatio_working_3-way'!X403^(1/3))*COS(('OddsRatio_working_3-way'!Y403+4*PI())/3)</f>
        <v>-0.20979198628867693</v>
      </c>
      <c r="AI403" s="11">
        <f>'OddsRatio_working_3-way'!U403/(3*'OddsRatio_working_3-way'!X403^(1/3))*SIN(('OddsRatio_working_3-way'!Y403)/3)</f>
        <v>-6.1255216026394513E-2</v>
      </c>
      <c r="AJ403" s="11">
        <f>'OddsRatio_working_3-way'!U403/(3*'OddsRatio_working_3-way'!X403^(1/3))*SIN(('OddsRatio_working_3-way'!Y403+2*PI())/3)</f>
        <v>-0.42462559529917571</v>
      </c>
      <c r="AK403" s="11">
        <f>'OddsRatio_working_3-way'!U403/(3*'OddsRatio_working_3-way'!X403^(1/3))*SIN(('OddsRatio_working_3-way'!Y403+4*PI())/3)</f>
        <v>0.48588081132557004</v>
      </c>
      <c r="AL403" s="11">
        <f>'OddsRatio_working_3-way'!Z403+'OddsRatio_working_3-way'!AF403</f>
        <v>1.0513622379273517</v>
      </c>
      <c r="AM403" s="11">
        <f>'OddsRatio_working_3-way'!AA403+'OddsRatio_working_3-way'!AG403</f>
        <v>-0.63177826534999848</v>
      </c>
      <c r="AN403" s="11">
        <f>'OddsRatio_working_3-way'!AB403+'OddsRatio_working_3-way'!AH403</f>
        <v>-0.41958397257735386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1.0513622379273517</v>
      </c>
      <c r="AS403" s="11">
        <f>IF(('OddsRatio_working_3-way'!X403=0),IF(Q403&gt;0,-Q403^(1/3),(-Q403)^(1/3)),'OddsRatio_working_3-way'!AM403-'OddsRatio_working_3-way'!R403/3)</f>
        <v>-0.63177826534999848</v>
      </c>
      <c r="AT403" s="11">
        <f>IF(('OddsRatio_working_3-way'!X403=0),IF(Q403&gt;0,-Q403^(1/3),(-Q403)^(1/3)),'OddsRatio_working_3-way'!AN403-'OddsRatio_working_3-way'!R403/3)</f>
        <v>-0.41958397257735386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9">
        <f t="shared" si="91"/>
        <v>0.25386531410559654</v>
      </c>
      <c r="E404" s="9">
        <f t="shared" si="92"/>
        <v>0.24984195266229597</v>
      </c>
      <c r="F404" s="9">
        <f t="shared" si="93"/>
        <v>0.49629273323210754</v>
      </c>
      <c r="G404" s="9">
        <f t="shared" si="94"/>
        <v>1.0572289989676256</v>
      </c>
      <c r="H404" s="9">
        <f t="shared" si="95"/>
        <v>3.9390966171299993</v>
      </c>
      <c r="I404" s="9">
        <f t="shared" si="96"/>
        <v>4.002530357068057</v>
      </c>
      <c r="J404" s="9">
        <f t="shared" si="97"/>
        <v>2.0149398390089206</v>
      </c>
      <c r="K404" s="11">
        <f t="shared" si="98"/>
        <v>0.26455026455026459</v>
      </c>
      <c r="L404" s="11">
        <f t="shared" si="99"/>
        <v>0.26041666666666669</v>
      </c>
      <c r="M404" s="11">
        <f t="shared" si="100"/>
        <v>0.51020408163265307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-0.26641291437209813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0.23128464348702446</v>
      </c>
      <c r="Q404" s="11">
        <f>2*'OddsRatio_working_3-way'!K404*'OddsRatio_working_3-way'!L404*'OddsRatio_working_3-way'!M404</f>
        <v>7.0299283734657908E-2</v>
      </c>
      <c r="R404" s="11">
        <f t="shared" si="101"/>
        <v>0</v>
      </c>
      <c r="S404" s="11">
        <f t="shared" si="102"/>
        <v>-0.86814351335832718</v>
      </c>
      <c r="T404" s="11">
        <f t="shared" si="103"/>
        <v>-0.26387340831560102</v>
      </c>
      <c r="U404" s="11">
        <f>'OddsRatio_working_3-way'!S404-'OddsRatio_working_3-way'!R404^2/3</f>
        <v>-0.86814351335832718</v>
      </c>
      <c r="V404" s="11">
        <f>'OddsRatio_working_3-way'!S404*'OddsRatio_working_3-way'!R404/3-2*'OddsRatio_working_3-way'!R404^3/27-'OddsRatio_working_3-way'!T404</f>
        <v>0.26387340831560102</v>
      </c>
      <c r="W404" s="11">
        <f>'OddsRatio_working_3-way'!V404^2+4*'OddsRatio_working_3-way'!U404^3/27</f>
        <v>-2.7303633992887585E-2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0.15567017184497764</v>
      </c>
      <c r="Y404" s="11">
        <f>IF('OddsRatio_working_3-way'!W404&gt;=0,IF('OddsRatio_working_3-way'!V404+SQRT('OddsRatio_working_3-way'!W404)&gt;0,0,PI()),ACOS('OddsRatio_working_3-way'!V404/(2*'OddsRatio_working_3-way'!X404)))</f>
        <v>0.55946336309928801</v>
      </c>
      <c r="Z404" s="11">
        <f>'OddsRatio_working_3-way'!X404^(1/3)*COS('OddsRatio_working_3-way'!Y404/3)</f>
        <v>0.52861449948381278</v>
      </c>
      <c r="AA404" s="11">
        <f>'OddsRatio_working_3-way'!X404^(1/3)*COS(('OddsRatio_working_3-way'!Y404+2*PI())/3)</f>
        <v>-0.35068381798347487</v>
      </c>
      <c r="AB404" s="11">
        <f>'OddsRatio_working_3-way'!X404^(1/3)*COS(('OddsRatio_working_3-way'!Y404+4*PI())/3)</f>
        <v>-0.17793068150033806</v>
      </c>
      <c r="AC404" s="11">
        <f>'OddsRatio_working_3-way'!X404^(1/3)*SIN('OddsRatio_working_3-way'!Y404/3)</f>
        <v>9.9739069851891307E-2</v>
      </c>
      <c r="AD404" s="11">
        <f>'OddsRatio_working_3-way'!X404^(1/3)*SIN(('OddsRatio_working_3-way'!Y404+2*PI())/3)</f>
        <v>0.4079240504358323</v>
      </c>
      <c r="AE404" s="11">
        <f>'OddsRatio_working_3-way'!X404^(1/3)*SIN(('OddsRatio_working_3-way'!Y404+4*PI())/3)</f>
        <v>-0.50766312028772353</v>
      </c>
      <c r="AF404" s="11">
        <f>-'OddsRatio_working_3-way'!U404/(3*'OddsRatio_working_3-way'!X404^(1/3))*COS(('OddsRatio_working_3-way'!Y404)/3)</f>
        <v>0.52861449948381278</v>
      </c>
      <c r="AG404" s="11">
        <f>-'OddsRatio_working_3-way'!U404/(3*'OddsRatio_working_3-way'!X404^(1/3))*COS(('OddsRatio_working_3-way'!Y404+2*PI())/3)</f>
        <v>-0.35068381798347487</v>
      </c>
      <c r="AH404" s="11">
        <f>-'OddsRatio_working_3-way'!U404/(3*'OddsRatio_working_3-way'!X404^(1/3))*COS(('OddsRatio_working_3-way'!Y404+4*PI())/3)</f>
        <v>-0.17793068150033806</v>
      </c>
      <c r="AI404" s="11">
        <f>'OddsRatio_working_3-way'!U404/(3*'OddsRatio_working_3-way'!X404^(1/3))*SIN(('OddsRatio_working_3-way'!Y404)/3)</f>
        <v>-9.9739069851891307E-2</v>
      </c>
      <c r="AJ404" s="11">
        <f>'OddsRatio_working_3-way'!U404/(3*'OddsRatio_working_3-way'!X404^(1/3))*SIN(('OddsRatio_working_3-way'!Y404+2*PI())/3)</f>
        <v>-0.4079240504358323</v>
      </c>
      <c r="AK404" s="11">
        <f>'OddsRatio_working_3-way'!U404/(3*'OddsRatio_working_3-way'!X404^(1/3))*SIN(('OddsRatio_working_3-way'!Y404+4*PI())/3)</f>
        <v>0.50766312028772353</v>
      </c>
      <c r="AL404" s="11">
        <f>'OddsRatio_working_3-way'!Z404+'OddsRatio_working_3-way'!AF404</f>
        <v>1.0572289989676256</v>
      </c>
      <c r="AM404" s="11">
        <f>'OddsRatio_working_3-way'!AA404+'OddsRatio_working_3-way'!AG404</f>
        <v>-0.70136763596694973</v>
      </c>
      <c r="AN404" s="11">
        <f>'OddsRatio_working_3-way'!AB404+'OddsRatio_working_3-way'!AH404</f>
        <v>-0.35586136300067611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1.0572289989676256</v>
      </c>
      <c r="AS404" s="11">
        <f>IF(('OddsRatio_working_3-way'!X404=0),IF(Q404&gt;0,-Q404^(1/3),(-Q404)^(1/3)),'OddsRatio_working_3-way'!AM404-'OddsRatio_working_3-way'!R404/3)</f>
        <v>-0.70136763596694973</v>
      </c>
      <c r="AT404" s="11">
        <f>IF(('OddsRatio_working_3-way'!X404=0),IF(Q404&gt;0,-Q404^(1/3),(-Q404)^(1/3)),'OddsRatio_working_3-way'!AN404-'OddsRatio_working_3-way'!R404/3)</f>
        <v>-0.35586136300067611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9">
        <f t="shared" si="91"/>
        <v>0.34075951596072429</v>
      </c>
      <c r="E405" s="9">
        <f t="shared" si="92"/>
        <v>0.2907564492611292</v>
      </c>
      <c r="F405" s="9">
        <f t="shared" si="93"/>
        <v>0.36848403477814656</v>
      </c>
      <c r="G405" s="9">
        <f t="shared" si="94"/>
        <v>1.0514244063011624</v>
      </c>
      <c r="H405" s="9">
        <f t="shared" si="95"/>
        <v>2.9346209075941383</v>
      </c>
      <c r="I405" s="9">
        <f t="shared" si="96"/>
        <v>3.4393046226186961</v>
      </c>
      <c r="J405" s="9">
        <f t="shared" si="97"/>
        <v>2.7138217822708945</v>
      </c>
      <c r="K405" s="11">
        <f t="shared" si="98"/>
        <v>0.35211267605633806</v>
      </c>
      <c r="L405" s="11">
        <f t="shared" si="99"/>
        <v>0.30120481927710846</v>
      </c>
      <c r="M405" s="11">
        <f t="shared" si="100"/>
        <v>0.38022813688212931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-0.28059584775131152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0.2334889819009342</v>
      </c>
      <c r="Q405" s="11">
        <f>2*'OddsRatio_working_3-way'!K405*'OddsRatio_working_3-way'!L405*'OddsRatio_working_3-way'!M405</f>
        <v>8.0652498065953121E-2</v>
      </c>
      <c r="R405" s="11">
        <f t="shared" si="101"/>
        <v>0</v>
      </c>
      <c r="S405" s="11">
        <f t="shared" si="102"/>
        <v>-0.83211844997746531</v>
      </c>
      <c r="T405" s="11">
        <f t="shared" si="103"/>
        <v>-0.28743297063124895</v>
      </c>
      <c r="U405" s="11">
        <f>'OddsRatio_working_3-way'!S405-'OddsRatio_working_3-way'!R405^2/3</f>
        <v>-0.83211844997746531</v>
      </c>
      <c r="V405" s="11">
        <f>'OddsRatio_working_3-way'!S405*'OddsRatio_working_3-way'!R405/3-2*'OddsRatio_working_3-way'!R405^3/27-'OddsRatio_working_3-way'!T405</f>
        <v>0.28743297063124895</v>
      </c>
      <c r="W405" s="11">
        <f>'OddsRatio_working_3-way'!V405^2+4*'OddsRatio_working_3-way'!U405^3/27</f>
        <v>-2.7417518049305534E-3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0.14608171036344264</v>
      </c>
      <c r="Y405" s="11">
        <f>IF('OddsRatio_working_3-way'!W405&gt;=0,IF('OddsRatio_working_3-way'!V405+SQRT('OddsRatio_working_3-way'!W405)&gt;0,0,PI()),ACOS('OddsRatio_working_3-way'!V405/(2*'OddsRatio_working_3-way'!X405)))</f>
        <v>0.18019429338424087</v>
      </c>
      <c r="Z405" s="11">
        <f>'OddsRatio_working_3-way'!X405^(1/3)*COS('OddsRatio_working_3-way'!Y405/3)</f>
        <v>0.5257122031505812</v>
      </c>
      <c r="AA405" s="11">
        <f>'OddsRatio_working_3-way'!X405^(1/3)*COS(('OddsRatio_working_3-way'!Y405+2*PI())/3)</f>
        <v>-0.29023532888885584</v>
      </c>
      <c r="AB405" s="11">
        <f>'OddsRatio_working_3-way'!X405^(1/3)*COS(('OddsRatio_working_3-way'!Y405+4*PI())/3)</f>
        <v>-0.23547687426172548</v>
      </c>
      <c r="AC405" s="11">
        <f>'OddsRatio_working_3-way'!X405^(1/3)*SIN('OddsRatio_working_3-way'!Y405/3)</f>
        <v>3.1614808519381699E-2</v>
      </c>
      <c r="AD405" s="11">
        <f>'OddsRatio_working_3-way'!X405^(1/3)*SIN(('OddsRatio_working_3-way'!Y405+2*PI())/3)</f>
        <v>0.43947271874819804</v>
      </c>
      <c r="AE405" s="11">
        <f>'OddsRatio_working_3-way'!X405^(1/3)*SIN(('OddsRatio_working_3-way'!Y405+4*PI())/3)</f>
        <v>-0.47108752726757974</v>
      </c>
      <c r="AF405" s="11">
        <f>-'OddsRatio_working_3-way'!U405/(3*'OddsRatio_working_3-way'!X405^(1/3))*COS(('OddsRatio_working_3-way'!Y405)/3)</f>
        <v>0.5257122031505812</v>
      </c>
      <c r="AG405" s="11">
        <f>-'OddsRatio_working_3-way'!U405/(3*'OddsRatio_working_3-way'!X405^(1/3))*COS(('OddsRatio_working_3-way'!Y405+2*PI())/3)</f>
        <v>-0.29023532888885584</v>
      </c>
      <c r="AH405" s="11">
        <f>-'OddsRatio_working_3-way'!U405/(3*'OddsRatio_working_3-way'!X405^(1/3))*COS(('OddsRatio_working_3-way'!Y405+4*PI())/3)</f>
        <v>-0.23547687426172548</v>
      </c>
      <c r="AI405" s="11">
        <f>'OddsRatio_working_3-way'!U405/(3*'OddsRatio_working_3-way'!X405^(1/3))*SIN(('OddsRatio_working_3-way'!Y405)/3)</f>
        <v>-3.1614808519381699E-2</v>
      </c>
      <c r="AJ405" s="11">
        <f>'OddsRatio_working_3-way'!U405/(3*'OddsRatio_working_3-way'!X405^(1/3))*SIN(('OddsRatio_working_3-way'!Y405+2*PI())/3)</f>
        <v>-0.43947271874819804</v>
      </c>
      <c r="AK405" s="11">
        <f>'OddsRatio_working_3-way'!U405/(3*'OddsRatio_working_3-way'!X405^(1/3))*SIN(('OddsRatio_working_3-way'!Y405+4*PI())/3)</f>
        <v>0.47108752726757974</v>
      </c>
      <c r="AL405" s="11">
        <f>'OddsRatio_working_3-way'!Z405+'OddsRatio_working_3-way'!AF405</f>
        <v>1.0514244063011624</v>
      </c>
      <c r="AM405" s="11">
        <f>'OddsRatio_working_3-way'!AA405+'OddsRatio_working_3-way'!AG405</f>
        <v>-0.58047065777771167</v>
      </c>
      <c r="AN405" s="11">
        <f>'OddsRatio_working_3-way'!AB405+'OddsRatio_working_3-way'!AH405</f>
        <v>-0.47095374852345095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1.0514244063011624</v>
      </c>
      <c r="AS405" s="11">
        <f>IF(('OddsRatio_working_3-way'!X405=0),IF(Q405&gt;0,-Q405^(1/3),(-Q405)^(1/3)),'OddsRatio_working_3-way'!AM405-'OddsRatio_working_3-way'!R405/3)</f>
        <v>-0.58047065777771167</v>
      </c>
      <c r="AT405" s="11">
        <f>IF(('OddsRatio_working_3-way'!X405=0),IF(Q405&gt;0,-Q405^(1/3),(-Q405)^(1/3)),'OddsRatio_working_3-way'!AN405-'OddsRatio_working_3-way'!R405/3)</f>
        <v>-0.47095374852345095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9">
        <f t="shared" si="91"/>
        <v>0.47398921933912286</v>
      </c>
      <c r="E406" s="9">
        <f t="shared" si="92"/>
        <v>0.30265814062454072</v>
      </c>
      <c r="F406" s="9">
        <f t="shared" si="93"/>
        <v>0.22335264003633631</v>
      </c>
      <c r="G406" s="9">
        <f t="shared" si="94"/>
        <v>1.05690726246251</v>
      </c>
      <c r="H406" s="9">
        <f t="shared" si="95"/>
        <v>2.1097526255856351</v>
      </c>
      <c r="I406" s="9">
        <f t="shared" si="96"/>
        <v>3.3040578321682719</v>
      </c>
      <c r="J406" s="9">
        <f t="shared" si="97"/>
        <v>4.4772248935016581</v>
      </c>
      <c r="K406" s="11">
        <f t="shared" si="98"/>
        <v>0.48780487804878053</v>
      </c>
      <c r="L406" s="11">
        <f t="shared" si="99"/>
        <v>0.31446540880503143</v>
      </c>
      <c r="M406" s="11">
        <f t="shared" si="100"/>
        <v>0.23310023310023309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-0.26927957760907595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0.23313599015393771</v>
      </c>
      <c r="Q406" s="11">
        <f>2*'OddsRatio_working_3-way'!K406*'OddsRatio_working_3-way'!L406*'OddsRatio_working_3-way'!M406</f>
        <v>7.1514107409183347E-2</v>
      </c>
      <c r="R406" s="11">
        <f t="shared" si="101"/>
        <v>0</v>
      </c>
      <c r="S406" s="11">
        <f t="shared" si="102"/>
        <v>-0.86577672255706917</v>
      </c>
      <c r="T406" s="11">
        <f t="shared" si="103"/>
        <v>-0.26557568176597213</v>
      </c>
      <c r="U406" s="11">
        <f>'OddsRatio_working_3-way'!S406-'OddsRatio_working_3-way'!R406^2/3</f>
        <v>-0.86577672255706917</v>
      </c>
      <c r="V406" s="11">
        <f>'OddsRatio_working_3-way'!S406*'OddsRatio_working_3-way'!R406/3-2*'OddsRatio_working_3-way'!R406^3/27-'OddsRatio_working_3-way'!T406</f>
        <v>0.26557568176597213</v>
      </c>
      <c r="W406" s="11">
        <f>'OddsRatio_working_3-way'!V406^2+4*'OddsRatio_working_3-way'!U406^3/27</f>
        <v>-2.5611732177874574E-2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0.15503400830409395</v>
      </c>
      <c r="Y406" s="11">
        <f>IF('OddsRatio_working_3-way'!W406&gt;=0,IF('OddsRatio_working_3-way'!V406+SQRT('OddsRatio_working_3-way'!W406)&gt;0,0,PI()),ACOS('OddsRatio_working_3-way'!V406/(2*'OddsRatio_working_3-way'!X406)))</f>
        <v>0.54233115235922669</v>
      </c>
      <c r="Z406" s="11">
        <f>'OddsRatio_working_3-way'!X406^(1/3)*COS('OddsRatio_working_3-way'!Y406/3)</f>
        <v>0.52845363123125499</v>
      </c>
      <c r="AA406" s="11">
        <f>'OddsRatio_working_3-way'!X406^(1/3)*COS(('OddsRatio_working_3-way'!Y406+2*PI())/3)</f>
        <v>-0.34787339574980197</v>
      </c>
      <c r="AB406" s="11">
        <f>'OddsRatio_working_3-way'!X406^(1/3)*COS(('OddsRatio_working_3-way'!Y406+4*PI())/3)</f>
        <v>-0.18058023548145311</v>
      </c>
      <c r="AC406" s="11">
        <f>'OddsRatio_working_3-way'!X406^(1/3)*SIN('OddsRatio_working_3-way'!Y406/3)</f>
        <v>9.658675111451466E-2</v>
      </c>
      <c r="AD406" s="11">
        <f>'OddsRatio_working_3-way'!X406^(1/3)*SIN(('OddsRatio_working_3-way'!Y406+2*PI())/3)</f>
        <v>0.40936089381114321</v>
      </c>
      <c r="AE406" s="11">
        <f>'OddsRatio_working_3-way'!X406^(1/3)*SIN(('OddsRatio_working_3-way'!Y406+4*PI())/3)</f>
        <v>-0.50594764492565769</v>
      </c>
      <c r="AF406" s="11">
        <f>-'OddsRatio_working_3-way'!U406/(3*'OddsRatio_working_3-way'!X406^(1/3))*COS(('OddsRatio_working_3-way'!Y406)/3)</f>
        <v>0.52845363123125499</v>
      </c>
      <c r="AG406" s="11">
        <f>-'OddsRatio_working_3-way'!U406/(3*'OddsRatio_working_3-way'!X406^(1/3))*COS(('OddsRatio_working_3-way'!Y406+2*PI())/3)</f>
        <v>-0.34787339574980197</v>
      </c>
      <c r="AH406" s="11">
        <f>-'OddsRatio_working_3-way'!U406/(3*'OddsRatio_working_3-way'!X406^(1/3))*COS(('OddsRatio_working_3-way'!Y406+4*PI())/3)</f>
        <v>-0.18058023548145311</v>
      </c>
      <c r="AI406" s="11">
        <f>'OddsRatio_working_3-way'!U406/(3*'OddsRatio_working_3-way'!X406^(1/3))*SIN(('OddsRatio_working_3-way'!Y406)/3)</f>
        <v>-9.658675111451466E-2</v>
      </c>
      <c r="AJ406" s="11">
        <f>'OddsRatio_working_3-way'!U406/(3*'OddsRatio_working_3-way'!X406^(1/3))*SIN(('OddsRatio_working_3-way'!Y406+2*PI())/3)</f>
        <v>-0.40936089381114321</v>
      </c>
      <c r="AK406" s="11">
        <f>'OddsRatio_working_3-way'!U406/(3*'OddsRatio_working_3-way'!X406^(1/3))*SIN(('OddsRatio_working_3-way'!Y406+4*PI())/3)</f>
        <v>0.50594764492565769</v>
      </c>
      <c r="AL406" s="11">
        <f>'OddsRatio_working_3-way'!Z406+'OddsRatio_working_3-way'!AF406</f>
        <v>1.05690726246251</v>
      </c>
      <c r="AM406" s="11">
        <f>'OddsRatio_working_3-way'!AA406+'OddsRatio_working_3-way'!AG406</f>
        <v>-0.69574679149960394</v>
      </c>
      <c r="AN406" s="11">
        <f>'OddsRatio_working_3-way'!AB406+'OddsRatio_working_3-way'!AH406</f>
        <v>-0.36116047096290621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1.05690726246251</v>
      </c>
      <c r="AS406" s="11">
        <f>IF(('OddsRatio_working_3-way'!X406=0),IF(Q406&gt;0,-Q406^(1/3),(-Q406)^(1/3)),'OddsRatio_working_3-way'!AM406-'OddsRatio_working_3-way'!R406/3)</f>
        <v>-0.69574679149960394</v>
      </c>
      <c r="AT406" s="11">
        <f>IF(('OddsRatio_working_3-way'!X406=0),IF(Q406&gt;0,-Q406^(1/3),(-Q406)^(1/3)),'OddsRatio_working_3-way'!AN406-'OddsRatio_working_3-way'!R406/3)</f>
        <v>-0.36116047096290621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9">
        <f t="shared" si="91"/>
        <v>0.42212360971867785</v>
      </c>
      <c r="E407" s="9">
        <f t="shared" si="92"/>
        <v>0.29024682333835083</v>
      </c>
      <c r="F407" s="9">
        <f t="shared" si="93"/>
        <v>0.28762956694297148</v>
      </c>
      <c r="G407" s="9">
        <f t="shared" si="94"/>
        <v>1.0450185806378187</v>
      </c>
      <c r="H407" s="9">
        <f t="shared" si="95"/>
        <v>2.3689743406355426</v>
      </c>
      <c r="I407" s="9">
        <f t="shared" si="96"/>
        <v>3.4453434786924961</v>
      </c>
      <c r="J407" s="9">
        <f t="shared" si="97"/>
        <v>3.4766940361116307</v>
      </c>
      <c r="K407" s="11">
        <f t="shared" si="98"/>
        <v>0.4329004329004329</v>
      </c>
      <c r="L407" s="11">
        <f t="shared" si="99"/>
        <v>0.29940119760479045</v>
      </c>
      <c r="M407" s="11">
        <f t="shared" si="100"/>
        <v>0.29673590504451036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-0.27941334949277541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0.23153046483240691</v>
      </c>
      <c r="Q407" s="11">
        <f>2*'OddsRatio_working_3-way'!K407*'OddsRatio_working_3-way'!L407*'OddsRatio_working_3-way'!M407</f>
        <v>7.6920420210101981E-2</v>
      </c>
      <c r="R407" s="11">
        <f t="shared" si="101"/>
        <v>0</v>
      </c>
      <c r="S407" s="11">
        <f t="shared" si="102"/>
        <v>-0.82863064793686037</v>
      </c>
      <c r="T407" s="11">
        <f t="shared" si="103"/>
        <v>-0.2752925740654022</v>
      </c>
      <c r="U407" s="11">
        <f>'OddsRatio_working_3-way'!S407-'OddsRatio_working_3-way'!R407^2/3</f>
        <v>-0.82863064793686037</v>
      </c>
      <c r="V407" s="11">
        <f>'OddsRatio_working_3-way'!S407*'OddsRatio_working_3-way'!R407/3-2*'OddsRatio_working_3-way'!R407^3/27-'OddsRatio_working_3-way'!T407</f>
        <v>0.2752925740654022</v>
      </c>
      <c r="W407" s="11">
        <f>'OddsRatio_working_3-way'!V407^2+4*'OddsRatio_working_3-way'!U407^3/27</f>
        <v>-8.5046100103464278E-3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0.14516422712388663</v>
      </c>
      <c r="Y407" s="11">
        <f>IF('OddsRatio_working_3-way'!W407&gt;=0,IF('OddsRatio_working_3-way'!V407+SQRT('OddsRatio_working_3-way'!W407)&gt;0,0,PI()),ACOS('OddsRatio_working_3-way'!V407/(2*'OddsRatio_working_3-way'!X407)))</f>
        <v>0.32324141060263645</v>
      </c>
      <c r="Z407" s="11">
        <f>'OddsRatio_working_3-way'!X407^(1/3)*COS('OddsRatio_working_3-way'!Y407/3)</f>
        <v>0.52250929031890936</v>
      </c>
      <c r="AA407" s="11">
        <f>'OddsRatio_working_3-way'!X407^(1/3)*COS(('OddsRatio_working_3-way'!Y407+2*PI())/3)</f>
        <v>-0.31020046348990404</v>
      </c>
      <c r="AB407" s="11">
        <f>'OddsRatio_working_3-way'!X407^(1/3)*COS(('OddsRatio_working_3-way'!Y407+4*PI())/3)</f>
        <v>-0.2123088268290054</v>
      </c>
      <c r="AC407" s="11">
        <f>'OddsRatio_working_3-way'!X407^(1/3)*SIN('OddsRatio_working_3-way'!Y407/3)</f>
        <v>5.6517762777583025E-2</v>
      </c>
      <c r="AD407" s="11">
        <f>'OddsRatio_working_3-way'!X407^(1/3)*SIN(('OddsRatio_working_3-way'!Y407+2*PI())/3)</f>
        <v>0.42424743774076246</v>
      </c>
      <c r="AE407" s="11">
        <f>'OddsRatio_working_3-way'!X407^(1/3)*SIN(('OddsRatio_working_3-way'!Y407+4*PI())/3)</f>
        <v>-0.48076520051834537</v>
      </c>
      <c r="AF407" s="11">
        <f>-'OddsRatio_working_3-way'!U407/(3*'OddsRatio_working_3-way'!X407^(1/3))*COS(('OddsRatio_working_3-way'!Y407)/3)</f>
        <v>0.52250929031890936</v>
      </c>
      <c r="AG407" s="11">
        <f>-'OddsRatio_working_3-way'!U407/(3*'OddsRatio_working_3-way'!X407^(1/3))*COS(('OddsRatio_working_3-way'!Y407+2*PI())/3)</f>
        <v>-0.31020046348990404</v>
      </c>
      <c r="AH407" s="11">
        <f>-'OddsRatio_working_3-way'!U407/(3*'OddsRatio_working_3-way'!X407^(1/3))*COS(('OddsRatio_working_3-way'!Y407+4*PI())/3)</f>
        <v>-0.2123088268290054</v>
      </c>
      <c r="AI407" s="11">
        <f>'OddsRatio_working_3-way'!U407/(3*'OddsRatio_working_3-way'!X407^(1/3))*SIN(('OddsRatio_working_3-way'!Y407)/3)</f>
        <v>-5.6517762777583025E-2</v>
      </c>
      <c r="AJ407" s="11">
        <f>'OddsRatio_working_3-way'!U407/(3*'OddsRatio_working_3-way'!X407^(1/3))*SIN(('OddsRatio_working_3-way'!Y407+2*PI())/3)</f>
        <v>-0.42424743774076246</v>
      </c>
      <c r="AK407" s="11">
        <f>'OddsRatio_working_3-way'!U407/(3*'OddsRatio_working_3-way'!X407^(1/3))*SIN(('OddsRatio_working_3-way'!Y407+4*PI())/3)</f>
        <v>0.48076520051834537</v>
      </c>
      <c r="AL407" s="11">
        <f>'OddsRatio_working_3-way'!Z407+'OddsRatio_working_3-way'!AF407</f>
        <v>1.0450185806378187</v>
      </c>
      <c r="AM407" s="11">
        <f>'OddsRatio_working_3-way'!AA407+'OddsRatio_working_3-way'!AG407</f>
        <v>-0.62040092697980809</v>
      </c>
      <c r="AN407" s="11">
        <f>'OddsRatio_working_3-way'!AB407+'OddsRatio_working_3-way'!AH407</f>
        <v>-0.4246176536580108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1.0450185806378187</v>
      </c>
      <c r="AS407" s="11">
        <f>IF(('OddsRatio_working_3-way'!X407=0),IF(Q407&gt;0,-Q407^(1/3),(-Q407)^(1/3)),'OddsRatio_working_3-way'!AM407-'OddsRatio_working_3-way'!R407/3)</f>
        <v>-0.62040092697980809</v>
      </c>
      <c r="AT407" s="11">
        <f>IF(('OddsRatio_working_3-way'!X407=0),IF(Q407&gt;0,-Q407^(1/3),(-Q407)^(1/3)),'OddsRatio_working_3-way'!AN407-'OddsRatio_working_3-way'!R407/3)</f>
        <v>-0.4246176536580108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9">
        <f t="shared" si="91"/>
        <v>0.83735671889219943</v>
      </c>
      <c r="E408" s="9">
        <f t="shared" si="92"/>
        <v>0.11692786627418429</v>
      </c>
      <c r="F408" s="9">
        <f t="shared" si="93"/>
        <v>4.5715414833616429E-2</v>
      </c>
      <c r="G408" s="9">
        <f t="shared" si="94"/>
        <v>1.1425538977614995</v>
      </c>
      <c r="H408" s="9">
        <f t="shared" si="95"/>
        <v>1.1942341626194548</v>
      </c>
      <c r="I408" s="9">
        <f t="shared" si="96"/>
        <v>8.5522812642035113</v>
      </c>
      <c r="J408" s="9">
        <f t="shared" si="97"/>
        <v>21.874459712102595</v>
      </c>
      <c r="K408" s="11">
        <f t="shared" si="98"/>
        <v>0.85470085470085477</v>
      </c>
      <c r="L408" s="11">
        <f t="shared" si="99"/>
        <v>0.13140604467805519</v>
      </c>
      <c r="M408" s="11">
        <f t="shared" si="100"/>
        <v>5.1894135962636222E-2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-0.11965661010802098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0.14600088793019053</v>
      </c>
      <c r="Q408" s="11">
        <f>2*'OddsRatio_working_3-way'!K408*'OddsRatio_working_3-way'!L408*'OddsRatio_working_3-way'!M408</f>
        <v>1.165675751937649E-2</v>
      </c>
      <c r="R408" s="11">
        <f t="shared" si="101"/>
        <v>0</v>
      </c>
      <c r="S408" s="11">
        <f t="shared" si="102"/>
        <v>-1.2201656707338362</v>
      </c>
      <c r="T408" s="11">
        <f t="shared" si="103"/>
        <v>-9.7418416825056781E-2</v>
      </c>
      <c r="U408" s="11">
        <f>'OddsRatio_working_3-way'!S408-'OddsRatio_working_3-way'!R408^2/3</f>
        <v>-1.2201656707338362</v>
      </c>
      <c r="V408" s="11">
        <f>'OddsRatio_working_3-way'!S408*'OddsRatio_working_3-way'!R408/3-2*'OddsRatio_working_3-way'!R408^3/27-'OddsRatio_working_3-way'!T408</f>
        <v>9.7418416825056781E-2</v>
      </c>
      <c r="W408" s="11">
        <f>'OddsRatio_working_3-way'!V408^2+4*'OddsRatio_working_3-way'!U408^3/27</f>
        <v>-0.25963377849597086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0.25938587395648177</v>
      </c>
      <c r="Y408" s="11">
        <f>IF('OddsRatio_working_3-way'!W408&gt;=0,IF('OddsRatio_working_3-way'!V408+SQRT('OddsRatio_working_3-way'!W408)&gt;0,0,PI()),ACOS('OddsRatio_working_3-way'!V408/(2*'OddsRatio_working_3-way'!X408)))</f>
        <v>1.3818880908094293</v>
      </c>
      <c r="Z408" s="11">
        <f>'OddsRatio_working_3-way'!X408^(1/3)*COS('OddsRatio_working_3-way'!Y408/3)</f>
        <v>0.57127694888074987</v>
      </c>
      <c r="AA408" s="11">
        <f>'OddsRatio_working_3-way'!X408^(1/3)*COS(('OddsRatio_working_3-way'!Y408+2*PI())/3)</f>
        <v>-0.53114489684432131</v>
      </c>
      <c r="AB408" s="11">
        <f>'OddsRatio_working_3-way'!X408^(1/3)*COS(('OddsRatio_working_3-way'!Y408+4*PI())/3)</f>
        <v>-4.0132052036428757E-2</v>
      </c>
      <c r="AC408" s="11">
        <f>'OddsRatio_working_3-way'!X408^(1/3)*SIN('OddsRatio_working_3-way'!Y408/3)</f>
        <v>0.28348639812540094</v>
      </c>
      <c r="AD408" s="11">
        <f>'OddsRatio_working_3-way'!X408^(1/3)*SIN(('OddsRatio_working_3-way'!Y408+2*PI())/3)</f>
        <v>0.35299715126449316</v>
      </c>
      <c r="AE408" s="11">
        <f>'OddsRatio_working_3-way'!X408^(1/3)*SIN(('OddsRatio_working_3-way'!Y408+4*PI())/3)</f>
        <v>-0.63648354938989393</v>
      </c>
      <c r="AF408" s="11">
        <f>-'OddsRatio_working_3-way'!U408/(3*'OddsRatio_working_3-way'!X408^(1/3))*COS(('OddsRatio_working_3-way'!Y408)/3)</f>
        <v>0.57127694888074965</v>
      </c>
      <c r="AG408" s="11">
        <f>-'OddsRatio_working_3-way'!U408/(3*'OddsRatio_working_3-way'!X408^(1/3))*COS(('OddsRatio_working_3-way'!Y408+2*PI())/3)</f>
        <v>-0.53114489684432109</v>
      </c>
      <c r="AH408" s="11">
        <f>-'OddsRatio_working_3-way'!U408/(3*'OddsRatio_working_3-way'!X408^(1/3))*COS(('OddsRatio_working_3-way'!Y408+4*PI())/3)</f>
        <v>-4.0132052036428743E-2</v>
      </c>
      <c r="AI408" s="11">
        <f>'OddsRatio_working_3-way'!U408/(3*'OddsRatio_working_3-way'!X408^(1/3))*SIN(('OddsRatio_working_3-way'!Y408)/3)</f>
        <v>-0.28348639812540083</v>
      </c>
      <c r="AJ408" s="11">
        <f>'OddsRatio_working_3-way'!U408/(3*'OddsRatio_working_3-way'!X408^(1/3))*SIN(('OddsRatio_working_3-way'!Y408+2*PI())/3)</f>
        <v>-0.35299715126449305</v>
      </c>
      <c r="AK408" s="11">
        <f>'OddsRatio_working_3-way'!U408/(3*'OddsRatio_working_3-way'!X408^(1/3))*SIN(('OddsRatio_working_3-way'!Y408+4*PI())/3)</f>
        <v>0.63648354938989371</v>
      </c>
      <c r="AL408" s="11">
        <f>'OddsRatio_working_3-way'!Z408+'OddsRatio_working_3-way'!AF408</f>
        <v>1.1425538977614995</v>
      </c>
      <c r="AM408" s="11">
        <f>'OddsRatio_working_3-way'!AA408+'OddsRatio_working_3-way'!AG408</f>
        <v>-1.0622897936886424</v>
      </c>
      <c r="AN408" s="11">
        <f>'OddsRatio_working_3-way'!AB408+'OddsRatio_working_3-way'!AH408</f>
        <v>-8.0264104072857501E-2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1.1425538977614995</v>
      </c>
      <c r="AS408" s="11">
        <f>IF(('OddsRatio_working_3-way'!X408=0),IF(Q408&gt;0,-Q408^(1/3),(-Q408)^(1/3)),'OddsRatio_working_3-way'!AM408-'OddsRatio_working_3-way'!R408/3)</f>
        <v>-1.0622897936886424</v>
      </c>
      <c r="AT408" s="11">
        <f>IF(('OddsRatio_working_3-way'!X408=0),IF(Q408&gt;0,-Q408^(1/3),(-Q408)^(1/3)),'OddsRatio_working_3-way'!AN408-'OddsRatio_working_3-way'!R408/3)</f>
        <v>-8.0264104072857501E-2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9">
        <f t="shared" si="91"/>
        <v>0.12930944781832784</v>
      </c>
      <c r="E409" s="9">
        <f t="shared" si="92"/>
        <v>0.19832427422724511</v>
      </c>
      <c r="F409" s="9">
        <f t="shared" si="93"/>
        <v>0.67236627795442705</v>
      </c>
      <c r="G409" s="9">
        <f t="shared" si="94"/>
        <v>1.1074649636259579</v>
      </c>
      <c r="H409" s="9">
        <f t="shared" si="95"/>
        <v>7.7333869788458234</v>
      </c>
      <c r="I409" s="9">
        <f t="shared" si="96"/>
        <v>5.0422471172347469</v>
      </c>
      <c r="J409" s="9">
        <f t="shared" si="97"/>
        <v>1.4872845839954216</v>
      </c>
      <c r="K409" s="11">
        <f t="shared" si="98"/>
        <v>0.14124293785310735</v>
      </c>
      <c r="L409" s="11">
        <f t="shared" si="99"/>
        <v>0.21505376344086019</v>
      </c>
      <c r="M409" s="11">
        <f t="shared" si="100"/>
        <v>0.69444444444444442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-0.20596831568218488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0.21452220399732699</v>
      </c>
      <c r="Q409" s="11">
        <f>2*'OddsRatio_working_3-way'!K409*'OddsRatio_working_3-way'!L409*'OddsRatio_working_3-way'!M409</f>
        <v>4.2187257423269807E-2</v>
      </c>
      <c r="R409" s="11">
        <f t="shared" si="101"/>
        <v>0</v>
      </c>
      <c r="S409" s="11">
        <f t="shared" si="102"/>
        <v>-1.0415301173231954</v>
      </c>
      <c r="T409" s="11">
        <f t="shared" si="103"/>
        <v>-0.2048240152061348</v>
      </c>
      <c r="U409" s="11">
        <f>'OddsRatio_working_3-way'!S409-'OddsRatio_working_3-way'!R409^2/3</f>
        <v>-1.0415301173231954</v>
      </c>
      <c r="V409" s="11">
        <f>'OddsRatio_working_3-way'!S409*'OddsRatio_working_3-way'!R409/3-2*'OddsRatio_working_3-way'!R409^3/27-'OddsRatio_working_3-way'!T409</f>
        <v>0.2048240152061348</v>
      </c>
      <c r="W409" s="11">
        <f>'OddsRatio_working_3-way'!V409^2+4*'OddsRatio_working_3-way'!U409^3/27</f>
        <v>-0.12543026842459357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0.20456242667567065</v>
      </c>
      <c r="Y409" s="11">
        <f>IF('OddsRatio_working_3-way'!W409&gt;=0,IF('OddsRatio_working_3-way'!V409+SQRT('OddsRatio_working_3-way'!W409)&gt;0,0,PI()),ACOS('OddsRatio_working_3-way'!V409/(2*'OddsRatio_working_3-way'!X409)))</f>
        <v>1.0464590948396983</v>
      </c>
      <c r="Z409" s="11">
        <f>'OddsRatio_working_3-way'!X409^(1/3)*COS('OddsRatio_working_3-way'!Y409/3)</f>
        <v>0.55373248181297885</v>
      </c>
      <c r="AA409" s="11">
        <f>'OddsRatio_working_3-way'!X409^(1/3)*COS(('OddsRatio_working_3-way'!Y409+2*PI())/3)</f>
        <v>-0.45127318821572965</v>
      </c>
      <c r="AB409" s="11">
        <f>'OddsRatio_working_3-way'!X409^(1/3)*COS(('OddsRatio_working_3-way'!Y409+4*PI())/3)</f>
        <v>-0.1024592935972494</v>
      </c>
      <c r="AC409" s="11">
        <f>'OddsRatio_working_3-way'!X409^(1/3)*SIN('OddsRatio_working_3-way'!Y409/3)</f>
        <v>0.20138779595506151</v>
      </c>
      <c r="AD409" s="11">
        <f>'OddsRatio_working_3-way'!X409^(1/3)*SIN(('OddsRatio_working_3-way'!Y409+2*PI())/3)</f>
        <v>0.37885249817311367</v>
      </c>
      <c r="AE409" s="11">
        <f>'OddsRatio_working_3-way'!X409^(1/3)*SIN(('OddsRatio_working_3-way'!Y409+4*PI())/3)</f>
        <v>-0.58024029412817502</v>
      </c>
      <c r="AF409" s="11">
        <f>-'OddsRatio_working_3-way'!U409/(3*'OddsRatio_working_3-way'!X409^(1/3))*COS(('OddsRatio_working_3-way'!Y409)/3)</f>
        <v>0.55373248181297896</v>
      </c>
      <c r="AG409" s="11">
        <f>-'OddsRatio_working_3-way'!U409/(3*'OddsRatio_working_3-way'!X409^(1/3))*COS(('OddsRatio_working_3-way'!Y409+2*PI())/3)</f>
        <v>-0.45127318821572976</v>
      </c>
      <c r="AH409" s="11">
        <f>-'OddsRatio_working_3-way'!U409/(3*'OddsRatio_working_3-way'!X409^(1/3))*COS(('OddsRatio_working_3-way'!Y409+4*PI())/3)</f>
        <v>-0.10245929359724941</v>
      </c>
      <c r="AI409" s="11">
        <f>'OddsRatio_working_3-way'!U409/(3*'OddsRatio_working_3-way'!X409^(1/3))*SIN(('OddsRatio_working_3-way'!Y409)/3)</f>
        <v>-0.20138779595506157</v>
      </c>
      <c r="AJ409" s="11">
        <f>'OddsRatio_working_3-way'!U409/(3*'OddsRatio_working_3-way'!X409^(1/3))*SIN(('OddsRatio_working_3-way'!Y409+2*PI())/3)</f>
        <v>-0.37885249817311373</v>
      </c>
      <c r="AK409" s="11">
        <f>'OddsRatio_working_3-way'!U409/(3*'OddsRatio_working_3-way'!X409^(1/3))*SIN(('OddsRatio_working_3-way'!Y409+4*PI())/3)</f>
        <v>0.58024029412817513</v>
      </c>
      <c r="AL409" s="11">
        <f>'OddsRatio_working_3-way'!Z409+'OddsRatio_working_3-way'!AF409</f>
        <v>1.1074649636259579</v>
      </c>
      <c r="AM409" s="11">
        <f>'OddsRatio_working_3-way'!AA409+'OddsRatio_working_3-way'!AG409</f>
        <v>-0.90254637643145941</v>
      </c>
      <c r="AN409" s="11">
        <f>'OddsRatio_working_3-way'!AB409+'OddsRatio_working_3-way'!AH409</f>
        <v>-0.20491858719449879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1.1074649636259579</v>
      </c>
      <c r="AS409" s="11">
        <f>IF(('OddsRatio_working_3-way'!X409=0),IF(Q409&gt;0,-Q409^(1/3),(-Q409)^(1/3)),'OddsRatio_working_3-way'!AM409-'OddsRatio_working_3-way'!R409/3)</f>
        <v>-0.90254637643145941</v>
      </c>
      <c r="AT409" s="11">
        <f>IF(('OddsRatio_working_3-way'!X409=0),IF(Q409&gt;0,-Q409^(1/3),(-Q409)^(1/3)),'OddsRatio_working_3-way'!AN409-'OddsRatio_working_3-way'!R409/3)</f>
        <v>-0.20491858719449879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9">
        <f t="shared" si="91"/>
        <v>0.38679057832359726</v>
      </c>
      <c r="E410" s="9">
        <f t="shared" si="92"/>
        <v>0.34753334064441771</v>
      </c>
      <c r="F410" s="9">
        <f t="shared" si="93"/>
        <v>0.26567608103198498</v>
      </c>
      <c r="G410" s="9">
        <f t="shared" si="94"/>
        <v>1.043012094170972</v>
      </c>
      <c r="H410" s="9">
        <f t="shared" si="95"/>
        <v>2.5853783831398776</v>
      </c>
      <c r="I410" s="9">
        <f t="shared" si="96"/>
        <v>2.87742176950775</v>
      </c>
      <c r="J410" s="9">
        <f t="shared" si="97"/>
        <v>3.7639820495530762</v>
      </c>
      <c r="K410" s="11">
        <f t="shared" si="98"/>
        <v>0.3968253968253968</v>
      </c>
      <c r="L410" s="11">
        <f t="shared" si="99"/>
        <v>0.35714285714285715</v>
      </c>
      <c r="M410" s="11">
        <f t="shared" si="100"/>
        <v>0.27397260273972601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-0.2815208275090858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0.23180505078743824</v>
      </c>
      <c r="Q410" s="11">
        <f>2*'OddsRatio_working_3-way'!K410*'OddsRatio_working_3-way'!L410*'OddsRatio_working_3-way'!M410</f>
        <v>7.7656633429627558E-2</v>
      </c>
      <c r="R410" s="11">
        <f t="shared" si="101"/>
        <v>0</v>
      </c>
      <c r="S410" s="11">
        <f t="shared" si="102"/>
        <v>-0.82340284673949027</v>
      </c>
      <c r="T410" s="11">
        <f t="shared" si="103"/>
        <v>-0.27584684982897495</v>
      </c>
      <c r="U410" s="11">
        <f>'OddsRatio_working_3-way'!S410-'OddsRatio_working_3-way'!R410^2/3</f>
        <v>-0.82340284673949027</v>
      </c>
      <c r="V410" s="11">
        <f>'OddsRatio_working_3-way'!S410*'OddsRatio_working_3-way'!R410/3-2*'OddsRatio_working_3-way'!R410^3/27-'OddsRatio_working_3-way'!T410</f>
        <v>0.27584684982897495</v>
      </c>
      <c r="W410" s="11">
        <f>'OddsRatio_working_3-way'!V410^2+4*'OddsRatio_working_3-way'!U410^3/27</f>
        <v>-6.6138113040089125E-3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0.14379264225315735</v>
      </c>
      <c r="Y410" s="11">
        <f>IF('OddsRatio_working_3-way'!W410&gt;=0,IF('OddsRatio_working_3-way'!V410+SQRT('OddsRatio_working_3-way'!W410)&gt;0,0,PI()),ACOS('OddsRatio_working_3-way'!V410/(2*'OddsRatio_working_3-way'!X410)))</f>
        <v>0.28669833239843401</v>
      </c>
      <c r="Z410" s="11">
        <f>'OddsRatio_working_3-way'!X410^(1/3)*COS('OddsRatio_working_3-way'!Y410/3)</f>
        <v>0.52150604708548598</v>
      </c>
      <c r="AA410" s="11">
        <f>'OddsRatio_working_3-way'!X410^(1/3)*COS(('OddsRatio_working_3-way'!Y410+2*PI())/3)</f>
        <v>-0.3040461387555074</v>
      </c>
      <c r="AB410" s="11">
        <f>'OddsRatio_working_3-way'!X410^(1/3)*COS(('OddsRatio_working_3-way'!Y410+4*PI())/3)</f>
        <v>-0.21745990832997877</v>
      </c>
      <c r="AC410" s="11">
        <f>'OddsRatio_working_3-way'!X410^(1/3)*SIN('OddsRatio_working_3-way'!Y410/3)</f>
        <v>4.999058344429419E-2</v>
      </c>
      <c r="AD410" s="11">
        <f>'OddsRatio_working_3-way'!X410^(1/3)*SIN(('OddsRatio_working_3-way'!Y410+2*PI())/3)</f>
        <v>0.42664219328108755</v>
      </c>
      <c r="AE410" s="11">
        <f>'OddsRatio_working_3-way'!X410^(1/3)*SIN(('OddsRatio_working_3-way'!Y410+4*PI())/3)</f>
        <v>-0.47663277672538146</v>
      </c>
      <c r="AF410" s="11">
        <f>-'OddsRatio_working_3-way'!U410/(3*'OddsRatio_working_3-way'!X410^(1/3))*COS(('OddsRatio_working_3-way'!Y410)/3)</f>
        <v>0.52150604708548598</v>
      </c>
      <c r="AG410" s="11">
        <f>-'OddsRatio_working_3-way'!U410/(3*'OddsRatio_working_3-way'!X410^(1/3))*COS(('OddsRatio_working_3-way'!Y410+2*PI())/3)</f>
        <v>-0.3040461387555074</v>
      </c>
      <c r="AH410" s="11">
        <f>-'OddsRatio_working_3-way'!U410/(3*'OddsRatio_working_3-way'!X410^(1/3))*COS(('OddsRatio_working_3-way'!Y410+4*PI())/3)</f>
        <v>-0.21745990832997877</v>
      </c>
      <c r="AI410" s="11">
        <f>'OddsRatio_working_3-way'!U410/(3*'OddsRatio_working_3-way'!X410^(1/3))*SIN(('OddsRatio_working_3-way'!Y410)/3)</f>
        <v>-4.999058344429419E-2</v>
      </c>
      <c r="AJ410" s="11">
        <f>'OddsRatio_working_3-way'!U410/(3*'OddsRatio_working_3-way'!X410^(1/3))*SIN(('OddsRatio_working_3-way'!Y410+2*PI())/3)</f>
        <v>-0.42664219328108755</v>
      </c>
      <c r="AK410" s="11">
        <f>'OddsRatio_working_3-way'!U410/(3*'OddsRatio_working_3-way'!X410^(1/3))*SIN(('OddsRatio_working_3-way'!Y410+4*PI())/3)</f>
        <v>0.47663277672538146</v>
      </c>
      <c r="AL410" s="11">
        <f>'OddsRatio_working_3-way'!Z410+'OddsRatio_working_3-way'!AF410</f>
        <v>1.043012094170972</v>
      </c>
      <c r="AM410" s="11">
        <f>'OddsRatio_working_3-way'!AA410+'OddsRatio_working_3-way'!AG410</f>
        <v>-0.6080922775110148</v>
      </c>
      <c r="AN410" s="11">
        <f>'OddsRatio_working_3-way'!AB410+'OddsRatio_working_3-way'!AH410</f>
        <v>-0.43491981665995755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1.043012094170972</v>
      </c>
      <c r="AS410" s="11">
        <f>IF(('OddsRatio_working_3-way'!X410=0),IF(Q410&gt;0,-Q410^(1/3),(-Q410)^(1/3)),'OddsRatio_working_3-way'!AM410-'OddsRatio_working_3-way'!R410/3)</f>
        <v>-0.6080922775110148</v>
      </c>
      <c r="AT410" s="11">
        <f>IF(('OddsRatio_working_3-way'!X410=0),IF(Q410&gt;0,-Q410^(1/3),(-Q410)^(1/3)),'OddsRatio_working_3-way'!AN410-'OddsRatio_working_3-way'!R410/3)</f>
        <v>-0.43491981665995755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9">
        <f t="shared" si="91"/>
        <v>0.46265741504442959</v>
      </c>
      <c r="E411" s="9">
        <f t="shared" si="92"/>
        <v>0.31691299543627355</v>
      </c>
      <c r="F411" s="9">
        <f t="shared" si="93"/>
        <v>0.22042958951929695</v>
      </c>
      <c r="G411" s="9">
        <f t="shared" si="94"/>
        <v>1.0463301854405691</v>
      </c>
      <c r="H411" s="9">
        <f t="shared" si="95"/>
        <v>2.1614265058390316</v>
      </c>
      <c r="I411" s="9">
        <f t="shared" si="96"/>
        <v>3.1554401820075726</v>
      </c>
      <c r="J411" s="9">
        <f t="shared" si="97"/>
        <v>4.5365960267891241</v>
      </c>
      <c r="K411" s="11">
        <f t="shared" si="98"/>
        <v>0.47393364928909953</v>
      </c>
      <c r="L411" s="11">
        <f t="shared" si="99"/>
        <v>0.32679738562091504</v>
      </c>
      <c r="M411" s="11">
        <f t="shared" si="100"/>
        <v>0.22831050228310504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-0.27329325116616365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0.23161320043898304</v>
      </c>
      <c r="Q411" s="11">
        <f>2*'OddsRatio_working_3-way'!K411*'OddsRatio_working_3-way'!L411*'OddsRatio_working_3-way'!M411</f>
        <v>7.0721587920300172E-2</v>
      </c>
      <c r="R411" s="11">
        <f t="shared" si="101"/>
        <v>0</v>
      </c>
      <c r="S411" s="11">
        <f t="shared" si="102"/>
        <v>-0.84748964509980185</v>
      </c>
      <c r="T411" s="11">
        <f t="shared" si="103"/>
        <v>-0.25877546415261127</v>
      </c>
      <c r="U411" s="11">
        <f>'OddsRatio_working_3-way'!S411-'OddsRatio_working_3-way'!R411^2/3</f>
        <v>-0.84748964509980185</v>
      </c>
      <c r="V411" s="11">
        <f>'OddsRatio_working_3-way'!S411*'OddsRatio_working_3-way'!R411/3-2*'OddsRatio_working_3-way'!R411^3/27-'OddsRatio_working_3-way'!T411</f>
        <v>0.25877546415261127</v>
      </c>
      <c r="W411" s="11">
        <f>'OddsRatio_working_3-way'!V411^2+4*'OddsRatio_working_3-way'!U411^3/27</f>
        <v>-2.3213016149972385E-2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0.15014805776080803</v>
      </c>
      <c r="Y411" s="11">
        <f>IF('OddsRatio_working_3-way'!W411&gt;=0,IF('OddsRatio_working_3-way'!V411+SQRT('OddsRatio_working_3-way'!W411)&gt;0,0,PI()),ACOS('OddsRatio_working_3-way'!V411/(2*'OddsRatio_working_3-way'!X411)))</f>
        <v>0.53211822132305531</v>
      </c>
      <c r="Z411" s="11">
        <f>'OddsRatio_working_3-way'!X411^(1/3)*COS('OddsRatio_working_3-way'!Y411/3)</f>
        <v>0.52316509272028455</v>
      </c>
      <c r="AA411" s="11">
        <f>'OddsRatio_working_3-way'!X411^(1/3)*COS(('OddsRatio_working_3-way'!Y411+2*PI())/3)</f>
        <v>-0.34279908158655109</v>
      </c>
      <c r="AB411" s="11">
        <f>'OddsRatio_working_3-way'!X411^(1/3)*COS(('OddsRatio_working_3-way'!Y411+4*PI())/3)</f>
        <v>-0.1803660111337336</v>
      </c>
      <c r="AC411" s="11">
        <f>'OddsRatio_working_3-way'!X411^(1/3)*SIN('OddsRatio_working_3-way'!Y411/3)</f>
        <v>9.3780776951231617E-2</v>
      </c>
      <c r="AD411" s="11">
        <f>'OddsRatio_working_3-way'!X411^(1/3)*SIN(('OddsRatio_working_3-way'!Y411+2*PI())/3)</f>
        <v>0.40618387219339186</v>
      </c>
      <c r="AE411" s="11">
        <f>'OddsRatio_working_3-way'!X411^(1/3)*SIN(('OddsRatio_working_3-way'!Y411+4*PI())/3)</f>
        <v>-0.49996464914462352</v>
      </c>
      <c r="AF411" s="11">
        <f>-'OddsRatio_working_3-way'!U411/(3*'OddsRatio_working_3-way'!X411^(1/3))*COS(('OddsRatio_working_3-way'!Y411)/3)</f>
        <v>0.52316509272028455</v>
      </c>
      <c r="AG411" s="11">
        <f>-'OddsRatio_working_3-way'!U411/(3*'OddsRatio_working_3-way'!X411^(1/3))*COS(('OddsRatio_working_3-way'!Y411+2*PI())/3)</f>
        <v>-0.34279908158655109</v>
      </c>
      <c r="AH411" s="11">
        <f>-'OddsRatio_working_3-way'!U411/(3*'OddsRatio_working_3-way'!X411^(1/3))*COS(('OddsRatio_working_3-way'!Y411+4*PI())/3)</f>
        <v>-0.1803660111337336</v>
      </c>
      <c r="AI411" s="11">
        <f>'OddsRatio_working_3-way'!U411/(3*'OddsRatio_working_3-way'!X411^(1/3))*SIN(('OddsRatio_working_3-way'!Y411)/3)</f>
        <v>-9.3780776951231617E-2</v>
      </c>
      <c r="AJ411" s="11">
        <f>'OddsRatio_working_3-way'!U411/(3*'OddsRatio_working_3-way'!X411^(1/3))*SIN(('OddsRatio_working_3-way'!Y411+2*PI())/3)</f>
        <v>-0.40618387219339186</v>
      </c>
      <c r="AK411" s="11">
        <f>'OddsRatio_working_3-way'!U411/(3*'OddsRatio_working_3-way'!X411^(1/3))*SIN(('OddsRatio_working_3-way'!Y411+4*PI())/3)</f>
        <v>0.49996464914462352</v>
      </c>
      <c r="AL411" s="11">
        <f>'OddsRatio_working_3-way'!Z411+'OddsRatio_working_3-way'!AF411</f>
        <v>1.0463301854405691</v>
      </c>
      <c r="AM411" s="11">
        <f>'OddsRatio_working_3-way'!AA411+'OddsRatio_working_3-way'!AG411</f>
        <v>-0.68559816317310218</v>
      </c>
      <c r="AN411" s="11">
        <f>'OddsRatio_working_3-way'!AB411+'OddsRatio_working_3-way'!AH411</f>
        <v>-0.3607320222674672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1.0463301854405691</v>
      </c>
      <c r="AS411" s="11">
        <f>IF(('OddsRatio_working_3-way'!X411=0),IF(Q411&gt;0,-Q411^(1/3),(-Q411)^(1/3)),'OddsRatio_working_3-way'!AM411-'OddsRatio_working_3-way'!R411/3)</f>
        <v>-0.68559816317310218</v>
      </c>
      <c r="AT411" s="11">
        <f>IF(('OddsRatio_working_3-way'!X411=0),IF(Q411&gt;0,-Q411^(1/3),(-Q411)^(1/3)),'OddsRatio_working_3-way'!AN411-'OddsRatio_working_3-way'!R411/3)</f>
        <v>-0.3607320222674672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9">
        <f t="shared" si="91"/>
        <v>0.28896493608283141</v>
      </c>
      <c r="E412" s="9">
        <f t="shared" si="92"/>
        <v>0.34761452251075703</v>
      </c>
      <c r="F412" s="9">
        <f t="shared" si="93"/>
        <v>0.36342054140641167</v>
      </c>
      <c r="G412" s="9">
        <f t="shared" si="94"/>
        <v>1.0426387648165565</v>
      </c>
      <c r="H412" s="9">
        <f t="shared" si="95"/>
        <v>3.4606274849670733</v>
      </c>
      <c r="I412" s="9">
        <f t="shared" si="96"/>
        <v>2.8767497766698016</v>
      </c>
      <c r="J412" s="9">
        <f t="shared" si="97"/>
        <v>2.7516331248918156</v>
      </c>
      <c r="K412" s="11">
        <f t="shared" si="98"/>
        <v>0.29761904761904762</v>
      </c>
      <c r="L412" s="11">
        <f t="shared" si="99"/>
        <v>0.35714285714285715</v>
      </c>
      <c r="M412" s="11">
        <f t="shared" si="100"/>
        <v>0.37313432835820892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-0.28304904051172719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0.23162249974616711</v>
      </c>
      <c r="Q412" s="11">
        <f>2*'OddsRatio_working_3-way'!K412*'OddsRatio_working_3-way'!L412*'OddsRatio_working_3-way'!M412</f>
        <v>7.9322773885673672E-2</v>
      </c>
      <c r="R412" s="11">
        <f t="shared" si="101"/>
        <v>0</v>
      </c>
      <c r="S412" s="11">
        <f t="shared" si="102"/>
        <v>-0.81831225899022475</v>
      </c>
      <c r="T412" s="11">
        <f t="shared" si="103"/>
        <v>-0.28024392431172079</v>
      </c>
      <c r="U412" s="11">
        <f>'OddsRatio_working_3-way'!S412-'OddsRatio_working_3-way'!R412^2/3</f>
        <v>-0.81831225899022475</v>
      </c>
      <c r="V412" s="11">
        <f>'OddsRatio_working_3-way'!S412*'OddsRatio_working_3-way'!R412/3-2*'OddsRatio_working_3-way'!R412^3/27-'OddsRatio_working_3-way'!T412</f>
        <v>0.28024392431172079</v>
      </c>
      <c r="W412" s="11">
        <f>'OddsRatio_working_3-way'!V412^2+4*'OddsRatio_working_3-way'!U412^3/27</f>
        <v>-2.6441564068263312E-3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0.14246123465741461</v>
      </c>
      <c r="Y412" s="11">
        <f>IF('OddsRatio_working_3-way'!W412&gt;=0,IF('OddsRatio_working_3-way'!V412+SQRT('OddsRatio_working_3-way'!W412)&gt;0,0,PI()),ACOS('OddsRatio_working_3-way'!V412/(2*'OddsRatio_working_3-way'!X412)))</f>
        <v>0.18146928391246075</v>
      </c>
      <c r="Z412" s="11">
        <f>'OddsRatio_working_3-way'!X412^(1/3)*COS('OddsRatio_working_3-way'!Y412/3)</f>
        <v>0.52131938240827835</v>
      </c>
      <c r="AA412" s="11">
        <f>'OddsRatio_working_3-way'!X412^(1/3)*COS(('OddsRatio_working_3-way'!Y412+2*PI())/3)</f>
        <v>-0.2880027139273979</v>
      </c>
      <c r="AB412" s="11">
        <f>'OddsRatio_working_3-way'!X412^(1/3)*COS(('OddsRatio_working_3-way'!Y412+4*PI())/3)</f>
        <v>-0.23331666848088017</v>
      </c>
      <c r="AC412" s="11">
        <f>'OddsRatio_working_3-way'!X412^(1/3)*SIN('OddsRatio_working_3-way'!Y412/3)</f>
        <v>3.157300305946311E-2</v>
      </c>
      <c r="AD412" s="11">
        <f>'OddsRatio_working_3-way'!X412^(1/3)*SIN(('OddsRatio_working_3-way'!Y412+2*PI())/3)</f>
        <v>0.43568932712105202</v>
      </c>
      <c r="AE412" s="11">
        <f>'OddsRatio_working_3-way'!X412^(1/3)*SIN(('OddsRatio_working_3-way'!Y412+4*PI())/3)</f>
        <v>-0.46726233018051511</v>
      </c>
      <c r="AF412" s="11">
        <f>-'OddsRatio_working_3-way'!U412/(3*'OddsRatio_working_3-way'!X412^(1/3))*COS(('OddsRatio_working_3-way'!Y412)/3)</f>
        <v>0.52131938240827824</v>
      </c>
      <c r="AG412" s="11">
        <f>-'OddsRatio_working_3-way'!U412/(3*'OddsRatio_working_3-way'!X412^(1/3))*COS(('OddsRatio_working_3-way'!Y412+2*PI())/3)</f>
        <v>-0.28800271392739785</v>
      </c>
      <c r="AH412" s="11">
        <f>-'OddsRatio_working_3-way'!U412/(3*'OddsRatio_working_3-way'!X412^(1/3))*COS(('OddsRatio_working_3-way'!Y412+4*PI())/3)</f>
        <v>-0.23331666848088012</v>
      </c>
      <c r="AI412" s="11">
        <f>'OddsRatio_working_3-way'!U412/(3*'OddsRatio_working_3-way'!X412^(1/3))*SIN(('OddsRatio_working_3-way'!Y412)/3)</f>
        <v>-3.1573003059463103E-2</v>
      </c>
      <c r="AJ412" s="11">
        <f>'OddsRatio_working_3-way'!U412/(3*'OddsRatio_working_3-way'!X412^(1/3))*SIN(('OddsRatio_working_3-way'!Y412+2*PI())/3)</f>
        <v>-0.43568932712105191</v>
      </c>
      <c r="AK412" s="11">
        <f>'OddsRatio_working_3-way'!U412/(3*'OddsRatio_working_3-way'!X412^(1/3))*SIN(('OddsRatio_working_3-way'!Y412+4*PI())/3)</f>
        <v>0.467262330180515</v>
      </c>
      <c r="AL412" s="11">
        <f>'OddsRatio_working_3-way'!Z412+'OddsRatio_working_3-way'!AF412</f>
        <v>1.0426387648165565</v>
      </c>
      <c r="AM412" s="11">
        <f>'OddsRatio_working_3-way'!AA412+'OddsRatio_working_3-way'!AG412</f>
        <v>-0.57600542785479569</v>
      </c>
      <c r="AN412" s="11">
        <f>'OddsRatio_working_3-way'!AB412+'OddsRatio_working_3-way'!AH412</f>
        <v>-0.46663333696176029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1.0426387648165565</v>
      </c>
      <c r="AS412" s="11">
        <f>IF(('OddsRatio_working_3-way'!X412=0),IF(Q412&gt;0,-Q412^(1/3),(-Q412)^(1/3)),'OddsRatio_working_3-way'!AM412-'OddsRatio_working_3-way'!R412/3)</f>
        <v>-0.57600542785479569</v>
      </c>
      <c r="AT412" s="11">
        <f>IF(('OddsRatio_working_3-way'!X412=0),IF(Q412&gt;0,-Q412^(1/3),(-Q412)^(1/3)),'OddsRatio_working_3-way'!AN412-'OddsRatio_working_3-way'!R412/3)</f>
        <v>-0.46663333696176029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9">
        <f t="shared" si="91"/>
        <v>0.56899318444781299</v>
      </c>
      <c r="E413" s="9">
        <f t="shared" si="92"/>
        <v>0.23939188929481781</v>
      </c>
      <c r="F413" s="9">
        <f t="shared" si="93"/>
        <v>0.19161492625736912</v>
      </c>
      <c r="G413" s="9">
        <f t="shared" si="94"/>
        <v>1.0520698551719114</v>
      </c>
      <c r="H413" s="9">
        <f t="shared" si="95"/>
        <v>1.7574902957237761</v>
      </c>
      <c r="I413" s="9">
        <f t="shared" si="96"/>
        <v>4.1772509626191718</v>
      </c>
      <c r="J413" s="9">
        <f t="shared" si="97"/>
        <v>5.2188001192393649</v>
      </c>
      <c r="K413" s="11">
        <f t="shared" si="98"/>
        <v>0.58139534883720934</v>
      </c>
      <c r="L413" s="11">
        <f t="shared" si="99"/>
        <v>0.24875621890547267</v>
      </c>
      <c r="M413" s="11">
        <f t="shared" si="100"/>
        <v>0.19960079840319361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-0.25170485131784326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0.22372240362500734</v>
      </c>
      <c r="Q413" s="11">
        <f>2*'OddsRatio_working_3-way'!K413*'OddsRatio_working_3-way'!L413*'OddsRatio_working_3-way'!M413</f>
        <v>5.7734813838711575E-2</v>
      </c>
      <c r="R413" s="11">
        <f t="shared" si="101"/>
        <v>0</v>
      </c>
      <c r="S413" s="11">
        <f t="shared" si="102"/>
        <v>-0.88882833387465876</v>
      </c>
      <c r="T413" s="11">
        <f t="shared" si="103"/>
        <v>-0.22937505390313778</v>
      </c>
      <c r="U413" s="11">
        <f>'OddsRatio_working_3-way'!S413-'OddsRatio_working_3-way'!R413^2/3</f>
        <v>-0.88882833387465876</v>
      </c>
      <c r="V413" s="11">
        <f>'OddsRatio_working_3-way'!S413*'OddsRatio_working_3-way'!R413/3-2*'OddsRatio_working_3-way'!R413^3/27-'OddsRatio_working_3-way'!T413</f>
        <v>0.22937505390313778</v>
      </c>
      <c r="W413" s="11">
        <f>'OddsRatio_working_3-way'!V413^2+4*'OddsRatio_working_3-way'!U413^3/27</f>
        <v>-5.1415000729586921E-2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0.16126679453831644</v>
      </c>
      <c r="Y413" s="11">
        <f>IF('OddsRatio_working_3-way'!W413&gt;=0,IF('OddsRatio_working_3-way'!V413+SQRT('OddsRatio_working_3-way'!W413)&gt;0,0,PI()),ACOS('OddsRatio_working_3-way'!V413/(2*'OddsRatio_working_3-way'!X413)))</f>
        <v>0.77964037671577291</v>
      </c>
      <c r="Z413" s="11">
        <f>'OddsRatio_working_3-way'!X413^(1/3)*COS('OddsRatio_working_3-way'!Y413/3)</f>
        <v>0.52603492758595571</v>
      </c>
      <c r="AA413" s="11">
        <f>'OddsRatio_working_3-way'!X413^(1/3)*COS(('OddsRatio_working_3-way'!Y413+2*PI())/3)</f>
        <v>-0.38414766105358428</v>
      </c>
      <c r="AB413" s="11">
        <f>'OddsRatio_working_3-way'!X413^(1/3)*COS(('OddsRatio_working_3-way'!Y413+4*PI())/3)</f>
        <v>-0.14188726653237158</v>
      </c>
      <c r="AC413" s="11">
        <f>'OddsRatio_working_3-way'!X413^(1/3)*SIN('OddsRatio_working_3-way'!Y413/3)</f>
        <v>0.13986910399080729</v>
      </c>
      <c r="AD413" s="11">
        <f>'OddsRatio_working_3-way'!X413^(1/3)*SIN(('OddsRatio_working_3-way'!Y413+2*PI())/3)</f>
        <v>0.38562505857194163</v>
      </c>
      <c r="AE413" s="11">
        <f>'OddsRatio_working_3-way'!X413^(1/3)*SIN(('OddsRatio_working_3-way'!Y413+4*PI())/3)</f>
        <v>-0.52549416256274883</v>
      </c>
      <c r="AF413" s="11">
        <f>-'OddsRatio_working_3-way'!U413/(3*'OddsRatio_working_3-way'!X413^(1/3))*COS(('OddsRatio_working_3-way'!Y413)/3)</f>
        <v>0.52603492758595571</v>
      </c>
      <c r="AG413" s="11">
        <f>-'OddsRatio_working_3-way'!U413/(3*'OddsRatio_working_3-way'!X413^(1/3))*COS(('OddsRatio_working_3-way'!Y413+2*PI())/3)</f>
        <v>-0.38414766105358428</v>
      </c>
      <c r="AH413" s="11">
        <f>-'OddsRatio_working_3-way'!U413/(3*'OddsRatio_working_3-way'!X413^(1/3))*COS(('OddsRatio_working_3-way'!Y413+4*PI())/3)</f>
        <v>-0.14188726653237158</v>
      </c>
      <c r="AI413" s="11">
        <f>'OddsRatio_working_3-way'!U413/(3*'OddsRatio_working_3-way'!X413^(1/3))*SIN(('OddsRatio_working_3-way'!Y413)/3)</f>
        <v>-0.13986910399080729</v>
      </c>
      <c r="AJ413" s="11">
        <f>'OddsRatio_working_3-way'!U413/(3*'OddsRatio_working_3-way'!X413^(1/3))*SIN(('OddsRatio_working_3-way'!Y413+2*PI())/3)</f>
        <v>-0.38562505857194163</v>
      </c>
      <c r="AK413" s="11">
        <f>'OddsRatio_working_3-way'!U413/(3*'OddsRatio_working_3-way'!X413^(1/3))*SIN(('OddsRatio_working_3-way'!Y413+4*PI())/3)</f>
        <v>0.52549416256274883</v>
      </c>
      <c r="AL413" s="11">
        <f>'OddsRatio_working_3-way'!Z413+'OddsRatio_working_3-way'!AF413</f>
        <v>1.0520698551719114</v>
      </c>
      <c r="AM413" s="11">
        <f>'OddsRatio_working_3-way'!AA413+'OddsRatio_working_3-way'!AG413</f>
        <v>-0.76829532210716855</v>
      </c>
      <c r="AN413" s="11">
        <f>'OddsRatio_working_3-way'!AB413+'OddsRatio_working_3-way'!AH413</f>
        <v>-0.28377453306474315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1.0520698551719114</v>
      </c>
      <c r="AS413" s="11">
        <f>IF(('OddsRatio_working_3-way'!X413=0),IF(Q413&gt;0,-Q413^(1/3),(-Q413)^(1/3)),'OddsRatio_working_3-way'!AM413-'OddsRatio_working_3-way'!R413/3)</f>
        <v>-0.76829532210716855</v>
      </c>
      <c r="AT413" s="11">
        <f>IF(('OddsRatio_working_3-way'!X413=0),IF(Q413&gt;0,-Q413^(1/3),(-Q413)^(1/3)),'OddsRatio_working_3-way'!AN413-'OddsRatio_working_3-way'!R413/3)</f>
        <v>-0.28377453306474315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9">
        <f t="shared" si="91"/>
        <v>0.49853739343993186</v>
      </c>
      <c r="E414" s="9">
        <f t="shared" si="92"/>
        <v>0.29236612555018543</v>
      </c>
      <c r="F414" s="9">
        <f t="shared" si="93"/>
        <v>0.20909648100988276</v>
      </c>
      <c r="G414" s="9">
        <f t="shared" si="94"/>
        <v>1.0477787397834231</v>
      </c>
      <c r="H414" s="9">
        <f t="shared" si="95"/>
        <v>2.0058675901920862</v>
      </c>
      <c r="I414" s="9">
        <f t="shared" si="96"/>
        <v>3.420368888899707</v>
      </c>
      <c r="J414" s="9">
        <f t="shared" si="97"/>
        <v>4.782481250618158</v>
      </c>
      <c r="K414" s="11">
        <f t="shared" si="98"/>
        <v>0.51020408163265307</v>
      </c>
      <c r="L414" s="11">
        <f t="shared" si="99"/>
        <v>0.30211480362537763</v>
      </c>
      <c r="M414" s="11">
        <f t="shared" si="100"/>
        <v>0.21691973969631234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-0.2676735287701858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0.23004004702981515</v>
      </c>
      <c r="Q414" s="11">
        <f>2*'OddsRatio_working_3-way'!K414*'OddsRatio_working_3-way'!L414*'OddsRatio_working_3-way'!M414</f>
        <v>6.6872106694713704E-2</v>
      </c>
      <c r="R414" s="11">
        <f t="shared" si="101"/>
        <v>0</v>
      </c>
      <c r="S414" s="11">
        <f t="shared" si="102"/>
        <v>-0.85940529153825551</v>
      </c>
      <c r="T414" s="11">
        <f t="shared" si="103"/>
        <v>-0.2498271196332138</v>
      </c>
      <c r="U414" s="11">
        <f>'OddsRatio_working_3-way'!S414-'OddsRatio_working_3-way'!R414^2/3</f>
        <v>-0.85940529153825551</v>
      </c>
      <c r="V414" s="11">
        <f>'OddsRatio_working_3-way'!S414*'OddsRatio_working_3-way'!R414/3-2*'OddsRatio_working_3-way'!R414^3/27-'OddsRatio_working_3-way'!T414</f>
        <v>0.2498271196332138</v>
      </c>
      <c r="W414" s="11">
        <f>'OddsRatio_working_3-way'!V414^2+4*'OddsRatio_working_3-way'!U414^3/27</f>
        <v>-3.1621576687532536E-2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0.15332576951686941</v>
      </c>
      <c r="Y414" s="11">
        <f>IF('OddsRatio_working_3-way'!W414&gt;=0,IF('OddsRatio_working_3-way'!V414+SQRT('OddsRatio_working_3-way'!W414)&gt;0,0,PI()),ACOS('OddsRatio_working_3-way'!V414/(2*'OddsRatio_working_3-way'!X414)))</f>
        <v>0.61859529019653825</v>
      </c>
      <c r="Z414" s="11">
        <f>'OddsRatio_working_3-way'!X414^(1/3)*COS('OddsRatio_working_3-way'!Y414/3)</f>
        <v>0.52388936989171164</v>
      </c>
      <c r="AA414" s="11">
        <f>'OddsRatio_working_3-way'!X414^(1/3)*COS(('OddsRatio_working_3-way'!Y414+2*PI())/3)</f>
        <v>-0.35684604937447145</v>
      </c>
      <c r="AB414" s="11">
        <f>'OddsRatio_working_3-way'!X414^(1/3)*COS(('OddsRatio_working_3-way'!Y414+4*PI())/3)</f>
        <v>-0.16704332051724027</v>
      </c>
      <c r="AC414" s="11">
        <f>'OddsRatio_working_3-way'!X414^(1/3)*SIN('OddsRatio_working_3-way'!Y414/3)</f>
        <v>0.10958265659864821</v>
      </c>
      <c r="AD414" s="11">
        <f>'OddsRatio_working_3-way'!X414^(1/3)*SIN(('OddsRatio_working_3-way'!Y414+2*PI())/3)</f>
        <v>0.39891017479952068</v>
      </c>
      <c r="AE414" s="11">
        <f>'OddsRatio_working_3-way'!X414^(1/3)*SIN(('OddsRatio_working_3-way'!Y414+4*PI())/3)</f>
        <v>-0.5084928313981687</v>
      </c>
      <c r="AF414" s="11">
        <f>-'OddsRatio_working_3-way'!U414/(3*'OddsRatio_working_3-way'!X414^(1/3))*COS(('OddsRatio_working_3-way'!Y414)/3)</f>
        <v>0.52388936989171153</v>
      </c>
      <c r="AG414" s="11">
        <f>-'OddsRatio_working_3-way'!U414/(3*'OddsRatio_working_3-way'!X414^(1/3))*COS(('OddsRatio_working_3-way'!Y414+2*PI())/3)</f>
        <v>-0.3568460493744714</v>
      </c>
      <c r="AH414" s="11">
        <f>-'OddsRatio_working_3-way'!U414/(3*'OddsRatio_working_3-way'!X414^(1/3))*COS(('OddsRatio_working_3-way'!Y414+4*PI())/3)</f>
        <v>-0.16704332051724025</v>
      </c>
      <c r="AI414" s="11">
        <f>'OddsRatio_working_3-way'!U414/(3*'OddsRatio_working_3-way'!X414^(1/3))*SIN(('OddsRatio_working_3-way'!Y414)/3)</f>
        <v>-0.10958265659864819</v>
      </c>
      <c r="AJ414" s="11">
        <f>'OddsRatio_working_3-way'!U414/(3*'OddsRatio_working_3-way'!X414^(1/3))*SIN(('OddsRatio_working_3-way'!Y414+2*PI())/3)</f>
        <v>-0.39891017479952062</v>
      </c>
      <c r="AK414" s="11">
        <f>'OddsRatio_working_3-way'!U414/(3*'OddsRatio_working_3-way'!X414^(1/3))*SIN(('OddsRatio_working_3-way'!Y414+4*PI())/3)</f>
        <v>0.50849283139816859</v>
      </c>
      <c r="AL414" s="11">
        <f>'OddsRatio_working_3-way'!Z414+'OddsRatio_working_3-way'!AF414</f>
        <v>1.0477787397834231</v>
      </c>
      <c r="AM414" s="11">
        <f>'OddsRatio_working_3-way'!AA414+'OddsRatio_working_3-way'!AG414</f>
        <v>-0.71369209874894279</v>
      </c>
      <c r="AN414" s="11">
        <f>'OddsRatio_working_3-way'!AB414+'OddsRatio_working_3-way'!AH414</f>
        <v>-0.33408664103448049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1.0477787397834231</v>
      </c>
      <c r="AS414" s="11">
        <f>IF(('OddsRatio_working_3-way'!X414=0),IF(Q414&gt;0,-Q414^(1/3),(-Q414)^(1/3)),'OddsRatio_working_3-way'!AM414-'OddsRatio_working_3-way'!R414/3)</f>
        <v>-0.71369209874894279</v>
      </c>
      <c r="AT414" s="11">
        <f>IF(('OddsRatio_working_3-way'!X414=0),IF(Q414&gt;0,-Q414^(1/3),(-Q414)^(1/3)),'OddsRatio_working_3-way'!AN414-'OddsRatio_working_3-way'!R414/3)</f>
        <v>-0.33408664103448049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9">
        <f t="shared" si="91"/>
        <v>0.41729687972556279</v>
      </c>
      <c r="E415" s="9">
        <f t="shared" si="92"/>
        <v>0.2962153381536502</v>
      </c>
      <c r="F415" s="9">
        <f t="shared" si="93"/>
        <v>0.28648778212078679</v>
      </c>
      <c r="G415" s="9">
        <f t="shared" si="94"/>
        <v>1.042071235034522</v>
      </c>
      <c r="H415" s="9">
        <f t="shared" si="95"/>
        <v>2.3963754549462593</v>
      </c>
      <c r="I415" s="9">
        <f t="shared" si="96"/>
        <v>3.3759224158787107</v>
      </c>
      <c r="J415" s="9">
        <f t="shared" si="97"/>
        <v>3.4905502517325071</v>
      </c>
      <c r="K415" s="11">
        <f t="shared" si="98"/>
        <v>0.42735042735042739</v>
      </c>
      <c r="L415" s="11">
        <f t="shared" si="99"/>
        <v>0.3048780487804878</v>
      </c>
      <c r="M415" s="11">
        <f t="shared" si="100"/>
        <v>0.29498525073746312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-0.28063907936560628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0.23098568857256535</v>
      </c>
      <c r="Q415" s="11">
        <f>2*'OddsRatio_working_3-way'!K415*'OddsRatio_working_3-way'!L415*'OddsRatio_working_3-way'!M415</f>
        <v>7.6867117661419418E-2</v>
      </c>
      <c r="R415" s="11">
        <f t="shared" si="101"/>
        <v>0</v>
      </c>
      <c r="S415" s="11">
        <f t="shared" si="102"/>
        <v>-0.82307029047670754</v>
      </c>
      <c r="T415" s="11">
        <f t="shared" si="103"/>
        <v>-0.27390026305381282</v>
      </c>
      <c r="U415" s="11">
        <f>'OddsRatio_working_3-way'!S415-'OddsRatio_working_3-way'!R415^2/3</f>
        <v>-0.82307029047670754</v>
      </c>
      <c r="V415" s="11">
        <f>'OddsRatio_working_3-way'!S415*'OddsRatio_working_3-way'!R415/3-2*'OddsRatio_working_3-way'!R415^3/27-'OddsRatio_working_3-way'!T415</f>
        <v>0.27390026305381282</v>
      </c>
      <c r="W415" s="11">
        <f>'OddsRatio_working_3-way'!V415^2+4*'OddsRatio_working_3-way'!U415^3/27</f>
        <v>-7.583773089267748E-3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0.14370553850688533</v>
      </c>
      <c r="Y415" s="11">
        <f>IF('OddsRatio_working_3-way'!W415&gt;=0,IF('OddsRatio_working_3-way'!V415+SQRT('OddsRatio_working_3-way'!W415)&gt;0,0,PI()),ACOS('OddsRatio_working_3-way'!V415/(2*'OddsRatio_working_3-way'!X415)))</f>
        <v>0.30783653331270933</v>
      </c>
      <c r="Z415" s="11">
        <f>'OddsRatio_working_3-way'!X415^(1/3)*COS('OddsRatio_working_3-way'!Y415/3)</f>
        <v>0.52103561751726102</v>
      </c>
      <c r="AA415" s="11">
        <f>'OddsRatio_working_3-way'!X415^(1/3)*COS(('OddsRatio_working_3-way'!Y415+2*PI())/3)</f>
        <v>-0.30698270494899971</v>
      </c>
      <c r="AB415" s="11">
        <f>'OddsRatio_working_3-way'!X415^(1/3)*COS(('OddsRatio_working_3-way'!Y415+4*PI())/3)</f>
        <v>-0.21405291256826134</v>
      </c>
      <c r="AC415" s="11">
        <f>'OddsRatio_working_3-way'!X415^(1/3)*SIN('OddsRatio_working_3-way'!Y415/3)</f>
        <v>5.3653040646755322E-2</v>
      </c>
      <c r="AD415" s="11">
        <f>'OddsRatio_working_3-way'!X415^(1/3)*SIN(('OddsRatio_working_3-way'!Y415+2*PI())/3)</f>
        <v>0.42440356072308261</v>
      </c>
      <c r="AE415" s="11">
        <f>'OddsRatio_working_3-way'!X415^(1/3)*SIN(('OddsRatio_working_3-way'!Y415+4*PI())/3)</f>
        <v>-0.47805660136983791</v>
      </c>
      <c r="AF415" s="11">
        <f>-'OddsRatio_working_3-way'!U415/(3*'OddsRatio_working_3-way'!X415^(1/3))*COS(('OddsRatio_working_3-way'!Y415)/3)</f>
        <v>0.52103561751726091</v>
      </c>
      <c r="AG415" s="11">
        <f>-'OddsRatio_working_3-way'!U415/(3*'OddsRatio_working_3-way'!X415^(1/3))*COS(('OddsRatio_working_3-way'!Y415+2*PI())/3)</f>
        <v>-0.30698270494899965</v>
      </c>
      <c r="AH415" s="11">
        <f>-'OddsRatio_working_3-way'!U415/(3*'OddsRatio_working_3-way'!X415^(1/3))*COS(('OddsRatio_working_3-way'!Y415+4*PI())/3)</f>
        <v>-0.21405291256826131</v>
      </c>
      <c r="AI415" s="11">
        <f>'OddsRatio_working_3-way'!U415/(3*'OddsRatio_working_3-way'!X415^(1/3))*SIN(('OddsRatio_working_3-way'!Y415)/3)</f>
        <v>-5.3653040646755315E-2</v>
      </c>
      <c r="AJ415" s="11">
        <f>'OddsRatio_working_3-way'!U415/(3*'OddsRatio_working_3-way'!X415^(1/3))*SIN(('OddsRatio_working_3-way'!Y415+2*PI())/3)</f>
        <v>-0.4244035607230825</v>
      </c>
      <c r="AK415" s="11">
        <f>'OddsRatio_working_3-way'!U415/(3*'OddsRatio_working_3-way'!X415^(1/3))*SIN(('OddsRatio_working_3-way'!Y415+4*PI())/3)</f>
        <v>0.4780566013698378</v>
      </c>
      <c r="AL415" s="11">
        <f>'OddsRatio_working_3-way'!Z415+'OddsRatio_working_3-way'!AF415</f>
        <v>1.042071235034522</v>
      </c>
      <c r="AM415" s="11">
        <f>'OddsRatio_working_3-way'!AA415+'OddsRatio_working_3-way'!AG415</f>
        <v>-0.61396540989799941</v>
      </c>
      <c r="AN415" s="11">
        <f>'OddsRatio_working_3-way'!AB415+'OddsRatio_working_3-way'!AH415</f>
        <v>-0.42810582513652262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1.042071235034522</v>
      </c>
      <c r="AS415" s="11">
        <f>IF(('OddsRatio_working_3-way'!X415=0),IF(Q415&gt;0,-Q415^(1/3),(-Q415)^(1/3)),'OddsRatio_working_3-way'!AM415-'OddsRatio_working_3-way'!R415/3)</f>
        <v>-0.61396540989799941</v>
      </c>
      <c r="AT415" s="11">
        <f>IF(('OddsRatio_working_3-way'!X415=0),IF(Q415&gt;0,-Q415^(1/3),(-Q415)^(1/3)),'OddsRatio_working_3-way'!AN415-'OddsRatio_working_3-way'!R415/3)</f>
        <v>-0.42810582513652262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9">
        <f t="shared" si="91"/>
        <v>0.26896080672000738</v>
      </c>
      <c r="E416" s="9">
        <f t="shared" si="92"/>
        <v>0.29555289941677032</v>
      </c>
      <c r="F416" s="9">
        <f t="shared" si="93"/>
        <v>0.43548629386322224</v>
      </c>
      <c r="G416" s="9">
        <f t="shared" si="94"/>
        <v>1.0453899358838787</v>
      </c>
      <c r="H416" s="9">
        <f t="shared" si="95"/>
        <v>3.7180138332980852</v>
      </c>
      <c r="I416" s="9">
        <f t="shared" si="96"/>
        <v>3.3834890538152433</v>
      </c>
      <c r="J416" s="9">
        <f t="shared" si="97"/>
        <v>2.2962835204960101</v>
      </c>
      <c r="K416" s="11">
        <f t="shared" si="98"/>
        <v>0.27777777777777779</v>
      </c>
      <c r="L416" s="11">
        <f t="shared" si="99"/>
        <v>0.3048780487804878</v>
      </c>
      <c r="M416" s="11">
        <f t="shared" si="100"/>
        <v>0.4464285714285714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-0.27791085946573757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0.2313806620209059</v>
      </c>
      <c r="Q416" s="11">
        <f>2*'OddsRatio_working_3-way'!K416*'OddsRatio_working_3-way'!L416*'OddsRatio_working_3-way'!M416</f>
        <v>7.5614595431668596E-2</v>
      </c>
      <c r="R416" s="11">
        <f t="shared" si="101"/>
        <v>0</v>
      </c>
      <c r="S416" s="11">
        <f t="shared" si="102"/>
        <v>-0.83257150319968631</v>
      </c>
      <c r="T416" s="11">
        <f t="shared" si="103"/>
        <v>-0.27208219058813277</v>
      </c>
      <c r="U416" s="11">
        <f>'OddsRatio_working_3-way'!S416-'OddsRatio_working_3-way'!R416^2/3</f>
        <v>-0.83257150319968631</v>
      </c>
      <c r="V416" s="11">
        <f>'OddsRatio_working_3-way'!S416*'OddsRatio_working_3-way'!R416/3-2*'OddsRatio_working_3-way'!R416^3/27-'OddsRatio_working_3-way'!T416</f>
        <v>0.27208219058813277</v>
      </c>
      <c r="W416" s="11">
        <f>'OddsRatio_working_3-way'!V416^2+4*'OddsRatio_working_3-way'!U416^3/27</f>
        <v>-1.1470245729602313E-2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0.14620102954907613</v>
      </c>
      <c r="Y416" s="11">
        <f>IF('OddsRatio_working_3-way'!W416&gt;=0,IF('OddsRatio_working_3-way'!V416+SQRT('OddsRatio_working_3-way'!W416)&gt;0,0,PI()),ACOS('OddsRatio_working_3-way'!V416/(2*'OddsRatio_working_3-way'!X416)))</f>
        <v>0.37500143853349766</v>
      </c>
      <c r="Z416" s="11">
        <f>'OddsRatio_working_3-way'!X416^(1/3)*COS('OddsRatio_working_3-way'!Y416/3)</f>
        <v>0.52269496794193937</v>
      </c>
      <c r="AA416" s="11">
        <f>'OddsRatio_working_3-way'!X416^(1/3)*COS(('OddsRatio_working_3-way'!Y416+2*PI())/3)</f>
        <v>-0.3182276533277219</v>
      </c>
      <c r="AB416" s="11">
        <f>'OddsRatio_working_3-way'!X416^(1/3)*COS(('OddsRatio_working_3-way'!Y416+4*PI())/3)</f>
        <v>-0.2044673146142171</v>
      </c>
      <c r="AC416" s="11">
        <f>'OddsRatio_working_3-way'!X416^(1/3)*SIN('OddsRatio_working_3-way'!Y416/3)</f>
        <v>6.5679562179344925E-2</v>
      </c>
      <c r="AD416" s="11">
        <f>'OddsRatio_working_3-way'!X416^(1/3)*SIN(('OddsRatio_working_3-way'!Y416+2*PI())/3)</f>
        <v>0.41982733957833984</v>
      </c>
      <c r="AE416" s="11">
        <f>'OddsRatio_working_3-way'!X416^(1/3)*SIN(('OddsRatio_working_3-way'!Y416+4*PI())/3)</f>
        <v>-0.48550690175768479</v>
      </c>
      <c r="AF416" s="11">
        <f>-'OddsRatio_working_3-way'!U416/(3*'OddsRatio_working_3-way'!X416^(1/3))*COS(('OddsRatio_working_3-way'!Y416)/3)</f>
        <v>0.52269496794193937</v>
      </c>
      <c r="AG416" s="11">
        <f>-'OddsRatio_working_3-way'!U416/(3*'OddsRatio_working_3-way'!X416^(1/3))*COS(('OddsRatio_working_3-way'!Y416+2*PI())/3)</f>
        <v>-0.3182276533277219</v>
      </c>
      <c r="AH416" s="11">
        <f>-'OddsRatio_working_3-way'!U416/(3*'OddsRatio_working_3-way'!X416^(1/3))*COS(('OddsRatio_working_3-way'!Y416+4*PI())/3)</f>
        <v>-0.2044673146142171</v>
      </c>
      <c r="AI416" s="11">
        <f>'OddsRatio_working_3-way'!U416/(3*'OddsRatio_working_3-way'!X416^(1/3))*SIN(('OddsRatio_working_3-way'!Y416)/3)</f>
        <v>-6.5679562179344925E-2</v>
      </c>
      <c r="AJ416" s="11">
        <f>'OddsRatio_working_3-way'!U416/(3*'OddsRatio_working_3-way'!X416^(1/3))*SIN(('OddsRatio_working_3-way'!Y416+2*PI())/3)</f>
        <v>-0.41982733957833984</v>
      </c>
      <c r="AK416" s="11">
        <f>'OddsRatio_working_3-way'!U416/(3*'OddsRatio_working_3-way'!X416^(1/3))*SIN(('OddsRatio_working_3-way'!Y416+4*PI())/3)</f>
        <v>0.48550690175768479</v>
      </c>
      <c r="AL416" s="11">
        <f>'OddsRatio_working_3-way'!Z416+'OddsRatio_working_3-way'!AF416</f>
        <v>1.0453899358838787</v>
      </c>
      <c r="AM416" s="11">
        <f>'OddsRatio_working_3-way'!AA416+'OddsRatio_working_3-way'!AG416</f>
        <v>-0.63645530665544381</v>
      </c>
      <c r="AN416" s="11">
        <f>'OddsRatio_working_3-way'!AB416+'OddsRatio_working_3-way'!AH416</f>
        <v>-0.40893462922843421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1.0453899358838787</v>
      </c>
      <c r="AS416" s="11">
        <f>IF(('OddsRatio_working_3-way'!X416=0),IF(Q416&gt;0,-Q416^(1/3),(-Q416)^(1/3)),'OddsRatio_working_3-way'!AM416-'OddsRatio_working_3-way'!R416/3)</f>
        <v>-0.63645530665544381</v>
      </c>
      <c r="AT416" s="11">
        <f>IF(('OddsRatio_working_3-way'!X416=0),IF(Q416&gt;0,-Q416^(1/3),(-Q416)^(1/3)),'OddsRatio_working_3-way'!AN416-'OddsRatio_working_3-way'!R416/3)</f>
        <v>-0.40893462922843421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9">
        <f t="shared" si="91"/>
        <v>0.27402336342660411</v>
      </c>
      <c r="E417" s="9">
        <f t="shared" si="92"/>
        <v>0.27559878293430784</v>
      </c>
      <c r="F417" s="9">
        <f t="shared" si="93"/>
        <v>0.45037785363908789</v>
      </c>
      <c r="G417" s="9">
        <f t="shared" si="94"/>
        <v>1.0430408921341767</v>
      </c>
      <c r="H417" s="9">
        <f t="shared" si="95"/>
        <v>3.6493238660208087</v>
      </c>
      <c r="I417" s="9">
        <f t="shared" si="96"/>
        <v>3.628463048178125</v>
      </c>
      <c r="J417" s="9">
        <f t="shared" si="97"/>
        <v>2.2203578437969864</v>
      </c>
      <c r="K417" s="11">
        <f t="shared" si="98"/>
        <v>0.2824858757062147</v>
      </c>
      <c r="L417" s="11">
        <f t="shared" si="99"/>
        <v>0.28409090909090912</v>
      </c>
      <c r="M417" s="11">
        <f t="shared" si="100"/>
        <v>0.46082949308755761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-0.27695834783040885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0.23039995360935767</v>
      </c>
      <c r="Q417" s="11">
        <f>2*'OddsRatio_working_3-way'!K417*'OddsRatio_working_3-way'!L417*'OddsRatio_working_3-way'!M417</f>
        <v>7.3964672105732807E-2</v>
      </c>
      <c r="R417" s="11">
        <f t="shared" si="101"/>
        <v>0</v>
      </c>
      <c r="S417" s="11">
        <f t="shared" si="102"/>
        <v>-0.83189387651329982</v>
      </c>
      <c r="T417" s="11">
        <f t="shared" si="103"/>
        <v>-0.26706063451470302</v>
      </c>
      <c r="U417" s="11">
        <f>'OddsRatio_working_3-way'!S417-'OddsRatio_working_3-way'!R417^2/3</f>
        <v>-0.83189387651329982</v>
      </c>
      <c r="V417" s="11">
        <f>'OddsRatio_working_3-way'!S417*'OddsRatio_working_3-way'!R417/3-2*'OddsRatio_working_3-way'!R417^3/27-'OddsRatio_working_3-way'!T417</f>
        <v>0.26706063451470302</v>
      </c>
      <c r="W417" s="11">
        <f>'OddsRatio_working_3-way'!V417^2+4*'OddsRatio_working_3-way'!U417^3/27</f>
        <v>-1.3968989705325632E-2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0.14602257720359668</v>
      </c>
      <c r="Y417" s="11">
        <f>IF('OddsRatio_working_3-way'!W417&gt;=0,IF('OddsRatio_working_3-way'!V417+SQRT('OddsRatio_working_3-way'!W417)&gt;0,0,PI()),ACOS('OddsRatio_working_3-way'!V417/(2*'OddsRatio_working_3-way'!X417)))</f>
        <v>0.41665001644499133</v>
      </c>
      <c r="Z417" s="11">
        <f>'OddsRatio_working_3-way'!X417^(1/3)*COS('OddsRatio_working_3-way'!Y417/3)</f>
        <v>0.52152044606708836</v>
      </c>
      <c r="AA417" s="11">
        <f>'OddsRatio_working_3-way'!X417^(1/3)*COS(('OddsRatio_working_3-way'!Y417+2*PI())/3)</f>
        <v>-0.32389331561432805</v>
      </c>
      <c r="AB417" s="11">
        <f>'OddsRatio_working_3-way'!X417^(1/3)*COS(('OddsRatio_working_3-way'!Y417+4*PI())/3)</f>
        <v>-0.19762713045276048</v>
      </c>
      <c r="AC417" s="11">
        <f>'OddsRatio_working_3-way'!X417^(1/3)*SIN('OddsRatio_working_3-way'!Y417/3)</f>
        <v>7.2899815992578262E-2</v>
      </c>
      <c r="AD417" s="11">
        <f>'OddsRatio_working_3-way'!X417^(1/3)*SIN(('OddsRatio_working_3-way'!Y417+2*PI())/3)</f>
        <v>0.4152000468908017</v>
      </c>
      <c r="AE417" s="11">
        <f>'OddsRatio_working_3-way'!X417^(1/3)*SIN(('OddsRatio_working_3-way'!Y417+4*PI())/3)</f>
        <v>-0.48809986288337986</v>
      </c>
      <c r="AF417" s="11">
        <f>-'OddsRatio_working_3-way'!U417/(3*'OddsRatio_working_3-way'!X417^(1/3))*COS(('OddsRatio_working_3-way'!Y417)/3)</f>
        <v>0.52152044606708836</v>
      </c>
      <c r="AG417" s="11">
        <f>-'OddsRatio_working_3-way'!U417/(3*'OddsRatio_working_3-way'!X417^(1/3))*COS(('OddsRatio_working_3-way'!Y417+2*PI())/3)</f>
        <v>-0.32389331561432805</v>
      </c>
      <c r="AH417" s="11">
        <f>-'OddsRatio_working_3-way'!U417/(3*'OddsRatio_working_3-way'!X417^(1/3))*COS(('OddsRatio_working_3-way'!Y417+4*PI())/3)</f>
        <v>-0.19762713045276048</v>
      </c>
      <c r="AI417" s="11">
        <f>'OddsRatio_working_3-way'!U417/(3*'OddsRatio_working_3-way'!X417^(1/3))*SIN(('OddsRatio_working_3-way'!Y417)/3)</f>
        <v>-7.2899815992578262E-2</v>
      </c>
      <c r="AJ417" s="11">
        <f>'OddsRatio_working_3-way'!U417/(3*'OddsRatio_working_3-way'!X417^(1/3))*SIN(('OddsRatio_working_3-way'!Y417+2*PI())/3)</f>
        <v>-0.4152000468908017</v>
      </c>
      <c r="AK417" s="11">
        <f>'OddsRatio_working_3-way'!U417/(3*'OddsRatio_working_3-way'!X417^(1/3))*SIN(('OddsRatio_working_3-way'!Y417+4*PI())/3)</f>
        <v>0.48809986288337986</v>
      </c>
      <c r="AL417" s="11">
        <f>'OddsRatio_working_3-way'!Z417+'OddsRatio_working_3-way'!AF417</f>
        <v>1.0430408921341767</v>
      </c>
      <c r="AM417" s="11">
        <f>'OddsRatio_working_3-way'!AA417+'OddsRatio_working_3-way'!AG417</f>
        <v>-0.6477866312286561</v>
      </c>
      <c r="AN417" s="11">
        <f>'OddsRatio_working_3-way'!AB417+'OddsRatio_working_3-way'!AH417</f>
        <v>-0.39525426090552096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1.0430408921341767</v>
      </c>
      <c r="AS417" s="11">
        <f>IF(('OddsRatio_working_3-way'!X417=0),IF(Q417&gt;0,-Q417^(1/3),(-Q417)^(1/3)),'OddsRatio_working_3-way'!AM417-'OddsRatio_working_3-way'!R417/3)</f>
        <v>-0.6477866312286561</v>
      </c>
      <c r="AT417" s="11">
        <f>IF(('OddsRatio_working_3-way'!X417=0),IF(Q417&gt;0,-Q417^(1/3),(-Q417)^(1/3)),'OddsRatio_working_3-way'!AN417-'OddsRatio_working_3-way'!R417/3)</f>
        <v>-0.39525426090552096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9">
        <f t="shared" si="91"/>
        <v>0.49154784237198185</v>
      </c>
      <c r="E418" s="9">
        <f t="shared" si="92"/>
        <v>0.28256911405301222</v>
      </c>
      <c r="F418" s="9">
        <f t="shared" si="93"/>
        <v>0.22588304357500585</v>
      </c>
      <c r="G418" s="9">
        <f t="shared" si="94"/>
        <v>1.0448383529256509</v>
      </c>
      <c r="H418" s="9">
        <f t="shared" si="95"/>
        <v>2.0343899693963947</v>
      </c>
      <c r="I418" s="9">
        <f t="shared" si="96"/>
        <v>3.5389571976093328</v>
      </c>
      <c r="J418" s="9">
        <f t="shared" si="97"/>
        <v>4.4270697975961344</v>
      </c>
      <c r="K418" s="11">
        <f t="shared" si="98"/>
        <v>0.50251256281407031</v>
      </c>
      <c r="L418" s="11">
        <f t="shared" si="99"/>
        <v>0.29154518950437314</v>
      </c>
      <c r="M418" s="11">
        <f t="shared" si="100"/>
        <v>0.23364485981308411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-0.27009985213936505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0.2293421276568943</v>
      </c>
      <c r="Q418" s="11">
        <f>2*'OddsRatio_working_3-way'!K418*'OddsRatio_working_3-way'!L418*'OddsRatio_working_3-way'!M418</f>
        <v>6.8460336613998279E-2</v>
      </c>
      <c r="R418" s="11">
        <f t="shared" si="101"/>
        <v>0</v>
      </c>
      <c r="S418" s="11">
        <f t="shared" si="102"/>
        <v>-0.84910127066104146</v>
      </c>
      <c r="T418" s="11">
        <f t="shared" si="103"/>
        <v>-0.25346306586896755</v>
      </c>
      <c r="U418" s="11">
        <f>'OddsRatio_working_3-way'!S418-'OddsRatio_working_3-way'!R418^2/3</f>
        <v>-0.84910127066104146</v>
      </c>
      <c r="V418" s="11">
        <f>'OddsRatio_working_3-way'!S418*'OddsRatio_working_3-way'!R418/3-2*'OddsRatio_working_3-way'!R418^3/27-'OddsRatio_working_3-way'!T418</f>
        <v>0.25346306586896755</v>
      </c>
      <c r="W418" s="11">
        <f>'OddsRatio_working_3-way'!V418^2+4*'OddsRatio_working_3-way'!U418^3/27</f>
        <v>-2.644966877418102E-2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0.15057655406293968</v>
      </c>
      <c r="Y418" s="11">
        <f>IF('OddsRatio_working_3-way'!W418&gt;=0,IF('OddsRatio_working_3-way'!V418+SQRT('OddsRatio_working_3-way'!W418)&gt;0,0,PI()),ACOS('OddsRatio_working_3-way'!V418/(2*'OddsRatio_working_3-way'!X418)))</f>
        <v>0.57047996700209902</v>
      </c>
      <c r="Z418" s="11">
        <f>'OddsRatio_working_3-way'!X418^(1/3)*COS('OddsRatio_working_3-way'!Y418/3)</f>
        <v>0.52241917646282543</v>
      </c>
      <c r="AA418" s="11">
        <f>'OddsRatio_working_3-way'!X418^(1/3)*COS(('OddsRatio_working_3-way'!Y418+2*PI())/3)</f>
        <v>-0.34829558431107999</v>
      </c>
      <c r="AB418" s="11">
        <f>'OddsRatio_working_3-way'!X418^(1/3)*COS(('OddsRatio_working_3-way'!Y418+4*PI())/3)</f>
        <v>-0.17412359215174555</v>
      </c>
      <c r="AC418" s="11">
        <f>'OddsRatio_working_3-way'!X418^(1/3)*SIN('OddsRatio_working_3-way'!Y418/3)</f>
        <v>0.10055824655848539</v>
      </c>
      <c r="AD418" s="11">
        <f>'OddsRatio_working_3-way'!X418^(1/3)*SIN(('OddsRatio_working_3-way'!Y418+2*PI())/3)</f>
        <v>0.40214915496170972</v>
      </c>
      <c r="AE418" s="11">
        <f>'OddsRatio_working_3-way'!X418^(1/3)*SIN(('OddsRatio_working_3-way'!Y418+4*PI())/3)</f>
        <v>-0.50270740152019489</v>
      </c>
      <c r="AF418" s="11">
        <f>-'OddsRatio_working_3-way'!U418/(3*'OddsRatio_working_3-way'!X418^(1/3))*COS(('OddsRatio_working_3-way'!Y418)/3)</f>
        <v>0.52241917646282532</v>
      </c>
      <c r="AG418" s="11">
        <f>-'OddsRatio_working_3-way'!U418/(3*'OddsRatio_working_3-way'!X418^(1/3))*COS(('OddsRatio_working_3-way'!Y418+2*PI())/3)</f>
        <v>-0.34829558431107993</v>
      </c>
      <c r="AH418" s="11">
        <f>-'OddsRatio_working_3-way'!U418/(3*'OddsRatio_working_3-way'!X418^(1/3))*COS(('OddsRatio_working_3-way'!Y418+4*PI())/3)</f>
        <v>-0.17412359215174553</v>
      </c>
      <c r="AI418" s="11">
        <f>'OddsRatio_working_3-way'!U418/(3*'OddsRatio_working_3-way'!X418^(1/3))*SIN(('OddsRatio_working_3-way'!Y418)/3)</f>
        <v>-0.10055824655848537</v>
      </c>
      <c r="AJ418" s="11">
        <f>'OddsRatio_working_3-way'!U418/(3*'OddsRatio_working_3-way'!X418^(1/3))*SIN(('OddsRatio_working_3-way'!Y418+2*PI())/3)</f>
        <v>-0.40214915496170961</v>
      </c>
      <c r="AK418" s="11">
        <f>'OddsRatio_working_3-way'!U418/(3*'OddsRatio_working_3-way'!X418^(1/3))*SIN(('OddsRatio_working_3-way'!Y418+4*PI())/3)</f>
        <v>0.50270740152019477</v>
      </c>
      <c r="AL418" s="11">
        <f>'OddsRatio_working_3-way'!Z418+'OddsRatio_working_3-way'!AF418</f>
        <v>1.0448383529256509</v>
      </c>
      <c r="AM418" s="11">
        <f>'OddsRatio_working_3-way'!AA418+'OddsRatio_working_3-way'!AG418</f>
        <v>-0.69659116862215997</v>
      </c>
      <c r="AN418" s="11">
        <f>'OddsRatio_working_3-way'!AB418+'OddsRatio_working_3-way'!AH418</f>
        <v>-0.34824718430349111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1.0448383529256509</v>
      </c>
      <c r="AS418" s="11">
        <f>IF(('OddsRatio_working_3-way'!X418=0),IF(Q418&gt;0,-Q418^(1/3),(-Q418)^(1/3)),'OddsRatio_working_3-way'!AM418-'OddsRatio_working_3-way'!R418/3)</f>
        <v>-0.69659116862215997</v>
      </c>
      <c r="AT418" s="11">
        <f>IF(('OddsRatio_working_3-way'!X418=0),IF(Q418&gt;0,-Q418^(1/3),(-Q418)^(1/3)),'OddsRatio_working_3-way'!AN418-'OddsRatio_working_3-way'!R418/3)</f>
        <v>-0.34824718430349111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9">
        <f t="shared" si="91"/>
        <v>0.48790264440756598</v>
      </c>
      <c r="E419" s="9">
        <f t="shared" si="92"/>
        <v>0.26862246843154824</v>
      </c>
      <c r="F419" s="9">
        <f t="shared" si="93"/>
        <v>0.24347488716088589</v>
      </c>
      <c r="G419" s="9">
        <f t="shared" si="94"/>
        <v>1.0391972467389272</v>
      </c>
      <c r="H419" s="9">
        <f t="shared" si="95"/>
        <v>2.0495892192063159</v>
      </c>
      <c r="I419" s="9">
        <f t="shared" si="96"/>
        <v>3.7226967864559888</v>
      </c>
      <c r="J419" s="9">
        <f t="shared" si="97"/>
        <v>4.1071997677493925</v>
      </c>
      <c r="K419" s="11">
        <f t="shared" si="98"/>
        <v>0.49751243781094534</v>
      </c>
      <c r="L419" s="11">
        <f t="shared" si="99"/>
        <v>0.27624309392265195</v>
      </c>
      <c r="M419" s="11">
        <f t="shared" si="100"/>
        <v>0.25062656641604009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-0.27253126356475554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0.22802395064376813</v>
      </c>
      <c r="Q419" s="11">
        <f>2*'OddsRatio_working_3-way'!K419*'OddsRatio_working_3-way'!L419*'OddsRatio_working_3-way'!M419</f>
        <v>6.8889411070624809E-2</v>
      </c>
      <c r="R419" s="11">
        <f t="shared" si="101"/>
        <v>0</v>
      </c>
      <c r="S419" s="11">
        <f t="shared" si="102"/>
        <v>-0.83668914773731218</v>
      </c>
      <c r="T419" s="11">
        <f t="shared" si="103"/>
        <v>-0.25277617756414267</v>
      </c>
      <c r="U419" s="11">
        <f>'OddsRatio_working_3-way'!S419-'OddsRatio_working_3-way'!R419^2/3</f>
        <v>-0.83668914773731218</v>
      </c>
      <c r="V419" s="11">
        <f>'OddsRatio_working_3-way'!S419*'OddsRatio_working_3-way'!R419/3-2*'OddsRatio_working_3-way'!R419^3/27-'OddsRatio_working_3-way'!T419</f>
        <v>0.25277617756414267</v>
      </c>
      <c r="W419" s="11">
        <f>'OddsRatio_working_3-way'!V419^2+4*'OddsRatio_working_3-way'!U419^3/27</f>
        <v>-2.2878007793727562E-2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0.14728696797210755</v>
      </c>
      <c r="Y419" s="11">
        <f>IF('OddsRatio_working_3-way'!W419&gt;=0,IF('OddsRatio_working_3-way'!V419+SQRT('OddsRatio_working_3-way'!W419)&gt;0,0,PI()),ACOS('OddsRatio_working_3-way'!V419/(2*'OddsRatio_working_3-way'!X419)))</f>
        <v>0.53922330276017894</v>
      </c>
      <c r="Z419" s="11">
        <f>'OddsRatio_working_3-way'!X419^(1/3)*COS('OddsRatio_working_3-way'!Y419/3)</f>
        <v>0.51959862336946372</v>
      </c>
      <c r="AA419" s="11">
        <f>'OddsRatio_working_3-way'!X419^(1/3)*COS(('OddsRatio_working_3-way'!Y419+2*PI())/3)</f>
        <v>-0.34156262790139919</v>
      </c>
      <c r="AB419" s="11">
        <f>'OddsRatio_working_3-way'!X419^(1/3)*COS(('OddsRatio_working_3-way'!Y419+4*PI())/3)</f>
        <v>-0.17803599546806459</v>
      </c>
      <c r="AC419" s="11">
        <f>'OddsRatio_working_3-way'!X419^(1/3)*SIN('OddsRatio_working_3-way'!Y419/3)</f>
        <v>9.4412145255058838E-2</v>
      </c>
      <c r="AD419" s="11">
        <f>'OddsRatio_working_3-way'!X419^(1/3)*SIN(('OddsRatio_working_3-way'!Y419+2*PI())/3)</f>
        <v>0.40277953498184887</v>
      </c>
      <c r="AE419" s="11">
        <f>'OddsRatio_working_3-way'!X419^(1/3)*SIN(('OddsRatio_working_3-way'!Y419+4*PI())/3)</f>
        <v>-0.49719168023690763</v>
      </c>
      <c r="AF419" s="11">
        <f>-'OddsRatio_working_3-way'!U419/(3*'OddsRatio_working_3-way'!X419^(1/3))*COS(('OddsRatio_working_3-way'!Y419)/3)</f>
        <v>0.51959862336946361</v>
      </c>
      <c r="AG419" s="11">
        <f>-'OddsRatio_working_3-way'!U419/(3*'OddsRatio_working_3-way'!X419^(1/3))*COS(('OddsRatio_working_3-way'!Y419+2*PI())/3)</f>
        <v>-0.34156262790139913</v>
      </c>
      <c r="AH419" s="11">
        <f>-'OddsRatio_working_3-way'!U419/(3*'OddsRatio_working_3-way'!X419^(1/3))*COS(('OddsRatio_working_3-way'!Y419+4*PI())/3)</f>
        <v>-0.17803599546806456</v>
      </c>
      <c r="AI419" s="11">
        <f>'OddsRatio_working_3-way'!U419/(3*'OddsRatio_working_3-way'!X419^(1/3))*SIN(('OddsRatio_working_3-way'!Y419)/3)</f>
        <v>-9.4412145255058824E-2</v>
      </c>
      <c r="AJ419" s="11">
        <f>'OddsRatio_working_3-way'!U419/(3*'OddsRatio_working_3-way'!X419^(1/3))*SIN(('OddsRatio_working_3-way'!Y419+2*PI())/3)</f>
        <v>-0.40277953498184876</v>
      </c>
      <c r="AK419" s="11">
        <f>'OddsRatio_working_3-way'!U419/(3*'OddsRatio_working_3-way'!X419^(1/3))*SIN(('OddsRatio_working_3-way'!Y419+4*PI())/3)</f>
        <v>0.49719168023690752</v>
      </c>
      <c r="AL419" s="11">
        <f>'OddsRatio_working_3-way'!Z419+'OddsRatio_working_3-way'!AF419</f>
        <v>1.0391972467389272</v>
      </c>
      <c r="AM419" s="11">
        <f>'OddsRatio_working_3-way'!AA419+'OddsRatio_working_3-way'!AG419</f>
        <v>-0.68312525580279826</v>
      </c>
      <c r="AN419" s="11">
        <f>'OddsRatio_working_3-way'!AB419+'OddsRatio_working_3-way'!AH419</f>
        <v>-0.35607199093612918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1.0391972467389272</v>
      </c>
      <c r="AS419" s="11">
        <f>IF(('OddsRatio_working_3-way'!X419=0),IF(Q419&gt;0,-Q419^(1/3),(-Q419)^(1/3)),'OddsRatio_working_3-way'!AM419-'OddsRatio_working_3-way'!R419/3)</f>
        <v>-0.68312525580279826</v>
      </c>
      <c r="AT419" s="11">
        <f>IF(('OddsRatio_working_3-way'!X419=0),IF(Q419&gt;0,-Q419^(1/3),(-Q419)^(1/3)),'OddsRatio_working_3-way'!AN419-'OddsRatio_working_3-way'!R419/3)</f>
        <v>-0.35607199093612918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9">
        <f t="shared" si="91"/>
        <v>0.63415119386214081</v>
      </c>
      <c r="E420" s="9">
        <f t="shared" si="92"/>
        <v>0.2252618973189795</v>
      </c>
      <c r="F420" s="9">
        <f t="shared" si="93"/>
        <v>0.14058690881887964</v>
      </c>
      <c r="G420" s="9">
        <f t="shared" si="94"/>
        <v>1.1094442511952551</v>
      </c>
      <c r="H420" s="9">
        <f t="shared" si="95"/>
        <v>1.5769110106215327</v>
      </c>
      <c r="I420" s="9">
        <f t="shared" si="96"/>
        <v>4.4392771787052903</v>
      </c>
      <c r="J420" s="9">
        <f t="shared" si="97"/>
        <v>7.1130378240858541</v>
      </c>
      <c r="K420" s="11">
        <f t="shared" si="98"/>
        <v>0.65789473684210531</v>
      </c>
      <c r="L420" s="11">
        <f t="shared" si="99"/>
        <v>0.24390243902439027</v>
      </c>
      <c r="M420" s="11">
        <f t="shared" si="100"/>
        <v>0.15360983102918588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-0.21893147502903598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0.22504136028505572</v>
      </c>
      <c r="Q420" s="11">
        <f>2*'OddsRatio_working_3-way'!K420*'OddsRatio_working_3-way'!L420*'OddsRatio_working_3-way'!M420</f>
        <v>4.9297121639661719E-2</v>
      </c>
      <c r="R420" s="11">
        <f t="shared" si="101"/>
        <v>0</v>
      </c>
      <c r="S420" s="11">
        <f t="shared" si="102"/>
        <v>-1.0279077517529602</v>
      </c>
      <c r="T420" s="11">
        <f t="shared" si="103"/>
        <v>-0.22517146807293764</v>
      </c>
      <c r="U420" s="11">
        <f>'OddsRatio_working_3-way'!S420-'OddsRatio_working_3-way'!R420^2/3</f>
        <v>-1.0279077517529602</v>
      </c>
      <c r="V420" s="11">
        <f>'OddsRatio_working_3-way'!S420*'OddsRatio_working_3-way'!R420/3-2*'OddsRatio_working_3-way'!R420^3/27-'OddsRatio_working_3-way'!T420</f>
        <v>0.22517146807293764</v>
      </c>
      <c r="W420" s="11">
        <f>'OddsRatio_working_3-way'!V420^2+4*'OddsRatio_working_3-way'!U420^3/27</f>
        <v>-0.11019877571828564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0.2005623131051841</v>
      </c>
      <c r="Y420" s="11">
        <f>IF('OddsRatio_working_3-way'!W420&gt;=0,IF('OddsRatio_working_3-way'!V420+SQRT('OddsRatio_working_3-way'!W420)&gt;0,0,PI()),ACOS('OddsRatio_working_3-way'!V420/(2*'OddsRatio_working_3-way'!X420)))</f>
        <v>0.9747796829594908</v>
      </c>
      <c r="Z420" s="11">
        <f>'OddsRatio_working_3-way'!X420^(1/3)*COS('OddsRatio_working_3-way'!Y420/3)</f>
        <v>0.55472212559762757</v>
      </c>
      <c r="AA420" s="11">
        <f>'OddsRatio_working_3-way'!X420^(1/3)*COS(('OddsRatio_working_3-way'!Y420+2*PI())/3)</f>
        <v>-0.43919264336199515</v>
      </c>
      <c r="AB420" s="11">
        <f>'OddsRatio_working_3-way'!X420^(1/3)*COS(('OddsRatio_working_3-way'!Y420+4*PI())/3)</f>
        <v>-0.11552948223563206</v>
      </c>
      <c r="AC420" s="11">
        <f>'OddsRatio_working_3-way'!X420^(1/3)*SIN('OddsRatio_working_3-way'!Y420/3)</f>
        <v>0.18686701320307089</v>
      </c>
      <c r="AD420" s="11">
        <f>'OddsRatio_working_3-way'!X420^(1/3)*SIN(('OddsRatio_working_3-way'!Y420+2*PI())/3)</f>
        <v>0.38696994620731218</v>
      </c>
      <c r="AE420" s="11">
        <f>'OddsRatio_working_3-way'!X420^(1/3)*SIN(('OddsRatio_working_3-way'!Y420+4*PI())/3)</f>
        <v>-0.57383695941038293</v>
      </c>
      <c r="AF420" s="11">
        <f>-'OddsRatio_working_3-way'!U420/(3*'OddsRatio_working_3-way'!X420^(1/3))*COS(('OddsRatio_working_3-way'!Y420)/3)</f>
        <v>0.55472212559762757</v>
      </c>
      <c r="AG420" s="11">
        <f>-'OddsRatio_working_3-way'!U420/(3*'OddsRatio_working_3-way'!X420^(1/3))*COS(('OddsRatio_working_3-way'!Y420+2*PI())/3)</f>
        <v>-0.43919264336199515</v>
      </c>
      <c r="AH420" s="11">
        <f>-'OddsRatio_working_3-way'!U420/(3*'OddsRatio_working_3-way'!X420^(1/3))*COS(('OddsRatio_working_3-way'!Y420+4*PI())/3)</f>
        <v>-0.11552948223563206</v>
      </c>
      <c r="AI420" s="11">
        <f>'OddsRatio_working_3-way'!U420/(3*'OddsRatio_working_3-way'!X420^(1/3))*SIN(('OddsRatio_working_3-way'!Y420)/3)</f>
        <v>-0.18686701320307089</v>
      </c>
      <c r="AJ420" s="11">
        <f>'OddsRatio_working_3-way'!U420/(3*'OddsRatio_working_3-way'!X420^(1/3))*SIN(('OddsRatio_working_3-way'!Y420+2*PI())/3)</f>
        <v>-0.38696994620731218</v>
      </c>
      <c r="AK420" s="11">
        <f>'OddsRatio_working_3-way'!U420/(3*'OddsRatio_working_3-way'!X420^(1/3))*SIN(('OddsRatio_working_3-way'!Y420+4*PI())/3)</f>
        <v>0.57383695941038293</v>
      </c>
      <c r="AL420" s="11">
        <f>'OddsRatio_working_3-way'!Z420+'OddsRatio_working_3-way'!AF420</f>
        <v>1.1094442511952551</v>
      </c>
      <c r="AM420" s="11">
        <f>'OddsRatio_working_3-way'!AA420+'OddsRatio_working_3-way'!AG420</f>
        <v>-0.8783852867239903</v>
      </c>
      <c r="AN420" s="11">
        <f>'OddsRatio_working_3-way'!AB420+'OddsRatio_working_3-way'!AH420</f>
        <v>-0.23105896447126412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1.1094442511952551</v>
      </c>
      <c r="AS420" s="11">
        <f>IF(('OddsRatio_working_3-way'!X420=0),IF(Q420&gt;0,-Q420^(1/3),(-Q420)^(1/3)),'OddsRatio_working_3-way'!AM420-'OddsRatio_working_3-way'!R420/3)</f>
        <v>-0.8783852867239903</v>
      </c>
      <c r="AT420" s="11">
        <f>IF(('OddsRatio_working_3-way'!X420=0),IF(Q420&gt;0,-Q420^(1/3),(-Q420)^(1/3)),'OddsRatio_working_3-way'!AN420-'OddsRatio_working_3-way'!R420/3)</f>
        <v>-0.23105896447126412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9">
        <f t="shared" si="91"/>
        <v>0.15852551623619301</v>
      </c>
      <c r="E421" s="9">
        <f t="shared" si="92"/>
        <v>0.22613131225432234</v>
      </c>
      <c r="F421" s="9">
        <f t="shared" si="93"/>
        <v>0.61534317150948459</v>
      </c>
      <c r="G421" s="9">
        <f t="shared" si="94"/>
        <v>1.0595075340737119</v>
      </c>
      <c r="H421" s="9">
        <f t="shared" si="95"/>
        <v>6.3081327457092975</v>
      </c>
      <c r="I421" s="9">
        <f t="shared" si="96"/>
        <v>4.4222093350580893</v>
      </c>
      <c r="J421" s="9">
        <f t="shared" si="97"/>
        <v>1.6251094451034898</v>
      </c>
      <c r="K421" s="11">
        <f t="shared" si="98"/>
        <v>0.1663893510815308</v>
      </c>
      <c r="L421" s="11">
        <f t="shared" si="99"/>
        <v>0.23640661938534277</v>
      </c>
      <c r="M421" s="11">
        <f t="shared" si="100"/>
        <v>0.62893081761006286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-0.23620021910640177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0.21844833549666454</v>
      </c>
      <c r="Q421" s="11">
        <f>2*'OddsRatio_working_3-way'!K421*'OddsRatio_working_3-way'!L421*'OddsRatio_working_3-way'!M421</f>
        <v>4.9478671686673734E-2</v>
      </c>
      <c r="R421" s="11">
        <f t="shared" si="101"/>
        <v>0</v>
      </c>
      <c r="S421" s="11">
        <f t="shared" si="102"/>
        <v>-0.9248439155691871</v>
      </c>
      <c r="T421" s="11">
        <f t="shared" si="103"/>
        <v>-0.20947767057059732</v>
      </c>
      <c r="U421" s="11">
        <f>'OddsRatio_working_3-way'!S421-'OddsRatio_working_3-way'!R421^2/3</f>
        <v>-0.9248439155691871</v>
      </c>
      <c r="V421" s="11">
        <f>'OddsRatio_working_3-way'!S421*'OddsRatio_working_3-way'!R421/3-2*'OddsRatio_working_3-way'!R421^3/27-'OddsRatio_working_3-way'!T421</f>
        <v>0.20947767057059732</v>
      </c>
      <c r="W421" s="11">
        <f>'OddsRatio_working_3-way'!V421^2+4*'OddsRatio_working_3-way'!U421^3/27</f>
        <v>-7.3312074921705134E-2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0.17116729345101886</v>
      </c>
      <c r="Y421" s="11">
        <f>IF('OddsRatio_working_3-way'!W421&gt;=0,IF('OddsRatio_working_3-way'!V421+SQRT('OddsRatio_working_3-way'!W421)&gt;0,0,PI()),ACOS('OddsRatio_working_3-way'!V421/(2*'OddsRatio_working_3-way'!X421)))</f>
        <v>0.91232415670134936</v>
      </c>
      <c r="Z421" s="11">
        <f>'OddsRatio_working_3-way'!X421^(1/3)*COS('OddsRatio_working_3-way'!Y421/3)</f>
        <v>0.52975376703685584</v>
      </c>
      <c r="AA421" s="11">
        <f>'OddsRatio_working_3-way'!X421^(1/3)*COS(('OddsRatio_working_3-way'!Y421+2*PI())/3)</f>
        <v>-0.40886191268810329</v>
      </c>
      <c r="AB421" s="11">
        <f>'OddsRatio_working_3-way'!X421^(1/3)*COS(('OddsRatio_working_3-way'!Y421+4*PI())/3)</f>
        <v>-0.12089185434875288</v>
      </c>
      <c r="AC421" s="11">
        <f>'OddsRatio_working_3-way'!X421^(1/3)*SIN('OddsRatio_working_3-way'!Y421/3)</f>
        <v>0.16625959070077639</v>
      </c>
      <c r="AD421" s="11">
        <f>'OddsRatio_working_3-way'!X421^(1/3)*SIN(('OddsRatio_working_3-way'!Y421+2*PI())/3)</f>
        <v>0.37565042465403231</v>
      </c>
      <c r="AE421" s="11">
        <f>'OddsRatio_working_3-way'!X421^(1/3)*SIN(('OddsRatio_working_3-way'!Y421+4*PI())/3)</f>
        <v>-0.54191001535480865</v>
      </c>
      <c r="AF421" s="11">
        <f>-'OddsRatio_working_3-way'!U421/(3*'OddsRatio_working_3-way'!X421^(1/3))*COS(('OddsRatio_working_3-way'!Y421)/3)</f>
        <v>0.52975376703685595</v>
      </c>
      <c r="AG421" s="11">
        <f>-'OddsRatio_working_3-way'!U421/(3*'OddsRatio_working_3-way'!X421^(1/3))*COS(('OddsRatio_working_3-way'!Y421+2*PI())/3)</f>
        <v>-0.40886191268810335</v>
      </c>
      <c r="AH421" s="11">
        <f>-'OddsRatio_working_3-way'!U421/(3*'OddsRatio_working_3-way'!X421^(1/3))*COS(('OddsRatio_working_3-way'!Y421+4*PI())/3)</f>
        <v>-0.12089185434875291</v>
      </c>
      <c r="AI421" s="11">
        <f>'OddsRatio_working_3-way'!U421/(3*'OddsRatio_working_3-way'!X421^(1/3))*SIN(('OddsRatio_working_3-way'!Y421)/3)</f>
        <v>-0.16625959070077645</v>
      </c>
      <c r="AJ421" s="11">
        <f>'OddsRatio_working_3-way'!U421/(3*'OddsRatio_working_3-way'!X421^(1/3))*SIN(('OddsRatio_working_3-way'!Y421+2*PI())/3)</f>
        <v>-0.37565042465403237</v>
      </c>
      <c r="AK421" s="11">
        <f>'OddsRatio_working_3-way'!U421/(3*'OddsRatio_working_3-way'!X421^(1/3))*SIN(('OddsRatio_working_3-way'!Y421+4*PI())/3)</f>
        <v>0.54191001535480876</v>
      </c>
      <c r="AL421" s="11">
        <f>'OddsRatio_working_3-way'!Z421+'OddsRatio_working_3-way'!AF421</f>
        <v>1.0595075340737119</v>
      </c>
      <c r="AM421" s="11">
        <f>'OddsRatio_working_3-way'!AA421+'OddsRatio_working_3-way'!AG421</f>
        <v>-0.81772382537620669</v>
      </c>
      <c r="AN421" s="11">
        <f>'OddsRatio_working_3-way'!AB421+'OddsRatio_working_3-way'!AH421</f>
        <v>-0.24178370869750579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1.0595075340737119</v>
      </c>
      <c r="AS421" s="11">
        <f>IF(('OddsRatio_working_3-way'!X421=0),IF(Q421&gt;0,-Q421^(1/3),(-Q421)^(1/3)),'OddsRatio_working_3-way'!AM421-'OddsRatio_working_3-way'!R421/3)</f>
        <v>-0.81772382537620669</v>
      </c>
      <c r="AT421" s="11">
        <f>IF(('OddsRatio_working_3-way'!X421=0),IF(Q421&gt;0,-Q421^(1/3),(-Q421)^(1/3)),'OddsRatio_working_3-way'!AN421-'OddsRatio_working_3-way'!R421/3)</f>
        <v>-0.24178370869750579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9">
        <f t="shared" si="91"/>
        <v>0.44151618200765552</v>
      </c>
      <c r="E422" s="9">
        <f t="shared" si="92"/>
        <v>0.32064175189032007</v>
      </c>
      <c r="F422" s="9">
        <f t="shared" si="93"/>
        <v>0.2378420661020246</v>
      </c>
      <c r="G422" s="9">
        <f t="shared" si="94"/>
        <v>1.0541022065012724</v>
      </c>
      <c r="H422" s="9">
        <f t="shared" si="95"/>
        <v>2.264922647801527</v>
      </c>
      <c r="I422" s="9">
        <f t="shared" si="96"/>
        <v>3.1187454350675572</v>
      </c>
      <c r="J422" s="9">
        <f t="shared" si="97"/>
        <v>4.2044707077638677</v>
      </c>
      <c r="K422" s="11">
        <f t="shared" si="98"/>
        <v>0.45454545454545453</v>
      </c>
      <c r="L422" s="11">
        <f t="shared" si="99"/>
        <v>0.33222591362126247</v>
      </c>
      <c r="M422" s="11">
        <f t="shared" si="100"/>
        <v>0.24752475247524752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-0.27408189323915788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0.23361970748569877</v>
      </c>
      <c r="Q422" s="11">
        <f>2*'OddsRatio_working_3-way'!K422*'OddsRatio_working_3-way'!L422*'OddsRatio_working_3-way'!M422</f>
        <v>7.4758306395423593E-2</v>
      </c>
      <c r="R422" s="11">
        <f t="shared" si="101"/>
        <v>0</v>
      </c>
      <c r="S422" s="11">
        <f t="shared" si="102"/>
        <v>-0.85237191236798449</v>
      </c>
      <c r="T422" s="11">
        <f t="shared" si="103"/>
        <v>-0.27275901195775498</v>
      </c>
      <c r="U422" s="11">
        <f>'OddsRatio_working_3-way'!S422-'OddsRatio_working_3-way'!R422^2/3</f>
        <v>-0.85237191236798449</v>
      </c>
      <c r="V422" s="11">
        <f>'OddsRatio_working_3-way'!S422*'OddsRatio_working_3-way'!R422/3-2*'OddsRatio_working_3-way'!R422^3/27-'OddsRatio_working_3-way'!T422</f>
        <v>0.27275901195775498</v>
      </c>
      <c r="W422" s="11">
        <f>'OddsRatio_working_3-way'!V422^2+4*'OddsRatio_working_3-way'!U422^3/27</f>
        <v>-1.7347777635981512E-2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0.151447397006479</v>
      </c>
      <c r="Y422" s="11">
        <f>IF('OddsRatio_working_3-way'!W422&gt;=0,IF('OddsRatio_working_3-way'!V422+SQRT('OddsRatio_working_3-way'!W422)&gt;0,0,PI()),ACOS('OddsRatio_working_3-way'!V422/(2*'OddsRatio_working_3-way'!X422)))</f>
        <v>0.44986128909278289</v>
      </c>
      <c r="Z422" s="11">
        <f>'OddsRatio_working_3-way'!X422^(1/3)*COS('OddsRatio_working_3-way'!Y422/3)</f>
        <v>0.5270511032506362</v>
      </c>
      <c r="AA422" s="11">
        <f>'OddsRatio_working_3-way'!X422^(1/3)*COS(('OddsRatio_working_3-way'!Y422+2*PI())/3)</f>
        <v>-0.33248807053023838</v>
      </c>
      <c r="AB422" s="11">
        <f>'OddsRatio_working_3-way'!X422^(1/3)*COS(('OddsRatio_working_3-way'!Y422+4*PI())/3)</f>
        <v>-0.19456303272039777</v>
      </c>
      <c r="AC422" s="11">
        <f>'OddsRatio_working_3-way'!X422^(1/3)*SIN('OddsRatio_working_3-way'!Y422/3)</f>
        <v>7.9631057707500771E-2</v>
      </c>
      <c r="AD422" s="11">
        <f>'OddsRatio_working_3-way'!X422^(1/3)*SIN(('OddsRatio_working_3-way'!Y422+2*PI())/3)</f>
        <v>0.41662411565391572</v>
      </c>
      <c r="AE422" s="11">
        <f>'OddsRatio_working_3-way'!X422^(1/3)*SIN(('OddsRatio_working_3-way'!Y422+4*PI())/3)</f>
        <v>-0.4962551733614165</v>
      </c>
      <c r="AF422" s="11">
        <f>-'OddsRatio_working_3-way'!U422/(3*'OddsRatio_working_3-way'!X422^(1/3))*COS(('OddsRatio_working_3-way'!Y422)/3)</f>
        <v>0.5270511032506362</v>
      </c>
      <c r="AG422" s="11">
        <f>-'OddsRatio_working_3-way'!U422/(3*'OddsRatio_working_3-way'!X422^(1/3))*COS(('OddsRatio_working_3-way'!Y422+2*PI())/3)</f>
        <v>-0.33248807053023838</v>
      </c>
      <c r="AH422" s="11">
        <f>-'OddsRatio_working_3-way'!U422/(3*'OddsRatio_working_3-way'!X422^(1/3))*COS(('OddsRatio_working_3-way'!Y422+4*PI())/3)</f>
        <v>-0.19456303272039777</v>
      </c>
      <c r="AI422" s="11">
        <f>'OddsRatio_working_3-way'!U422/(3*'OddsRatio_working_3-way'!X422^(1/3))*SIN(('OddsRatio_working_3-way'!Y422)/3)</f>
        <v>-7.9631057707500771E-2</v>
      </c>
      <c r="AJ422" s="11">
        <f>'OddsRatio_working_3-way'!U422/(3*'OddsRatio_working_3-way'!X422^(1/3))*SIN(('OddsRatio_working_3-way'!Y422+2*PI())/3)</f>
        <v>-0.41662411565391572</v>
      </c>
      <c r="AK422" s="11">
        <f>'OddsRatio_working_3-way'!U422/(3*'OddsRatio_working_3-way'!X422^(1/3))*SIN(('OddsRatio_working_3-way'!Y422+4*PI())/3)</f>
        <v>0.4962551733614165</v>
      </c>
      <c r="AL422" s="11">
        <f>'OddsRatio_working_3-way'!Z422+'OddsRatio_working_3-way'!AF422</f>
        <v>1.0541022065012724</v>
      </c>
      <c r="AM422" s="11">
        <f>'OddsRatio_working_3-way'!AA422+'OddsRatio_working_3-way'!AG422</f>
        <v>-0.66497614106047676</v>
      </c>
      <c r="AN422" s="11">
        <f>'OddsRatio_working_3-way'!AB422+'OddsRatio_working_3-way'!AH422</f>
        <v>-0.38912606544079553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1.0541022065012724</v>
      </c>
      <c r="AS422" s="11">
        <f>IF(('OddsRatio_working_3-way'!X422=0),IF(Q422&gt;0,-Q422^(1/3),(-Q422)^(1/3)),'OddsRatio_working_3-way'!AM422-'OddsRatio_working_3-way'!R422/3)</f>
        <v>-0.66497614106047676</v>
      </c>
      <c r="AT422" s="11">
        <f>IF(('OddsRatio_working_3-way'!X422=0),IF(Q422&gt;0,-Q422^(1/3),(-Q422)^(1/3)),'OddsRatio_working_3-way'!AN422-'OddsRatio_working_3-way'!R422/3)</f>
        <v>-0.38912606544079553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9">
        <f t="shared" si="91"/>
        <v>0.54399317830956606</v>
      </c>
      <c r="E423" s="9">
        <f t="shared" si="92"/>
        <v>0.29245946633637376</v>
      </c>
      <c r="F423" s="9">
        <f t="shared" si="93"/>
        <v>0.16354735535406001</v>
      </c>
      <c r="G423" s="9">
        <f t="shared" si="94"/>
        <v>1.0610865134711731</v>
      </c>
      <c r="H423" s="9">
        <f t="shared" si="95"/>
        <v>1.8382583456422272</v>
      </c>
      <c r="I423" s="9">
        <f t="shared" si="96"/>
        <v>3.4192772507142744</v>
      </c>
      <c r="J423" s="9">
        <f t="shared" si="97"/>
        <v>6.1144369949310544</v>
      </c>
      <c r="K423" s="11">
        <f t="shared" si="98"/>
        <v>0.55865921787709494</v>
      </c>
      <c r="L423" s="11">
        <f t="shared" si="99"/>
        <v>0.3048780487804878</v>
      </c>
      <c r="M423" s="11">
        <f t="shared" si="100"/>
        <v>0.1718213058419244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-0.25407335194125991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0.23090170716255343</v>
      </c>
      <c r="Q423" s="11">
        <f>2*'OddsRatio_working_3-way'!K423*'OddsRatio_working_3-way'!L423*'OddsRatio_working_3-way'!M423</f>
        <v>5.8530217278213781E-2</v>
      </c>
      <c r="R423" s="11">
        <f t="shared" si="101"/>
        <v>0</v>
      </c>
      <c r="S423" s="11">
        <f t="shared" si="102"/>
        <v>-0.90879938961853968</v>
      </c>
      <c r="T423" s="11">
        <f t="shared" si="103"/>
        <v>-0.23036739914284904</v>
      </c>
      <c r="U423" s="11">
        <f>'OddsRatio_working_3-way'!S423-'OddsRatio_working_3-way'!R423^2/3</f>
        <v>-0.90879938961853968</v>
      </c>
      <c r="V423" s="11">
        <f>'OddsRatio_working_3-way'!S423*'OddsRatio_working_3-way'!R423/3-2*'OddsRatio_working_3-way'!R423^3/27-'OddsRatio_working_3-way'!T423</f>
        <v>0.23036739914284904</v>
      </c>
      <c r="W423" s="11">
        <f>'OddsRatio_working_3-way'!V423^2+4*'OddsRatio_working_3-way'!U423^3/27</f>
        <v>-5.8129714315705405E-2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0.16673246002469505</v>
      </c>
      <c r="Y423" s="11">
        <f>IF('OddsRatio_working_3-way'!W423&gt;=0,IF('OddsRatio_working_3-way'!V423+SQRT('OddsRatio_working_3-way'!W423)&gt;0,0,PI()),ACOS('OddsRatio_working_3-way'!V423/(2*'OddsRatio_working_3-way'!X423)))</f>
        <v>0.80816064720353553</v>
      </c>
      <c r="Z423" s="11">
        <f>'OddsRatio_working_3-way'!X423^(1/3)*COS('OddsRatio_working_3-way'!Y423/3)</f>
        <v>0.53054325673558655</v>
      </c>
      <c r="AA423" s="11">
        <f>'OddsRatio_working_3-way'!X423^(1/3)*COS(('OddsRatio_working_3-way'!Y423+2*PI())/3)</f>
        <v>-0.39212878013281194</v>
      </c>
      <c r="AB423" s="11">
        <f>'OddsRatio_working_3-way'!X423^(1/3)*COS(('OddsRatio_working_3-way'!Y423+4*PI())/3)</f>
        <v>-0.13841447660277473</v>
      </c>
      <c r="AC423" s="11">
        <f>'OddsRatio_working_3-way'!X423^(1/3)*SIN('OddsRatio_working_3-way'!Y423/3)</f>
        <v>0.14648202144032552</v>
      </c>
      <c r="AD423" s="11">
        <f>'OddsRatio_working_3-way'!X423^(1/3)*SIN(('OddsRatio_working_3-way'!Y423+2*PI())/3)</f>
        <v>0.38622292741938474</v>
      </c>
      <c r="AE423" s="11">
        <f>'OddsRatio_working_3-way'!X423^(1/3)*SIN(('OddsRatio_working_3-way'!Y423+4*PI())/3)</f>
        <v>-0.5327049488597102</v>
      </c>
      <c r="AF423" s="11">
        <f>-'OddsRatio_working_3-way'!U423/(3*'OddsRatio_working_3-way'!X423^(1/3))*COS(('OddsRatio_working_3-way'!Y423)/3)</f>
        <v>0.53054325673558667</v>
      </c>
      <c r="AG423" s="11">
        <f>-'OddsRatio_working_3-way'!U423/(3*'OddsRatio_working_3-way'!X423^(1/3))*COS(('OddsRatio_working_3-way'!Y423+2*PI())/3)</f>
        <v>-0.39212878013281205</v>
      </c>
      <c r="AH423" s="11">
        <f>-'OddsRatio_working_3-way'!U423/(3*'OddsRatio_working_3-way'!X423^(1/3))*COS(('OddsRatio_working_3-way'!Y423+4*PI())/3)</f>
        <v>-0.13841447660277476</v>
      </c>
      <c r="AI423" s="11">
        <f>'OddsRatio_working_3-way'!U423/(3*'OddsRatio_working_3-way'!X423^(1/3))*SIN(('OddsRatio_working_3-way'!Y423)/3)</f>
        <v>-0.14648202144032554</v>
      </c>
      <c r="AJ423" s="11">
        <f>'OddsRatio_working_3-way'!U423/(3*'OddsRatio_working_3-way'!X423^(1/3))*SIN(('OddsRatio_working_3-way'!Y423+2*PI())/3)</f>
        <v>-0.3862229274193848</v>
      </c>
      <c r="AK423" s="11">
        <f>'OddsRatio_working_3-way'!U423/(3*'OddsRatio_working_3-way'!X423^(1/3))*SIN(('OddsRatio_working_3-way'!Y423+4*PI())/3)</f>
        <v>0.53270494885971031</v>
      </c>
      <c r="AL423" s="11">
        <f>'OddsRatio_working_3-way'!Z423+'OddsRatio_working_3-way'!AF423</f>
        <v>1.0610865134711731</v>
      </c>
      <c r="AM423" s="11">
        <f>'OddsRatio_working_3-way'!AA423+'OddsRatio_working_3-way'!AG423</f>
        <v>-0.78425756026562399</v>
      </c>
      <c r="AN423" s="11">
        <f>'OddsRatio_working_3-way'!AB423+'OddsRatio_working_3-way'!AH423</f>
        <v>-0.27682895320554946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1.0610865134711731</v>
      </c>
      <c r="AS423" s="11">
        <f>IF(('OddsRatio_working_3-way'!X423=0),IF(Q423&gt;0,-Q423^(1/3),(-Q423)^(1/3)),'OddsRatio_working_3-way'!AM423-'OddsRatio_working_3-way'!R423/3)</f>
        <v>-0.78425756026562399</v>
      </c>
      <c r="AT423" s="11">
        <f>IF(('OddsRatio_working_3-way'!X423=0),IF(Q423&gt;0,-Q423^(1/3),(-Q423)^(1/3)),'OddsRatio_working_3-way'!AN423-'OddsRatio_working_3-way'!R423/3)</f>
        <v>-0.27682895320554946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9">
        <f t="shared" si="91"/>
        <v>0.28742230134320135</v>
      </c>
      <c r="E424" s="9">
        <f t="shared" si="92"/>
        <v>0.31293383131091046</v>
      </c>
      <c r="F424" s="9">
        <f t="shared" si="93"/>
        <v>0.39964386734588847</v>
      </c>
      <c r="G424" s="9">
        <f t="shared" si="94"/>
        <v>1.050508959846304</v>
      </c>
      <c r="H424" s="9">
        <f t="shared" si="95"/>
        <v>3.4792011452372775</v>
      </c>
      <c r="I424" s="9">
        <f t="shared" si="96"/>
        <v>3.1955637260787753</v>
      </c>
      <c r="J424" s="9">
        <f t="shared" si="97"/>
        <v>2.5022278125802146</v>
      </c>
      <c r="K424" s="11">
        <f t="shared" si="98"/>
        <v>0.29761904761904762</v>
      </c>
      <c r="L424" s="11">
        <f t="shared" si="99"/>
        <v>0.3236245954692557</v>
      </c>
      <c r="M424" s="11">
        <f t="shared" si="100"/>
        <v>0.41152263374485593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-0.27956982598598346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0.23306298027621292</v>
      </c>
      <c r="Q424" s="11">
        <f>2*'OddsRatio_working_3-way'!K424*'OddsRatio_working_3-way'!L424*'OddsRatio_working_3-way'!M424</f>
        <v>7.9273122542929564E-2</v>
      </c>
      <c r="R424" s="11">
        <f t="shared" si="101"/>
        <v>0</v>
      </c>
      <c r="S424" s="11">
        <f t="shared" si="102"/>
        <v>-0.8336485507842244</v>
      </c>
      <c r="T424" s="11">
        <f t="shared" si="103"/>
        <v>-0.2835539288381716</v>
      </c>
      <c r="U424" s="11">
        <f>'OddsRatio_working_3-way'!S424-'OddsRatio_working_3-way'!R424^2/3</f>
        <v>-0.8336485507842244</v>
      </c>
      <c r="V424" s="11">
        <f>'OddsRatio_working_3-way'!S424*'OddsRatio_working_3-way'!R424/3-2*'OddsRatio_working_3-way'!R424^3/27-'OddsRatio_working_3-way'!T424</f>
        <v>0.2835539288381716</v>
      </c>
      <c r="W424" s="11">
        <f>'OddsRatio_working_3-way'!V424^2+4*'OddsRatio_working_3-way'!U424^3/27</f>
        <v>-5.4283776127063699E-3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0.14648481847299846</v>
      </c>
      <c r="Y424" s="11">
        <f>IF('OddsRatio_working_3-way'!W424&gt;=0,IF('OddsRatio_working_3-way'!V424+SQRT('OddsRatio_working_3-way'!W424)&gt;0,0,PI()),ACOS('OddsRatio_working_3-way'!V424/(2*'OddsRatio_working_3-way'!X424)))</f>
        <v>0.25421445606288096</v>
      </c>
      <c r="Z424" s="11">
        <f>'OddsRatio_working_3-way'!X424^(1/3)*COS('OddsRatio_working_3-way'!Y424/3)</f>
        <v>0.525254479923152</v>
      </c>
      <c r="AA424" s="11">
        <f>'OddsRatio_working_3-way'!X424^(1/3)*COS(('OddsRatio_working_3-way'!Y424+2*PI())/3)</f>
        <v>-0.30126577236836394</v>
      </c>
      <c r="AB424" s="11">
        <f>'OddsRatio_working_3-way'!X424^(1/3)*COS(('OddsRatio_working_3-way'!Y424+4*PI())/3)</f>
        <v>-0.22398870755478797</v>
      </c>
      <c r="AC424" s="11">
        <f>'OddsRatio_working_3-way'!X424^(1/3)*SIN('OddsRatio_working_3-way'!Y424/3)</f>
        <v>4.461593417230221E-2</v>
      </c>
      <c r="AD424" s="11">
        <f>'OddsRatio_working_3-way'!X424^(1/3)*SIN(('OddsRatio_working_3-way'!Y424+2*PI())/3)</f>
        <v>0.43257575597888198</v>
      </c>
      <c r="AE424" s="11">
        <f>'OddsRatio_working_3-way'!X424^(1/3)*SIN(('OddsRatio_working_3-way'!Y424+4*PI())/3)</f>
        <v>-0.47719169015118418</v>
      </c>
      <c r="AF424" s="11">
        <f>-'OddsRatio_working_3-way'!U424/(3*'OddsRatio_working_3-way'!X424^(1/3))*COS(('OddsRatio_working_3-way'!Y424)/3)</f>
        <v>0.525254479923152</v>
      </c>
      <c r="AG424" s="11">
        <f>-'OddsRatio_working_3-way'!U424/(3*'OddsRatio_working_3-way'!X424^(1/3))*COS(('OddsRatio_working_3-way'!Y424+2*PI())/3)</f>
        <v>-0.30126577236836394</v>
      </c>
      <c r="AH424" s="11">
        <f>-'OddsRatio_working_3-way'!U424/(3*'OddsRatio_working_3-way'!X424^(1/3))*COS(('OddsRatio_working_3-way'!Y424+4*PI())/3)</f>
        <v>-0.22398870755478797</v>
      </c>
      <c r="AI424" s="11">
        <f>'OddsRatio_working_3-way'!U424/(3*'OddsRatio_working_3-way'!X424^(1/3))*SIN(('OddsRatio_working_3-way'!Y424)/3)</f>
        <v>-4.461593417230221E-2</v>
      </c>
      <c r="AJ424" s="11">
        <f>'OddsRatio_working_3-way'!U424/(3*'OddsRatio_working_3-way'!X424^(1/3))*SIN(('OddsRatio_working_3-way'!Y424+2*PI())/3)</f>
        <v>-0.43257575597888198</v>
      </c>
      <c r="AK424" s="11">
        <f>'OddsRatio_working_3-way'!U424/(3*'OddsRatio_working_3-way'!X424^(1/3))*SIN(('OddsRatio_working_3-way'!Y424+4*PI())/3)</f>
        <v>0.47719169015118418</v>
      </c>
      <c r="AL424" s="11">
        <f>'OddsRatio_working_3-way'!Z424+'OddsRatio_working_3-way'!AF424</f>
        <v>1.050508959846304</v>
      </c>
      <c r="AM424" s="11">
        <f>'OddsRatio_working_3-way'!AA424+'OddsRatio_working_3-way'!AG424</f>
        <v>-0.60253154473672788</v>
      </c>
      <c r="AN424" s="11">
        <f>'OddsRatio_working_3-way'!AB424+'OddsRatio_working_3-way'!AH424</f>
        <v>-0.44797741510957595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1.050508959846304</v>
      </c>
      <c r="AS424" s="11">
        <f>IF(('OddsRatio_working_3-way'!X424=0),IF(Q424&gt;0,-Q424^(1/3),(-Q424)^(1/3)),'OddsRatio_working_3-way'!AM424-'OddsRatio_working_3-way'!R424/3)</f>
        <v>-0.60253154473672788</v>
      </c>
      <c r="AT424" s="11">
        <f>IF(('OddsRatio_working_3-way'!X424=0),IF(Q424&gt;0,-Q424^(1/3),(-Q424)^(1/3)),'OddsRatio_working_3-way'!AN424-'OddsRatio_working_3-way'!R424/3)</f>
        <v>-0.44797741510957595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9">
        <f t="shared" si="91"/>
        <v>0.31793893625209846</v>
      </c>
      <c r="E425" s="9">
        <f t="shared" si="92"/>
        <v>0.3233443427813712</v>
      </c>
      <c r="F425" s="9">
        <f t="shared" si="93"/>
        <v>0.35871672096653029</v>
      </c>
      <c r="G425" s="9">
        <f t="shared" si="94"/>
        <v>1.0515970854065064</v>
      </c>
      <c r="H425" s="9">
        <f t="shared" si="95"/>
        <v>3.1452580542292727</v>
      </c>
      <c r="I425" s="9">
        <f t="shared" si="96"/>
        <v>3.0926781999589474</v>
      </c>
      <c r="J425" s="9">
        <f t="shared" si="97"/>
        <v>2.7877150451910606</v>
      </c>
      <c r="K425" s="11">
        <f t="shared" si="98"/>
        <v>0.32894736842105265</v>
      </c>
      <c r="L425" s="11">
        <f t="shared" si="99"/>
        <v>0.33444816053511706</v>
      </c>
      <c r="M425" s="11">
        <f t="shared" si="100"/>
        <v>0.37037037037037035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-0.28120538246396354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0.23347806528584561</v>
      </c>
      <c r="Q425" s="11">
        <f>2*'OddsRatio_working_3-way'!K425*'OddsRatio_working_3-way'!L425*'OddsRatio_working_3-way'!M425</f>
        <v>8.1493216504658156E-2</v>
      </c>
      <c r="R425" s="11">
        <f t="shared" si="101"/>
        <v>0</v>
      </c>
      <c r="S425" s="11">
        <f t="shared" si="102"/>
        <v>-0.83027594721009945</v>
      </c>
      <c r="T425" s="11">
        <f t="shared" si="103"/>
        <v>-0.2897996325340661</v>
      </c>
      <c r="U425" s="11">
        <f>'OddsRatio_working_3-way'!S425-'OddsRatio_working_3-way'!R425^2/3</f>
        <v>-0.83027594721009945</v>
      </c>
      <c r="V425" s="11">
        <f>'OddsRatio_working_3-way'!S425*'OddsRatio_working_3-way'!R425/3-2*'OddsRatio_working_3-way'!R425^3/27-'OddsRatio_working_3-way'!T425</f>
        <v>0.2897996325340661</v>
      </c>
      <c r="W425" s="11">
        <f>'OddsRatio_working_3-way'!V425^2+4*'OddsRatio_working_3-way'!U425^3/27</f>
        <v>-8.0987516472223742E-4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0.14559679098592967</v>
      </c>
      <c r="Y425" s="11">
        <f>IF('OddsRatio_working_3-way'!W425&gt;=0,IF('OddsRatio_working_3-way'!V425+SQRT('OddsRatio_working_3-way'!W425)&gt;0,0,PI()),ACOS('OddsRatio_working_3-way'!V425/(2*'OddsRatio_working_3-way'!X425)))</f>
        <v>9.7886096320241256E-2</v>
      </c>
      <c r="Z425" s="11">
        <f>'OddsRatio_working_3-way'!X425^(1/3)*COS('OddsRatio_working_3-way'!Y425/3)</f>
        <v>0.52579854270325321</v>
      </c>
      <c r="AA425" s="11">
        <f>'OddsRatio_working_3-way'!X425^(1/3)*COS(('OddsRatio_working_3-way'!Y425+2*PI())/3)</f>
        <v>-0.2777621839489699</v>
      </c>
      <c r="AB425" s="11">
        <f>'OddsRatio_working_3-way'!X425^(1/3)*COS(('OddsRatio_working_3-way'!Y425+4*PI())/3)</f>
        <v>-0.24803635875428334</v>
      </c>
      <c r="AC425" s="11">
        <f>'OddsRatio_working_3-way'!X425^(1/3)*SIN('OddsRatio_working_3-way'!Y425/3)</f>
        <v>1.7162213178036054E-2</v>
      </c>
      <c r="AD425" s="11">
        <f>'OddsRatio_working_3-way'!X425^(1/3)*SIN(('OddsRatio_working_3-way'!Y425+2*PI())/3)</f>
        <v>0.44677378866483619</v>
      </c>
      <c r="AE425" s="11">
        <f>'OddsRatio_working_3-way'!X425^(1/3)*SIN(('OddsRatio_working_3-way'!Y425+4*PI())/3)</f>
        <v>-0.4639360018428722</v>
      </c>
      <c r="AF425" s="11">
        <f>-'OddsRatio_working_3-way'!U425/(3*'OddsRatio_working_3-way'!X425^(1/3))*COS(('OddsRatio_working_3-way'!Y425)/3)</f>
        <v>0.52579854270325332</v>
      </c>
      <c r="AG425" s="11">
        <f>-'OddsRatio_working_3-way'!U425/(3*'OddsRatio_working_3-way'!X425^(1/3))*COS(('OddsRatio_working_3-way'!Y425+2*PI())/3)</f>
        <v>-0.27776218394896995</v>
      </c>
      <c r="AH425" s="11">
        <f>-'OddsRatio_working_3-way'!U425/(3*'OddsRatio_working_3-way'!X425^(1/3))*COS(('OddsRatio_working_3-way'!Y425+4*PI())/3)</f>
        <v>-0.2480363587542834</v>
      </c>
      <c r="AI425" s="11">
        <f>'OddsRatio_working_3-way'!U425/(3*'OddsRatio_working_3-way'!X425^(1/3))*SIN(('OddsRatio_working_3-way'!Y425)/3)</f>
        <v>-1.7162213178036057E-2</v>
      </c>
      <c r="AJ425" s="11">
        <f>'OddsRatio_working_3-way'!U425/(3*'OddsRatio_working_3-way'!X425^(1/3))*SIN(('OddsRatio_working_3-way'!Y425+2*PI())/3)</f>
        <v>-0.44677378866483625</v>
      </c>
      <c r="AK425" s="11">
        <f>'OddsRatio_working_3-way'!U425/(3*'OddsRatio_working_3-way'!X425^(1/3))*SIN(('OddsRatio_working_3-way'!Y425+4*PI())/3)</f>
        <v>0.46393600184287231</v>
      </c>
      <c r="AL425" s="11">
        <f>'OddsRatio_working_3-way'!Z425+'OddsRatio_working_3-way'!AF425</f>
        <v>1.0515970854065064</v>
      </c>
      <c r="AM425" s="11">
        <f>'OddsRatio_working_3-way'!AA425+'OddsRatio_working_3-way'!AG425</f>
        <v>-0.5555243678979398</v>
      </c>
      <c r="AN425" s="11">
        <f>'OddsRatio_working_3-way'!AB425+'OddsRatio_working_3-way'!AH425</f>
        <v>-0.49607271750856674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1.0515970854065064</v>
      </c>
      <c r="AS425" s="11">
        <f>IF(('OddsRatio_working_3-way'!X425=0),IF(Q425&gt;0,-Q425^(1/3),(-Q425)^(1/3)),'OddsRatio_working_3-way'!AM425-'OddsRatio_working_3-way'!R425/3)</f>
        <v>-0.5555243678979398</v>
      </c>
      <c r="AT425" s="11">
        <f>IF(('OddsRatio_working_3-way'!X425=0),IF(Q425&gt;0,-Q425^(1/3),(-Q425)^(1/3)),'OddsRatio_working_3-way'!AN425-'OddsRatio_working_3-way'!R425/3)</f>
        <v>-0.49607271750856674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9">
        <f t="shared" si="91"/>
        <v>0.45639267650263077</v>
      </c>
      <c r="E426" s="9">
        <f t="shared" si="92"/>
        <v>0.32393358791139204</v>
      </c>
      <c r="F426" s="9">
        <f t="shared" si="93"/>
        <v>0.21967373558597719</v>
      </c>
      <c r="G426" s="9">
        <f t="shared" si="94"/>
        <v>1.0540669310477093</v>
      </c>
      <c r="H426" s="9">
        <f t="shared" si="95"/>
        <v>2.1910956320839117</v>
      </c>
      <c r="I426" s="9">
        <f t="shared" si="96"/>
        <v>3.0870525234744641</v>
      </c>
      <c r="J426" s="9">
        <f t="shared" si="97"/>
        <v>4.5522055576307805</v>
      </c>
      <c r="K426" s="11">
        <f t="shared" si="98"/>
        <v>0.46948356807511737</v>
      </c>
      <c r="L426" s="11">
        <f t="shared" si="99"/>
        <v>0.33557046979865773</v>
      </c>
      <c r="M426" s="11">
        <f t="shared" si="100"/>
        <v>0.22883295194508008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-0.27182927707692561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0.23361337375998348</v>
      </c>
      <c r="Q426" s="11">
        <f>2*'OddsRatio_working_3-way'!K426*'OddsRatio_working_3-way'!L426*'OddsRatio_working_3-way'!M426</f>
        <v>7.2102893135797361E-2</v>
      </c>
      <c r="R426" s="11">
        <f t="shared" si="101"/>
        <v>0</v>
      </c>
      <c r="S426" s="11">
        <f t="shared" si="102"/>
        <v>-0.8594121143686545</v>
      </c>
      <c r="T426" s="11">
        <f t="shared" si="103"/>
        <v>-0.26525065258291802</v>
      </c>
      <c r="U426" s="11">
        <f>'OddsRatio_working_3-way'!S426-'OddsRatio_working_3-way'!R426^2/3</f>
        <v>-0.8594121143686545</v>
      </c>
      <c r="V426" s="11">
        <f>'OddsRatio_working_3-way'!S426*'OddsRatio_working_3-way'!R426/3-2*'OddsRatio_working_3-way'!R426^3/27-'OddsRatio_working_3-way'!T426</f>
        <v>0.26525065258291802</v>
      </c>
      <c r="W426" s="11">
        <f>'OddsRatio_working_3-way'!V426^2+4*'OddsRatio_working_3-way'!U426^3/27</f>
        <v>-2.3679497353305295E-2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0.15332759540357466</v>
      </c>
      <c r="Y426" s="11">
        <f>IF('OddsRatio_working_3-way'!W426&gt;=0,IF('OddsRatio_working_3-way'!V426+SQRT('OddsRatio_working_3-way'!W426)&gt;0,0,PI()),ACOS('OddsRatio_working_3-way'!V426/(2*'OddsRatio_working_3-way'!X426)))</f>
        <v>0.52568551593430546</v>
      </c>
      <c r="Z426" s="11">
        <f>'OddsRatio_working_3-way'!X426^(1/3)*COS('OddsRatio_working_3-way'!Y426/3)</f>
        <v>0.52703346552385466</v>
      </c>
      <c r="AA426" s="11">
        <f>'OddsRatio_working_3-way'!X426^(1/3)*COS(('OddsRatio_working_3-way'!Y426+2*PI())/3)</f>
        <v>-0.34432405455643117</v>
      </c>
      <c r="AB426" s="11">
        <f>'OddsRatio_working_3-way'!X426^(1/3)*COS(('OddsRatio_working_3-way'!Y426+4*PI())/3)</f>
        <v>-0.18270941096742327</v>
      </c>
      <c r="AC426" s="11">
        <f>'OddsRatio_working_3-way'!X426^(1/3)*SIN('OddsRatio_working_3-way'!Y426/3)</f>
        <v>9.3308257981099096E-2</v>
      </c>
      <c r="AD426" s="11">
        <f>'OddsRatio_working_3-way'!X426^(1/3)*SIN(('OddsRatio_working_3-way'!Y426+2*PI())/3)</f>
        <v>0.40977024079765884</v>
      </c>
      <c r="AE426" s="11">
        <f>'OddsRatio_working_3-way'!X426^(1/3)*SIN(('OddsRatio_working_3-way'!Y426+4*PI())/3)</f>
        <v>-0.50307849877875788</v>
      </c>
      <c r="AF426" s="11">
        <f>-'OddsRatio_working_3-way'!U426/(3*'OddsRatio_working_3-way'!X426^(1/3))*COS(('OddsRatio_working_3-way'!Y426)/3)</f>
        <v>0.52703346552385466</v>
      </c>
      <c r="AG426" s="11">
        <f>-'OddsRatio_working_3-way'!U426/(3*'OddsRatio_working_3-way'!X426^(1/3))*COS(('OddsRatio_working_3-way'!Y426+2*PI())/3)</f>
        <v>-0.34432405455643117</v>
      </c>
      <c r="AH426" s="11">
        <f>-'OddsRatio_working_3-way'!U426/(3*'OddsRatio_working_3-way'!X426^(1/3))*COS(('OddsRatio_working_3-way'!Y426+4*PI())/3)</f>
        <v>-0.18270941096742327</v>
      </c>
      <c r="AI426" s="11">
        <f>'OddsRatio_working_3-way'!U426/(3*'OddsRatio_working_3-way'!X426^(1/3))*SIN(('OddsRatio_working_3-way'!Y426)/3)</f>
        <v>-9.3308257981099096E-2</v>
      </c>
      <c r="AJ426" s="11">
        <f>'OddsRatio_working_3-way'!U426/(3*'OddsRatio_working_3-way'!X426^(1/3))*SIN(('OddsRatio_working_3-way'!Y426+2*PI())/3)</f>
        <v>-0.40977024079765884</v>
      </c>
      <c r="AK426" s="11">
        <f>'OddsRatio_working_3-way'!U426/(3*'OddsRatio_working_3-way'!X426^(1/3))*SIN(('OddsRatio_working_3-way'!Y426+4*PI())/3)</f>
        <v>0.50307849877875788</v>
      </c>
      <c r="AL426" s="11">
        <f>'OddsRatio_working_3-way'!Z426+'OddsRatio_working_3-way'!AF426</f>
        <v>1.0540669310477093</v>
      </c>
      <c r="AM426" s="11">
        <f>'OddsRatio_working_3-way'!AA426+'OddsRatio_working_3-way'!AG426</f>
        <v>-0.68864810911286234</v>
      </c>
      <c r="AN426" s="11">
        <f>'OddsRatio_working_3-way'!AB426+'OddsRatio_working_3-way'!AH426</f>
        <v>-0.36541882193484654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1.0540669310477093</v>
      </c>
      <c r="AS426" s="11">
        <f>IF(('OddsRatio_working_3-way'!X426=0),IF(Q426&gt;0,-Q426^(1/3),(-Q426)^(1/3)),'OddsRatio_working_3-way'!AM426-'OddsRatio_working_3-way'!R426/3)</f>
        <v>-0.68864810911286234</v>
      </c>
      <c r="AT426" s="11">
        <f>IF(('OddsRatio_working_3-way'!X426=0),IF(Q426&gt;0,-Q426^(1/3),(-Q426)^(1/3)),'OddsRatio_working_3-way'!AN426-'OddsRatio_working_3-way'!R426/3)</f>
        <v>-0.36541882193484654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9">
        <f t="shared" si="91"/>
        <v>0.30390894418631786</v>
      </c>
      <c r="E427" s="9">
        <f t="shared" si="92"/>
        <v>0.33027368726869683</v>
      </c>
      <c r="F427" s="9">
        <f t="shared" si="93"/>
        <v>0.36581736854498514</v>
      </c>
      <c r="G427" s="9">
        <f t="shared" si="94"/>
        <v>1.0506693859328657</v>
      </c>
      <c r="H427" s="9">
        <f t="shared" si="95"/>
        <v>3.290459261333647</v>
      </c>
      <c r="I427" s="9">
        <f t="shared" si="96"/>
        <v>3.0277919148504311</v>
      </c>
      <c r="J427" s="9">
        <f t="shared" si="97"/>
        <v>2.7336044867892282</v>
      </c>
      <c r="K427" s="11">
        <f t="shared" si="98"/>
        <v>0.31446540880503143</v>
      </c>
      <c r="L427" s="11">
        <f t="shared" si="99"/>
        <v>0.34129692832764502</v>
      </c>
      <c r="M427" s="11">
        <f t="shared" si="100"/>
        <v>0.37735849056603776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-0.28116232927559737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0.23328234332113865</v>
      </c>
      <c r="Q427" s="11">
        <f>2*'OddsRatio_working_3-way'!K427*'OddsRatio_working_3-way'!L427*'OddsRatio_working_3-way'!M427</f>
        <v>8.1000813653173132E-2</v>
      </c>
      <c r="R427" s="11">
        <f t="shared" si="101"/>
        <v>0</v>
      </c>
      <c r="S427" s="11">
        <f t="shared" si="102"/>
        <v>-0.82970696651354592</v>
      </c>
      <c r="T427" s="11">
        <f t="shared" si="103"/>
        <v>-0.28809269670609233</v>
      </c>
      <c r="U427" s="11">
        <f>'OddsRatio_working_3-way'!S427-'OddsRatio_working_3-way'!R427^2/3</f>
        <v>-0.82970696651354592</v>
      </c>
      <c r="V427" s="11">
        <f>'OddsRatio_working_3-way'!S427*'OddsRatio_working_3-way'!R427/3-2*'OddsRatio_working_3-way'!R427^3/27-'OddsRatio_working_3-way'!T427</f>
        <v>0.28809269670609233</v>
      </c>
      <c r="W427" s="11">
        <f>'OddsRatio_working_3-way'!V427^2+4*'OddsRatio_working_3-way'!U427^3/27</f>
        <v>-1.622094620353301E-3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0.14544715235760186</v>
      </c>
      <c r="Y427" s="11">
        <f>IF('OddsRatio_working_3-way'!W427&gt;=0,IF('OddsRatio_working_3-way'!V427+SQRT('OddsRatio_working_3-way'!W427)&gt;0,0,PI()),ACOS('OddsRatio_working_3-way'!V427/(2*'OddsRatio_working_3-way'!X427)))</f>
        <v>0.13889936136968362</v>
      </c>
      <c r="Z427" s="11">
        <f>'OddsRatio_working_3-way'!X427^(1/3)*COS('OddsRatio_working_3-way'!Y427/3)</f>
        <v>0.52533469296643276</v>
      </c>
      <c r="AA427" s="11">
        <f>'OddsRatio_working_3-way'!X427^(1/3)*COS(('OddsRatio_working_3-way'!Y427+2*PI())/3)</f>
        <v>-0.2837466468222764</v>
      </c>
      <c r="AB427" s="11">
        <f>'OddsRatio_working_3-way'!X427^(1/3)*COS(('OddsRatio_working_3-way'!Y427+4*PI())/3)</f>
        <v>-0.24158804614415644</v>
      </c>
      <c r="AC427" s="11">
        <f>'OddsRatio_working_3-way'!X427^(1/3)*SIN('OddsRatio_working_3-way'!Y427/3)</f>
        <v>2.4340279450170518E-2</v>
      </c>
      <c r="AD427" s="11">
        <f>'OddsRatio_working_3-way'!X427^(1/3)*SIN(('OddsRatio_working_3-way'!Y427+2*PI())/3)</f>
        <v>0.44278304987314376</v>
      </c>
      <c r="AE427" s="11">
        <f>'OddsRatio_working_3-way'!X427^(1/3)*SIN(('OddsRatio_working_3-way'!Y427+4*PI())/3)</f>
        <v>-0.4671233293233143</v>
      </c>
      <c r="AF427" s="11">
        <f>-'OddsRatio_working_3-way'!U427/(3*'OddsRatio_working_3-way'!X427^(1/3))*COS(('OddsRatio_working_3-way'!Y427)/3)</f>
        <v>0.52533469296643287</v>
      </c>
      <c r="AG427" s="11">
        <f>-'OddsRatio_working_3-way'!U427/(3*'OddsRatio_working_3-way'!X427^(1/3))*COS(('OddsRatio_working_3-way'!Y427+2*PI())/3)</f>
        <v>-0.28374664682227652</v>
      </c>
      <c r="AH427" s="11">
        <f>-'OddsRatio_working_3-way'!U427/(3*'OddsRatio_working_3-way'!X427^(1/3))*COS(('OddsRatio_working_3-way'!Y427+4*PI())/3)</f>
        <v>-0.24158804614415649</v>
      </c>
      <c r="AI427" s="11">
        <f>'OddsRatio_working_3-way'!U427/(3*'OddsRatio_working_3-way'!X427^(1/3))*SIN(('OddsRatio_working_3-way'!Y427)/3)</f>
        <v>-2.4340279450170522E-2</v>
      </c>
      <c r="AJ427" s="11">
        <f>'OddsRatio_working_3-way'!U427/(3*'OddsRatio_working_3-way'!X427^(1/3))*SIN(('OddsRatio_working_3-way'!Y427+2*PI())/3)</f>
        <v>-0.44278304987314387</v>
      </c>
      <c r="AK427" s="11">
        <f>'OddsRatio_working_3-way'!U427/(3*'OddsRatio_working_3-way'!X427^(1/3))*SIN(('OddsRatio_working_3-way'!Y427+4*PI())/3)</f>
        <v>0.46712332932331441</v>
      </c>
      <c r="AL427" s="11">
        <f>'OddsRatio_working_3-way'!Z427+'OddsRatio_working_3-way'!AF427</f>
        <v>1.0506693859328657</v>
      </c>
      <c r="AM427" s="11">
        <f>'OddsRatio_working_3-way'!AA427+'OddsRatio_working_3-way'!AG427</f>
        <v>-0.56749329364455292</v>
      </c>
      <c r="AN427" s="11">
        <f>'OddsRatio_working_3-way'!AB427+'OddsRatio_working_3-way'!AH427</f>
        <v>-0.48317609228831293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1.0506693859328657</v>
      </c>
      <c r="AS427" s="11">
        <f>IF(('OddsRatio_working_3-way'!X427=0),IF(Q427&gt;0,-Q427^(1/3),(-Q427)^(1/3)),'OddsRatio_working_3-way'!AM427-'OddsRatio_working_3-way'!R427/3)</f>
        <v>-0.56749329364455292</v>
      </c>
      <c r="AT427" s="11">
        <f>IF(('OddsRatio_working_3-way'!X427=0),IF(Q427&gt;0,-Q427^(1/3),(-Q427)^(1/3)),'OddsRatio_working_3-way'!AN427-'OddsRatio_working_3-way'!R427/3)</f>
        <v>-0.48317609228831293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9">
        <f t="shared" si="91"/>
        <v>0.46376319704631397</v>
      </c>
      <c r="E428" s="9">
        <f t="shared" si="92"/>
        <v>0.30287065789251344</v>
      </c>
      <c r="F428" s="9">
        <f t="shared" si="93"/>
        <v>0.23336614506117237</v>
      </c>
      <c r="G428" s="9">
        <f t="shared" si="94"/>
        <v>1.0806288506780179</v>
      </c>
      <c r="H428" s="9">
        <f t="shared" si="95"/>
        <v>2.1562728702254792</v>
      </c>
      <c r="I428" s="9">
        <f t="shared" si="96"/>
        <v>3.3017394519441781</v>
      </c>
      <c r="J428" s="9">
        <f t="shared" si="97"/>
        <v>4.2851117060611754</v>
      </c>
      <c r="K428" s="11">
        <f t="shared" si="98"/>
        <v>0.48309178743961356</v>
      </c>
      <c r="L428" s="11">
        <f t="shared" si="99"/>
        <v>0.31948881789137379</v>
      </c>
      <c r="M428" s="11">
        <f t="shared" si="100"/>
        <v>0.24752475247524752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-0.26469206164955983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0.23839027881118441</v>
      </c>
      <c r="Q428" s="11">
        <f>2*'OddsRatio_working_3-way'!K428*'OddsRatio_working_3-way'!L428*'OddsRatio_working_3-way'!M428</f>
        <v>7.6407140644610377E-2</v>
      </c>
      <c r="R428" s="11">
        <f t="shared" si="101"/>
        <v>0</v>
      </c>
      <c r="S428" s="11">
        <f t="shared" si="102"/>
        <v>-0.90063252114754477</v>
      </c>
      <c r="T428" s="11">
        <f t="shared" si="103"/>
        <v>-0.288664269598572</v>
      </c>
      <c r="U428" s="11">
        <f>'OddsRatio_working_3-way'!S428-'OddsRatio_working_3-way'!R428^2/3</f>
        <v>-0.90063252114754477</v>
      </c>
      <c r="V428" s="11">
        <f>'OddsRatio_working_3-way'!S428*'OddsRatio_working_3-way'!R428/3-2*'OddsRatio_working_3-way'!R428^3/27-'OddsRatio_working_3-way'!T428</f>
        <v>0.288664269598572</v>
      </c>
      <c r="W428" s="11">
        <f>'OddsRatio_working_3-way'!V428^2+4*'OddsRatio_working_3-way'!U428^3/27</f>
        <v>-2.4900807140930417E-2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0.16449002073363558</v>
      </c>
      <c r="Y428" s="11">
        <f>IF('OddsRatio_working_3-way'!W428&gt;=0,IF('OddsRatio_working_3-way'!V428+SQRT('OddsRatio_working_3-way'!W428)&gt;0,0,PI()),ACOS('OddsRatio_working_3-way'!V428/(2*'OddsRatio_working_3-way'!X428)))</f>
        <v>0.50027179146897671</v>
      </c>
      <c r="Z428" s="11">
        <f>'OddsRatio_working_3-way'!X428^(1/3)*COS('OddsRatio_working_3-way'!Y428/3)</f>
        <v>0.54031442533900897</v>
      </c>
      <c r="AA428" s="11">
        <f>'OddsRatio_working_3-way'!X428^(1/3)*COS(('OddsRatio_working_3-way'!Y428+2*PI())/3)</f>
        <v>-0.34891869827521527</v>
      </c>
      <c r="AB428" s="11">
        <f>'OddsRatio_working_3-way'!X428^(1/3)*COS(('OddsRatio_working_3-way'!Y428+4*PI())/3)</f>
        <v>-0.19139572706379382</v>
      </c>
      <c r="AC428" s="11">
        <f>'OddsRatio_working_3-way'!X428^(1/3)*SIN('OddsRatio_working_3-way'!Y428/3)</f>
        <v>9.0945929832463954E-2</v>
      </c>
      <c r="AD428" s="11">
        <f>'OddsRatio_working_3-way'!X428^(1/3)*SIN(('OddsRatio_working_3-way'!Y428+2*PI())/3)</f>
        <v>0.42245305345854017</v>
      </c>
      <c r="AE428" s="11">
        <f>'OddsRatio_working_3-way'!X428^(1/3)*SIN(('OddsRatio_working_3-way'!Y428+4*PI())/3)</f>
        <v>-0.51339898329100409</v>
      </c>
      <c r="AF428" s="11">
        <f>-'OddsRatio_working_3-way'!U428/(3*'OddsRatio_working_3-way'!X428^(1/3))*COS(('OddsRatio_working_3-way'!Y428)/3)</f>
        <v>0.54031442533900897</v>
      </c>
      <c r="AG428" s="11">
        <f>-'OddsRatio_working_3-way'!U428/(3*'OddsRatio_working_3-way'!X428^(1/3))*COS(('OddsRatio_working_3-way'!Y428+2*PI())/3)</f>
        <v>-0.34891869827521527</v>
      </c>
      <c r="AH428" s="11">
        <f>-'OddsRatio_working_3-way'!U428/(3*'OddsRatio_working_3-way'!X428^(1/3))*COS(('OddsRatio_working_3-way'!Y428+4*PI())/3)</f>
        <v>-0.19139572706379382</v>
      </c>
      <c r="AI428" s="11">
        <f>'OddsRatio_working_3-way'!U428/(3*'OddsRatio_working_3-way'!X428^(1/3))*SIN(('OddsRatio_working_3-way'!Y428)/3)</f>
        <v>-9.0945929832463954E-2</v>
      </c>
      <c r="AJ428" s="11">
        <f>'OddsRatio_working_3-way'!U428/(3*'OddsRatio_working_3-way'!X428^(1/3))*SIN(('OddsRatio_working_3-way'!Y428+2*PI())/3)</f>
        <v>-0.42245305345854017</v>
      </c>
      <c r="AK428" s="11">
        <f>'OddsRatio_working_3-way'!U428/(3*'OddsRatio_working_3-way'!X428^(1/3))*SIN(('OddsRatio_working_3-way'!Y428+4*PI())/3)</f>
        <v>0.51339898329100409</v>
      </c>
      <c r="AL428" s="11">
        <f>'OddsRatio_working_3-way'!Z428+'OddsRatio_working_3-way'!AF428</f>
        <v>1.0806288506780179</v>
      </c>
      <c r="AM428" s="11">
        <f>'OddsRatio_working_3-way'!AA428+'OddsRatio_working_3-way'!AG428</f>
        <v>-0.69783739655043053</v>
      </c>
      <c r="AN428" s="11">
        <f>'OddsRatio_working_3-way'!AB428+'OddsRatio_working_3-way'!AH428</f>
        <v>-0.38279145412758764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1.0806288506780179</v>
      </c>
      <c r="AS428" s="11">
        <f>IF(('OddsRatio_working_3-way'!X428=0),IF(Q428&gt;0,-Q428^(1/3),(-Q428)^(1/3)),'OddsRatio_working_3-way'!AM428-'OddsRatio_working_3-way'!R428/3)</f>
        <v>-0.69783739655043053</v>
      </c>
      <c r="AT428" s="11">
        <f>IF(('OddsRatio_working_3-way'!X428=0),IF(Q428&gt;0,-Q428^(1/3),(-Q428)^(1/3)),'OddsRatio_working_3-way'!AN428-'OddsRatio_working_3-way'!R428/3)</f>
        <v>-0.38279145412758764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9">
        <f t="shared" si="91"/>
        <v>0.48399174570795434</v>
      </c>
      <c r="E429" s="9">
        <f t="shared" si="92"/>
        <v>0.29909486031062849</v>
      </c>
      <c r="F429" s="9">
        <f t="shared" si="93"/>
        <v>0.21691339398141718</v>
      </c>
      <c r="G429" s="9">
        <f t="shared" si="94"/>
        <v>1.0555949893897054</v>
      </c>
      <c r="H429" s="9">
        <f t="shared" si="95"/>
        <v>2.0661509392836019</v>
      </c>
      <c r="I429" s="9">
        <f t="shared" si="96"/>
        <v>3.3434208764451459</v>
      </c>
      <c r="J429" s="9">
        <f t="shared" si="97"/>
        <v>4.6101348637127924</v>
      </c>
      <c r="K429" s="11">
        <f t="shared" si="98"/>
        <v>0.49751243781094534</v>
      </c>
      <c r="L429" s="11">
        <f t="shared" si="99"/>
        <v>0.3105590062111801</v>
      </c>
      <c r="M429" s="11">
        <f t="shared" si="100"/>
        <v>0.22624434389140272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-0.26805644635930537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0.23245957894963509</v>
      </c>
      <c r="Q429" s="11">
        <f>2*'OddsRatio_working_3-way'!K429*'OddsRatio_working_3-way'!L429*'OddsRatio_working_3-way'!M429</f>
        <v>6.9912655323198528E-2</v>
      </c>
      <c r="R429" s="11">
        <f t="shared" si="101"/>
        <v>0</v>
      </c>
      <c r="S429" s="11">
        <f t="shared" si="102"/>
        <v>-0.8672038375008676</v>
      </c>
      <c r="T429" s="11">
        <f t="shared" si="103"/>
        <v>-0.26081318421078725</v>
      </c>
      <c r="U429" s="11">
        <f>'OddsRatio_working_3-way'!S429-'OddsRatio_working_3-way'!R429^2/3</f>
        <v>-0.8672038375008676</v>
      </c>
      <c r="V429" s="11">
        <f>'OddsRatio_working_3-way'!S429*'OddsRatio_working_3-way'!R429/3-2*'OddsRatio_working_3-way'!R429^3/27-'OddsRatio_working_3-way'!T429</f>
        <v>0.26081318421078725</v>
      </c>
      <c r="W429" s="11">
        <f>'OddsRatio_working_3-way'!V429^2+4*'OddsRatio_working_3-way'!U429^3/27</f>
        <v>-2.8594873801219237E-2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0.15541749488023324</v>
      </c>
      <c r="Y429" s="11">
        <f>IF('OddsRatio_working_3-way'!W429&gt;=0,IF('OddsRatio_working_3-way'!V429+SQRT('OddsRatio_working_3-way'!W429)&gt;0,0,PI()),ACOS('OddsRatio_working_3-way'!V429/(2*'OddsRatio_working_3-way'!X429)))</f>
        <v>0.57521970888844742</v>
      </c>
      <c r="Z429" s="11">
        <f>'OddsRatio_working_3-way'!X429^(1/3)*COS('OddsRatio_working_3-way'!Y429/3)</f>
        <v>0.52779749469485271</v>
      </c>
      <c r="AA429" s="11">
        <f>'OddsRatio_working_3-way'!X429^(1/3)*COS(('OddsRatio_working_3-way'!Y429+2*PI())/3)</f>
        <v>-0.35263043740568334</v>
      </c>
      <c r="AB429" s="11">
        <f>'OddsRatio_working_3-way'!X429^(1/3)*COS(('OddsRatio_working_3-way'!Y429+4*PI())/3)</f>
        <v>-0.17516705728916948</v>
      </c>
      <c r="AC429" s="11">
        <f>'OddsRatio_working_3-way'!X429^(1/3)*SIN('OddsRatio_working_3-way'!Y429/3)</f>
        <v>0.10245853028157041</v>
      </c>
      <c r="AD429" s="11">
        <f>'OddsRatio_working_3-way'!X429^(1/3)*SIN(('OddsRatio_working_3-way'!Y429+2*PI())/3)</f>
        <v>0.40585677331873982</v>
      </c>
      <c r="AE429" s="11">
        <f>'OddsRatio_working_3-way'!X429^(1/3)*SIN(('OddsRatio_working_3-way'!Y429+4*PI())/3)</f>
        <v>-0.50831530360031008</v>
      </c>
      <c r="AF429" s="11">
        <f>-'OddsRatio_working_3-way'!U429/(3*'OddsRatio_working_3-way'!X429^(1/3))*COS(('OddsRatio_working_3-way'!Y429)/3)</f>
        <v>0.52779749469485271</v>
      </c>
      <c r="AG429" s="11">
        <f>-'OddsRatio_working_3-way'!U429/(3*'OddsRatio_working_3-way'!X429^(1/3))*COS(('OddsRatio_working_3-way'!Y429+2*PI())/3)</f>
        <v>-0.35263043740568334</v>
      </c>
      <c r="AH429" s="11">
        <f>-'OddsRatio_working_3-way'!U429/(3*'OddsRatio_working_3-way'!X429^(1/3))*COS(('OddsRatio_working_3-way'!Y429+4*PI())/3)</f>
        <v>-0.17516705728916948</v>
      </c>
      <c r="AI429" s="11">
        <f>'OddsRatio_working_3-way'!U429/(3*'OddsRatio_working_3-way'!X429^(1/3))*SIN(('OddsRatio_working_3-way'!Y429)/3)</f>
        <v>-0.10245853028157041</v>
      </c>
      <c r="AJ429" s="11">
        <f>'OddsRatio_working_3-way'!U429/(3*'OddsRatio_working_3-way'!X429^(1/3))*SIN(('OddsRatio_working_3-way'!Y429+2*PI())/3)</f>
        <v>-0.40585677331873982</v>
      </c>
      <c r="AK429" s="11">
        <f>'OddsRatio_working_3-way'!U429/(3*'OddsRatio_working_3-way'!X429^(1/3))*SIN(('OddsRatio_working_3-way'!Y429+4*PI())/3)</f>
        <v>0.50831530360031008</v>
      </c>
      <c r="AL429" s="11">
        <f>'OddsRatio_working_3-way'!Z429+'OddsRatio_working_3-way'!AF429</f>
        <v>1.0555949893897054</v>
      </c>
      <c r="AM429" s="11">
        <f>'OddsRatio_working_3-way'!AA429+'OddsRatio_working_3-way'!AG429</f>
        <v>-0.70526087481136668</v>
      </c>
      <c r="AN429" s="11">
        <f>'OddsRatio_working_3-way'!AB429+'OddsRatio_working_3-way'!AH429</f>
        <v>-0.35033411457833896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1.0555949893897054</v>
      </c>
      <c r="AS429" s="11">
        <f>IF(('OddsRatio_working_3-way'!X429=0),IF(Q429&gt;0,-Q429^(1/3),(-Q429)^(1/3)),'OddsRatio_working_3-way'!AM429-'OddsRatio_working_3-way'!R429/3)</f>
        <v>-0.70526087481136668</v>
      </c>
      <c r="AT429" s="11">
        <f>IF(('OddsRatio_working_3-way'!X429=0),IF(Q429&gt;0,-Q429^(1/3),(-Q429)^(1/3)),'OddsRatio_working_3-way'!AN429-'OddsRatio_working_3-way'!R429/3)</f>
        <v>-0.35033411457833896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1.72</v>
      </c>
      <c r="C2" s="4">
        <f t="shared" ref="C2:C65" si="0">IF(A2="","",((1/A2)+(1/B2))-1)</f>
        <v>3.3884036620014824E-2</v>
      </c>
      <c r="D2" s="4">
        <f>IF(A2="","",(2*A2)/(2-($C2*A2)))</f>
        <v>2.2959652089876781</v>
      </c>
      <c r="E2" s="4">
        <f>IF(B2="","",(2*B2)/(2-($C2*B2)))</f>
        <v>1.7716256524981358</v>
      </c>
      <c r="G2" s="4">
        <f t="shared" ref="G2:G65" si="1">IF(A2="","",C2+1)</f>
        <v>1.0338840366200148</v>
      </c>
    </row>
    <row r="3" spans="1:7" x14ac:dyDescent="0.2">
      <c r="A3" s="4">
        <f>IF('True_Odds_Calculator_2-way'!A4="","",'True_Odds_Calculator_2-way'!A4)</f>
        <v>1.95</v>
      </c>
      <c r="B3" s="4">
        <f>IF('True_Odds_Calculator_2-way'!B4="","",'True_Odds_Calculator_2-way'!B4)</f>
        <v>1.93</v>
      </c>
      <c r="C3" s="4">
        <f t="shared" si="0"/>
        <v>3.0955227846419575E-2</v>
      </c>
      <c r="D3" s="4">
        <f t="shared" ref="D3:D66" si="2">IF(A3="","",(2*A3)/(2-($C3*A3)))</f>
        <v>2.0106851876586083</v>
      </c>
      <c r="E3" s="4">
        <f t="shared" ref="E3:E66" si="3">IF(B3="","",(2*B3)/(2-($C3*B3)))</f>
        <v>1.9894277785119598</v>
      </c>
      <c r="G3" s="4">
        <f t="shared" si="1"/>
        <v>1.0309552278464196</v>
      </c>
    </row>
    <row r="4" spans="1:7" x14ac:dyDescent="0.2">
      <c r="A4" s="4">
        <f>IF('True_Odds_Calculator_2-way'!A5="","",'True_Odds_Calculator_2-way'!A5)</f>
        <v>1.38</v>
      </c>
      <c r="B4" s="4">
        <f>IF('True_Odds_Calculator_2-way'!B5="","",'True_Odds_Calculator_2-way'!B5)</f>
        <v>3.23</v>
      </c>
      <c r="C4" s="4">
        <f t="shared" si="0"/>
        <v>3.4235204379234663E-2</v>
      </c>
      <c r="D4" s="4">
        <f t="shared" si="2"/>
        <v>1.4133874496623013</v>
      </c>
      <c r="E4" s="4">
        <f t="shared" si="3"/>
        <v>3.4190381222673936</v>
      </c>
      <c r="G4" s="4">
        <f t="shared" si="1"/>
        <v>1.0342352043792347</v>
      </c>
    </row>
    <row r="5" spans="1:7" x14ac:dyDescent="0.2">
      <c r="A5" s="4">
        <f>IF('True_Odds_Calculator_2-way'!A6="","",'True_Odds_Calculator_2-way'!A6)</f>
        <v>2.2799999999999998</v>
      </c>
      <c r="B5" s="4">
        <f>IF('True_Odds_Calculator_2-way'!B6="","",'True_Odds_Calculator_2-way'!B6)</f>
        <v>1.69</v>
      </c>
      <c r="C5" s="4">
        <f t="shared" si="0"/>
        <v>3.0312467559431067E-2</v>
      </c>
      <c r="D5" s="4">
        <f t="shared" si="2"/>
        <v>2.3616082373130669</v>
      </c>
      <c r="E5" s="4">
        <f t="shared" si="3"/>
        <v>1.7344256391789699</v>
      </c>
      <c r="G5" s="4">
        <f t="shared" si="1"/>
        <v>1.0303124675594311</v>
      </c>
    </row>
    <row r="6" spans="1:7" x14ac:dyDescent="0.2">
      <c r="A6" s="4">
        <f>IF('True_Odds_Calculator_2-way'!A7="","",'True_Odds_Calculator_2-way'!A7)</f>
        <v>2</v>
      </c>
      <c r="B6" s="4">
        <f>IF('True_Odds_Calculator_2-way'!B7="","",'True_Odds_Calculator_2-way'!B7)</f>
        <v>1.88</v>
      </c>
      <c r="C6" s="4">
        <f t="shared" si="0"/>
        <v>3.1914893617021267E-2</v>
      </c>
      <c r="D6" s="4">
        <f t="shared" si="2"/>
        <v>2.0659340659340657</v>
      </c>
      <c r="E6" s="4">
        <f t="shared" si="3"/>
        <v>1.9381443298969072</v>
      </c>
      <c r="G6" s="4">
        <f t="shared" si="1"/>
        <v>1.0319148936170213</v>
      </c>
    </row>
    <row r="7" spans="1:7" x14ac:dyDescent="0.2">
      <c r="A7" s="4">
        <f>IF('True_Odds_Calculator_2-way'!A8="","",'True_Odds_Calculator_2-way'!A8)</f>
        <v>1.78</v>
      </c>
      <c r="B7" s="4">
        <f>IF('True_Odds_Calculator_2-way'!B8="","",'True_Odds_Calculator_2-way'!B8)</f>
        <v>2.09</v>
      </c>
      <c r="C7" s="4">
        <f t="shared" si="0"/>
        <v>4.0266652330519959E-2</v>
      </c>
      <c r="D7" s="4">
        <f t="shared" si="2"/>
        <v>1.8461614808198106</v>
      </c>
      <c r="E7" s="4">
        <f t="shared" si="3"/>
        <v>2.1818075186206087</v>
      </c>
      <c r="G7" s="4">
        <f t="shared" si="1"/>
        <v>1.04026665233052</v>
      </c>
    </row>
    <row r="8" spans="1:7" x14ac:dyDescent="0.2">
      <c r="A8" s="4">
        <f>IF('True_Odds_Calculator_2-way'!A9="","",'True_Odds_Calculator_2-way'!A9)</f>
        <v>2.4500000000000002</v>
      </c>
      <c r="B8" s="4">
        <f>IF('True_Odds_Calculator_2-way'!B9="","",'True_Odds_Calculator_2-way'!B9)</f>
        <v>1.61</v>
      </c>
      <c r="C8" s="4">
        <f t="shared" si="0"/>
        <v>2.9281277728482547E-2</v>
      </c>
      <c r="D8" s="4">
        <f t="shared" si="2"/>
        <v>2.5411499436302138</v>
      </c>
      <c r="E8" s="4">
        <f t="shared" si="3"/>
        <v>1.6488661302121432</v>
      </c>
      <c r="G8" s="4">
        <f t="shared" si="1"/>
        <v>1.0292812777284825</v>
      </c>
    </row>
    <row r="9" spans="1:7" x14ac:dyDescent="0.2">
      <c r="A9" s="4">
        <f>IF('True_Odds_Calculator_2-way'!A10="","",'True_Odds_Calculator_2-way'!A10)</f>
        <v>3.19</v>
      </c>
      <c r="B9" s="4">
        <f>IF('True_Odds_Calculator_2-way'!B10="","",'True_Odds_Calculator_2-way'!B10)</f>
        <v>1.38</v>
      </c>
      <c r="C9" s="4">
        <f t="shared" si="0"/>
        <v>3.8117304983871891E-2</v>
      </c>
      <c r="D9" s="4">
        <f t="shared" si="2"/>
        <v>3.396497183859271</v>
      </c>
      <c r="E9" s="4">
        <f t="shared" si="3"/>
        <v>1.4172756833327969</v>
      </c>
      <c r="G9" s="4">
        <f t="shared" si="1"/>
        <v>1.0381173049838719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1.62</v>
      </c>
      <c r="C10" s="4">
        <f t="shared" si="0"/>
        <v>3.3950617283950546E-2</v>
      </c>
      <c r="D10" s="4">
        <f t="shared" si="2"/>
        <v>2.5019305019305014</v>
      </c>
      <c r="E10" s="4">
        <f t="shared" si="3"/>
        <v>1.6658097686375322</v>
      </c>
      <c r="G10" s="4">
        <f t="shared" si="1"/>
        <v>1.0339506172839505</v>
      </c>
    </row>
    <row r="11" spans="1:7" x14ac:dyDescent="0.2">
      <c r="A11" s="4">
        <f>IF('True_Odds_Calculator_2-way'!A12="","",'True_Odds_Calculator_2-way'!A12)</f>
        <v>1.49</v>
      </c>
      <c r="B11" s="4">
        <f>IF('True_Odds_Calculator_2-way'!B12="","",'True_Odds_Calculator_2-way'!B12)</f>
        <v>2.74</v>
      </c>
      <c r="C11" s="4">
        <f t="shared" si="0"/>
        <v>3.6104443246950613E-2</v>
      </c>
      <c r="D11" s="4">
        <f t="shared" si="2"/>
        <v>1.5311855380114767</v>
      </c>
      <c r="E11" s="4">
        <f t="shared" si="3"/>
        <v>2.882581374002684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1.7</v>
      </c>
      <c r="B12" s="4">
        <f>IF('True_Odds_Calculator_2-way'!B13="","",'True_Odds_Calculator_2-way'!B13)</f>
        <v>2.2400000000000002</v>
      </c>
      <c r="C12" s="4">
        <f t="shared" si="0"/>
        <v>3.4663865546218364E-2</v>
      </c>
      <c r="D12" s="4">
        <f t="shared" si="2"/>
        <v>1.7516099356025756</v>
      </c>
      <c r="E12" s="4">
        <f t="shared" si="3"/>
        <v>2.3304773561811505</v>
      </c>
      <c r="G12" s="4">
        <f t="shared" si="1"/>
        <v>1.0346638655462184</v>
      </c>
    </row>
    <row r="13" spans="1:7" x14ac:dyDescent="0.2">
      <c r="A13" s="4">
        <f>IF('True_Odds_Calculator_2-way'!A14="","",'True_Odds_Calculator_2-way'!A14)</f>
        <v>1.89</v>
      </c>
      <c r="B13" s="4">
        <f>IF('True_Odds_Calculator_2-way'!B14="","",'True_Odds_Calculator_2-way'!B14)</f>
        <v>2</v>
      </c>
      <c r="C13" s="4">
        <f t="shared" si="0"/>
        <v>2.9100529100529293E-2</v>
      </c>
      <c r="D13" s="4">
        <f t="shared" si="2"/>
        <v>1.9434447300771212</v>
      </c>
      <c r="E13" s="4">
        <f t="shared" si="3"/>
        <v>2.0599455040871937</v>
      </c>
      <c r="G13" s="4">
        <f t="shared" si="1"/>
        <v>1.0291005291005293</v>
      </c>
    </row>
    <row r="14" spans="1:7" x14ac:dyDescent="0.2">
      <c r="A14" s="4">
        <f>IF('True_Odds_Calculator_2-way'!A15="","",'True_Odds_Calculator_2-way'!A15)</f>
        <v>1.56</v>
      </c>
      <c r="B14" s="4">
        <f>IF('True_Odds_Calculator_2-way'!B15="","",'True_Odds_Calculator_2-way'!B15)</f>
        <v>2.5499999999999998</v>
      </c>
      <c r="C14" s="4">
        <f t="shared" si="0"/>
        <v>3.3182503770738947E-2</v>
      </c>
      <c r="D14" s="4">
        <f t="shared" si="2"/>
        <v>1.6014492753623186</v>
      </c>
      <c r="E14" s="4">
        <f t="shared" si="3"/>
        <v>2.6626506024096379</v>
      </c>
      <c r="G14" s="4">
        <f t="shared" si="1"/>
        <v>1.0331825037707389</v>
      </c>
    </row>
    <row r="15" spans="1:7" x14ac:dyDescent="0.2">
      <c r="A15" s="4">
        <f>IF('True_Odds_Calculator_2-way'!A16="","",'True_Odds_Calculator_2-way'!A16)</f>
        <v>2.27</v>
      </c>
      <c r="B15" s="4">
        <f>IF('True_Odds_Calculator_2-way'!B16="","",'True_Odds_Calculator_2-way'!B16)</f>
        <v>1.68</v>
      </c>
      <c r="C15" s="4">
        <f t="shared" si="0"/>
        <v>3.5766729599328695E-2</v>
      </c>
      <c r="D15" s="4">
        <f t="shared" si="2"/>
        <v>2.3660503784588656</v>
      </c>
      <c r="E15" s="4">
        <f t="shared" si="3"/>
        <v>1.7320374239258789</v>
      </c>
      <c r="G15" s="4">
        <f t="shared" si="1"/>
        <v>1.0357667295993287</v>
      </c>
    </row>
    <row r="16" spans="1:7" x14ac:dyDescent="0.2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2.8345418589321048E-2</v>
      </c>
      <c r="D16" s="4">
        <f t="shared" si="2"/>
        <v>2.1113430758524703</v>
      </c>
      <c r="E16" s="4">
        <f t="shared" si="3"/>
        <v>1.8998121477770822</v>
      </c>
      <c r="G16" s="4">
        <f t="shared" si="1"/>
        <v>1.028345418589321</v>
      </c>
    </row>
    <row r="17" spans="1:7" x14ac:dyDescent="0.2">
      <c r="A17" s="4">
        <f>IF('True_Odds_Calculator_2-way'!A18="","",'True_Odds_Calculator_2-way'!A18)</f>
        <v>2.0699999999999998</v>
      </c>
      <c r="B17" s="4">
        <f>IF('True_Odds_Calculator_2-way'!B18="","",'True_Odds_Calculator_2-way'!B18)</f>
        <v>1.83</v>
      </c>
      <c r="C17" s="4">
        <f t="shared" si="0"/>
        <v>2.9539874871307603E-2</v>
      </c>
      <c r="D17" s="4">
        <f t="shared" si="2"/>
        <v>2.1352836729517204</v>
      </c>
      <c r="E17" s="4">
        <f t="shared" si="3"/>
        <v>1.8808371192373576</v>
      </c>
      <c r="G17" s="4">
        <f t="shared" si="1"/>
        <v>1.0295398748713076</v>
      </c>
    </row>
    <row r="18" spans="1:7" x14ac:dyDescent="0.2">
      <c r="A18" s="4">
        <f>IF('True_Odds_Calculator_2-way'!A19="","",'True_Odds_Calculator_2-way'!A19)</f>
        <v>1.85</v>
      </c>
      <c r="B18" s="4">
        <f>IF('True_Odds_Calculator_2-way'!B19="","",'True_Odds_Calculator_2-way'!B19)</f>
        <v>2.0499999999999998</v>
      </c>
      <c r="C18" s="4">
        <f t="shared" si="0"/>
        <v>2.8345418589321048E-2</v>
      </c>
      <c r="D18" s="4">
        <f t="shared" si="2"/>
        <v>1.8998121477770822</v>
      </c>
      <c r="E18" s="4">
        <f t="shared" si="3"/>
        <v>2.1113430758524703</v>
      </c>
      <c r="G18" s="4">
        <f t="shared" si="1"/>
        <v>1.028345418589321</v>
      </c>
    </row>
    <row r="19" spans="1:7" x14ac:dyDescent="0.2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3.3950617283950546E-2</v>
      </c>
      <c r="D19" s="4">
        <f t="shared" si="2"/>
        <v>2.5019305019305014</v>
      </c>
      <c r="E19" s="4">
        <f t="shared" si="3"/>
        <v>1.6658097686375322</v>
      </c>
      <c r="G19" s="4">
        <f t="shared" si="1"/>
        <v>1.0339506172839505</v>
      </c>
    </row>
    <row r="20" spans="1:7" x14ac:dyDescent="0.2">
      <c r="A20" s="4">
        <f>IF('True_Odds_Calculator_2-way'!A21="","",'True_Odds_Calculator_2-way'!A21)</f>
        <v>2.5</v>
      </c>
      <c r="B20" s="4">
        <f>IF('True_Odds_Calculator_2-way'!B21="","",'True_Odds_Calculator_2-way'!B21)</f>
        <v>1.57</v>
      </c>
      <c r="C20" s="4">
        <f t="shared" si="0"/>
        <v>3.6942675159235661E-2</v>
      </c>
      <c r="D20" s="4">
        <f t="shared" si="2"/>
        <v>2.621035058430718</v>
      </c>
      <c r="E20" s="4">
        <f t="shared" si="3"/>
        <v>1.6168898043254378</v>
      </c>
      <c r="G20" s="4">
        <f t="shared" si="1"/>
        <v>1.0369426751592357</v>
      </c>
    </row>
    <row r="21" spans="1:7" x14ac:dyDescent="0.2">
      <c r="A21" s="4">
        <f>IF('True_Odds_Calculator_2-way'!A22="","",'True_Odds_Calculator_2-way'!A22)</f>
        <v>2.33</v>
      </c>
      <c r="B21" s="4">
        <f>IF('True_Odds_Calculator_2-way'!B22="","",'True_Odds_Calculator_2-way'!B22)</f>
        <v>1.65</v>
      </c>
      <c r="C21" s="4">
        <f t="shared" si="0"/>
        <v>3.5245155416829377E-2</v>
      </c>
      <c r="D21" s="4">
        <f t="shared" si="2"/>
        <v>2.4297677358192451</v>
      </c>
      <c r="E21" s="4">
        <f t="shared" si="3"/>
        <v>1.6994142999226434</v>
      </c>
      <c r="G21" s="4">
        <f t="shared" si="1"/>
        <v>1.0352451554168294</v>
      </c>
    </row>
    <row r="22" spans="1:7" x14ac:dyDescent="0.2">
      <c r="A22" s="4">
        <f>IF('True_Odds_Calculator_2-way'!A23="","",'True_Odds_Calculator_2-way'!A23)</f>
        <v>2.13</v>
      </c>
      <c r="B22" s="4">
        <f>IF('True_Odds_Calculator_2-way'!B23="","",'True_Odds_Calculator_2-way'!B23)</f>
        <v>1.78</v>
      </c>
      <c r="C22" s="4">
        <f t="shared" si="0"/>
        <v>3.128132088410629E-2</v>
      </c>
      <c r="D22" s="4">
        <f t="shared" si="2"/>
        <v>2.2034055907479515</v>
      </c>
      <c r="E22" s="4">
        <f t="shared" si="3"/>
        <v>1.8309750325976726</v>
      </c>
      <c r="G22" s="4">
        <f t="shared" si="1"/>
        <v>1.0312813208841063</v>
      </c>
    </row>
    <row r="23" spans="1:7" x14ac:dyDescent="0.2">
      <c r="A23" s="4">
        <f>IF('True_Odds_Calculator_2-way'!A24="","",'True_Odds_Calculator_2-way'!A24)</f>
        <v>2.27</v>
      </c>
      <c r="B23" s="4">
        <f>IF('True_Odds_Calculator_2-way'!B24="","",'True_Odds_Calculator_2-way'!B24)</f>
        <v>1.68</v>
      </c>
      <c r="C23" s="4">
        <f t="shared" si="0"/>
        <v>3.5766729599328695E-2</v>
      </c>
      <c r="D23" s="4">
        <f t="shared" si="2"/>
        <v>2.3660503784588656</v>
      </c>
      <c r="E23" s="4">
        <f t="shared" si="3"/>
        <v>1.7320374239258789</v>
      </c>
      <c r="G23" s="4">
        <f t="shared" si="1"/>
        <v>1.0357667295993287</v>
      </c>
    </row>
    <row r="24" spans="1:7" x14ac:dyDescent="0.2">
      <c r="A24" s="4">
        <f>IF('True_Odds_Calculator_2-way'!A25="","",'True_Odds_Calculator_2-way'!A25)</f>
        <v>2.11</v>
      </c>
      <c r="B24" s="4">
        <f>IF('True_Odds_Calculator_2-way'!B25="","",'True_Odds_Calculator_2-way'!B25)</f>
        <v>1.78</v>
      </c>
      <c r="C24" s="4">
        <f t="shared" si="0"/>
        <v>3.5731402098088338E-2</v>
      </c>
      <c r="D24" s="4">
        <f t="shared" si="2"/>
        <v>2.1926557300484557</v>
      </c>
      <c r="E24" s="4">
        <f t="shared" si="3"/>
        <v>1.8384649273092173</v>
      </c>
      <c r="G24" s="4">
        <f t="shared" si="1"/>
        <v>1.0357314020980883</v>
      </c>
    </row>
    <row r="25" spans="1:7" x14ac:dyDescent="0.2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3.5577975284917462E-2</v>
      </c>
      <c r="D25" s="4">
        <f t="shared" si="2"/>
        <v>1.8702173858786533</v>
      </c>
      <c r="E25" s="4">
        <f t="shared" si="3"/>
        <v>2.1491381535549374</v>
      </c>
      <c r="G25" s="4">
        <f t="shared" si="1"/>
        <v>1.0355779752849175</v>
      </c>
    </row>
    <row r="26" spans="1:7" x14ac:dyDescent="0.2">
      <c r="A26" s="4">
        <f>IF('True_Odds_Calculator_2-way'!A27="","",'True_Odds_Calculator_2-way'!A27)</f>
        <v>1.91</v>
      </c>
      <c r="B26" s="4">
        <f>IF('True_Odds_Calculator_2-way'!B27="","",'True_Odds_Calculator_2-way'!B27)</f>
        <v>1.96</v>
      </c>
      <c r="C26" s="4">
        <f t="shared" si="0"/>
        <v>3.3764291056736839E-2</v>
      </c>
      <c r="D26" s="4">
        <f t="shared" si="2"/>
        <v>1.9736398144242935</v>
      </c>
      <c r="E26" s="4">
        <f t="shared" si="3"/>
        <v>2.0270738574832143</v>
      </c>
      <c r="G26" s="4">
        <f t="shared" si="1"/>
        <v>1.0337642910567368</v>
      </c>
    </row>
    <row r="27" spans="1:7" x14ac:dyDescent="0.2">
      <c r="A27" s="4">
        <f>IF('True_Odds_Calculator_2-way'!A28="","",'True_Odds_Calculator_2-way'!A28)</f>
        <v>1.95</v>
      </c>
      <c r="B27" s="4">
        <f>IF('True_Odds_Calculator_2-way'!B28="","",'True_Odds_Calculator_2-way'!B28)</f>
        <v>1.92</v>
      </c>
      <c r="C27" s="4">
        <f t="shared" si="0"/>
        <v>3.3653846153846256E-2</v>
      </c>
      <c r="D27" s="4">
        <f t="shared" si="2"/>
        <v>2.0161550888529889</v>
      </c>
      <c r="E27" s="4">
        <f t="shared" si="3"/>
        <v>1.9841017488076311</v>
      </c>
      <c r="G27" s="4">
        <f t="shared" si="1"/>
        <v>1.0336538461538463</v>
      </c>
    </row>
    <row r="28" spans="1:7" x14ac:dyDescent="0.2">
      <c r="A28" s="4">
        <f>IF('True_Odds_Calculator_2-way'!A29="","",'True_Odds_Calculator_2-way'!A29)</f>
        <v>2.12</v>
      </c>
      <c r="B28" s="4">
        <f>IF('True_Odds_Calculator_2-way'!B29="","",'True_Odds_Calculator_2-way'!B29)</f>
        <v>1.76</v>
      </c>
      <c r="C28" s="4">
        <f t="shared" si="0"/>
        <v>3.9879931389365408E-2</v>
      </c>
      <c r="D28" s="4">
        <f t="shared" si="2"/>
        <v>2.213573801613669</v>
      </c>
      <c r="E28" s="4">
        <f t="shared" si="3"/>
        <v>1.8240125146656239</v>
      </c>
      <c r="G28" s="4">
        <f t="shared" si="1"/>
        <v>1.0398799313893654</v>
      </c>
    </row>
    <row r="29" spans="1:7" x14ac:dyDescent="0.2">
      <c r="A29" s="4">
        <f>IF('True_Odds_Calculator_2-way'!A30="","",'True_Odds_Calculator_2-way'!A30)</f>
        <v>1.93</v>
      </c>
      <c r="B29" s="4">
        <f>IF('True_Odds_Calculator_2-way'!B30="","",'True_Odds_Calculator_2-way'!B30)</f>
        <v>1.93</v>
      </c>
      <c r="C29" s="4">
        <f t="shared" si="0"/>
        <v>3.62694300518136E-2</v>
      </c>
      <c r="D29" s="4">
        <f t="shared" si="2"/>
        <v>2.0000000000000004</v>
      </c>
      <c r="E29" s="4">
        <f t="shared" si="3"/>
        <v>2.0000000000000004</v>
      </c>
      <c r="G29" s="4">
        <f t="shared" si="1"/>
        <v>1.0362694300518136</v>
      </c>
    </row>
    <row r="30" spans="1:7" x14ac:dyDescent="0.2">
      <c r="A30" s="4">
        <f>IF('True_Odds_Calculator_2-way'!A31="","",'True_Odds_Calculator_2-way'!A31)</f>
        <v>2.13</v>
      </c>
      <c r="B30" s="4">
        <f>IF('True_Odds_Calculator_2-way'!B31="","",'True_Odds_Calculator_2-way'!B31)</f>
        <v>1.76</v>
      </c>
      <c r="C30" s="4">
        <f t="shared" si="0"/>
        <v>3.7665386256935607E-2</v>
      </c>
      <c r="D30" s="4">
        <f t="shared" si="2"/>
        <v>2.2190126672191313</v>
      </c>
      <c r="E30" s="4">
        <f t="shared" si="3"/>
        <v>1.8203360202000585</v>
      </c>
      <c r="G30" s="4">
        <f t="shared" si="1"/>
        <v>1.0376653862569356</v>
      </c>
    </row>
    <row r="31" spans="1:7" x14ac:dyDescent="0.2">
      <c r="A31" s="4">
        <f>IF('True_Odds_Calculator_2-way'!A32="","",'True_Odds_Calculator_2-way'!A32)</f>
        <v>2.09</v>
      </c>
      <c r="B31" s="4">
        <f>IF('True_Odds_Calculator_2-way'!B32="","",'True_Odds_Calculator_2-way'!B32)</f>
        <v>1.79</v>
      </c>
      <c r="C31" s="4">
        <f t="shared" si="0"/>
        <v>3.7128117398625982E-2</v>
      </c>
      <c r="D31" s="4">
        <f t="shared" si="2"/>
        <v>2.1743628490889537</v>
      </c>
      <c r="E31" s="4">
        <f t="shared" si="3"/>
        <v>1.8515255747197545</v>
      </c>
      <c r="G31" s="4">
        <f t="shared" si="1"/>
        <v>1.037128117398626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1.78</v>
      </c>
      <c r="C32" s="4">
        <f t="shared" si="0"/>
        <v>4.0266652330519959E-2</v>
      </c>
      <c r="D32" s="4">
        <f t="shared" si="2"/>
        <v>2.1818075186206087</v>
      </c>
      <c r="E32" s="4">
        <f t="shared" si="3"/>
        <v>1.8461614808198106</v>
      </c>
      <c r="G32" s="4">
        <f t="shared" si="1"/>
        <v>1.04026665233052</v>
      </c>
    </row>
    <row r="33" spans="1:7" x14ac:dyDescent="0.2">
      <c r="A33" s="4">
        <f>IF('True_Odds_Calculator_2-way'!A34="","",'True_Odds_Calculator_2-way'!A34)</f>
        <v>1.9</v>
      </c>
      <c r="B33" s="4">
        <f>IF('True_Odds_Calculator_2-way'!B34="","",'True_Odds_Calculator_2-way'!B34)</f>
        <v>1.97</v>
      </c>
      <c r="C33" s="4">
        <f t="shared" si="0"/>
        <v>3.3930002671653803E-2</v>
      </c>
      <c r="D33" s="4">
        <f t="shared" si="2"/>
        <v>1.9632835038027801</v>
      </c>
      <c r="E33" s="4">
        <f t="shared" si="3"/>
        <v>2.0381159814865235</v>
      </c>
      <c r="G33" s="4">
        <f t="shared" si="1"/>
        <v>1.0339300026716538</v>
      </c>
    </row>
    <row r="34" spans="1:7" x14ac:dyDescent="0.2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1.81</v>
      </c>
      <c r="C34" s="4">
        <f t="shared" si="0"/>
        <v>3.5577975284917462E-2</v>
      </c>
      <c r="D34" s="4">
        <f t="shared" si="2"/>
        <v>2.1491381535549374</v>
      </c>
      <c r="E34" s="4">
        <f t="shared" si="3"/>
        <v>1.8702173858786533</v>
      </c>
      <c r="G34" s="4">
        <f t="shared" si="1"/>
        <v>1.0355779752849175</v>
      </c>
    </row>
    <row r="35" spans="1:7" x14ac:dyDescent="0.2">
      <c r="A35" s="4">
        <f>IF('True_Odds_Calculator_2-way'!A36="","",'True_Odds_Calculator_2-way'!A36)</f>
        <v>1.93</v>
      </c>
      <c r="B35" s="4">
        <f>IF('True_Odds_Calculator_2-way'!B36="","",'True_Odds_Calculator_2-way'!B36)</f>
        <v>1.94</v>
      </c>
      <c r="C35" s="4">
        <f t="shared" si="0"/>
        <v>3.3598632551679941E-2</v>
      </c>
      <c r="D35" s="4">
        <f t="shared" si="2"/>
        <v>1.9946726333173512</v>
      </c>
      <c r="E35" s="4">
        <f t="shared" si="3"/>
        <v>2.0053558995233249</v>
      </c>
      <c r="G35" s="4">
        <f t="shared" si="1"/>
        <v>1.0335986325516799</v>
      </c>
    </row>
    <row r="36" spans="1:7" x14ac:dyDescent="0.2">
      <c r="A36" s="4">
        <f>IF('True_Odds_Calculator_2-way'!A37="","",'True_Odds_Calculator_2-way'!A37)</f>
        <v>2.1</v>
      </c>
      <c r="B36" s="4">
        <f>IF('True_Odds_Calculator_2-way'!B37="","",'True_Odds_Calculator_2-way'!B37)</f>
        <v>1.78</v>
      </c>
      <c r="C36" s="4">
        <f t="shared" si="0"/>
        <v>3.7988228999465079E-2</v>
      </c>
      <c r="D36" s="4">
        <f t="shared" si="2"/>
        <v>2.1872440023405506</v>
      </c>
      <c r="E36" s="4">
        <f t="shared" si="3"/>
        <v>1.8422868408082802</v>
      </c>
      <c r="G36" s="4">
        <f t="shared" si="1"/>
        <v>1.0379882289994651</v>
      </c>
    </row>
    <row r="37" spans="1:7" x14ac:dyDescent="0.2">
      <c r="A37" s="4">
        <f>IF('True_Odds_Calculator_2-way'!A38="","",'True_Odds_Calculator_2-way'!A38)</f>
        <v>1.93</v>
      </c>
      <c r="B37" s="4">
        <f>IF('True_Odds_Calculator_2-way'!B38="","",'True_Odds_Calculator_2-way'!B38)</f>
        <v>1.94</v>
      </c>
      <c r="C37" s="4">
        <f t="shared" si="0"/>
        <v>3.3598632551679941E-2</v>
      </c>
      <c r="D37" s="4">
        <f t="shared" si="2"/>
        <v>1.9946726333173512</v>
      </c>
      <c r="E37" s="4">
        <f t="shared" si="3"/>
        <v>2.0053558995233249</v>
      </c>
      <c r="G37" s="4">
        <f t="shared" si="1"/>
        <v>1.0335986325516799</v>
      </c>
    </row>
    <row r="38" spans="1:7" x14ac:dyDescent="0.2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1.81</v>
      </c>
      <c r="C38" s="4">
        <f t="shared" si="0"/>
        <v>3.5577975284917462E-2</v>
      </c>
      <c r="D38" s="4">
        <f t="shared" si="2"/>
        <v>2.1491381535549374</v>
      </c>
      <c r="E38" s="4">
        <f t="shared" si="3"/>
        <v>1.8702173858786533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2.09</v>
      </c>
      <c r="B39" s="4">
        <f>IF('True_Odds_Calculator_2-way'!B40="","",'True_Odds_Calculator_2-way'!B40)</f>
        <v>1.79</v>
      </c>
      <c r="C39" s="4">
        <f t="shared" si="0"/>
        <v>3.7128117398625982E-2</v>
      </c>
      <c r="D39" s="4">
        <f t="shared" si="2"/>
        <v>2.1743628490889537</v>
      </c>
      <c r="E39" s="4">
        <f t="shared" si="3"/>
        <v>1.8515255747197545</v>
      </c>
      <c r="G39" s="4">
        <f t="shared" si="1"/>
        <v>1.037128117398626</v>
      </c>
    </row>
    <row r="40" spans="1:7" x14ac:dyDescent="0.2">
      <c r="A40" s="4">
        <f>IF('True_Odds_Calculator_2-way'!A41="","",'True_Odds_Calculator_2-way'!A41)</f>
        <v>2.04</v>
      </c>
      <c r="B40" s="4">
        <f>IF('True_Odds_Calculator_2-way'!B41="","",'True_Odds_Calculator_2-way'!B41)</f>
        <v>1.84</v>
      </c>
      <c r="C40" s="4">
        <f t="shared" si="0"/>
        <v>3.3674339300937772E-2</v>
      </c>
      <c r="D40" s="4">
        <f t="shared" si="2"/>
        <v>2.1125619090499774</v>
      </c>
      <c r="E40" s="4">
        <f t="shared" si="3"/>
        <v>1.8988263860785108</v>
      </c>
      <c r="G40" s="4">
        <f t="shared" si="1"/>
        <v>1.0336743393009378</v>
      </c>
    </row>
    <row r="41" spans="1:7" x14ac:dyDescent="0.2">
      <c r="A41" s="4">
        <f>IF('True_Odds_Calculator_2-way'!A42="","",'True_Odds_Calculator_2-way'!A42)</f>
        <v>1.67</v>
      </c>
      <c r="B41" s="4">
        <f>IF('True_Odds_Calculator_2-way'!B42="","",'True_Odds_Calculator_2-way'!B42)</f>
        <v>2.2799999999999998</v>
      </c>
      <c r="C41" s="4">
        <f t="shared" si="0"/>
        <v>3.7398886437651102E-2</v>
      </c>
      <c r="D41" s="4">
        <f t="shared" si="2"/>
        <v>1.723831944947483</v>
      </c>
      <c r="E41" s="4">
        <f t="shared" si="3"/>
        <v>2.3815361521140859</v>
      </c>
      <c r="G41" s="4">
        <f t="shared" si="1"/>
        <v>1.0373988864376511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1.76</v>
      </c>
      <c r="C42" s="4">
        <f t="shared" si="0"/>
        <v>3.7665386256935607E-2</v>
      </c>
      <c r="D42" s="4">
        <f t="shared" si="2"/>
        <v>2.2190126672191313</v>
      </c>
      <c r="E42" s="4">
        <f t="shared" si="3"/>
        <v>1.8203360202000585</v>
      </c>
      <c r="G42" s="4">
        <f t="shared" si="1"/>
        <v>1.0376653862569356</v>
      </c>
    </row>
    <row r="43" spans="1:7" x14ac:dyDescent="0.2">
      <c r="A43" s="4">
        <f>IF('True_Odds_Calculator_2-way'!A44="","",'True_Odds_Calculator_2-way'!A44)</f>
        <v>2.2799999999999998</v>
      </c>
      <c r="B43" s="4">
        <f>IF('True_Odds_Calculator_2-way'!B44="","",'True_Odds_Calculator_2-way'!B44)</f>
        <v>1.67</v>
      </c>
      <c r="C43" s="4">
        <f t="shared" si="0"/>
        <v>3.7398886437651102E-2</v>
      </c>
      <c r="D43" s="4">
        <f t="shared" si="2"/>
        <v>2.3815361521140859</v>
      </c>
      <c r="E43" s="4">
        <f t="shared" si="3"/>
        <v>1.723831944947483</v>
      </c>
      <c r="G43" s="4">
        <f t="shared" si="1"/>
        <v>1.0373988864376511</v>
      </c>
    </row>
    <row r="44" spans="1:7" x14ac:dyDescent="0.2">
      <c r="A44" s="4">
        <f>IF('True_Odds_Calculator_2-way'!A45="","",'True_Odds_Calculator_2-way'!A45)</f>
        <v>2.02</v>
      </c>
      <c r="B44" s="4">
        <f>IF('True_Odds_Calculator_2-way'!B45="","",'True_Odds_Calculator_2-way'!B45)</f>
        <v>1.85</v>
      </c>
      <c r="C44" s="4">
        <f t="shared" si="0"/>
        <v>3.5590045491035394E-2</v>
      </c>
      <c r="D44" s="4">
        <f t="shared" si="2"/>
        <v>2.0953181945612553</v>
      </c>
      <c r="E44" s="4">
        <f t="shared" si="3"/>
        <v>1.9129767084719731</v>
      </c>
      <c r="G44" s="4">
        <f t="shared" si="1"/>
        <v>1.0355900454910354</v>
      </c>
    </row>
    <row r="45" spans="1:7" x14ac:dyDescent="0.2">
      <c r="A45" s="4">
        <f>IF('True_Odds_Calculator_2-way'!A46="","",'True_Odds_Calculator_2-way'!A46)</f>
        <v>2.04</v>
      </c>
      <c r="B45" s="4">
        <f>IF('True_Odds_Calculator_2-way'!B46="","",'True_Odds_Calculator_2-way'!B46)</f>
        <v>1.84</v>
      </c>
      <c r="C45" s="4">
        <f t="shared" si="0"/>
        <v>3.3674339300937772E-2</v>
      </c>
      <c r="D45" s="4">
        <f t="shared" si="2"/>
        <v>2.1125619090499774</v>
      </c>
      <c r="E45" s="4">
        <f t="shared" si="3"/>
        <v>1.8988263860785108</v>
      </c>
      <c r="G45" s="4">
        <f t="shared" si="1"/>
        <v>1.0336743393009378</v>
      </c>
    </row>
    <row r="46" spans="1:7" x14ac:dyDescent="0.2">
      <c r="A46" s="4">
        <f>IF('True_Odds_Calculator_2-way'!A47="","",'True_Odds_Calculator_2-way'!A47)</f>
        <v>1.87</v>
      </c>
      <c r="B46" s="4">
        <f>IF('True_Odds_Calculator_2-way'!B47="","",'True_Odds_Calculator_2-way'!B47)</f>
        <v>2</v>
      </c>
      <c r="C46" s="4">
        <f t="shared" si="0"/>
        <v>3.475935828876997E-2</v>
      </c>
      <c r="D46" s="4">
        <f t="shared" si="2"/>
        <v>1.9328165374677002</v>
      </c>
      <c r="E46" s="4">
        <f t="shared" si="3"/>
        <v>2.0720221606648197</v>
      </c>
      <c r="G46" s="4">
        <f t="shared" si="1"/>
        <v>1.03475935828877</v>
      </c>
    </row>
    <row r="47" spans="1:7" x14ac:dyDescent="0.2">
      <c r="A47" s="4">
        <f>IF('True_Odds_Calculator_2-way'!A48="","",'True_Odds_Calculator_2-way'!A48)</f>
        <v>2.29</v>
      </c>
      <c r="B47" s="4">
        <f>IF('True_Odds_Calculator_2-way'!B48="","",'True_Odds_Calculator_2-way'!B48)</f>
        <v>1.66</v>
      </c>
      <c r="C47" s="4">
        <f t="shared" si="0"/>
        <v>3.9090861261640519E-2</v>
      </c>
      <c r="D47" s="4">
        <f t="shared" si="2"/>
        <v>2.3973008765844739</v>
      </c>
      <c r="E47" s="4">
        <f t="shared" si="3"/>
        <v>1.7156654781784539</v>
      </c>
      <c r="G47" s="4">
        <f t="shared" si="1"/>
        <v>1.0390908612616405</v>
      </c>
    </row>
    <row r="48" spans="1:7" x14ac:dyDescent="0.2">
      <c r="A48" s="4">
        <f>IF('True_Odds_Calculator_2-way'!A49="","",'True_Odds_Calculator_2-way'!A49)</f>
        <v>2.23</v>
      </c>
      <c r="B48" s="4">
        <f>IF('True_Odds_Calculator_2-way'!B49="","",'True_Odds_Calculator_2-way'!B49)</f>
        <v>1.69</v>
      </c>
      <c r="C48" s="4">
        <f t="shared" si="0"/>
        <v>4.0146469604903645E-2</v>
      </c>
      <c r="D48" s="4">
        <f t="shared" si="2"/>
        <v>2.3344999535416733</v>
      </c>
      <c r="E48" s="4">
        <f t="shared" si="3"/>
        <v>1.7493443498038854</v>
      </c>
      <c r="G48" s="4">
        <f t="shared" si="1"/>
        <v>1.0401464696049036</v>
      </c>
    </row>
    <row r="49" spans="1:7" x14ac:dyDescent="0.2">
      <c r="A49" s="4">
        <f>IF('True_Odds_Calculator_2-way'!A50="","",'True_Odds_Calculator_2-way'!A50)</f>
        <v>2.08</v>
      </c>
      <c r="B49" s="4">
        <f>IF('True_Odds_Calculator_2-way'!B50="","",'True_Odds_Calculator_2-way'!B50)</f>
        <v>1.78</v>
      </c>
      <c r="C49" s="4">
        <f t="shared" si="0"/>
        <v>4.2566983578219642E-2</v>
      </c>
      <c r="D49" s="4">
        <f t="shared" si="2"/>
        <v>2.1763461086292031</v>
      </c>
      <c r="E49" s="4">
        <f t="shared" si="3"/>
        <v>1.8500899460323807</v>
      </c>
      <c r="G49" s="4">
        <f t="shared" si="1"/>
        <v>1.0425669835782196</v>
      </c>
    </row>
    <row r="50" spans="1:7" x14ac:dyDescent="0.2">
      <c r="A50" s="4">
        <f>IF('True_Odds_Calculator_2-way'!A51="","",'True_Odds_Calculator_2-way'!A51)</f>
        <v>1.78</v>
      </c>
      <c r="B50" s="4">
        <f>IF('True_Odds_Calculator_2-way'!B51="","",'True_Odds_Calculator_2-way'!B51)</f>
        <v>2.08</v>
      </c>
      <c r="C50" s="4">
        <f t="shared" si="0"/>
        <v>4.2566983578219642E-2</v>
      </c>
      <c r="D50" s="4">
        <f t="shared" si="2"/>
        <v>1.8500899460323807</v>
      </c>
      <c r="E50" s="4">
        <f t="shared" si="3"/>
        <v>2.1763461086292031</v>
      </c>
      <c r="G50" s="4">
        <f t="shared" si="1"/>
        <v>1.0425669835782196</v>
      </c>
    </row>
    <row r="51" spans="1:7" x14ac:dyDescent="0.2">
      <c r="A51" s="4">
        <f>IF('True_Odds_Calculator_2-way'!A52="","",'True_Odds_Calculator_2-way'!A52)</f>
        <v>1.83</v>
      </c>
      <c r="B51" s="4">
        <f>IF('True_Odds_Calculator_2-way'!B52="","",'True_Odds_Calculator_2-way'!B52)</f>
        <v>2.0299999999999998</v>
      </c>
      <c r="C51" s="4">
        <f t="shared" si="0"/>
        <v>3.9058924870117639E-2</v>
      </c>
      <c r="D51" s="4">
        <f t="shared" si="2"/>
        <v>1.8978262535441519</v>
      </c>
      <c r="E51" s="4">
        <f t="shared" si="3"/>
        <v>2.1138012461236451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1.69</v>
      </c>
      <c r="B52" s="4">
        <f>IF('True_Odds_Calculator_2-way'!B53="","",'True_Odds_Calculator_2-way'!B53)</f>
        <v>2.21</v>
      </c>
      <c r="C52" s="4">
        <f t="shared" si="0"/>
        <v>4.4204664114166459E-2</v>
      </c>
      <c r="D52" s="4">
        <f t="shared" si="2"/>
        <v>1.7555759242285367</v>
      </c>
      <c r="E52" s="4">
        <f t="shared" si="3"/>
        <v>2.3234937323089366</v>
      </c>
      <c r="G52" s="4">
        <f t="shared" si="1"/>
        <v>1.0442046641141665</v>
      </c>
    </row>
    <row r="53" spans="1:7" x14ac:dyDescent="0.2">
      <c r="A53" s="4">
        <f>IF('True_Odds_Calculator_2-way'!A54="","",'True_Odds_Calculator_2-way'!A54)</f>
        <v>1.71</v>
      </c>
      <c r="B53" s="4">
        <f>IF('True_Odds_Calculator_2-way'!B54="","",'True_Odds_Calculator_2-way'!B54)</f>
        <v>2.17</v>
      </c>
      <c r="C53" s="4">
        <f t="shared" si="0"/>
        <v>4.5624814724984475E-2</v>
      </c>
      <c r="D53" s="4">
        <f t="shared" si="2"/>
        <v>1.7794135277051812</v>
      </c>
      <c r="E53" s="4">
        <f t="shared" si="3"/>
        <v>2.2830159657919831</v>
      </c>
      <c r="G53" s="4">
        <f t="shared" si="1"/>
        <v>1.0456248147249845</v>
      </c>
    </row>
    <row r="54" spans="1:7" x14ac:dyDescent="0.2">
      <c r="A54" s="4">
        <f>IF('True_Odds_Calculator_2-way'!A55="","",'True_Odds_Calculator_2-way'!A55)</f>
        <v>1.74</v>
      </c>
      <c r="B54" s="4">
        <f>IF('True_Odds_Calculator_2-way'!B55="","",'True_Odds_Calculator_2-way'!B55)</f>
        <v>2.13</v>
      </c>
      <c r="C54" s="4">
        <f t="shared" si="0"/>
        <v>4.4196211753278369E-2</v>
      </c>
      <c r="D54" s="4">
        <f t="shared" si="2"/>
        <v>1.8095796103705875</v>
      </c>
      <c r="E54" s="4">
        <f t="shared" si="3"/>
        <v>2.2352089741270129</v>
      </c>
      <c r="G54" s="4">
        <f t="shared" si="1"/>
        <v>1.0441962117532784</v>
      </c>
    </row>
    <row r="55" spans="1:7" x14ac:dyDescent="0.2">
      <c r="A55" s="4">
        <f>IF('True_Odds_Calculator_2-way'!A56="","",'True_Odds_Calculator_2-way'!A56)</f>
        <v>1.8</v>
      </c>
      <c r="B55" s="4">
        <f>IF('True_Odds_Calculator_2-way'!B56="","",'True_Odds_Calculator_2-way'!B56)</f>
        <v>2.0499999999999998</v>
      </c>
      <c r="C55" s="4">
        <f t="shared" si="0"/>
        <v>4.3360433604336057E-2</v>
      </c>
      <c r="D55" s="4">
        <f t="shared" si="2"/>
        <v>1.8730964467005078</v>
      </c>
      <c r="E55" s="4">
        <f t="shared" si="3"/>
        <v>2.1453488372093021</v>
      </c>
      <c r="G55" s="4">
        <f t="shared" si="1"/>
        <v>1.0433604336043361</v>
      </c>
    </row>
    <row r="56" spans="1:7" x14ac:dyDescent="0.2">
      <c r="A56" s="4">
        <f>IF('True_Odds_Calculator_2-way'!A57="","",'True_Odds_Calculator_2-way'!A57)</f>
        <v>2.11</v>
      </c>
      <c r="B56" s="4">
        <f>IF('True_Odds_Calculator_2-way'!B57="","",'True_Odds_Calculator_2-way'!B57)</f>
        <v>1.76</v>
      </c>
      <c r="C56" s="4">
        <f t="shared" si="0"/>
        <v>4.2115467470917878E-2</v>
      </c>
      <c r="D56" s="4">
        <f t="shared" si="2"/>
        <v>2.208110357949816</v>
      </c>
      <c r="E56" s="4">
        <f t="shared" si="3"/>
        <v>1.8277389506841228</v>
      </c>
      <c r="G56" s="4">
        <f t="shared" si="1"/>
        <v>1.0421154674709179</v>
      </c>
    </row>
    <row r="57" spans="1:7" x14ac:dyDescent="0.2">
      <c r="A57" s="4">
        <f>IF('True_Odds_Calculator_2-way'!A58="","",'True_Odds_Calculator_2-way'!A58)</f>
        <v>1.9</v>
      </c>
      <c r="B57" s="4">
        <f>IF('True_Odds_Calculator_2-way'!B58="","",'True_Odds_Calculator_2-way'!B58)</f>
        <v>1.95</v>
      </c>
      <c r="C57" s="4">
        <f t="shared" si="0"/>
        <v>3.9136302294197067E-2</v>
      </c>
      <c r="D57" s="4">
        <f t="shared" si="2"/>
        <v>1.9733688415446073</v>
      </c>
      <c r="E57" s="4">
        <f t="shared" si="3"/>
        <v>2.027359781121751</v>
      </c>
      <c r="G57" s="4">
        <f t="shared" si="1"/>
        <v>1.0391363022941971</v>
      </c>
    </row>
    <row r="58" spans="1:7" x14ac:dyDescent="0.2">
      <c r="A58" s="4">
        <f>IF('True_Odds_Calculator_2-way'!A59="","",'True_Odds_Calculator_2-way'!A59)</f>
        <v>1.77</v>
      </c>
      <c r="B58" s="4">
        <f>IF('True_Odds_Calculator_2-way'!B59="","",'True_Odds_Calculator_2-way'!B59)</f>
        <v>2.15</v>
      </c>
      <c r="C58" s="4">
        <f t="shared" si="0"/>
        <v>3.0088030482196881E-2</v>
      </c>
      <c r="D58" s="4">
        <f t="shared" si="2"/>
        <v>1.8184207382630511</v>
      </c>
      <c r="E58" s="4">
        <f t="shared" si="3"/>
        <v>2.2218654211064077</v>
      </c>
      <c r="G58" s="4">
        <f t="shared" si="1"/>
        <v>1.0300880304821969</v>
      </c>
    </row>
    <row r="59" spans="1:7" x14ac:dyDescent="0.2">
      <c r="A59" s="4">
        <f>IF('True_Odds_Calculator_2-way'!A60="","",'True_Odds_Calculator_2-way'!A60)</f>
        <v>1.66</v>
      </c>
      <c r="B59" s="4">
        <f>IF('True_Odds_Calculator_2-way'!B60="","",'True_Odds_Calculator_2-way'!B60)</f>
        <v>2.35</v>
      </c>
      <c r="C59" s="4">
        <f t="shared" si="0"/>
        <v>2.7941553447834E-2</v>
      </c>
      <c r="D59" s="4">
        <f t="shared" si="2"/>
        <v>1.6994118928338053</v>
      </c>
      <c r="E59" s="4">
        <f t="shared" si="3"/>
        <v>2.4297726564933044</v>
      </c>
      <c r="G59" s="4">
        <f t="shared" si="1"/>
        <v>1.027941553447834</v>
      </c>
    </row>
    <row r="60" spans="1:7" x14ac:dyDescent="0.2">
      <c r="A60" s="4">
        <f>IF('True_Odds_Calculator_2-way'!A61="","",'True_Odds_Calculator_2-way'!A61)</f>
        <v>1.7</v>
      </c>
      <c r="B60" s="4">
        <f>IF('True_Odds_Calculator_2-way'!B61="","",'True_Odds_Calculator_2-way'!B61)</f>
        <v>2.27</v>
      </c>
      <c r="C60" s="4">
        <f t="shared" si="0"/>
        <v>2.876392847888054E-2</v>
      </c>
      <c r="D60" s="4">
        <f t="shared" si="2"/>
        <v>1.7426055543011967</v>
      </c>
      <c r="E60" s="4">
        <f t="shared" si="3"/>
        <v>2.3466099118273029</v>
      </c>
      <c r="G60" s="4">
        <f t="shared" si="1"/>
        <v>1.0287639284788805</v>
      </c>
    </row>
    <row r="61" spans="1:7" x14ac:dyDescent="0.2">
      <c r="A61" s="4">
        <f>IF('True_Odds_Calculator_2-way'!A62="","",'True_Odds_Calculator_2-way'!A62)</f>
        <v>1.63</v>
      </c>
      <c r="B61" s="4">
        <f>IF('True_Odds_Calculator_2-way'!B62="","",'True_Odds_Calculator_2-way'!B62)</f>
        <v>2.4300000000000002</v>
      </c>
      <c r="C61" s="4">
        <f t="shared" si="0"/>
        <v>2.5019566260193304E-2</v>
      </c>
      <c r="D61" s="4">
        <f t="shared" si="2"/>
        <v>1.6639290890377867</v>
      </c>
      <c r="E61" s="4">
        <f t="shared" si="3"/>
        <v>2.5061849473251288</v>
      </c>
      <c r="G61" s="4">
        <f t="shared" si="1"/>
        <v>1.0250195662601933</v>
      </c>
    </row>
    <row r="62" spans="1:7" x14ac:dyDescent="0.2">
      <c r="A62" s="4">
        <f>IF('True_Odds_Calculator_2-way'!A63="","",'True_Odds_Calculator_2-way'!A63)</f>
        <v>1.78</v>
      </c>
      <c r="B62" s="4">
        <f>IF('True_Odds_Calculator_2-way'!B63="","",'True_Odds_Calculator_2-way'!B63)</f>
        <v>2.14</v>
      </c>
      <c r="C62" s="4">
        <f t="shared" si="0"/>
        <v>2.908747243515708E-2</v>
      </c>
      <c r="D62" s="4">
        <f t="shared" si="2"/>
        <v>1.8273049985608751</v>
      </c>
      <c r="E62" s="4">
        <f t="shared" si="3"/>
        <v>2.2087440565928333</v>
      </c>
      <c r="G62" s="4">
        <f t="shared" si="1"/>
        <v>1.0290874724351571</v>
      </c>
    </row>
    <row r="63" spans="1:7" x14ac:dyDescent="0.2">
      <c r="A63" s="4">
        <f>IF('True_Odds_Calculator_2-way'!A64="","",'True_Odds_Calculator_2-way'!A64)</f>
        <v>2.7</v>
      </c>
      <c r="B63" s="4">
        <f>IF('True_Odds_Calculator_2-way'!B64="","",'True_Odds_Calculator_2-way'!B64)</f>
        <v>1.49</v>
      </c>
      <c r="C63" s="4">
        <f t="shared" si="0"/>
        <v>4.1511309967685817E-2</v>
      </c>
      <c r="D63" s="4">
        <f t="shared" si="2"/>
        <v>2.8602915037326699</v>
      </c>
      <c r="E63" s="4">
        <f t="shared" si="3"/>
        <v>1.537550162430728</v>
      </c>
      <c r="G63" s="4">
        <f t="shared" si="1"/>
        <v>1.0415113099676858</v>
      </c>
    </row>
    <row r="64" spans="1:7" x14ac:dyDescent="0.2">
      <c r="A64" s="4">
        <f>IF('True_Odds_Calculator_2-way'!A65="","",'True_Odds_Calculator_2-way'!A65)</f>
        <v>2.16</v>
      </c>
      <c r="B64" s="4">
        <f>IF('True_Odds_Calculator_2-way'!B65="","",'True_Odds_Calculator_2-way'!B65)</f>
        <v>1.72</v>
      </c>
      <c r="C64" s="4">
        <f t="shared" si="0"/>
        <v>4.4358311800172245E-2</v>
      </c>
      <c r="D64" s="4">
        <f t="shared" si="2"/>
        <v>2.2686858817782118</v>
      </c>
      <c r="E64" s="4">
        <f t="shared" si="3"/>
        <v>1.7882171736619177</v>
      </c>
      <c r="G64" s="4">
        <f t="shared" si="1"/>
        <v>1.0443583118001722</v>
      </c>
    </row>
    <row r="65" spans="1:7" x14ac:dyDescent="0.2">
      <c r="A65" s="4">
        <f>IF('True_Odds_Calculator_2-way'!A66="","",'True_Odds_Calculator_2-way'!A66)</f>
        <v>2.57</v>
      </c>
      <c r="B65" s="4">
        <f>IF('True_Odds_Calculator_2-way'!B66="","",'True_Odds_Calculator_2-way'!B66)</f>
        <v>1.53</v>
      </c>
      <c r="C65" s="4">
        <f t="shared" si="0"/>
        <v>4.2699829607588891E-2</v>
      </c>
      <c r="D65" s="4">
        <f t="shared" si="2"/>
        <v>2.7192005808927768</v>
      </c>
      <c r="E65" s="4">
        <f t="shared" si="3"/>
        <v>1.5816656945757326</v>
      </c>
      <c r="G65" s="4">
        <f t="shared" si="1"/>
        <v>1.0426998296075889</v>
      </c>
    </row>
    <row r="66" spans="1:7" x14ac:dyDescent="0.2">
      <c r="A66" s="4">
        <f>IF('True_Odds_Calculator_2-way'!A67="","",'True_Odds_Calculator_2-way'!A67)</f>
        <v>2.81</v>
      </c>
      <c r="B66" s="4">
        <f>IF('True_Odds_Calculator_2-way'!B67="","",'True_Odds_Calculator_2-way'!B67)</f>
        <v>1.45</v>
      </c>
      <c r="C66" s="4">
        <f t="shared" ref="C66:C129" si="4">IF(A66="","",((1/A66)+(1/B66))-1)</f>
        <v>4.5527058534789555E-2</v>
      </c>
      <c r="D66" s="4">
        <f t="shared" si="2"/>
        <v>3.0020261558298031</v>
      </c>
      <c r="E66" s="4">
        <f t="shared" si="3"/>
        <v>1.4994939736866317</v>
      </c>
      <c r="G66" s="4">
        <f t="shared" ref="G66:G129" si="5">IF(A66="","",C66+1)</f>
        <v>1.0455270585347896</v>
      </c>
    </row>
    <row r="67" spans="1:7" x14ac:dyDescent="0.2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si="4"/>
        <v>4.0843214756258295E-2</v>
      </c>
      <c r="D67" s="4">
        <f t="shared" ref="D67:D130" si="6">IF(A67="","",(2*A67)/(2-($C67*A67)))</f>
        <v>2.4133545310015898</v>
      </c>
      <c r="E67" s="4">
        <f t="shared" ref="E67:E130" si="7">IF(B67="","",(2*B67)/(2-($C67*B67)))</f>
        <v>1.7075365579302588</v>
      </c>
      <c r="G67" s="4">
        <f t="shared" si="5"/>
        <v>1.0408432147562583</v>
      </c>
    </row>
    <row r="68" spans="1:7" x14ac:dyDescent="0.2">
      <c r="A68" s="4">
        <f>IF('True_Odds_Calculator_2-way'!A69="","",'True_Odds_Calculator_2-way'!A69)</f>
        <v>2.4</v>
      </c>
      <c r="B68" s="4">
        <f>IF('True_Odds_Calculator_2-way'!B69="","",'True_Odds_Calculator_2-way'!B69)</f>
        <v>1.6</v>
      </c>
      <c r="C68" s="4">
        <f t="shared" si="4"/>
        <v>4.1666666666666741E-2</v>
      </c>
      <c r="D68" s="4">
        <f t="shared" si="6"/>
        <v>2.5263157894736841</v>
      </c>
      <c r="E68" s="4">
        <f t="shared" si="7"/>
        <v>1.6551724137931036</v>
      </c>
      <c r="G68" s="4">
        <f t="shared" si="5"/>
        <v>1.0416666666666667</v>
      </c>
    </row>
    <row r="69" spans="1:7" x14ac:dyDescent="0.2">
      <c r="A69" s="4">
        <f>IF('True_Odds_Calculator_2-way'!A70="","",'True_Odds_Calculator_2-way'!A70)</f>
        <v>2.5099999999999998</v>
      </c>
      <c r="B69" s="4">
        <f>IF('True_Odds_Calculator_2-way'!B70="","",'True_Odds_Calculator_2-way'!B70)</f>
        <v>1.55</v>
      </c>
      <c r="C69" s="4">
        <f t="shared" si="4"/>
        <v>4.3567664824572638E-2</v>
      </c>
      <c r="D69" s="4">
        <f t="shared" si="6"/>
        <v>2.655178297218904</v>
      </c>
      <c r="E69" s="4">
        <f t="shared" si="7"/>
        <v>1.60416451912174</v>
      </c>
      <c r="G69" s="4">
        <f t="shared" si="5"/>
        <v>1.0435676648245726</v>
      </c>
    </row>
    <row r="70" spans="1:7" x14ac:dyDescent="0.2">
      <c r="A70" s="4">
        <f>IF('True_Odds_Calculator_2-way'!A71="","",'True_Odds_Calculator_2-way'!A71)</f>
        <v>2.23</v>
      </c>
      <c r="B70" s="4">
        <f>IF('True_Odds_Calculator_2-way'!B71="","",'True_Odds_Calculator_2-way'!B71)</f>
        <v>1.68</v>
      </c>
      <c r="C70" s="4">
        <f t="shared" si="4"/>
        <v>4.3668588511637907E-2</v>
      </c>
      <c r="D70" s="4">
        <f t="shared" si="6"/>
        <v>2.3441371542985863</v>
      </c>
      <c r="E70" s="4">
        <f t="shared" si="7"/>
        <v>1.7439716972348942</v>
      </c>
      <c r="G70" s="4">
        <f t="shared" si="5"/>
        <v>1.0436685885116379</v>
      </c>
    </row>
    <row r="71" spans="1:7" x14ac:dyDescent="0.2">
      <c r="A71" s="4">
        <f>IF('True_Odds_Calculator_2-way'!A72="","",'True_Odds_Calculator_2-way'!A72)</f>
        <v>1.8</v>
      </c>
      <c r="B71" s="4">
        <f>IF('True_Odds_Calculator_2-way'!B72="","",'True_Odds_Calculator_2-way'!B72)</f>
        <v>2.09</v>
      </c>
      <c r="C71" s="4">
        <f t="shared" si="4"/>
        <v>3.4024455077086735E-2</v>
      </c>
      <c r="D71" s="4">
        <f t="shared" si="6"/>
        <v>1.8568608094768018</v>
      </c>
      <c r="E71" s="4">
        <f t="shared" si="7"/>
        <v>2.1670506912442398</v>
      </c>
      <c r="G71" s="4">
        <f t="shared" si="5"/>
        <v>1.0340244550770867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1.96</v>
      </c>
      <c r="C72" s="4">
        <f t="shared" si="4"/>
        <v>2.8338796658559762E-2</v>
      </c>
      <c r="D72" s="4">
        <f t="shared" si="6"/>
        <v>1.9842635333613092</v>
      </c>
      <c r="E72" s="4">
        <f t="shared" si="7"/>
        <v>2.0159880622468553</v>
      </c>
      <c r="G72" s="4">
        <f t="shared" si="5"/>
        <v>1.0283387966585598</v>
      </c>
    </row>
    <row r="73" spans="1:7" x14ac:dyDescent="0.2">
      <c r="A73" s="4">
        <f>IF('True_Odds_Calculator_2-way'!A74="","",'True_Odds_Calculator_2-way'!A74)</f>
        <v>1.89</v>
      </c>
      <c r="B73" s="4">
        <f>IF('True_Odds_Calculator_2-way'!B74="","",'True_Odds_Calculator_2-way'!B74)</f>
        <v>2</v>
      </c>
      <c r="C73" s="4">
        <f t="shared" si="4"/>
        <v>2.9100529100529293E-2</v>
      </c>
      <c r="D73" s="4">
        <f t="shared" si="6"/>
        <v>1.9434447300771212</v>
      </c>
      <c r="E73" s="4">
        <f t="shared" si="7"/>
        <v>2.0599455040871937</v>
      </c>
      <c r="G73" s="4">
        <f t="shared" si="5"/>
        <v>1.0291005291005293</v>
      </c>
    </row>
    <row r="74" spans="1:7" x14ac:dyDescent="0.2">
      <c r="A74" s="4">
        <f>IF('True_Odds_Calculator_2-way'!A75="","",'True_Odds_Calculator_2-way'!A75)</f>
        <v>1.56</v>
      </c>
      <c r="B74" s="4">
        <f>IF('True_Odds_Calculator_2-way'!B75="","",'True_Odds_Calculator_2-way'!B75)</f>
        <v>2.5499999999999998</v>
      </c>
      <c r="C74" s="4">
        <f t="shared" si="4"/>
        <v>3.3182503770738947E-2</v>
      </c>
      <c r="D74" s="4">
        <f t="shared" si="6"/>
        <v>1.6014492753623186</v>
      </c>
      <c r="E74" s="4">
        <f t="shared" si="7"/>
        <v>2.6626506024096379</v>
      </c>
      <c r="G74" s="4">
        <f t="shared" si="5"/>
        <v>1.0331825037707389</v>
      </c>
    </row>
    <row r="75" spans="1:7" x14ac:dyDescent="0.2">
      <c r="A75" s="4">
        <f>IF('True_Odds_Calculator_2-way'!A76="","",'True_Odds_Calculator_2-way'!A76)</f>
        <v>1.65</v>
      </c>
      <c r="B75" s="4">
        <f>IF('True_Odds_Calculator_2-way'!B76="","",'True_Odds_Calculator_2-way'!B76)</f>
        <v>2.35</v>
      </c>
      <c r="C75" s="4">
        <f t="shared" si="4"/>
        <v>3.1592520954223158E-2</v>
      </c>
      <c r="D75" s="4">
        <f t="shared" si="6"/>
        <v>1.6941561987984708</v>
      </c>
      <c r="E75" s="4">
        <f t="shared" si="7"/>
        <v>2.4405979543666407</v>
      </c>
      <c r="G75" s="4">
        <f t="shared" si="5"/>
        <v>1.0315925209542232</v>
      </c>
    </row>
    <row r="76" spans="1:7" x14ac:dyDescent="0.2">
      <c r="A76" s="4">
        <f>IF('True_Odds_Calculator_2-way'!A77="","",'True_Odds_Calculator_2-way'!A77)</f>
        <v>1.57</v>
      </c>
      <c r="B76" s="4">
        <f>IF('True_Odds_Calculator_2-way'!B77="","",'True_Odds_Calculator_2-way'!B77)</f>
        <v>2.5499999999999998</v>
      </c>
      <c r="C76" s="4">
        <f t="shared" si="4"/>
        <v>2.9099537904333728E-2</v>
      </c>
      <c r="D76" s="4">
        <f t="shared" si="6"/>
        <v>1.606702116986054</v>
      </c>
      <c r="E76" s="4">
        <f t="shared" si="7"/>
        <v>2.6482553332230858</v>
      </c>
      <c r="G76" s="4">
        <f t="shared" si="5"/>
        <v>1.0290995379043337</v>
      </c>
    </row>
    <row r="77" spans="1:7" x14ac:dyDescent="0.2">
      <c r="A77" s="4">
        <f>IF('True_Odds_Calculator_2-way'!A78="","",'True_Odds_Calculator_2-way'!A78)</f>
        <v>1.17</v>
      </c>
      <c r="B77" s="4">
        <f>IF('True_Odds_Calculator_2-way'!B78="","",'True_Odds_Calculator_2-way'!B78)</f>
        <v>5.0599999999999996</v>
      </c>
      <c r="C77" s="4">
        <f t="shared" si="4"/>
        <v>5.2329313198878458E-2</v>
      </c>
      <c r="D77" s="4">
        <f t="shared" si="6"/>
        <v>1.2069478705836783</v>
      </c>
      <c r="E77" s="4">
        <f t="shared" si="7"/>
        <v>5.8321347650477788</v>
      </c>
      <c r="G77" s="4">
        <f t="shared" si="5"/>
        <v>1.0523293131988785</v>
      </c>
    </row>
    <row r="78" spans="1:7" x14ac:dyDescent="0.2">
      <c r="A78" s="4">
        <f>IF('True_Odds_Calculator_2-way'!A79="","",'True_Odds_Calculator_2-way'!A79)</f>
        <v>1.56</v>
      </c>
      <c r="B78" s="4">
        <f>IF('True_Odds_Calculator_2-way'!B79="","",'True_Odds_Calculator_2-way'!B79)</f>
        <v>2.57</v>
      </c>
      <c r="C78" s="4">
        <f t="shared" si="4"/>
        <v>3.0130699391399673E-2</v>
      </c>
      <c r="D78" s="4">
        <f t="shared" si="6"/>
        <v>1.597545425565827</v>
      </c>
      <c r="E78" s="4">
        <f t="shared" si="7"/>
        <v>2.6735129367831414</v>
      </c>
      <c r="G78" s="4">
        <f t="shared" si="5"/>
        <v>1.0301306993913997</v>
      </c>
    </row>
    <row r="79" spans="1:7" x14ac:dyDescent="0.2">
      <c r="A79" s="4">
        <f>IF('True_Odds_Calculator_2-way'!A80="","",'True_Odds_Calculator_2-way'!A80)</f>
        <v>1.6</v>
      </c>
      <c r="B79" s="4">
        <f>IF('True_Odds_Calculator_2-way'!B80="","",'True_Odds_Calculator_2-way'!B80)</f>
        <v>2.4700000000000002</v>
      </c>
      <c r="C79" s="4">
        <f t="shared" si="4"/>
        <v>2.9858299595141746E-2</v>
      </c>
      <c r="D79" s="4">
        <f t="shared" si="6"/>
        <v>1.6391538780588968</v>
      </c>
      <c r="E79" s="4">
        <f t="shared" si="7"/>
        <v>2.5645684620376383</v>
      </c>
      <c r="G79" s="4">
        <f t="shared" si="5"/>
        <v>1.0298582995951417</v>
      </c>
    </row>
    <row r="80" spans="1:7" x14ac:dyDescent="0.2">
      <c r="A80" s="4">
        <f>IF('True_Odds_Calculator_2-way'!A81="","",'True_Odds_Calculator_2-way'!A81)</f>
        <v>1.46</v>
      </c>
      <c r="B80" s="4">
        <f>IF('True_Odds_Calculator_2-way'!B81="","",'True_Odds_Calculator_2-way'!B81)</f>
        <v>2.71</v>
      </c>
      <c r="C80" s="4">
        <f t="shared" si="4"/>
        <v>5.3935196886215397E-2</v>
      </c>
      <c r="D80" s="4">
        <f t="shared" si="6"/>
        <v>1.5198402028194982</v>
      </c>
      <c r="E80" s="4">
        <f t="shared" si="7"/>
        <v>2.9236680706421341</v>
      </c>
      <c r="G80" s="4">
        <f t="shared" si="5"/>
        <v>1.0539351968862154</v>
      </c>
    </row>
    <row r="81" spans="1:7" x14ac:dyDescent="0.2">
      <c r="A81" s="4">
        <f>IF('True_Odds_Calculator_2-way'!A82="","",'True_Odds_Calculator_2-way'!A82)</f>
        <v>1.85</v>
      </c>
      <c r="B81" s="4">
        <f>IF('True_Odds_Calculator_2-way'!B82="","",'True_Odds_Calculator_2-way'!B82)</f>
        <v>2.06</v>
      </c>
      <c r="C81" s="4">
        <f t="shared" si="4"/>
        <v>2.5977433744424072E-2</v>
      </c>
      <c r="D81" s="4">
        <f t="shared" si="6"/>
        <v>1.8955483710519774</v>
      </c>
      <c r="E81" s="4">
        <f t="shared" si="7"/>
        <v>2.1166342682588173</v>
      </c>
      <c r="G81" s="4">
        <f t="shared" si="5"/>
        <v>1.0259774337444241</v>
      </c>
    </row>
    <row r="82" spans="1:7" x14ac:dyDescent="0.2">
      <c r="A82" s="4">
        <f>IF('True_Odds_Calculator_2-way'!A83="","",'True_Odds_Calculator_2-way'!A83)</f>
        <v>2.4300000000000002</v>
      </c>
      <c r="B82" s="4">
        <f>IF('True_Odds_Calculator_2-way'!B83="","",'True_Odds_Calculator_2-way'!B83)</f>
        <v>1.56</v>
      </c>
      <c r="C82" s="4">
        <f t="shared" si="4"/>
        <v>5.2548274770496839E-2</v>
      </c>
      <c r="D82" s="4">
        <f t="shared" si="6"/>
        <v>2.5957271980279373</v>
      </c>
      <c r="E82" s="4">
        <f t="shared" si="7"/>
        <v>1.6266735324407824</v>
      </c>
      <c r="G82" s="4">
        <f t="shared" si="5"/>
        <v>1.0525482747704968</v>
      </c>
    </row>
    <row r="83" spans="1:7" x14ac:dyDescent="0.2">
      <c r="A83" s="4">
        <f>IF('True_Odds_Calculator_2-way'!A84="","",'True_Odds_Calculator_2-way'!A84)</f>
        <v>2.81</v>
      </c>
      <c r="B83" s="4">
        <f>IF('True_Odds_Calculator_2-way'!B84="","",'True_Odds_Calculator_2-way'!B84)</f>
        <v>1.43</v>
      </c>
      <c r="C83" s="4">
        <f t="shared" si="4"/>
        <v>5.5172585421695786E-2</v>
      </c>
      <c r="D83" s="4">
        <f t="shared" si="6"/>
        <v>3.0461281886062999</v>
      </c>
      <c r="E83" s="4">
        <f t="shared" si="7"/>
        <v>1.4887279328677547</v>
      </c>
      <c r="G83" s="4">
        <f t="shared" si="5"/>
        <v>1.0551725854216958</v>
      </c>
    </row>
    <row r="84" spans="1:7" x14ac:dyDescent="0.2">
      <c r="A84" s="4">
        <f>IF('True_Odds_Calculator_2-way'!A85="","",'True_Odds_Calculator_2-way'!A85)</f>
        <v>2.16</v>
      </c>
      <c r="B84" s="4">
        <f>IF('True_Odds_Calculator_2-way'!B85="","",'True_Odds_Calculator_2-way'!B85)</f>
        <v>1.69</v>
      </c>
      <c r="C84" s="4">
        <f t="shared" si="4"/>
        <v>5.4678939294323881E-2</v>
      </c>
      <c r="D84" s="4">
        <f t="shared" si="6"/>
        <v>2.2955603068796377</v>
      </c>
      <c r="E84" s="4">
        <f t="shared" si="7"/>
        <v>1.771866809047665</v>
      </c>
      <c r="G84" s="4">
        <f t="shared" si="5"/>
        <v>1.0546789392943239</v>
      </c>
    </row>
    <row r="85" spans="1:7" x14ac:dyDescent="0.2">
      <c r="A85" s="4">
        <f>IF('True_Odds_Calculator_2-way'!A86="","",'True_Odds_Calculator_2-way'!A86)</f>
        <v>1.63</v>
      </c>
      <c r="B85" s="4">
        <f>IF('True_Odds_Calculator_2-way'!B86="","",'True_Odds_Calculator_2-way'!B86)</f>
        <v>2.31</v>
      </c>
      <c r="C85" s="4">
        <f t="shared" si="4"/>
        <v>4.6397365415770331E-2</v>
      </c>
      <c r="D85" s="4">
        <f t="shared" si="6"/>
        <v>1.6940588936629699</v>
      </c>
      <c r="E85" s="4">
        <f t="shared" si="7"/>
        <v>2.4407999222117787</v>
      </c>
      <c r="G85" s="4">
        <f t="shared" si="5"/>
        <v>1.0463973654157703</v>
      </c>
    </row>
    <row r="86" spans="1:7" x14ac:dyDescent="0.2">
      <c r="A86" s="4">
        <f>IF('True_Odds_Calculator_2-way'!A87="","",'True_Odds_Calculator_2-way'!A87)</f>
        <v>1.43</v>
      </c>
      <c r="B86" s="4">
        <f>IF('True_Odds_Calculator_2-way'!B87="","",'True_Odds_Calculator_2-way'!B87)</f>
        <v>2.94</v>
      </c>
      <c r="C86" s="4">
        <f t="shared" si="4"/>
        <v>3.9436753722468021E-2</v>
      </c>
      <c r="D86" s="4">
        <f t="shared" si="6"/>
        <v>1.4714920723810856</v>
      </c>
      <c r="E86" s="4">
        <f t="shared" si="7"/>
        <v>3.1209264345631356</v>
      </c>
      <c r="G86" s="4">
        <f t="shared" si="5"/>
        <v>1.039436753722468</v>
      </c>
    </row>
    <row r="87" spans="1:7" x14ac:dyDescent="0.2">
      <c r="A87" s="4">
        <f>IF('True_Odds_Calculator_2-way'!A88="","",'True_Odds_Calculator_2-way'!A88)</f>
        <v>1.4</v>
      </c>
      <c r="B87" s="4">
        <f>IF('True_Odds_Calculator_2-way'!B88="","",'True_Odds_Calculator_2-way'!B88)</f>
        <v>3.11</v>
      </c>
      <c r="C87" s="4">
        <f t="shared" si="4"/>
        <v>3.5829122645842926E-2</v>
      </c>
      <c r="D87" s="4">
        <f t="shared" si="6"/>
        <v>1.4360158311345645</v>
      </c>
      <c r="E87" s="4">
        <f t="shared" si="7"/>
        <v>3.2934947049924355</v>
      </c>
      <c r="G87" s="4">
        <f t="shared" si="5"/>
        <v>1.0358291226458429</v>
      </c>
    </row>
    <row r="88" spans="1:7" x14ac:dyDescent="0.2">
      <c r="A88" s="4">
        <f>IF('True_Odds_Calculator_2-way'!A89="","",'True_Odds_Calculator_2-way'!A89)</f>
        <v>2.02</v>
      </c>
      <c r="B88" s="4">
        <f>IF('True_Odds_Calculator_2-way'!B89="","",'True_Odds_Calculator_2-way'!B89)</f>
        <v>1.88</v>
      </c>
      <c r="C88" s="4">
        <f t="shared" si="4"/>
        <v>2.6964398567516312E-2</v>
      </c>
      <c r="D88" s="4">
        <f t="shared" si="6"/>
        <v>2.0765529308836395</v>
      </c>
      <c r="E88" s="4">
        <f t="shared" si="7"/>
        <v>1.9288906948394962</v>
      </c>
      <c r="G88" s="4">
        <f t="shared" si="5"/>
        <v>1.0269643985675163</v>
      </c>
    </row>
    <row r="89" spans="1:7" x14ac:dyDescent="0.2">
      <c r="A89" s="4">
        <f>IF('True_Odds_Calculator_2-way'!A90="","",'True_Odds_Calculator_2-way'!A90)</f>
        <v>2</v>
      </c>
      <c r="B89" s="4">
        <f>IF('True_Odds_Calculator_2-way'!B90="","",'True_Odds_Calculator_2-way'!B90)</f>
        <v>1.89</v>
      </c>
      <c r="C89" s="4">
        <f t="shared" si="4"/>
        <v>2.9100529100529293E-2</v>
      </c>
      <c r="D89" s="4">
        <f t="shared" si="6"/>
        <v>2.0599455040871937</v>
      </c>
      <c r="E89" s="4">
        <f t="shared" si="7"/>
        <v>1.9434447300771212</v>
      </c>
      <c r="G89" s="4">
        <f t="shared" si="5"/>
        <v>1.0291005291005293</v>
      </c>
    </row>
    <row r="90" spans="1:7" x14ac:dyDescent="0.2">
      <c r="A90" s="4">
        <f>IF('True_Odds_Calculator_2-way'!A91="","",'True_Odds_Calculator_2-way'!A91)</f>
        <v>1.83</v>
      </c>
      <c r="B90" s="4">
        <f>IF('True_Odds_Calculator_2-way'!B91="","",'True_Odds_Calculator_2-way'!B91)</f>
        <v>2.0499999999999998</v>
      </c>
      <c r="C90" s="4">
        <f t="shared" si="4"/>
        <v>3.4252965480474407E-2</v>
      </c>
      <c r="D90" s="4">
        <f t="shared" si="6"/>
        <v>1.8892106257081707</v>
      </c>
      <c r="E90" s="4">
        <f t="shared" si="7"/>
        <v>2.1245929491717397</v>
      </c>
      <c r="G90" s="4">
        <f t="shared" si="5"/>
        <v>1.0342529654804744</v>
      </c>
    </row>
    <row r="91" spans="1:7" x14ac:dyDescent="0.2">
      <c r="A91" s="4">
        <f>IF('True_Odds_Calculator_2-way'!A92="","",'True_Odds_Calculator_2-way'!A92)</f>
        <v>2.13</v>
      </c>
      <c r="B91" s="4">
        <f>IF('True_Odds_Calculator_2-way'!B92="","",'True_Odds_Calculator_2-way'!B92)</f>
        <v>1.77</v>
      </c>
      <c r="C91" s="4">
        <f t="shared" si="4"/>
        <v>3.4455319487546765E-2</v>
      </c>
      <c r="D91" s="4">
        <f t="shared" si="6"/>
        <v>2.2111375032990233</v>
      </c>
      <c r="E91" s="4">
        <f t="shared" si="7"/>
        <v>1.8256700806275876</v>
      </c>
      <c r="G91" s="4">
        <f t="shared" si="5"/>
        <v>1.0344553194875468</v>
      </c>
    </row>
    <row r="92" spans="1:7" x14ac:dyDescent="0.2">
      <c r="A92" s="4">
        <f>IF('True_Odds_Calculator_2-way'!A93="","",'True_Odds_Calculator_2-way'!A93)</f>
        <v>1.96</v>
      </c>
      <c r="B92" s="4">
        <f>IF('True_Odds_Calculator_2-way'!B93="","",'True_Odds_Calculator_2-way'!B93)</f>
        <v>1.93</v>
      </c>
      <c r="C92" s="4">
        <f t="shared" si="4"/>
        <v>2.8338796658559762E-2</v>
      </c>
      <c r="D92" s="4">
        <f t="shared" si="6"/>
        <v>2.0159880622468553</v>
      </c>
      <c r="E92" s="4">
        <f t="shared" si="7"/>
        <v>1.9842635333613092</v>
      </c>
      <c r="G92" s="4">
        <f t="shared" si="5"/>
        <v>1.0283387966585598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2.44</v>
      </c>
      <c r="C94" s="4">
        <f t="shared" si="4"/>
        <v>3.4836065573770503E-2</v>
      </c>
      <c r="D94" s="4">
        <f t="shared" si="6"/>
        <v>1.6458684654300169</v>
      </c>
      <c r="E94" s="4">
        <f t="shared" si="7"/>
        <v>2.548302872062663</v>
      </c>
      <c r="G94" s="4">
        <f t="shared" si="5"/>
        <v>1.0348360655737705</v>
      </c>
    </row>
    <row r="95" spans="1:7" x14ac:dyDescent="0.2">
      <c r="A95" s="4">
        <f>IF('True_Odds_Calculator_2-way'!A96="","",'True_Odds_Calculator_2-way'!A96)</f>
        <v>1.63</v>
      </c>
      <c r="B95" s="4">
        <f>IF('True_Odds_Calculator_2-way'!B96="","",'True_Odds_Calculator_2-way'!B96)</f>
        <v>2.37</v>
      </c>
      <c r="C95" s="4">
        <f t="shared" si="4"/>
        <v>3.5437860785379582E-2</v>
      </c>
      <c r="D95" s="4">
        <f t="shared" si="6"/>
        <v>1.6784775477395666</v>
      </c>
      <c r="E95" s="4">
        <f t="shared" si="7"/>
        <v>2.4738881239793793</v>
      </c>
      <c r="G95" s="4">
        <f t="shared" si="5"/>
        <v>1.0354378607853796</v>
      </c>
    </row>
    <row r="96" spans="1:7" x14ac:dyDescent="0.2">
      <c r="A96" s="4">
        <f>IF('True_Odds_Calculator_2-way'!A97="","",'True_Odds_Calculator_2-way'!A97)</f>
        <v>2.04</v>
      </c>
      <c r="B96" s="4">
        <f>IF('True_Odds_Calculator_2-way'!B97="","",'True_Odds_Calculator_2-way'!B97)</f>
        <v>1.83</v>
      </c>
      <c r="C96" s="4">
        <f t="shared" si="4"/>
        <v>3.6644165863066513E-2</v>
      </c>
      <c r="D96" s="4">
        <f t="shared" si="6"/>
        <v>2.119209809264305</v>
      </c>
      <c r="E96" s="4">
        <f t="shared" si="7"/>
        <v>1.8934875228241022</v>
      </c>
      <c r="G96" s="4">
        <f t="shared" si="5"/>
        <v>1.0366441658630665</v>
      </c>
    </row>
    <row r="97" spans="1:7" x14ac:dyDescent="0.2">
      <c r="A97" s="4">
        <f>IF('True_Odds_Calculator_2-way'!A98="","",'True_Odds_Calculator_2-way'!A98)</f>
        <v>1.94</v>
      </c>
      <c r="B97" s="4">
        <f>IF('True_Odds_Calculator_2-way'!B98="","",'True_Odds_Calculator_2-way'!B98)</f>
        <v>1.91</v>
      </c>
      <c r="C97" s="4">
        <f t="shared" si="4"/>
        <v>3.9024126949857019E-2</v>
      </c>
      <c r="D97" s="4">
        <f t="shared" si="6"/>
        <v>2.0163247537682976</v>
      </c>
      <c r="E97" s="4">
        <f t="shared" si="7"/>
        <v>1.98393746319002</v>
      </c>
      <c r="G97" s="4">
        <f t="shared" si="5"/>
        <v>1.039024126949857</v>
      </c>
    </row>
    <row r="98" spans="1:7" x14ac:dyDescent="0.2">
      <c r="A98" s="4">
        <f>IF('True_Odds_Calculator_2-way'!A99="","",'True_Odds_Calculator_2-way'!A99)</f>
        <v>1.78</v>
      </c>
      <c r="B98" s="4">
        <f>IF('True_Odds_Calculator_2-way'!B99="","",'True_Odds_Calculator_2-way'!B99)</f>
        <v>2.06</v>
      </c>
      <c r="C98" s="4">
        <f t="shared" si="4"/>
        <v>4.7234646012872306E-2</v>
      </c>
      <c r="D98" s="4">
        <f t="shared" si="6"/>
        <v>1.8581129015911626</v>
      </c>
      <c r="E98" s="4">
        <f t="shared" si="7"/>
        <v>2.165347820951931</v>
      </c>
      <c r="G98" s="4">
        <f t="shared" si="5"/>
        <v>1.0472346460128723</v>
      </c>
    </row>
    <row r="99" spans="1:7" x14ac:dyDescent="0.2">
      <c r="A99" s="4">
        <f>IF('True_Odds_Calculator_2-way'!A100="","",'True_Odds_Calculator_2-way'!A100)</f>
        <v>1.9</v>
      </c>
      <c r="B99" s="4">
        <f>IF('True_Odds_Calculator_2-way'!B100="","",'True_Odds_Calculator_2-way'!B100)</f>
        <v>1.95</v>
      </c>
      <c r="C99" s="4">
        <f t="shared" si="4"/>
        <v>3.9136302294197067E-2</v>
      </c>
      <c r="D99" s="4">
        <f t="shared" si="6"/>
        <v>1.9733688415446073</v>
      </c>
      <c r="E99" s="4">
        <f t="shared" si="7"/>
        <v>2.027359781121751</v>
      </c>
      <c r="G99" s="4">
        <f t="shared" si="5"/>
        <v>1.0391363022941971</v>
      </c>
    </row>
    <row r="100" spans="1:7" x14ac:dyDescent="0.2">
      <c r="A100" s="4">
        <f>IF('True_Odds_Calculator_2-way'!A101="","",'True_Odds_Calculator_2-way'!A101)</f>
        <v>1.58</v>
      </c>
      <c r="B100" s="4">
        <f>IF('True_Odds_Calculator_2-way'!B101="","",'True_Odds_Calculator_2-way'!B101)</f>
        <v>2.37</v>
      </c>
      <c r="C100" s="4">
        <f t="shared" si="4"/>
        <v>5.4852320675105481E-2</v>
      </c>
      <c r="D100" s="4">
        <f t="shared" si="6"/>
        <v>1.6515679442508711</v>
      </c>
      <c r="E100" s="4">
        <f t="shared" si="7"/>
        <v>2.53475935828877</v>
      </c>
      <c r="G100" s="4">
        <f t="shared" si="5"/>
        <v>1.0548523206751055</v>
      </c>
    </row>
    <row r="101" spans="1:7" x14ac:dyDescent="0.2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2.2000000000000002</v>
      </c>
      <c r="C101" s="4">
        <f t="shared" si="4"/>
        <v>5.3347849755035481E-2</v>
      </c>
      <c r="D101" s="4">
        <f t="shared" si="6"/>
        <v>1.7478591817316842</v>
      </c>
      <c r="E101" s="4">
        <f t="shared" si="7"/>
        <v>2.3371501272264634</v>
      </c>
      <c r="G101" s="4">
        <f t="shared" si="5"/>
        <v>1.0533478497550355</v>
      </c>
    </row>
    <row r="102" spans="1:7" x14ac:dyDescent="0.2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2.0099999999999998</v>
      </c>
      <c r="C102" s="4">
        <f t="shared" si="4"/>
        <v>4.6962987261494726E-2</v>
      </c>
      <c r="D102" s="4">
        <f t="shared" si="6"/>
        <v>1.9012525336520971</v>
      </c>
      <c r="E102" s="4">
        <f t="shared" si="7"/>
        <v>2.1095669223228186</v>
      </c>
      <c r="G102" s="4">
        <f t="shared" si="5"/>
        <v>1.0469629872614947</v>
      </c>
    </row>
    <row r="103" spans="1:7" x14ac:dyDescent="0.2">
      <c r="A103" s="4">
        <f>IF('True_Odds_Calculator_2-way'!A104="","",'True_Odds_Calculator_2-way'!A104)</f>
        <v>1.76</v>
      </c>
      <c r="B103" s="4">
        <f>IF('True_Odds_Calculator_2-way'!B104="","",'True_Odds_Calculator_2-way'!B104)</f>
        <v>2.06</v>
      </c>
      <c r="C103" s="4">
        <f t="shared" si="4"/>
        <v>5.3618711385701623E-2</v>
      </c>
      <c r="D103" s="4">
        <f t="shared" si="6"/>
        <v>1.8471571224780923</v>
      </c>
      <c r="E103" s="4">
        <f t="shared" si="7"/>
        <v>2.1804185710849171</v>
      </c>
      <c r="G103" s="4">
        <f t="shared" si="5"/>
        <v>1.0536187113857016</v>
      </c>
    </row>
    <row r="104" spans="1:7" x14ac:dyDescent="0.2">
      <c r="A104" s="4">
        <f>IF('True_Odds_Calculator_2-way'!A105="","",'True_Odds_Calculator_2-way'!A105)</f>
        <v>1.67</v>
      </c>
      <c r="B104" s="4">
        <f>IF('True_Odds_Calculator_2-way'!B105="","",'True_Odds_Calculator_2-way'!B105)</f>
        <v>2.21</v>
      </c>
      <c r="C104" s="4">
        <f t="shared" si="4"/>
        <v>5.1291082992386272E-2</v>
      </c>
      <c r="D104" s="4">
        <f t="shared" si="6"/>
        <v>1.7447230954688349</v>
      </c>
      <c r="E104" s="4">
        <f t="shared" si="7"/>
        <v>2.3427809693084076</v>
      </c>
      <c r="G104" s="4">
        <f t="shared" si="5"/>
        <v>1.0512910829923863</v>
      </c>
    </row>
    <row r="105" spans="1:7" x14ac:dyDescent="0.2">
      <c r="A105" s="4">
        <f>IF('True_Odds_Calculator_2-way'!A106="","",'True_Odds_Calculator_2-way'!A106)</f>
        <v>1.61</v>
      </c>
      <c r="B105" s="4">
        <f>IF('True_Odds_Calculator_2-way'!B106="","",'True_Odds_Calculator_2-way'!B106)</f>
        <v>2.3199999999999998</v>
      </c>
      <c r="C105" s="4">
        <f t="shared" si="4"/>
        <v>5.2152495180980862E-2</v>
      </c>
      <c r="D105" s="4">
        <f t="shared" si="6"/>
        <v>1.6805543057680195</v>
      </c>
      <c r="E105" s="4">
        <f t="shared" si="7"/>
        <v>2.4693904535237334</v>
      </c>
      <c r="G105" s="4">
        <f t="shared" si="5"/>
        <v>1.0521524951809809</v>
      </c>
    </row>
    <row r="106" spans="1:7" x14ac:dyDescent="0.2">
      <c r="A106" s="4">
        <f>IF('True_Odds_Calculator_2-way'!A107="","",'True_Odds_Calculator_2-way'!A107)</f>
        <v>1.64</v>
      </c>
      <c r="B106" s="4">
        <f>IF('True_Odds_Calculator_2-way'!B107="","",'True_Odds_Calculator_2-way'!B107)</f>
        <v>2.2599999999999998</v>
      </c>
      <c r="C106" s="4">
        <f t="shared" si="4"/>
        <v>5.2233973667170197E-2</v>
      </c>
      <c r="D106" s="4">
        <f t="shared" si="6"/>
        <v>1.7133875739644968</v>
      </c>
      <c r="E106" s="4">
        <f t="shared" si="7"/>
        <v>2.4017625712804556</v>
      </c>
      <c r="G106" s="4">
        <f t="shared" si="5"/>
        <v>1.0522339736671702</v>
      </c>
    </row>
    <row r="107" spans="1:7" x14ac:dyDescent="0.2">
      <c r="A107" s="4">
        <f>IF('True_Odds_Calculator_2-way'!A108="","",'True_Odds_Calculator_2-way'!A108)</f>
        <v>1.39</v>
      </c>
      <c r="B107" s="4">
        <f>IF('True_Odds_Calculator_2-way'!B108="","",'True_Odds_Calculator_2-way'!B108)</f>
        <v>2.94</v>
      </c>
      <c r="C107" s="4">
        <f t="shared" si="4"/>
        <v>5.9560514853423507E-2</v>
      </c>
      <c r="D107" s="4">
        <f t="shared" si="6"/>
        <v>1.4500230635489479</v>
      </c>
      <c r="E107" s="4">
        <f t="shared" si="7"/>
        <v>3.2221083339903815</v>
      </c>
      <c r="G107" s="4">
        <f t="shared" si="5"/>
        <v>1.0595605148534235</v>
      </c>
    </row>
    <row r="108" spans="1:7" x14ac:dyDescent="0.2">
      <c r="A108" s="4">
        <f>IF('True_Odds_Calculator_2-way'!A109="","",'True_Odds_Calculator_2-way'!A109)</f>
        <v>1.65</v>
      </c>
      <c r="B108" s="4">
        <f>IF('True_Odds_Calculator_2-way'!B109="","",'True_Odds_Calculator_2-way'!B109)</f>
        <v>2.25</v>
      </c>
      <c r="C108" s="4">
        <f t="shared" si="4"/>
        <v>5.0505050505050608E-2</v>
      </c>
      <c r="D108" s="4">
        <f t="shared" si="6"/>
        <v>1.7217391304347827</v>
      </c>
      <c r="E108" s="4">
        <f t="shared" si="7"/>
        <v>2.3855421686746991</v>
      </c>
      <c r="G108" s="4">
        <f t="shared" si="5"/>
        <v>1.0505050505050506</v>
      </c>
    </row>
    <row r="109" spans="1:7" x14ac:dyDescent="0.2">
      <c r="A109" s="4">
        <f>IF('True_Odds_Calculator_2-way'!A110="","",'True_Odds_Calculator_2-way'!A110)</f>
        <v>1.83</v>
      </c>
      <c r="B109" s="4">
        <f>IF('True_Odds_Calculator_2-way'!B110="","",'True_Odds_Calculator_2-way'!B110)</f>
        <v>1.99</v>
      </c>
      <c r="C109" s="4">
        <f t="shared" si="4"/>
        <v>4.8960650245764237E-2</v>
      </c>
      <c r="D109" s="4">
        <f t="shared" si="6"/>
        <v>1.9158271299681719</v>
      </c>
      <c r="E109" s="4">
        <f t="shared" si="7"/>
        <v>2.0919091248528017</v>
      </c>
      <c r="G109" s="4">
        <f t="shared" si="5"/>
        <v>1.0489606502457642</v>
      </c>
    </row>
    <row r="110" spans="1:7" x14ac:dyDescent="0.2">
      <c r="A110" s="4">
        <f>IF('True_Odds_Calculator_2-way'!A111="","",'True_Odds_Calculator_2-way'!A111)</f>
        <v>1.9</v>
      </c>
      <c r="B110" s="4">
        <f>IF('True_Odds_Calculator_2-way'!B111="","",'True_Odds_Calculator_2-way'!B111)</f>
        <v>1.99</v>
      </c>
      <c r="C110" s="4">
        <f t="shared" si="4"/>
        <v>2.8828352287754377E-2</v>
      </c>
      <c r="D110" s="4">
        <f t="shared" si="6"/>
        <v>1.9535003874967702</v>
      </c>
      <c r="E110" s="4">
        <f t="shared" si="7"/>
        <v>2.0487672717420748</v>
      </c>
      <c r="G110" s="4">
        <f t="shared" si="5"/>
        <v>1.0288283522877544</v>
      </c>
    </row>
    <row r="111" spans="1:7" x14ac:dyDescent="0.2">
      <c r="A111" s="4">
        <f>IF('True_Odds_Calculator_2-way'!A112="","",'True_Odds_Calculator_2-way'!A112)</f>
        <v>1.73</v>
      </c>
      <c r="B111" s="4">
        <f>IF('True_Odds_Calculator_2-way'!B112="","",'True_Odds_Calculator_2-way'!B112)</f>
        <v>2.1800000000000002</v>
      </c>
      <c r="C111" s="4">
        <f t="shared" si="4"/>
        <v>3.6750278411200155E-2</v>
      </c>
      <c r="D111" s="4">
        <f t="shared" si="6"/>
        <v>1.7868005874828257</v>
      </c>
      <c r="E111" s="4">
        <f t="shared" si="7"/>
        <v>2.2709700728608424</v>
      </c>
      <c r="G111" s="4">
        <f t="shared" si="5"/>
        <v>1.0367502784112002</v>
      </c>
    </row>
    <row r="112" spans="1:7" x14ac:dyDescent="0.2">
      <c r="A112" s="4">
        <f>IF('True_Odds_Calculator_2-way'!A113="","",'True_Odds_Calculator_2-way'!A113)</f>
        <v>2.15</v>
      </c>
      <c r="B112" s="4">
        <f>IF('True_Odds_Calculator_2-way'!B113="","",'True_Odds_Calculator_2-way'!B113)</f>
        <v>1.75</v>
      </c>
      <c r="C112" s="4">
        <f t="shared" si="4"/>
        <v>3.6544850498338777E-2</v>
      </c>
      <c r="D112" s="4">
        <f t="shared" si="6"/>
        <v>2.2379182156133823</v>
      </c>
      <c r="E112" s="4">
        <f t="shared" si="7"/>
        <v>1.8078078078078077</v>
      </c>
      <c r="G112" s="4">
        <f t="shared" si="5"/>
        <v>1.0365448504983388</v>
      </c>
    </row>
    <row r="113" spans="1:7" x14ac:dyDescent="0.2">
      <c r="A113" s="4">
        <f>IF('True_Odds_Calculator_2-way'!A114="","",'True_Odds_Calculator_2-way'!A114)</f>
        <v>2.06</v>
      </c>
      <c r="B113" s="4">
        <f>IF('True_Odds_Calculator_2-way'!B114="","",'True_Odds_Calculator_2-way'!B114)</f>
        <v>1.84</v>
      </c>
      <c r="C113" s="4">
        <f t="shared" si="4"/>
        <v>2.891515407344869E-2</v>
      </c>
      <c r="D113" s="4">
        <f t="shared" si="6"/>
        <v>2.1232354918216445</v>
      </c>
      <c r="E113" s="4">
        <f t="shared" si="7"/>
        <v>1.8902852583283463</v>
      </c>
      <c r="G113" s="4">
        <f t="shared" si="5"/>
        <v>1.0289151540734487</v>
      </c>
    </row>
    <row r="114" spans="1:7" x14ac:dyDescent="0.2">
      <c r="A114" s="4">
        <f>IF('True_Odds_Calculator_2-way'!A115="","",'True_Odds_Calculator_2-way'!A115)</f>
        <v>2.38</v>
      </c>
      <c r="B114" s="4">
        <f>IF('True_Odds_Calculator_2-way'!B115="","",'True_Odds_Calculator_2-way'!B115)</f>
        <v>1.63</v>
      </c>
      <c r="C114" s="4">
        <f t="shared" si="4"/>
        <v>3.3664999742228252E-2</v>
      </c>
      <c r="D114" s="4">
        <f t="shared" si="6"/>
        <v>2.4793251102447753</v>
      </c>
      <c r="E114" s="4">
        <f t="shared" si="7"/>
        <v>1.6759839288028686</v>
      </c>
      <c r="G114" s="4">
        <f t="shared" si="5"/>
        <v>1.0336649997422283</v>
      </c>
    </row>
    <row r="115" spans="1:7" x14ac:dyDescent="0.2">
      <c r="A115" s="4">
        <f>IF('True_Odds_Calculator_2-way'!A116="","",'True_Odds_Calculator_2-way'!A116)</f>
        <v>1.88</v>
      </c>
      <c r="B115" s="4">
        <f>IF('True_Odds_Calculator_2-way'!B116="","",'True_Odds_Calculator_2-way'!B116)</f>
        <v>2.0299999999999998</v>
      </c>
      <c r="C115" s="4">
        <f t="shared" si="4"/>
        <v>2.4525731055444977E-2</v>
      </c>
      <c r="D115" s="4">
        <f t="shared" si="6"/>
        <v>1.9243646631706333</v>
      </c>
      <c r="E115" s="4">
        <f t="shared" si="7"/>
        <v>2.0818241326641935</v>
      </c>
      <c r="G115" s="4">
        <f t="shared" si="5"/>
        <v>1.024525731055445</v>
      </c>
    </row>
    <row r="116" spans="1:7" x14ac:dyDescent="0.2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2.0299999999999998</v>
      </c>
      <c r="C116" s="4">
        <f t="shared" si="4"/>
        <v>3.315137797896428E-2</v>
      </c>
      <c r="D116" s="4">
        <f t="shared" si="6"/>
        <v>1.9085249650616189</v>
      </c>
      <c r="E116" s="4">
        <f t="shared" si="7"/>
        <v>2.1006852188505105</v>
      </c>
      <c r="G116" s="4">
        <f t="shared" si="5"/>
        <v>1.0331513779789643</v>
      </c>
    </row>
    <row r="117" spans="1:7" x14ac:dyDescent="0.2">
      <c r="A117" s="4">
        <f>IF('True_Odds_Calculator_2-way'!A118="","",'True_Odds_Calculator_2-way'!A118)</f>
        <v>2.17</v>
      </c>
      <c r="B117" s="4">
        <f>IF('True_Odds_Calculator_2-way'!B118="","",'True_Odds_Calculator_2-way'!B118)</f>
        <v>1.73</v>
      </c>
      <c r="C117" s="4">
        <f t="shared" si="4"/>
        <v>3.8864175168482618E-2</v>
      </c>
      <c r="D117" s="4">
        <f t="shared" si="6"/>
        <v>2.2655321203343295</v>
      </c>
      <c r="E117" s="4">
        <f t="shared" si="7"/>
        <v>1.7901814453637255</v>
      </c>
      <c r="G117" s="4">
        <f t="shared" si="5"/>
        <v>1.0388641751684826</v>
      </c>
    </row>
    <row r="118" spans="1:7" x14ac:dyDescent="0.2">
      <c r="A118" s="4">
        <f>IF('True_Odds_Calculator_2-way'!A119="","",'True_Odds_Calculator_2-way'!A119)</f>
        <v>1.57</v>
      </c>
      <c r="B118" s="4">
        <f>IF('True_Odds_Calculator_2-way'!B119="","",'True_Odds_Calculator_2-way'!B119)</f>
        <v>2.5299999999999998</v>
      </c>
      <c r="C118" s="4">
        <f t="shared" si="4"/>
        <v>3.2199592155283119E-2</v>
      </c>
      <c r="D118" s="4">
        <f t="shared" si="6"/>
        <v>1.6107134891831068</v>
      </c>
      <c r="E118" s="4">
        <f t="shared" si="7"/>
        <v>2.6374290362205768</v>
      </c>
      <c r="G118" s="4">
        <f t="shared" si="5"/>
        <v>1.0321995921552831</v>
      </c>
    </row>
    <row r="119" spans="1:7" x14ac:dyDescent="0.2">
      <c r="A119" s="4">
        <f>IF('True_Odds_Calculator_2-way'!A120="","",'True_Odds_Calculator_2-way'!A120)</f>
        <v>3</v>
      </c>
      <c r="B119" s="4">
        <f>IF('True_Odds_Calculator_2-way'!B120="","",'True_Odds_Calculator_2-way'!B120)</f>
        <v>1.41</v>
      </c>
      <c r="C119" s="4">
        <f t="shared" si="4"/>
        <v>4.2553191489361764E-2</v>
      </c>
      <c r="D119" s="4">
        <f t="shared" si="6"/>
        <v>3.204545454545455</v>
      </c>
      <c r="E119" s="4">
        <f t="shared" si="7"/>
        <v>1.4536082474226804</v>
      </c>
      <c r="G119" s="4">
        <f t="shared" si="5"/>
        <v>1.0425531914893618</v>
      </c>
    </row>
    <row r="120" spans="1:7" x14ac:dyDescent="0.2">
      <c r="A120" s="4">
        <f>IF('True_Odds_Calculator_2-way'!A121="","",'True_Odds_Calculator_2-way'!A121)</f>
        <v>2.6</v>
      </c>
      <c r="B120" s="4">
        <f>IF('True_Odds_Calculator_2-way'!B121="","",'True_Odds_Calculator_2-way'!B121)</f>
        <v>1.53</v>
      </c>
      <c r="C120" s="4">
        <f t="shared" si="4"/>
        <v>3.8210155857214545E-2</v>
      </c>
      <c r="D120" s="4">
        <f t="shared" si="6"/>
        <v>2.7359009628610726</v>
      </c>
      <c r="E120" s="4">
        <f t="shared" si="7"/>
        <v>1.5760697305863707</v>
      </c>
      <c r="G120" s="4">
        <f t="shared" si="5"/>
        <v>1.0382101558572145</v>
      </c>
    </row>
    <row r="121" spans="1:7" x14ac:dyDescent="0.2">
      <c r="A121" s="4">
        <f>IF('True_Odds_Calculator_2-way'!A122="","",'True_Odds_Calculator_2-way'!A122)</f>
        <v>2.86</v>
      </c>
      <c r="B121" s="4">
        <f>IF('True_Odds_Calculator_2-way'!B122="","",'True_Odds_Calculator_2-way'!B122)</f>
        <v>1.45</v>
      </c>
      <c r="C121" s="4">
        <f t="shared" si="4"/>
        <v>3.9305522064142728E-2</v>
      </c>
      <c r="D121" s="4">
        <f t="shared" si="6"/>
        <v>3.0303251735476797</v>
      </c>
      <c r="E121" s="4">
        <f t="shared" si="7"/>
        <v>1.4925319416951592</v>
      </c>
      <c r="G121" s="4">
        <f t="shared" si="5"/>
        <v>1.0393055220641427</v>
      </c>
    </row>
    <row r="122" spans="1:7" x14ac:dyDescent="0.2">
      <c r="A122" s="4">
        <f>IF('True_Odds_Calculator_2-way'!A123="","",'True_Odds_Calculator_2-way'!A123)</f>
        <v>2.33</v>
      </c>
      <c r="B122" s="4">
        <f>IF('True_Odds_Calculator_2-way'!B123="","",'True_Odds_Calculator_2-way'!B123)</f>
        <v>1.64</v>
      </c>
      <c r="C122" s="4">
        <f t="shared" si="4"/>
        <v>3.8940646917198674E-2</v>
      </c>
      <c r="D122" s="4">
        <f t="shared" si="6"/>
        <v>2.4407256004087885</v>
      </c>
      <c r="E122" s="4">
        <f t="shared" si="7"/>
        <v>1.6940946976414255</v>
      </c>
      <c r="G122" s="4">
        <f t="shared" si="5"/>
        <v>1.0389406469171987</v>
      </c>
    </row>
    <row r="123" spans="1:7" x14ac:dyDescent="0.2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2.13</v>
      </c>
      <c r="C123" s="4">
        <f t="shared" si="4"/>
        <v>4.4196211753278369E-2</v>
      </c>
      <c r="D123" s="4">
        <f t="shared" si="6"/>
        <v>1.8095796103705875</v>
      </c>
      <c r="E123" s="4">
        <f t="shared" si="7"/>
        <v>2.2352089741270129</v>
      </c>
      <c r="G123" s="4">
        <f t="shared" si="5"/>
        <v>1.0441962117532784</v>
      </c>
    </row>
    <row r="124" spans="1:7" x14ac:dyDescent="0.2">
      <c r="A124" s="4">
        <f>IF('True_Odds_Calculator_2-way'!A125="","",'True_Odds_Calculator_2-way'!A125)</f>
        <v>1.89</v>
      </c>
      <c r="B124" s="4">
        <f>IF('True_Odds_Calculator_2-way'!B125="","",'True_Odds_Calculator_2-way'!B125)</f>
        <v>1.96</v>
      </c>
      <c r="C124" s="4">
        <f t="shared" si="4"/>
        <v>3.9304610733182255E-2</v>
      </c>
      <c r="D124" s="4">
        <f t="shared" si="6"/>
        <v>1.9629080118694364</v>
      </c>
      <c r="E124" s="4">
        <f t="shared" si="7"/>
        <v>2.0385208012326657</v>
      </c>
      <c r="G124" s="4">
        <f t="shared" si="5"/>
        <v>1.0393046107331823</v>
      </c>
    </row>
    <row r="125" spans="1:7" x14ac:dyDescent="0.2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</v>
      </c>
      <c r="C125" s="4">
        <f t="shared" si="4"/>
        <v>4.1666666666666741E-2</v>
      </c>
      <c r="D125" s="4">
        <f t="shared" si="6"/>
        <v>1.6551724137931036</v>
      </c>
      <c r="E125" s="4">
        <f t="shared" si="7"/>
        <v>2.5263157894736841</v>
      </c>
      <c r="G125" s="4">
        <f t="shared" si="5"/>
        <v>1.0416666666666667</v>
      </c>
    </row>
    <row r="126" spans="1:7" x14ac:dyDescent="0.2">
      <c r="A126" s="4">
        <f>IF('True_Odds_Calculator_2-way'!A127="","",'True_Odds_Calculator_2-way'!A127)</f>
        <v>1.79</v>
      </c>
      <c r="B126" s="4">
        <f>IF('True_Odds_Calculator_2-way'!B127="","",'True_Odds_Calculator_2-way'!B127)</f>
        <v>2.06</v>
      </c>
      <c r="C126" s="4">
        <f t="shared" si="4"/>
        <v>4.4096111080978329E-2</v>
      </c>
      <c r="D126" s="4">
        <f t="shared" si="6"/>
        <v>1.8635467731338755</v>
      </c>
      <c r="E126" s="4">
        <f t="shared" si="7"/>
        <v>2.1580148651021243</v>
      </c>
      <c r="G126" s="4">
        <f t="shared" si="5"/>
        <v>1.0440961110809783</v>
      </c>
    </row>
    <row r="127" spans="1:7" x14ac:dyDescent="0.2">
      <c r="A127" s="4">
        <f>IF('True_Odds_Calculator_2-way'!A128="","",'True_Odds_Calculator_2-way'!A128)</f>
        <v>1.47</v>
      </c>
      <c r="B127" s="4">
        <f>IF('True_Odds_Calculator_2-way'!B128="","",'True_Odds_Calculator_2-way'!B128)</f>
        <v>2.78</v>
      </c>
      <c r="C127" s="4">
        <f t="shared" si="4"/>
        <v>3.9984339059364826E-2</v>
      </c>
      <c r="D127" s="4">
        <f t="shared" si="6"/>
        <v>1.5145091353815365</v>
      </c>
      <c r="E127" s="4">
        <f t="shared" si="7"/>
        <v>2.9436000864366494</v>
      </c>
      <c r="G127" s="4">
        <f t="shared" si="5"/>
        <v>1.0399843390593648</v>
      </c>
    </row>
    <row r="128" spans="1:7" x14ac:dyDescent="0.2">
      <c r="A128" s="4">
        <f>IF('True_Odds_Calculator_2-way'!A129="","",'True_Odds_Calculator_2-way'!A129)</f>
        <v>1.66</v>
      </c>
      <c r="B128" s="4">
        <f>IF('True_Odds_Calculator_2-way'!B129="","",'True_Odds_Calculator_2-way'!B129)</f>
        <v>2.2999999999999998</v>
      </c>
      <c r="C128" s="4">
        <f t="shared" si="4"/>
        <v>3.7192247249869137E-2</v>
      </c>
      <c r="D128" s="4">
        <f t="shared" si="6"/>
        <v>1.7128757290264693</v>
      </c>
      <c r="E128" s="4">
        <f t="shared" si="7"/>
        <v>2.402769037130271</v>
      </c>
      <c r="G128" s="4">
        <f t="shared" si="5"/>
        <v>1.0371922472498691</v>
      </c>
    </row>
    <row r="129" spans="1:7" x14ac:dyDescent="0.2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2.3199999999999998</v>
      </c>
      <c r="C129" s="4">
        <f t="shared" si="4"/>
        <v>3.709508881922674E-2</v>
      </c>
      <c r="D129" s="4">
        <f t="shared" si="6"/>
        <v>1.702089817696754</v>
      </c>
      <c r="E129" s="4">
        <f t="shared" si="7"/>
        <v>2.4243191893603542</v>
      </c>
      <c r="G129" s="4">
        <f t="shared" si="5"/>
        <v>1.0370950888192267</v>
      </c>
    </row>
    <row r="130" spans="1:7" x14ac:dyDescent="0.2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2.46</v>
      </c>
      <c r="C130" s="4">
        <f t="shared" ref="C130:C193" si="8">IF(A130="","",((1/A130)+(1/B130))-1)</f>
        <v>3.5434882650713373E-2</v>
      </c>
      <c r="D130" s="4">
        <f t="shared" si="6"/>
        <v>1.6360898481616264</v>
      </c>
      <c r="E130" s="4">
        <f t="shared" si="7"/>
        <v>2.5721049516669958</v>
      </c>
      <c r="G130" s="4">
        <f t="shared" ref="G130:G193" si="9">IF(A130="","",C130+1)</f>
        <v>1.0354348826507134</v>
      </c>
    </row>
    <row r="131" spans="1:7" x14ac:dyDescent="0.2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2.1</v>
      </c>
      <c r="C131" s="4">
        <f t="shared" si="8"/>
        <v>2.8676664035780064E-2</v>
      </c>
      <c r="D131" s="4">
        <f t="shared" ref="D131:D194" si="10">IF(A131="","",(2*A131)/(2-($C131*A131)))</f>
        <v>1.858225372769494</v>
      </c>
      <c r="E131" s="4">
        <f t="shared" ref="E131:E194" si="11">IF(B131="","",(2*B131)/(2-($C131*B131)))</f>
        <v>2.1651951011107946</v>
      </c>
      <c r="G131" s="4">
        <f t="shared" si="9"/>
        <v>1.0286766640357801</v>
      </c>
    </row>
    <row r="132" spans="1:7" x14ac:dyDescent="0.2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8"/>
        <v>2.7986944565804084E-2</v>
      </c>
      <c r="D132" s="4">
        <f t="shared" si="10"/>
        <v>1.7099602293950913</v>
      </c>
      <c r="E132" s="4">
        <f t="shared" si="11"/>
        <v>2.4085296029216061</v>
      </c>
      <c r="G132" s="4">
        <f t="shared" si="9"/>
        <v>1.0279869445658041</v>
      </c>
    </row>
    <row r="133" spans="1:7" x14ac:dyDescent="0.2">
      <c r="A133" s="4">
        <f>IF('True_Odds_Calculator_2-way'!A134="","",'True_Odds_Calculator_2-way'!A134)</f>
        <v>1.57</v>
      </c>
      <c r="B133" s="4">
        <f>IF('True_Odds_Calculator_2-way'!B134="","",'True_Odds_Calculator_2-way'!B134)</f>
        <v>2.48</v>
      </c>
      <c r="C133" s="4">
        <f t="shared" si="8"/>
        <v>4.0168481610848517E-2</v>
      </c>
      <c r="D133" s="4">
        <f t="shared" si="10"/>
        <v>1.6211174952119245</v>
      </c>
      <c r="E133" s="4">
        <f t="shared" si="11"/>
        <v>2.6100013406622868</v>
      </c>
      <c r="G133" s="4">
        <f t="shared" si="9"/>
        <v>1.0401684816108485</v>
      </c>
    </row>
    <row r="134" spans="1:7" x14ac:dyDescent="0.2">
      <c r="A134" s="4">
        <f>IF('True_Odds_Calculator_2-way'!A135="","",'True_Odds_Calculator_2-way'!A135)</f>
        <v>2.12</v>
      </c>
      <c r="B134" s="4">
        <f>IF('True_Odds_Calculator_2-way'!B135="","",'True_Odds_Calculator_2-way'!B135)</f>
        <v>1.79</v>
      </c>
      <c r="C134" s="4">
        <f t="shared" si="8"/>
        <v>3.0357331084642114E-2</v>
      </c>
      <c r="D134" s="4">
        <f t="shared" si="10"/>
        <v>2.1904871854075272</v>
      </c>
      <c r="E134" s="4">
        <f t="shared" si="11"/>
        <v>1.8399922420480992</v>
      </c>
      <c r="G134" s="4">
        <f t="shared" si="9"/>
        <v>1.0303573310846421</v>
      </c>
    </row>
    <row r="135" spans="1:7" x14ac:dyDescent="0.2">
      <c r="A135" s="4">
        <f>IF('True_Odds_Calculator_2-way'!A136="","",'True_Odds_Calculator_2-way'!A136)</f>
        <v>1.75</v>
      </c>
      <c r="B135" s="4">
        <f>IF('True_Odds_Calculator_2-way'!B136="","",'True_Odds_Calculator_2-way'!B136)</f>
        <v>2.19</v>
      </c>
      <c r="C135" s="4">
        <f t="shared" si="8"/>
        <v>2.8049575994781417E-2</v>
      </c>
      <c r="D135" s="4">
        <f t="shared" si="10"/>
        <v>1.7940315974253949</v>
      </c>
      <c r="E135" s="4">
        <f t="shared" si="11"/>
        <v>2.2593957258658803</v>
      </c>
      <c r="G135" s="4">
        <f t="shared" si="9"/>
        <v>1.0280495759947814</v>
      </c>
    </row>
    <row r="136" spans="1:7" x14ac:dyDescent="0.2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2.02</v>
      </c>
      <c r="C136" s="4">
        <f t="shared" si="8"/>
        <v>2.4150034051024338E-2</v>
      </c>
      <c r="D136" s="4">
        <f t="shared" si="10"/>
        <v>1.9341405339682862</v>
      </c>
      <c r="E136" s="4">
        <f t="shared" si="11"/>
        <v>2.0705027387602368</v>
      </c>
      <c r="G136" s="4">
        <f t="shared" si="9"/>
        <v>1.0241500340510243</v>
      </c>
    </row>
    <row r="137" spans="1:7" x14ac:dyDescent="0.2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8"/>
        <v>2.4525731055444977E-2</v>
      </c>
      <c r="D137" s="4">
        <f t="shared" si="10"/>
        <v>2.0818241326641935</v>
      </c>
      <c r="E137" s="4">
        <f t="shared" si="11"/>
        <v>1.9243646631706333</v>
      </c>
      <c r="G137" s="4">
        <f t="shared" si="9"/>
        <v>1.024525731055445</v>
      </c>
    </row>
    <row r="138" spans="1:7" x14ac:dyDescent="0.2">
      <c r="A138" s="4">
        <f>IF('True_Odds_Calculator_2-way'!A139="","",'True_Odds_Calculator_2-way'!A139)</f>
        <v>2.16</v>
      </c>
      <c r="B138" s="4">
        <f>IF('True_Odds_Calculator_2-way'!B139="","",'True_Odds_Calculator_2-way'!B139)</f>
        <v>1.76</v>
      </c>
      <c r="C138" s="4">
        <f t="shared" si="8"/>
        <v>3.1144781144781142E-2</v>
      </c>
      <c r="D138" s="4">
        <f t="shared" si="10"/>
        <v>2.235183443085607</v>
      </c>
      <c r="E138" s="4">
        <f t="shared" si="11"/>
        <v>1.8095963442498098</v>
      </c>
      <c r="G138" s="4">
        <f t="shared" si="9"/>
        <v>1.0311447811447811</v>
      </c>
    </row>
    <row r="139" spans="1:7" x14ac:dyDescent="0.2">
      <c r="A139" s="4">
        <f>IF('True_Odds_Calculator_2-way'!A140="","",'True_Odds_Calculator_2-way'!A140)</f>
        <v>2.4500000000000002</v>
      </c>
      <c r="B139" s="4">
        <f>IF('True_Odds_Calculator_2-way'!B140="","",'True_Odds_Calculator_2-way'!B140)</f>
        <v>1.61</v>
      </c>
      <c r="C139" s="4">
        <f t="shared" si="8"/>
        <v>2.9281277728482547E-2</v>
      </c>
      <c r="D139" s="4">
        <f t="shared" si="10"/>
        <v>2.5411499436302138</v>
      </c>
      <c r="E139" s="4">
        <f t="shared" si="11"/>
        <v>1.6488661302121432</v>
      </c>
      <c r="G139" s="4">
        <f t="shared" si="9"/>
        <v>1.0292812777284825</v>
      </c>
    </row>
    <row r="140" spans="1:7" x14ac:dyDescent="0.2">
      <c r="A140" s="4">
        <f>IF('True_Odds_Calculator_2-way'!A141="","",'True_Odds_Calculator_2-way'!A141)</f>
        <v>2.08</v>
      </c>
      <c r="B140" s="4">
        <f>IF('True_Odds_Calculator_2-way'!B141="","",'True_Odds_Calculator_2-way'!B141)</f>
        <v>1.84</v>
      </c>
      <c r="C140" s="4">
        <f t="shared" si="8"/>
        <v>2.4247491638795804E-2</v>
      </c>
      <c r="D140" s="4">
        <f t="shared" si="10"/>
        <v>2.1338090990187331</v>
      </c>
      <c r="E140" s="4">
        <f t="shared" si="11"/>
        <v>1.8819826907946497</v>
      </c>
      <c r="G140" s="4">
        <f t="shared" si="9"/>
        <v>1.0242474916387958</v>
      </c>
    </row>
    <row r="141" spans="1:7" x14ac:dyDescent="0.2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2.06</v>
      </c>
      <c r="C141" s="4">
        <f t="shared" si="8"/>
        <v>3.7923081049187513E-2</v>
      </c>
      <c r="D141" s="4">
        <f t="shared" si="10"/>
        <v>1.8743276529432467</v>
      </c>
      <c r="E141" s="4">
        <f t="shared" si="11"/>
        <v>2.1437359857413907</v>
      </c>
      <c r="G141" s="4">
        <f t="shared" si="9"/>
        <v>1.0379230810491875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2.23</v>
      </c>
      <c r="C142" s="4">
        <f t="shared" si="8"/>
        <v>3.3225814910969431E-2</v>
      </c>
      <c r="D142" s="4">
        <f t="shared" si="10"/>
        <v>1.7599981538319522</v>
      </c>
      <c r="E142" s="4">
        <f t="shared" si="11"/>
        <v>2.315792669966295</v>
      </c>
      <c r="G142" s="4">
        <f t="shared" si="9"/>
        <v>1.0332258149109694</v>
      </c>
    </row>
    <row r="143" spans="1:7" x14ac:dyDescent="0.2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2.35</v>
      </c>
      <c r="C143" s="4">
        <f t="shared" si="8"/>
        <v>3.1592520954223158E-2</v>
      </c>
      <c r="D143" s="4">
        <f t="shared" si="10"/>
        <v>1.6941561987984708</v>
      </c>
      <c r="E143" s="4">
        <f t="shared" si="11"/>
        <v>2.4405979543666407</v>
      </c>
      <c r="G143" s="4">
        <f t="shared" si="9"/>
        <v>1.0315925209542232</v>
      </c>
    </row>
    <row r="144" spans="1:7" x14ac:dyDescent="0.2">
      <c r="A144" s="4">
        <f>IF('True_Odds_Calculator_2-way'!A145="","",'True_Odds_Calculator_2-way'!A145)</f>
        <v>1.6</v>
      </c>
      <c r="B144" s="4">
        <f>IF('True_Odds_Calculator_2-way'!B145="","",'True_Odds_Calculator_2-way'!B145)</f>
        <v>2.4500000000000002</v>
      </c>
      <c r="C144" s="4">
        <f t="shared" si="8"/>
        <v>3.3163265306122458E-2</v>
      </c>
      <c r="D144" s="4">
        <f t="shared" si="10"/>
        <v>1.6436058700209644</v>
      </c>
      <c r="E144" s="4">
        <f t="shared" si="11"/>
        <v>2.5537459283387625</v>
      </c>
      <c r="G144" s="4">
        <f t="shared" si="9"/>
        <v>1.0331632653061225</v>
      </c>
    </row>
    <row r="145" spans="1:7" x14ac:dyDescent="0.2">
      <c r="A145" s="4">
        <f>IF('True_Odds_Calculator_2-way'!A146="","",'True_Odds_Calculator_2-way'!A146)</f>
        <v>1.99</v>
      </c>
      <c r="B145" s="4">
        <f>IF('True_Odds_Calculator_2-way'!B146="","",'True_Odds_Calculator_2-way'!B146)</f>
        <v>1.92</v>
      </c>
      <c r="C145" s="4">
        <f t="shared" si="8"/>
        <v>2.3345896147403788E-2</v>
      </c>
      <c r="D145" s="4">
        <f t="shared" si="10"/>
        <v>2.0373253705876082</v>
      </c>
      <c r="E145" s="4">
        <f t="shared" si="11"/>
        <v>1.9640176827387685</v>
      </c>
      <c r="G145" s="4">
        <f t="shared" si="9"/>
        <v>1.0233458961474038</v>
      </c>
    </row>
    <row r="146" spans="1:7" x14ac:dyDescent="0.2">
      <c r="A146" s="4">
        <f>IF('True_Odds_Calculator_2-way'!A147="","",'True_Odds_Calculator_2-way'!A147)</f>
        <v>1.7</v>
      </c>
      <c r="B146" s="4">
        <f>IF('True_Odds_Calculator_2-way'!B147="","",'True_Odds_Calculator_2-way'!B147)</f>
        <v>2.2599999999999998</v>
      </c>
      <c r="C146" s="4">
        <f t="shared" si="8"/>
        <v>3.0713170223841679E-2</v>
      </c>
      <c r="D146" s="4">
        <f t="shared" si="10"/>
        <v>1.7455701953657428</v>
      </c>
      <c r="E146" s="4">
        <f t="shared" si="11"/>
        <v>2.3412553321145642</v>
      </c>
      <c r="G146" s="4">
        <f t="shared" si="9"/>
        <v>1.0307131702238417</v>
      </c>
    </row>
    <row r="147" spans="1:7" x14ac:dyDescent="0.2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1.81</v>
      </c>
      <c r="C147" s="4">
        <f t="shared" si="8"/>
        <v>4.7535692795798834E-2</v>
      </c>
      <c r="D147" s="4">
        <f t="shared" si="10"/>
        <v>2.1218733677673955</v>
      </c>
      <c r="E147" s="4">
        <f t="shared" si="11"/>
        <v>1.8913661993688893</v>
      </c>
      <c r="G147" s="4">
        <f t="shared" si="9"/>
        <v>1.0475356927957988</v>
      </c>
    </row>
    <row r="148" spans="1:7" x14ac:dyDescent="0.2">
      <c r="A148" s="4">
        <f>IF('True_Odds_Calculator_2-way'!A149="","",'True_Odds_Calculator_2-way'!A149)</f>
        <v>2.6</v>
      </c>
      <c r="B148" s="4">
        <f>IF('True_Odds_Calculator_2-way'!B149="","",'True_Odds_Calculator_2-way'!B149)</f>
        <v>1.5</v>
      </c>
      <c r="C148" s="4">
        <f t="shared" si="8"/>
        <v>5.12820512820511E-2</v>
      </c>
      <c r="D148" s="4">
        <f t="shared" si="10"/>
        <v>2.7857142857142851</v>
      </c>
      <c r="E148" s="4">
        <f t="shared" si="11"/>
        <v>1.5599999999999998</v>
      </c>
      <c r="G148" s="4">
        <f t="shared" si="9"/>
        <v>1.0512820512820511</v>
      </c>
    </row>
    <row r="149" spans="1:7" x14ac:dyDescent="0.2">
      <c r="A149" s="4">
        <f>IF('True_Odds_Calculator_2-way'!A150="","",'True_Odds_Calculator_2-way'!A150)</f>
        <v>1.72</v>
      </c>
      <c r="B149" s="4">
        <f>IF('True_Odds_Calculator_2-way'!B150="","",'True_Odds_Calculator_2-way'!B150)</f>
        <v>2.12</v>
      </c>
      <c r="C149" s="4">
        <f t="shared" si="8"/>
        <v>5.3093462044756512E-2</v>
      </c>
      <c r="D149" s="4">
        <f t="shared" si="10"/>
        <v>1.8022933965994465</v>
      </c>
      <c r="E149" s="4">
        <f t="shared" si="11"/>
        <v>2.2464268112370629</v>
      </c>
      <c r="G149" s="4">
        <f t="shared" si="9"/>
        <v>1.0530934620447565</v>
      </c>
    </row>
    <row r="150" spans="1:7" x14ac:dyDescent="0.2">
      <c r="A150" s="4">
        <f>IF('True_Odds_Calculator_2-way'!A151="","",'True_Odds_Calculator_2-way'!A151)</f>
        <v>1.44</v>
      </c>
      <c r="B150" s="4">
        <f>IF('True_Odds_Calculator_2-way'!B151="","",'True_Odds_Calculator_2-way'!B151)</f>
        <v>2.94</v>
      </c>
      <c r="C150" s="4">
        <f t="shared" si="8"/>
        <v>3.4580498866213061E-2</v>
      </c>
      <c r="D150" s="4">
        <f t="shared" si="10"/>
        <v>1.4767685223943072</v>
      </c>
      <c r="E150" s="4">
        <f t="shared" si="11"/>
        <v>3.0974539069359079</v>
      </c>
      <c r="G150" s="4">
        <f t="shared" si="9"/>
        <v>1.0345804988662131</v>
      </c>
    </row>
    <row r="151" spans="1:7" x14ac:dyDescent="0.2">
      <c r="A151" s="4">
        <f>IF('True_Odds_Calculator_2-way'!A152="","",'True_Odds_Calculator_2-way'!A152)</f>
        <v>1.51</v>
      </c>
      <c r="B151" s="4">
        <f>IF('True_Odds_Calculator_2-way'!B152="","",'True_Odds_Calculator_2-way'!B152)</f>
        <v>2.7</v>
      </c>
      <c r="C151" s="4">
        <f t="shared" si="8"/>
        <v>3.2622025999509585E-2</v>
      </c>
      <c r="D151" s="4">
        <f t="shared" si="10"/>
        <v>1.5481298651984055</v>
      </c>
      <c r="E151" s="4">
        <f t="shared" si="11"/>
        <v>2.8243851749220652</v>
      </c>
      <c r="G151" s="4">
        <f t="shared" si="9"/>
        <v>1.0326220259995096</v>
      </c>
    </row>
    <row r="152" spans="1:7" x14ac:dyDescent="0.2">
      <c r="A152" s="4">
        <f>IF('True_Odds_Calculator_2-way'!A153="","",'True_Odds_Calculator_2-way'!A153)</f>
        <v>1.42</v>
      </c>
      <c r="B152" s="4">
        <f>IF('True_Odds_Calculator_2-way'!B153="","",'True_Odds_Calculator_2-way'!B153)</f>
        <v>3.03</v>
      </c>
      <c r="C152" s="4">
        <f t="shared" si="8"/>
        <v>3.4258355413006036E-2</v>
      </c>
      <c r="D152" s="4">
        <f t="shared" si="10"/>
        <v>1.4554003314954502</v>
      </c>
      <c r="E152" s="4">
        <f t="shared" si="11"/>
        <v>3.1958701626680526</v>
      </c>
      <c r="G152" s="4">
        <f t="shared" si="9"/>
        <v>1.034258355413006</v>
      </c>
    </row>
    <row r="153" spans="1:7" x14ac:dyDescent="0.2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2.27</v>
      </c>
      <c r="C153" s="4">
        <f t="shared" si="8"/>
        <v>2.876392847888054E-2</v>
      </c>
      <c r="D153" s="4">
        <f t="shared" si="10"/>
        <v>1.7426055543011967</v>
      </c>
      <c r="E153" s="4">
        <f t="shared" si="11"/>
        <v>2.3466099118273029</v>
      </c>
      <c r="G153" s="4">
        <f t="shared" si="9"/>
        <v>1.0287639284788805</v>
      </c>
    </row>
    <row r="154" spans="1:7" x14ac:dyDescent="0.2">
      <c r="A154" s="4">
        <f>IF('True_Odds_Calculator_2-way'!A155="","",'True_Odds_Calculator_2-way'!A155)</f>
        <v>1.67</v>
      </c>
      <c r="B154" s="4">
        <f>IF('True_Odds_Calculator_2-way'!B155="","",'True_Odds_Calculator_2-way'!B155)</f>
        <v>2.3199999999999998</v>
      </c>
      <c r="C154" s="4">
        <f t="shared" si="8"/>
        <v>2.9836877968201669E-2</v>
      </c>
      <c r="D154" s="4">
        <f t="shared" si="10"/>
        <v>1.7126690831933518</v>
      </c>
      <c r="E154" s="4">
        <f t="shared" si="11"/>
        <v>2.4031757846421042</v>
      </c>
      <c r="G154" s="4">
        <f t="shared" si="9"/>
        <v>1.0298368779682017</v>
      </c>
    </row>
    <row r="155" spans="1:7" x14ac:dyDescent="0.2">
      <c r="A155" s="4">
        <f>IF('True_Odds_Calculator_2-way'!A156="","",'True_Odds_Calculator_2-way'!A156)</f>
        <v>1.94</v>
      </c>
      <c r="B155" s="4">
        <f>IF('True_Odds_Calculator_2-way'!B156="","",'True_Odds_Calculator_2-way'!B156)</f>
        <v>1.96</v>
      </c>
      <c r="C155" s="4">
        <f t="shared" si="8"/>
        <v>2.5667999158426325E-2</v>
      </c>
      <c r="D155" s="4">
        <f t="shared" si="10"/>
        <v>1.9895353704478862</v>
      </c>
      <c r="E155" s="4">
        <f t="shared" si="11"/>
        <v>2.0105752961082914</v>
      </c>
      <c r="G155" s="4">
        <f t="shared" si="9"/>
        <v>1.0256679991584263</v>
      </c>
    </row>
    <row r="156" spans="1:7" x14ac:dyDescent="0.2">
      <c r="A156" s="4">
        <f>IF('True_Odds_Calculator_2-way'!A157="","",'True_Odds_Calculator_2-way'!A157)</f>
        <v>1.54</v>
      </c>
      <c r="B156" s="4">
        <f>IF('True_Odds_Calculator_2-way'!B157="","",'True_Odds_Calculator_2-way'!B157)</f>
        <v>2.64</v>
      </c>
      <c r="C156" s="4">
        <f t="shared" si="8"/>
        <v>2.813852813852824E-2</v>
      </c>
      <c r="D156" s="4">
        <f t="shared" si="10"/>
        <v>1.5741056218057923</v>
      </c>
      <c r="E156" s="4">
        <f t="shared" si="11"/>
        <v>2.7418397626112765</v>
      </c>
      <c r="G156" s="4">
        <f t="shared" si="9"/>
        <v>1.0281385281385282</v>
      </c>
    </row>
    <row r="157" spans="1:7" x14ac:dyDescent="0.2">
      <c r="A157" s="4">
        <f>IF('True_Odds_Calculator_2-way'!A158="","",'True_Odds_Calculator_2-way'!A158)</f>
        <v>2.21</v>
      </c>
      <c r="B157" s="4">
        <f>IF('True_Odds_Calculator_2-way'!B158="","",'True_Odds_Calculator_2-way'!B158)</f>
        <v>1.72</v>
      </c>
      <c r="C157" s="4">
        <f t="shared" si="8"/>
        <v>3.3884036620014824E-2</v>
      </c>
      <c r="D157" s="4">
        <f t="shared" si="10"/>
        <v>2.2959652089876781</v>
      </c>
      <c r="E157" s="4">
        <f t="shared" si="11"/>
        <v>1.7716256524981358</v>
      </c>
      <c r="G157" s="4">
        <f t="shared" si="9"/>
        <v>1.0338840366200148</v>
      </c>
    </row>
    <row r="158" spans="1:7" x14ac:dyDescent="0.2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1.84</v>
      </c>
      <c r="C158" s="4">
        <f t="shared" si="8"/>
        <v>2.891515407344869E-2</v>
      </c>
      <c r="D158" s="4">
        <f t="shared" si="10"/>
        <v>2.1232354918216445</v>
      </c>
      <c r="E158" s="4">
        <f t="shared" si="11"/>
        <v>1.8902852583283463</v>
      </c>
      <c r="G158" s="4">
        <f t="shared" si="9"/>
        <v>1.0289151540734487</v>
      </c>
    </row>
    <row r="159" spans="1:7" x14ac:dyDescent="0.2">
      <c r="A159" s="4">
        <f>IF('True_Odds_Calculator_2-way'!A160="","",'True_Odds_Calculator_2-way'!A160)</f>
        <v>1.2</v>
      </c>
      <c r="B159" s="4">
        <f>IF('True_Odds_Calculator_2-way'!B160="","",'True_Odds_Calculator_2-way'!B160)</f>
        <v>4.8099999999999996</v>
      </c>
      <c r="C159" s="4">
        <f t="shared" si="8"/>
        <v>4.1233541233541171E-2</v>
      </c>
      <c r="D159" s="4">
        <f t="shared" si="10"/>
        <v>1.230441270518013</v>
      </c>
      <c r="E159" s="4">
        <f t="shared" si="11"/>
        <v>5.3395004625346889</v>
      </c>
      <c r="G159" s="4">
        <f t="shared" si="9"/>
        <v>1.0412335412335412</v>
      </c>
    </row>
    <row r="160" spans="1:7" x14ac:dyDescent="0.2">
      <c r="A160" s="4">
        <f>IF('True_Odds_Calculator_2-way'!A161="","",'True_Odds_Calculator_2-way'!A161)</f>
        <v>1.35</v>
      </c>
      <c r="B160" s="4">
        <f>IF('True_Odds_Calculator_2-way'!B161="","",'True_Odds_Calculator_2-way'!B161)</f>
        <v>3.32</v>
      </c>
      <c r="C160" s="4">
        <f t="shared" si="8"/>
        <v>4.1945560017849104E-2</v>
      </c>
      <c r="D160" s="4">
        <f t="shared" si="10"/>
        <v>1.3893366398016118</v>
      </c>
      <c r="E160" s="4">
        <f t="shared" si="11"/>
        <v>3.5684713375796173</v>
      </c>
      <c r="G160" s="4">
        <f t="shared" si="9"/>
        <v>1.0419455600178491</v>
      </c>
    </row>
    <row r="161" spans="1:7" x14ac:dyDescent="0.2">
      <c r="A161" s="4">
        <f>IF('True_Odds_Calculator_2-way'!A162="","",'True_Odds_Calculator_2-way'!A162)</f>
        <v>1.51</v>
      </c>
      <c r="B161" s="4">
        <f>IF('True_Odds_Calculator_2-way'!B162="","",'True_Odds_Calculator_2-way'!B162)</f>
        <v>2.67</v>
      </c>
      <c r="C161" s="4">
        <f t="shared" si="8"/>
        <v>3.678349083513166E-2</v>
      </c>
      <c r="D161" s="4">
        <f t="shared" si="10"/>
        <v>1.5531328851821176</v>
      </c>
      <c r="E161" s="4">
        <f t="shared" si="11"/>
        <v>2.8078838318765889</v>
      </c>
      <c r="G161" s="4">
        <f t="shared" si="9"/>
        <v>1.0367834908351317</v>
      </c>
    </row>
    <row r="162" spans="1:7" x14ac:dyDescent="0.2">
      <c r="A162" s="4">
        <f>IF('True_Odds_Calculator_2-way'!A163="","",'True_Odds_Calculator_2-way'!A163)</f>
        <v>1.68</v>
      </c>
      <c r="B162" s="4">
        <f>IF('True_Odds_Calculator_2-way'!B163="","",'True_Odds_Calculator_2-way'!B163)</f>
        <v>2.27</v>
      </c>
      <c r="C162" s="4">
        <f t="shared" si="8"/>
        <v>3.5766729599328695E-2</v>
      </c>
      <c r="D162" s="4">
        <f t="shared" si="10"/>
        <v>1.7320374239258789</v>
      </c>
      <c r="E162" s="4">
        <f t="shared" si="11"/>
        <v>2.3660503784588656</v>
      </c>
      <c r="G162" s="4">
        <f t="shared" si="9"/>
        <v>1.0357667295993287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2.46</v>
      </c>
      <c r="C163" s="4">
        <f t="shared" si="8"/>
        <v>3.5434882650713373E-2</v>
      </c>
      <c r="D163" s="4">
        <f t="shared" si="10"/>
        <v>1.6360898481616264</v>
      </c>
      <c r="E163" s="4">
        <f t="shared" si="11"/>
        <v>2.5721049516669958</v>
      </c>
      <c r="G163" s="4">
        <f t="shared" si="9"/>
        <v>1.0354348826507134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2.15</v>
      </c>
      <c r="C165" s="4">
        <f t="shared" si="8"/>
        <v>3.6544850498338777E-2</v>
      </c>
      <c r="D165" s="4">
        <f t="shared" si="10"/>
        <v>1.8078078078078077</v>
      </c>
      <c r="E165" s="4">
        <f t="shared" si="11"/>
        <v>2.2379182156133823</v>
      </c>
      <c r="G165" s="4">
        <f t="shared" si="9"/>
        <v>1.0365448504983388</v>
      </c>
    </row>
    <row r="166" spans="1:7" x14ac:dyDescent="0.2">
      <c r="A166" s="4">
        <f>IF('True_Odds_Calculator_2-way'!A167="","",'True_Odds_Calculator_2-way'!A167)</f>
        <v>2.4</v>
      </c>
      <c r="B166" s="4">
        <f>IF('True_Odds_Calculator_2-way'!B167="","",'True_Odds_Calculator_2-way'!B167)</f>
        <v>1.61</v>
      </c>
      <c r="C166" s="4">
        <f t="shared" si="8"/>
        <v>3.7784679089026829E-2</v>
      </c>
      <c r="D166" s="4">
        <f t="shared" si="10"/>
        <v>2.5139882888744305</v>
      </c>
      <c r="E166" s="4">
        <f t="shared" si="11"/>
        <v>1.6605070906746886</v>
      </c>
      <c r="G166" s="4">
        <f t="shared" si="9"/>
        <v>1.0377846790890268</v>
      </c>
    </row>
    <row r="167" spans="1:7" x14ac:dyDescent="0.2">
      <c r="A167" s="4">
        <f>IF('True_Odds_Calculator_2-way'!A168="","",'True_Odds_Calculator_2-way'!A168)</f>
        <v>2.38</v>
      </c>
      <c r="B167" s="4">
        <f>IF('True_Odds_Calculator_2-way'!B168="","",'True_Odds_Calculator_2-way'!B168)</f>
        <v>1.64</v>
      </c>
      <c r="C167" s="4">
        <f t="shared" si="8"/>
        <v>2.9924164787866303E-2</v>
      </c>
      <c r="D167" s="4">
        <f t="shared" si="10"/>
        <v>2.4678806272129488</v>
      </c>
      <c r="E167" s="4">
        <f t="shared" si="11"/>
        <v>1.6812543073742245</v>
      </c>
      <c r="G167" s="4">
        <f t="shared" si="9"/>
        <v>1.0299241647878663</v>
      </c>
    </row>
    <row r="168" spans="1:7" x14ac:dyDescent="0.2">
      <c r="A168" s="4">
        <f>IF('True_Odds_Calculator_2-way'!A169="","",'True_Odds_Calculator_2-way'!A169)</f>
        <v>2.95</v>
      </c>
      <c r="B168" s="4">
        <f>IF('True_Odds_Calculator_2-way'!B169="","",'True_Odds_Calculator_2-way'!B169)</f>
        <v>1.44</v>
      </c>
      <c r="C168" s="4">
        <f t="shared" si="8"/>
        <v>3.3427495291902032E-2</v>
      </c>
      <c r="D168" s="4">
        <f t="shared" si="10"/>
        <v>3.1029948867786707</v>
      </c>
      <c r="E168" s="4">
        <f t="shared" si="11"/>
        <v>1.4755123306703715</v>
      </c>
      <c r="G168" s="4">
        <f t="shared" si="9"/>
        <v>1.033427495291902</v>
      </c>
    </row>
    <row r="169" spans="1:7" x14ac:dyDescent="0.2">
      <c r="A169" s="4">
        <f>IF('True_Odds_Calculator_2-way'!A170="","",'True_Odds_Calculator_2-way'!A170)</f>
        <v>2.73</v>
      </c>
      <c r="B169" s="4">
        <f>IF('True_Odds_Calculator_2-way'!B170="","",'True_Odds_Calculator_2-way'!B170)</f>
        <v>1.51</v>
      </c>
      <c r="C169" s="4">
        <f t="shared" si="8"/>
        <v>2.8552021929505456E-2</v>
      </c>
      <c r="D169" s="4">
        <f t="shared" si="10"/>
        <v>2.840712538331668</v>
      </c>
      <c r="E169" s="4">
        <f t="shared" si="11"/>
        <v>1.5432678808752784</v>
      </c>
      <c r="G169" s="4">
        <f t="shared" si="9"/>
        <v>1.0285520219295055</v>
      </c>
    </row>
    <row r="170" spans="1:7" x14ac:dyDescent="0.2">
      <c r="A170" s="4">
        <f>IF('True_Odds_Calculator_2-way'!A171="","",'True_Odds_Calculator_2-way'!A171)</f>
        <v>2.88</v>
      </c>
      <c r="B170" s="4">
        <f>IF('True_Odds_Calculator_2-way'!B171="","",'True_Odds_Calculator_2-way'!B171)</f>
        <v>1.44</v>
      </c>
      <c r="C170" s="4">
        <f t="shared" si="8"/>
        <v>4.1666666666666519E-2</v>
      </c>
      <c r="D170" s="4">
        <f t="shared" si="10"/>
        <v>3.0638297872340421</v>
      </c>
      <c r="E170" s="4">
        <f t="shared" si="11"/>
        <v>1.4845360824742266</v>
      </c>
      <c r="G170" s="4">
        <f t="shared" si="9"/>
        <v>1.0416666666666665</v>
      </c>
    </row>
    <row r="171" spans="1:7" x14ac:dyDescent="0.2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1.51</v>
      </c>
      <c r="C171" s="4">
        <f t="shared" si="8"/>
        <v>4.1039534417017798E-2</v>
      </c>
      <c r="D171" s="4">
        <f t="shared" si="10"/>
        <v>2.7912057134855064</v>
      </c>
      <c r="E171" s="4">
        <f t="shared" si="11"/>
        <v>1.5582831678523961</v>
      </c>
      <c r="G171" s="4">
        <f t="shared" si="9"/>
        <v>1.0410395344170178</v>
      </c>
    </row>
    <row r="172" spans="1:7" x14ac:dyDescent="0.2">
      <c r="A172" s="4">
        <f>IF('True_Odds_Calculator_2-way'!A173="","",'True_Odds_Calculator_2-way'!A173)</f>
        <v>2.65</v>
      </c>
      <c r="B172" s="4">
        <f>IF('True_Odds_Calculator_2-way'!B173="","",'True_Odds_Calculator_2-way'!B173)</f>
        <v>1.51</v>
      </c>
      <c r="C172" s="4">
        <f t="shared" si="8"/>
        <v>3.9610146195176998E-2</v>
      </c>
      <c r="D172" s="4">
        <f t="shared" si="10"/>
        <v>2.7967849030228904</v>
      </c>
      <c r="E172" s="4">
        <f t="shared" si="11"/>
        <v>1.5565496450452205</v>
      </c>
      <c r="G172" s="4">
        <f t="shared" si="9"/>
        <v>1.039610146195177</v>
      </c>
    </row>
    <row r="173" spans="1:7" x14ac:dyDescent="0.2">
      <c r="A173" s="4">
        <f>IF('True_Odds_Calculator_2-way'!A174="","",'True_Odds_Calculator_2-way'!A174)</f>
        <v>2.82</v>
      </c>
      <c r="B173" s="4">
        <f>IF('True_Odds_Calculator_2-way'!B174="","",'True_Odds_Calculator_2-way'!B174)</f>
        <v>1.46</v>
      </c>
      <c r="C173" s="4">
        <f t="shared" si="8"/>
        <v>3.9541435927329172E-2</v>
      </c>
      <c r="D173" s="4">
        <f t="shared" si="10"/>
        <v>2.9865080516465974</v>
      </c>
      <c r="E173" s="4">
        <f t="shared" si="11"/>
        <v>1.5033958957131379</v>
      </c>
      <c r="G173" s="4">
        <f t="shared" si="9"/>
        <v>1.0395414359273292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2.2200000000000002</v>
      </c>
      <c r="C174" s="4">
        <f t="shared" si="8"/>
        <v>4.5688545688545634E-2</v>
      </c>
      <c r="D174" s="4">
        <f t="shared" si="10"/>
        <v>1.7470489038785832</v>
      </c>
      <c r="E174" s="4">
        <f t="shared" si="11"/>
        <v>2.3386004514672689</v>
      </c>
      <c r="G174" s="4">
        <f t="shared" si="9"/>
        <v>1.0456885456885456</v>
      </c>
    </row>
    <row r="175" spans="1:7" x14ac:dyDescent="0.2">
      <c r="A175" s="4">
        <f>IF('True_Odds_Calculator_2-way'!A176="","",'True_Odds_Calculator_2-way'!A176)</f>
        <v>1.81</v>
      </c>
      <c r="B175" s="4">
        <f>IF('True_Odds_Calculator_2-way'!B176="","",'True_Odds_Calculator_2-way'!B176)</f>
        <v>2.04</v>
      </c>
      <c r="C175" s="4">
        <f t="shared" si="8"/>
        <v>4.2682266276676373E-2</v>
      </c>
      <c r="D175" s="4">
        <f t="shared" si="10"/>
        <v>1.8827248623291861</v>
      </c>
      <c r="E175" s="4">
        <f t="shared" si="11"/>
        <v>2.1328558225508316</v>
      </c>
      <c r="G175" s="4">
        <f t="shared" si="9"/>
        <v>1.0426822662766764</v>
      </c>
    </row>
    <row r="176" spans="1:7" x14ac:dyDescent="0.2">
      <c r="A176" s="4">
        <f>IF('True_Odds_Calculator_2-way'!A177="","",'True_Odds_Calculator_2-way'!A177)</f>
        <v>2.0499999999999998</v>
      </c>
      <c r="B176" s="4">
        <f>IF('True_Odds_Calculator_2-way'!B177="","",'True_Odds_Calculator_2-way'!B177)</f>
        <v>1.81</v>
      </c>
      <c r="C176" s="4">
        <f t="shared" si="8"/>
        <v>4.0291065894084488E-2</v>
      </c>
      <c r="D176" s="4">
        <f t="shared" si="10"/>
        <v>2.1383086010661287</v>
      </c>
      <c r="E176" s="4">
        <f t="shared" si="11"/>
        <v>1.8784963928616634</v>
      </c>
      <c r="G176" s="4">
        <f t="shared" si="9"/>
        <v>1.0402910658940845</v>
      </c>
    </row>
    <row r="177" spans="1:7" x14ac:dyDescent="0.2">
      <c r="A177" s="4">
        <f>IF('True_Odds_Calculator_2-way'!A178="","",'True_Odds_Calculator_2-way'!A178)</f>
        <v>1.83</v>
      </c>
      <c r="B177" s="4">
        <f>IF('True_Odds_Calculator_2-way'!B178="","",'True_Odds_Calculator_2-way'!B178)</f>
        <v>2.0299999999999998</v>
      </c>
      <c r="C177" s="4">
        <f t="shared" si="8"/>
        <v>3.9058924870117639E-2</v>
      </c>
      <c r="D177" s="4">
        <f t="shared" si="10"/>
        <v>1.8978262535441519</v>
      </c>
      <c r="E177" s="4">
        <f t="shared" si="11"/>
        <v>2.1138012461236451</v>
      </c>
      <c r="G177" s="4">
        <f t="shared" si="9"/>
        <v>1.0390589248701176</v>
      </c>
    </row>
    <row r="178" spans="1:7" x14ac:dyDescent="0.2">
      <c r="A178" s="4">
        <f>IF('True_Odds_Calculator_2-way'!A179="","",'True_Odds_Calculator_2-way'!A179)</f>
        <v>1.77</v>
      </c>
      <c r="B178" s="4">
        <f>IF('True_Odds_Calculator_2-way'!B179="","",'True_Odds_Calculator_2-way'!B179)</f>
        <v>2.09</v>
      </c>
      <c r="C178" s="4">
        <f t="shared" si="8"/>
        <v>4.3440650933960434E-2</v>
      </c>
      <c r="D178" s="4">
        <f t="shared" si="10"/>
        <v>1.8407682929863407</v>
      </c>
      <c r="E178" s="4">
        <f t="shared" si="11"/>
        <v>2.1893883348622492</v>
      </c>
      <c r="G178" s="4">
        <f t="shared" si="9"/>
        <v>1.0434406509339604</v>
      </c>
    </row>
    <row r="179" spans="1:7" x14ac:dyDescent="0.2">
      <c r="A179" s="4">
        <f>IF('True_Odds_Calculator_2-way'!A180="","",'True_Odds_Calculator_2-way'!A180)</f>
        <v>1.59</v>
      </c>
      <c r="B179" s="4">
        <f>IF('True_Odds_Calculator_2-way'!B180="","",'True_Odds_Calculator_2-way'!B180)</f>
        <v>2.44</v>
      </c>
      <c r="C179" s="4">
        <f t="shared" si="8"/>
        <v>3.8766883183833478E-2</v>
      </c>
      <c r="D179" s="4">
        <f t="shared" si="10"/>
        <v>1.640561569688769</v>
      </c>
      <c r="E179" s="4">
        <f t="shared" si="11"/>
        <v>2.561130182202271</v>
      </c>
      <c r="G179" s="4">
        <f t="shared" si="9"/>
        <v>1.0387668831838335</v>
      </c>
    </row>
    <row r="180" spans="1:7" x14ac:dyDescent="0.2">
      <c r="A180" s="4">
        <f>IF('True_Odds_Calculator_2-way'!A181="","",'True_Odds_Calculator_2-way'!A181)</f>
        <v>2.56</v>
      </c>
      <c r="B180" s="4">
        <f>IF('True_Odds_Calculator_2-way'!B181="","",'True_Odds_Calculator_2-way'!B181)</f>
        <v>1.58</v>
      </c>
      <c r="C180" s="4">
        <f t="shared" si="8"/>
        <v>2.3536392405063111E-2</v>
      </c>
      <c r="D180" s="4">
        <f t="shared" si="10"/>
        <v>2.6395197076481329</v>
      </c>
      <c r="E180" s="4">
        <f t="shared" si="11"/>
        <v>1.6099347237701001</v>
      </c>
      <c r="G180" s="4">
        <f t="shared" si="9"/>
        <v>1.0235363924050631</v>
      </c>
    </row>
    <row r="181" spans="1:7" x14ac:dyDescent="0.2">
      <c r="A181" s="4">
        <f>IF('True_Odds_Calculator_2-way'!A182="","",'True_Odds_Calculator_2-way'!A182)</f>
        <v>2.3199999999999998</v>
      </c>
      <c r="B181" s="4">
        <f>IF('True_Odds_Calculator_2-way'!B182="","",'True_Odds_Calculator_2-way'!B182)</f>
        <v>1.68</v>
      </c>
      <c r="C181" s="4">
        <f t="shared" si="8"/>
        <v>2.6272577996715896E-2</v>
      </c>
      <c r="D181" s="4">
        <f t="shared" si="10"/>
        <v>2.3929273084479368</v>
      </c>
      <c r="E181" s="4">
        <f t="shared" si="11"/>
        <v>1.7179125528913963</v>
      </c>
      <c r="G181" s="4">
        <f t="shared" si="9"/>
        <v>1.0262725779967159</v>
      </c>
    </row>
    <row r="182" spans="1:7" x14ac:dyDescent="0.2">
      <c r="A182" s="4">
        <f>IF('True_Odds_Calculator_2-way'!A183="","",'True_Odds_Calculator_2-way'!A183)</f>
        <v>2.56</v>
      </c>
      <c r="B182" s="4">
        <f>IF('True_Odds_Calculator_2-way'!B183="","",'True_Odds_Calculator_2-way'!B183)</f>
        <v>1.52</v>
      </c>
      <c r="C182" s="4">
        <f t="shared" si="8"/>
        <v>4.851973684210531E-2</v>
      </c>
      <c r="D182" s="4">
        <f t="shared" si="10"/>
        <v>2.7295173961840629</v>
      </c>
      <c r="E182" s="4">
        <f t="shared" si="11"/>
        <v>1.5781959766385465</v>
      </c>
      <c r="G182" s="4">
        <f t="shared" si="9"/>
        <v>1.0485197368421053</v>
      </c>
    </row>
    <row r="183" spans="1:7" x14ac:dyDescent="0.2">
      <c r="A183" s="4">
        <f>IF('True_Odds_Calculator_2-way'!A184="","",'True_Odds_Calculator_2-way'!A184)</f>
        <v>1.82</v>
      </c>
      <c r="B183" s="4">
        <f>IF('True_Odds_Calculator_2-way'!B184="","",'True_Odds_Calculator_2-way'!B184)</f>
        <v>2.0499999999999998</v>
      </c>
      <c r="C183" s="4">
        <f t="shared" si="8"/>
        <v>3.7255427499329974E-2</v>
      </c>
      <c r="D183" s="4">
        <f t="shared" si="10"/>
        <v>1.8838677101741985</v>
      </c>
      <c r="E183" s="4">
        <f t="shared" si="11"/>
        <v>2.1313910311339619</v>
      </c>
      <c r="G183" s="4">
        <f t="shared" si="9"/>
        <v>1.03725542749933</v>
      </c>
    </row>
    <row r="184" spans="1:7" x14ac:dyDescent="0.2">
      <c r="A184" s="4">
        <f>IF('True_Odds_Calculator_2-way'!A185="","",'True_Odds_Calculator_2-way'!A185)</f>
        <v>2.2599999999999998</v>
      </c>
      <c r="B184" s="4">
        <f>IF('True_Odds_Calculator_2-way'!B185="","",'True_Odds_Calculator_2-way'!B185)</f>
        <v>1.64</v>
      </c>
      <c r="C184" s="4">
        <f t="shared" si="8"/>
        <v>5.2233973667170197E-2</v>
      </c>
      <c r="D184" s="4">
        <f t="shared" si="10"/>
        <v>2.4017625712804556</v>
      </c>
      <c r="E184" s="4">
        <f t="shared" si="11"/>
        <v>1.7133875739644968</v>
      </c>
      <c r="G184" s="4">
        <f t="shared" si="9"/>
        <v>1.0522339736671702</v>
      </c>
    </row>
    <row r="185" spans="1:7" x14ac:dyDescent="0.2">
      <c r="A185" s="4">
        <f>IF('True_Odds_Calculator_2-way'!A186="","",'True_Odds_Calculator_2-way'!A186)</f>
        <v>2.2799999999999998</v>
      </c>
      <c r="B185" s="4">
        <f>IF('True_Odds_Calculator_2-way'!B186="","",'True_Odds_Calculator_2-way'!B186)</f>
        <v>1.67</v>
      </c>
      <c r="C185" s="4">
        <f t="shared" si="8"/>
        <v>3.7398886437651102E-2</v>
      </c>
      <c r="D185" s="4">
        <f t="shared" si="10"/>
        <v>2.3815361521140859</v>
      </c>
      <c r="E185" s="4">
        <f t="shared" si="11"/>
        <v>1.723831944947483</v>
      </c>
      <c r="G185" s="4">
        <f t="shared" si="9"/>
        <v>1.0373988864376511</v>
      </c>
    </row>
    <row r="186" spans="1:7" x14ac:dyDescent="0.2">
      <c r="A186" s="4">
        <f>IF('True_Odds_Calculator_2-way'!A187="","",'True_Odds_Calculator_2-way'!A187)</f>
        <v>2.2200000000000002</v>
      </c>
      <c r="B186" s="4">
        <f>IF('True_Odds_Calculator_2-way'!B187="","",'True_Odds_Calculator_2-way'!B187)</f>
        <v>1.72</v>
      </c>
      <c r="C186" s="4">
        <f t="shared" si="8"/>
        <v>3.1845799287659737E-2</v>
      </c>
      <c r="D186" s="4">
        <f t="shared" si="10"/>
        <v>2.3013500482160079</v>
      </c>
      <c r="E186" s="4">
        <f t="shared" si="11"/>
        <v>1.7684327528714336</v>
      </c>
      <c r="G186" s="4">
        <f t="shared" si="9"/>
        <v>1.0318457992876597</v>
      </c>
    </row>
    <row r="187" spans="1:7" x14ac:dyDescent="0.2">
      <c r="A187" s="4">
        <f>IF('True_Odds_Calculator_2-way'!A188="","",'True_Odds_Calculator_2-way'!A188)</f>
        <v>2.57</v>
      </c>
      <c r="B187" s="4">
        <f>IF('True_Odds_Calculator_2-way'!B188="","",'True_Odds_Calculator_2-way'!B188)</f>
        <v>1.54</v>
      </c>
      <c r="C187" s="4">
        <f t="shared" si="8"/>
        <v>3.845570771640805E-2</v>
      </c>
      <c r="D187" s="4">
        <f t="shared" si="10"/>
        <v>2.7035999726757289</v>
      </c>
      <c r="E187" s="4">
        <f t="shared" si="11"/>
        <v>1.5869922611171257</v>
      </c>
      <c r="G187" s="4">
        <f t="shared" si="9"/>
        <v>1.038455707716408</v>
      </c>
    </row>
    <row r="188" spans="1:7" x14ac:dyDescent="0.2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2.1</v>
      </c>
      <c r="C188" s="4">
        <f t="shared" si="8"/>
        <v>8.9687408705813709E-2</v>
      </c>
      <c r="D188" s="4">
        <f t="shared" si="10"/>
        <v>1.7585409709735424</v>
      </c>
      <c r="E188" s="4">
        <f t="shared" si="11"/>
        <v>2.3183203521842199</v>
      </c>
      <c r="G188" s="4">
        <f t="shared" si="9"/>
        <v>1.0896874087058137</v>
      </c>
    </row>
    <row r="189" spans="1:7" x14ac:dyDescent="0.2">
      <c r="A189" s="4">
        <f>IF('True_Odds_Calculator_2-way'!A190="","",'True_Odds_Calculator_2-way'!A190)</f>
        <v>1.61</v>
      </c>
      <c r="B189" s="4">
        <f>IF('True_Odds_Calculator_2-way'!B190="","",'True_Odds_Calculator_2-way'!B190)</f>
        <v>2.41</v>
      </c>
      <c r="C189" s="4">
        <f t="shared" si="8"/>
        <v>3.6055771758459754E-2</v>
      </c>
      <c r="D189" s="4">
        <f t="shared" si="10"/>
        <v>1.6581269630990791</v>
      </c>
      <c r="E189" s="4">
        <f t="shared" si="11"/>
        <v>2.5194636537774748</v>
      </c>
      <c r="G189" s="4">
        <f t="shared" si="9"/>
        <v>1.0360557717584598</v>
      </c>
    </row>
    <row r="190" spans="1:7" x14ac:dyDescent="0.2">
      <c r="A190" s="4">
        <f>IF('True_Odds_Calculator_2-way'!A191="","",'True_Odds_Calculator_2-way'!A191)</f>
        <v>2.48</v>
      </c>
      <c r="B190" s="4">
        <f>IF('True_Odds_Calculator_2-way'!B191="","",'True_Odds_Calculator_2-way'!B191)</f>
        <v>1.59</v>
      </c>
      <c r="C190" s="4">
        <f t="shared" si="8"/>
        <v>3.2156624061675743E-2</v>
      </c>
      <c r="D190" s="4">
        <f t="shared" si="10"/>
        <v>2.5829948906065767</v>
      </c>
      <c r="E190" s="4">
        <f t="shared" si="11"/>
        <v>1.6317139783166432</v>
      </c>
      <c r="G190" s="4">
        <f t="shared" si="9"/>
        <v>1.0321566240616757</v>
      </c>
    </row>
    <row r="191" spans="1:7" x14ac:dyDescent="0.2">
      <c r="A191" s="4">
        <f>IF('True_Odds_Calculator_2-way'!A192="","",'True_Odds_Calculator_2-way'!A192)</f>
        <v>1.85</v>
      </c>
      <c r="B191" s="4">
        <f>IF('True_Odds_Calculator_2-way'!B192="","",'True_Odds_Calculator_2-way'!B192)</f>
        <v>2.04</v>
      </c>
      <c r="C191" s="4">
        <f t="shared" si="8"/>
        <v>3.0736618971912932E-2</v>
      </c>
      <c r="D191" s="4">
        <f t="shared" si="10"/>
        <v>1.9041372351160444</v>
      </c>
      <c r="E191" s="4">
        <f t="shared" si="11"/>
        <v>2.1060267857142851</v>
      </c>
      <c r="G191" s="4">
        <f t="shared" si="9"/>
        <v>1.0307366189719129</v>
      </c>
    </row>
    <row r="192" spans="1:7" x14ac:dyDescent="0.2">
      <c r="A192" s="4">
        <f>IF('True_Odds_Calculator_2-way'!A193="","",'True_Odds_Calculator_2-way'!A193)</f>
        <v>2.0499999999999998</v>
      </c>
      <c r="B192" s="4">
        <f>IF('True_Odds_Calculator_2-way'!B193="","",'True_Odds_Calculator_2-way'!B193)</f>
        <v>1.84</v>
      </c>
      <c r="C192" s="4">
        <f t="shared" si="8"/>
        <v>3.1283138918345665E-2</v>
      </c>
      <c r="D192" s="4">
        <f t="shared" si="10"/>
        <v>2.1179112857944973</v>
      </c>
      <c r="E192" s="4">
        <f t="shared" si="11"/>
        <v>1.8945253641386237</v>
      </c>
      <c r="G192" s="4">
        <f t="shared" si="9"/>
        <v>1.0312831389183457</v>
      </c>
    </row>
    <row r="193" spans="1:7" x14ac:dyDescent="0.2">
      <c r="A193" s="4">
        <f>IF('True_Odds_Calculator_2-way'!A194="","",'True_Odds_Calculator_2-way'!A194)</f>
        <v>2.1</v>
      </c>
      <c r="B193" s="4">
        <f>IF('True_Odds_Calculator_2-way'!B194="","",'True_Odds_Calculator_2-way'!B194)</f>
        <v>1.79</v>
      </c>
      <c r="C193" s="4">
        <f t="shared" si="8"/>
        <v>3.4849694067571102E-2</v>
      </c>
      <c r="D193" s="4">
        <f t="shared" si="10"/>
        <v>2.1797622499275153</v>
      </c>
      <c r="E193" s="4">
        <f t="shared" si="11"/>
        <v>1.8476284099287292</v>
      </c>
      <c r="G193" s="4">
        <f t="shared" si="9"/>
        <v>1.0348496940675711</v>
      </c>
    </row>
    <row r="194" spans="1:7" x14ac:dyDescent="0.2">
      <c r="A194" s="4">
        <f>IF('True_Odds_Calculator_2-way'!A195="","",'True_Odds_Calculator_2-way'!A195)</f>
        <v>2.19</v>
      </c>
      <c r="B194" s="4">
        <f>IF('True_Odds_Calculator_2-way'!B195="","",'True_Odds_Calculator_2-way'!B195)</f>
        <v>1.74</v>
      </c>
      <c r="C194" s="4">
        <f t="shared" ref="C194:C257" si="12">IF(A194="","",((1/A194)+(1/B194))-1)</f>
        <v>3.1333648244370904E-2</v>
      </c>
      <c r="D194" s="4">
        <f t="shared" si="10"/>
        <v>2.2678093197643276</v>
      </c>
      <c r="E194" s="4">
        <f t="shared" si="11"/>
        <v>1.7887621461765948</v>
      </c>
      <c r="G194" s="4">
        <f t="shared" ref="G194:G257" si="13">IF(A194="","",C194+1)</f>
        <v>1.0313336482443709</v>
      </c>
    </row>
    <row r="195" spans="1:7" x14ac:dyDescent="0.2">
      <c r="A195" s="4">
        <f>IF('True_Odds_Calculator_2-way'!A196="","",'True_Odds_Calculator_2-way'!A196)</f>
        <v>1.89</v>
      </c>
      <c r="B195" s="4">
        <f>IF('True_Odds_Calculator_2-way'!B196="","",'True_Odds_Calculator_2-way'!B196)</f>
        <v>1.99</v>
      </c>
      <c r="C195" s="4">
        <f t="shared" si="12"/>
        <v>3.16130919145996E-2</v>
      </c>
      <c r="D195" s="4">
        <f t="shared" ref="D195:D258" si="14">IF(A195="","",(2*A195)/(2-($C195*A195)))</f>
        <v>1.9482012897878844</v>
      </c>
      <c r="E195" s="4">
        <f t="shared" ref="E195:E258" si="15">IF(B195="","",(2*B195)/(2-($C195*B195)))</f>
        <v>2.0546283903744778</v>
      </c>
      <c r="G195" s="4">
        <f t="shared" si="13"/>
        <v>1.0316130919145996</v>
      </c>
    </row>
    <row r="196" spans="1:7" x14ac:dyDescent="0.2">
      <c r="A196" s="4">
        <f>IF('True_Odds_Calculator_2-way'!A197="","",'True_Odds_Calculator_2-way'!A197)</f>
        <v>2.0699999999999998</v>
      </c>
      <c r="B196" s="4">
        <f>IF('True_Odds_Calculator_2-way'!B197="","",'True_Odds_Calculator_2-way'!B197)</f>
        <v>1.83</v>
      </c>
      <c r="C196" s="4">
        <f t="shared" si="12"/>
        <v>2.9539874871307603E-2</v>
      </c>
      <c r="D196" s="4">
        <f t="shared" si="14"/>
        <v>2.1352836729517204</v>
      </c>
      <c r="E196" s="4">
        <f t="shared" si="15"/>
        <v>1.8808371192373576</v>
      </c>
      <c r="G196" s="4">
        <f t="shared" si="13"/>
        <v>1.0295398748713076</v>
      </c>
    </row>
    <row r="197" spans="1:7" x14ac:dyDescent="0.2">
      <c r="A197" s="4">
        <f>IF('True_Odds_Calculator_2-way'!A198="","",'True_Odds_Calculator_2-way'!A198)</f>
        <v>2.23</v>
      </c>
      <c r="B197" s="4">
        <f>IF('True_Odds_Calculator_2-way'!B198="","",'True_Odds_Calculator_2-way'!B198)</f>
        <v>1.71</v>
      </c>
      <c r="C197" s="4">
        <f t="shared" si="12"/>
        <v>3.3225814910969431E-2</v>
      </c>
      <c r="D197" s="4">
        <f t="shared" si="14"/>
        <v>2.315792669966295</v>
      </c>
      <c r="E197" s="4">
        <f t="shared" si="15"/>
        <v>1.7599981538319522</v>
      </c>
      <c r="G197" s="4">
        <f t="shared" si="13"/>
        <v>1.0332258149109694</v>
      </c>
    </row>
    <row r="198" spans="1:7" x14ac:dyDescent="0.2">
      <c r="A198" s="4">
        <f>IF('True_Odds_Calculator_2-way'!A199="","",'True_Odds_Calculator_2-way'!A199)</f>
        <v>1.99</v>
      </c>
      <c r="B198" s="4">
        <f>IF('True_Odds_Calculator_2-way'!B199="","",'True_Odds_Calculator_2-way'!B199)</f>
        <v>1.89</v>
      </c>
      <c r="C198" s="4">
        <f t="shared" si="12"/>
        <v>3.16130919145996E-2</v>
      </c>
      <c r="D198" s="4">
        <f t="shared" si="14"/>
        <v>2.0546283903744778</v>
      </c>
      <c r="E198" s="4">
        <f t="shared" si="15"/>
        <v>1.9482012897878844</v>
      </c>
      <c r="G198" s="4">
        <f t="shared" si="13"/>
        <v>1.0316130919145996</v>
      </c>
    </row>
    <row r="199" spans="1:7" x14ac:dyDescent="0.2">
      <c r="A199" s="4">
        <f>IF('True_Odds_Calculator_2-way'!A200="","",'True_Odds_Calculator_2-way'!A200)</f>
        <v>2</v>
      </c>
      <c r="B199" s="4">
        <f>IF('True_Odds_Calculator_2-way'!B200="","",'True_Odds_Calculator_2-way'!B200)</f>
        <v>1.89</v>
      </c>
      <c r="C199" s="4">
        <f t="shared" si="12"/>
        <v>2.9100529100529293E-2</v>
      </c>
      <c r="D199" s="4">
        <f t="shared" si="14"/>
        <v>2.0599455040871937</v>
      </c>
      <c r="E199" s="4">
        <f t="shared" si="15"/>
        <v>1.9434447300771212</v>
      </c>
      <c r="G199" s="4">
        <f t="shared" si="13"/>
        <v>1.0291005291005293</v>
      </c>
    </row>
    <row r="200" spans="1:7" x14ac:dyDescent="0.2">
      <c r="A200" s="4">
        <f>IF('True_Odds_Calculator_2-way'!A201="","",'True_Odds_Calculator_2-way'!A201)</f>
        <v>2.14</v>
      </c>
      <c r="B200" s="4">
        <f>IF('True_Odds_Calculator_2-way'!B201="","",'True_Odds_Calculator_2-way'!B201)</f>
        <v>1.76</v>
      </c>
      <c r="C200" s="4">
        <f t="shared" si="12"/>
        <v>3.5471537807986397E-2</v>
      </c>
      <c r="D200" s="4">
        <f t="shared" si="14"/>
        <v>2.2244271202456889</v>
      </c>
      <c r="E200" s="4">
        <f t="shared" si="15"/>
        <v>1.8167084699980707</v>
      </c>
      <c r="G200" s="4">
        <f t="shared" si="13"/>
        <v>1.0354715378079864</v>
      </c>
    </row>
    <row r="201" spans="1:7" x14ac:dyDescent="0.2">
      <c r="A201" s="4">
        <f>IF('True_Odds_Calculator_2-way'!A202="","",'True_Odds_Calculator_2-way'!A202)</f>
        <v>2.0499999999999998</v>
      </c>
      <c r="B201" s="4">
        <f>IF('True_Odds_Calculator_2-way'!B202="","",'True_Odds_Calculator_2-way'!B202)</f>
        <v>1.85</v>
      </c>
      <c r="C201" s="4">
        <f t="shared" si="12"/>
        <v>2.8345418589321048E-2</v>
      </c>
      <c r="D201" s="4">
        <f t="shared" si="14"/>
        <v>2.1113430758524703</v>
      </c>
      <c r="E201" s="4">
        <f t="shared" si="15"/>
        <v>1.8998121477770822</v>
      </c>
      <c r="G201" s="4">
        <f t="shared" si="13"/>
        <v>1.028345418589321</v>
      </c>
    </row>
    <row r="202" spans="1:7" x14ac:dyDescent="0.2">
      <c r="A202" s="4">
        <f>IF('True_Odds_Calculator_2-way'!A203="","",'True_Odds_Calculator_2-way'!A203)</f>
        <v>2.2400000000000002</v>
      </c>
      <c r="B202" s="4">
        <f>IF('True_Odds_Calculator_2-way'!B203="","",'True_Odds_Calculator_2-way'!B203)</f>
        <v>1.7</v>
      </c>
      <c r="C202" s="4">
        <f t="shared" si="12"/>
        <v>3.4663865546218364E-2</v>
      </c>
      <c r="D202" s="4">
        <f t="shared" si="14"/>
        <v>2.3304773561811505</v>
      </c>
      <c r="E202" s="4">
        <f t="shared" si="15"/>
        <v>1.7516099356025756</v>
      </c>
      <c r="G202" s="4">
        <f t="shared" si="13"/>
        <v>1.0346638655462184</v>
      </c>
    </row>
    <row r="203" spans="1:7" x14ac:dyDescent="0.2">
      <c r="A203" s="4">
        <f>IF('True_Odds_Calculator_2-way'!A204="","",'True_Odds_Calculator_2-way'!A204)</f>
        <v>1.63</v>
      </c>
      <c r="B203" s="4">
        <f>IF('True_Odds_Calculator_2-way'!B204="","",'True_Odds_Calculator_2-way'!B204)</f>
        <v>2.38</v>
      </c>
      <c r="C203" s="4">
        <f t="shared" si="12"/>
        <v>3.3664999742228252E-2</v>
      </c>
      <c r="D203" s="4">
        <f t="shared" si="14"/>
        <v>1.6759839288028686</v>
      </c>
      <c r="E203" s="4">
        <f t="shared" si="15"/>
        <v>2.4793251102447753</v>
      </c>
      <c r="G203" s="4">
        <f t="shared" si="13"/>
        <v>1.0336649997422283</v>
      </c>
    </row>
    <row r="204" spans="1:7" x14ac:dyDescent="0.2">
      <c r="A204" s="4">
        <f>IF('True_Odds_Calculator_2-way'!A205="","",'True_Odds_Calculator_2-way'!A205)</f>
        <v>1.88</v>
      </c>
      <c r="B204" s="4">
        <f>IF('True_Odds_Calculator_2-way'!B205="","",'True_Odds_Calculator_2-way'!B205)</f>
        <v>2.0099999999999998</v>
      </c>
      <c r="C204" s="4">
        <f t="shared" si="12"/>
        <v>2.9427331427966497E-2</v>
      </c>
      <c r="D204" s="4">
        <f t="shared" si="14"/>
        <v>1.9334834220221038</v>
      </c>
      <c r="E204" s="4">
        <f t="shared" si="15"/>
        <v>2.0712563034422273</v>
      </c>
      <c r="G204" s="4">
        <f t="shared" si="13"/>
        <v>1.0294273314279665</v>
      </c>
    </row>
    <row r="205" spans="1:7" x14ac:dyDescent="0.2">
      <c r="A205" s="4">
        <f>IF('True_Odds_Calculator_2-way'!A206="","",'True_Odds_Calculator_2-way'!A206)</f>
        <v>1.9</v>
      </c>
      <c r="B205" s="4">
        <f>IF('True_Odds_Calculator_2-way'!B206="","",'True_Odds_Calculator_2-way'!B206)</f>
        <v>1.99</v>
      </c>
      <c r="C205" s="4">
        <f t="shared" si="12"/>
        <v>2.8828352287754377E-2</v>
      </c>
      <c r="D205" s="4">
        <f t="shared" si="14"/>
        <v>1.9535003874967702</v>
      </c>
      <c r="E205" s="4">
        <f t="shared" si="15"/>
        <v>2.0487672717420748</v>
      </c>
      <c r="G205" s="4">
        <f t="shared" si="13"/>
        <v>1.0288283522877544</v>
      </c>
    </row>
    <row r="206" spans="1:7" x14ac:dyDescent="0.2">
      <c r="A206" s="4">
        <f>IF('True_Odds_Calculator_2-way'!A207="","",'True_Odds_Calculator_2-way'!A207)</f>
        <v>2</v>
      </c>
      <c r="B206" s="4">
        <f>IF('True_Odds_Calculator_2-way'!B207="","",'True_Odds_Calculator_2-way'!B207)</f>
        <v>1.89</v>
      </c>
      <c r="C206" s="4">
        <f t="shared" si="12"/>
        <v>2.9100529100529293E-2</v>
      </c>
      <c r="D206" s="4">
        <f t="shared" si="14"/>
        <v>2.0599455040871937</v>
      </c>
      <c r="E206" s="4">
        <f t="shared" si="15"/>
        <v>1.9434447300771212</v>
      </c>
      <c r="G206" s="4">
        <f t="shared" si="13"/>
        <v>1.0291005291005293</v>
      </c>
    </row>
    <row r="207" spans="1:7" x14ac:dyDescent="0.2">
      <c r="A207" s="4">
        <f>IF('True_Odds_Calculator_2-way'!A208="","",'True_Odds_Calculator_2-way'!A208)</f>
        <v>2.15</v>
      </c>
      <c r="B207" s="4">
        <f>IF('True_Odds_Calculator_2-way'!B208="","",'True_Odds_Calculator_2-way'!B208)</f>
        <v>1.76</v>
      </c>
      <c r="C207" s="4">
        <f t="shared" si="12"/>
        <v>3.3298097251585723E-2</v>
      </c>
      <c r="D207" s="4">
        <f t="shared" si="14"/>
        <v>2.2298173246906305</v>
      </c>
      <c r="E207" s="4">
        <f t="shared" si="15"/>
        <v>1.8131288931480596</v>
      </c>
      <c r="G207" s="4">
        <f t="shared" si="13"/>
        <v>1.0332980972515857</v>
      </c>
    </row>
    <row r="208" spans="1:7" x14ac:dyDescent="0.2">
      <c r="A208" s="4">
        <f>IF('True_Odds_Calculator_2-way'!A209="","",'True_Odds_Calculator_2-way'!A209)</f>
        <v>1.81</v>
      </c>
      <c r="B208" s="4">
        <f>IF('True_Odds_Calculator_2-way'!B209="","",'True_Odds_Calculator_2-way'!B209)</f>
        <v>2.08</v>
      </c>
      <c r="C208" s="4">
        <f t="shared" si="12"/>
        <v>3.3255418614534626E-2</v>
      </c>
      <c r="D208" s="4">
        <f t="shared" si="14"/>
        <v>1.8661643699811639</v>
      </c>
      <c r="E208" s="4">
        <f t="shared" si="15"/>
        <v>2.1545152798443401</v>
      </c>
      <c r="G208" s="4">
        <f t="shared" si="13"/>
        <v>1.0332554186145346</v>
      </c>
    </row>
    <row r="209" spans="1:7" x14ac:dyDescent="0.2">
      <c r="A209" s="4">
        <f>IF('True_Odds_Calculator_2-way'!A210="","",'True_Odds_Calculator_2-way'!A210)</f>
        <v>2.0499999999999998</v>
      </c>
      <c r="B209" s="4">
        <f>IF('True_Odds_Calculator_2-way'!B210="","",'True_Odds_Calculator_2-way'!B210)</f>
        <v>1.85</v>
      </c>
      <c r="C209" s="4">
        <f t="shared" si="12"/>
        <v>2.8345418589321048E-2</v>
      </c>
      <c r="D209" s="4">
        <f t="shared" si="14"/>
        <v>2.1113430758524703</v>
      </c>
      <c r="E209" s="4">
        <f t="shared" si="15"/>
        <v>1.8998121477770822</v>
      </c>
      <c r="G209" s="4">
        <f t="shared" si="13"/>
        <v>1.028345418589321</v>
      </c>
    </row>
    <row r="210" spans="1:7" x14ac:dyDescent="0.2">
      <c r="A210" s="4">
        <f>IF('True_Odds_Calculator_2-way'!A211="","",'True_Odds_Calculator_2-way'!A211)</f>
        <v>2</v>
      </c>
      <c r="B210" s="4">
        <f>IF('True_Odds_Calculator_2-way'!B211="","",'True_Odds_Calculator_2-way'!B211)</f>
        <v>1.89</v>
      </c>
      <c r="C210" s="4">
        <f t="shared" si="12"/>
        <v>2.9100529100529293E-2</v>
      </c>
      <c r="D210" s="4">
        <f t="shared" si="14"/>
        <v>2.0599455040871937</v>
      </c>
      <c r="E210" s="4">
        <f t="shared" si="15"/>
        <v>1.9434447300771212</v>
      </c>
      <c r="G210" s="4">
        <f t="shared" si="13"/>
        <v>1.0291005291005293</v>
      </c>
    </row>
    <row r="211" spans="1:7" x14ac:dyDescent="0.2">
      <c r="A211" s="4">
        <f>IF('True_Odds_Calculator_2-way'!A212="","",'True_Odds_Calculator_2-way'!A212)</f>
        <v>1.97</v>
      </c>
      <c r="B211" s="4">
        <f>IF('True_Odds_Calculator_2-way'!B212="","",'True_Odds_Calculator_2-way'!B212)</f>
        <v>1.92</v>
      </c>
      <c r="C211" s="4">
        <f t="shared" si="12"/>
        <v>2.844754653130277E-2</v>
      </c>
      <c r="D211" s="4">
        <f t="shared" si="14"/>
        <v>2.0267924123888115</v>
      </c>
      <c r="E211" s="4">
        <f t="shared" si="15"/>
        <v>1.9739066903246005</v>
      </c>
      <c r="G211" s="4">
        <f t="shared" si="13"/>
        <v>1.0284475465313028</v>
      </c>
    </row>
    <row r="212" spans="1:7" x14ac:dyDescent="0.2">
      <c r="A212" s="4">
        <f>IF('True_Odds_Calculator_2-way'!A213="","",'True_Odds_Calculator_2-way'!A213)</f>
        <v>2</v>
      </c>
      <c r="B212" s="4">
        <f>IF('True_Odds_Calculator_2-way'!B213="","",'True_Odds_Calculator_2-way'!B213)</f>
        <v>1.89</v>
      </c>
      <c r="C212" s="4">
        <f t="shared" si="12"/>
        <v>2.9100529100529293E-2</v>
      </c>
      <c r="D212" s="4">
        <f t="shared" si="14"/>
        <v>2.0599455040871937</v>
      </c>
      <c r="E212" s="4">
        <f t="shared" si="15"/>
        <v>1.9434447300771212</v>
      </c>
      <c r="G212" s="4">
        <f t="shared" si="13"/>
        <v>1.0291005291005293</v>
      </c>
    </row>
    <row r="213" spans="1:7" x14ac:dyDescent="0.2">
      <c r="A213" s="4">
        <f>IF('True_Odds_Calculator_2-way'!A214="","",'True_Odds_Calculator_2-way'!A214)</f>
        <v>2.17</v>
      </c>
      <c r="B213" s="4">
        <f>IF('True_Odds_Calculator_2-way'!B214="","",'True_Odds_Calculator_2-way'!B214)</f>
        <v>1.75</v>
      </c>
      <c r="C213" s="4">
        <f t="shared" si="12"/>
        <v>3.2258064516129004E-2</v>
      </c>
      <c r="D213" s="4">
        <f t="shared" si="14"/>
        <v>2.2487046632124348</v>
      </c>
      <c r="E213" s="4">
        <f t="shared" si="15"/>
        <v>1.8008298755186722</v>
      </c>
      <c r="G213" s="4">
        <f t="shared" si="13"/>
        <v>1.032258064516129</v>
      </c>
    </row>
    <row r="214" spans="1:7" x14ac:dyDescent="0.2">
      <c r="A214" s="4">
        <f>IF('True_Odds_Calculator_2-way'!A215="","",'True_Odds_Calculator_2-way'!A215)</f>
        <v>2.11</v>
      </c>
      <c r="B214" s="4">
        <f>IF('True_Odds_Calculator_2-way'!B215="","",'True_Odds_Calculator_2-way'!B215)</f>
        <v>1.79</v>
      </c>
      <c r="C214" s="4">
        <f t="shared" si="12"/>
        <v>3.2592867166194583E-2</v>
      </c>
      <c r="D214" s="4">
        <f t="shared" si="14"/>
        <v>2.1851369724319478</v>
      </c>
      <c r="E214" s="4">
        <f t="shared" si="15"/>
        <v>1.8437843247333352</v>
      </c>
      <c r="G214" s="4">
        <f t="shared" si="13"/>
        <v>1.0325928671661946</v>
      </c>
    </row>
    <row r="215" spans="1:7" x14ac:dyDescent="0.2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12"/>
        <v>3.4849694067571102E-2</v>
      </c>
      <c r="D215" s="4">
        <f t="shared" si="14"/>
        <v>2.1797622499275153</v>
      </c>
      <c r="E215" s="4">
        <f t="shared" si="15"/>
        <v>1.8476284099287292</v>
      </c>
      <c r="G215" s="4">
        <f t="shared" si="13"/>
        <v>1.0348496940675711</v>
      </c>
    </row>
    <row r="216" spans="1:7" x14ac:dyDescent="0.2">
      <c r="A216" s="4">
        <f>IF('True_Odds_Calculator_2-way'!A217="","",'True_Odds_Calculator_2-way'!A217)</f>
        <v>2.25</v>
      </c>
      <c r="B216" s="4">
        <f>IF('True_Odds_Calculator_2-way'!B217="","",'True_Odds_Calculator_2-way'!B217)</f>
        <v>1.69</v>
      </c>
      <c r="C216" s="4">
        <f t="shared" si="12"/>
        <v>3.6160420775805502E-2</v>
      </c>
      <c r="D216" s="4">
        <f t="shared" si="14"/>
        <v>2.3454124903623752</v>
      </c>
      <c r="E216" s="4">
        <f t="shared" si="15"/>
        <v>1.7432664756446994</v>
      </c>
      <c r="G216" s="4">
        <f t="shared" si="13"/>
        <v>1.0361604207758055</v>
      </c>
    </row>
    <row r="217" spans="1:7" x14ac:dyDescent="0.2">
      <c r="A217" s="4">
        <f>IF('True_Odds_Calculator_2-way'!A218="","",'True_Odds_Calculator_2-way'!A218)</f>
        <v>1.93</v>
      </c>
      <c r="B217" s="4">
        <f>IF('True_Odds_Calculator_2-way'!B218="","",'True_Odds_Calculator_2-way'!B218)</f>
        <v>1.96</v>
      </c>
      <c r="C217" s="4">
        <f t="shared" si="12"/>
        <v>2.8338796658559762E-2</v>
      </c>
      <c r="D217" s="4">
        <f t="shared" si="14"/>
        <v>1.9842635333613092</v>
      </c>
      <c r="E217" s="4">
        <f t="shared" si="15"/>
        <v>2.0159880622468553</v>
      </c>
      <c r="G217" s="4">
        <f t="shared" si="13"/>
        <v>1.0283387966585598</v>
      </c>
    </row>
    <row r="218" spans="1:7" x14ac:dyDescent="0.2">
      <c r="A218" s="4">
        <f>IF('True_Odds_Calculator_2-way'!A219="","",'True_Odds_Calculator_2-way'!A219)</f>
        <v>2.37</v>
      </c>
      <c r="B218" s="4">
        <f>IF('True_Odds_Calculator_2-way'!B219="","",'True_Odds_Calculator_2-way'!B219)</f>
        <v>1.63</v>
      </c>
      <c r="C218" s="4">
        <f t="shared" si="12"/>
        <v>3.5437860785379582E-2</v>
      </c>
      <c r="D218" s="4">
        <f t="shared" si="14"/>
        <v>2.4738881239793793</v>
      </c>
      <c r="E218" s="4">
        <f t="shared" si="15"/>
        <v>1.6784775477395666</v>
      </c>
      <c r="G218" s="4">
        <f t="shared" si="13"/>
        <v>1.0354378607853796</v>
      </c>
    </row>
    <row r="219" spans="1:7" x14ac:dyDescent="0.2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1.69</v>
      </c>
      <c r="C219" s="4">
        <f t="shared" si="12"/>
        <v>3.4193852437555794E-2</v>
      </c>
      <c r="D219" s="4">
        <f t="shared" si="14"/>
        <v>2.3508340001231001</v>
      </c>
      <c r="E219" s="4">
        <f t="shared" si="15"/>
        <v>1.740283410033262</v>
      </c>
      <c r="G219" s="4">
        <f t="shared" si="13"/>
        <v>1.0341938524375558</v>
      </c>
    </row>
    <row r="220" spans="1:7" x14ac:dyDescent="0.2">
      <c r="A220" s="4">
        <f>IF('True_Odds_Calculator_2-way'!A221="","",'True_Odds_Calculator_2-way'!A221)</f>
        <v>1.88</v>
      </c>
      <c r="B220" s="4">
        <f>IF('True_Odds_Calculator_2-way'!B221="","",'True_Odds_Calculator_2-way'!B221)</f>
        <v>1.99</v>
      </c>
      <c r="C220" s="4">
        <f t="shared" si="12"/>
        <v>3.4427456431091574E-2</v>
      </c>
      <c r="D220" s="4">
        <f t="shared" si="14"/>
        <v>1.9428749480681344</v>
      </c>
      <c r="E220" s="4">
        <f t="shared" si="15"/>
        <v>2.0605860321656753</v>
      </c>
      <c r="G220" s="4">
        <f t="shared" si="13"/>
        <v>1.0344274564310916</v>
      </c>
    </row>
    <row r="221" spans="1:7" x14ac:dyDescent="0.2">
      <c r="A221" s="4">
        <f>IF('True_Odds_Calculator_2-way'!A222="","",'True_Odds_Calculator_2-way'!A222)</f>
        <v>1.82</v>
      </c>
      <c r="B221" s="4">
        <f>IF('True_Odds_Calculator_2-way'!B222="","",'True_Odds_Calculator_2-way'!B222)</f>
        <v>2.0499999999999998</v>
      </c>
      <c r="C221" s="4">
        <f t="shared" si="12"/>
        <v>3.7255427499329974E-2</v>
      </c>
      <c r="D221" s="4">
        <f t="shared" si="14"/>
        <v>1.8838677101741985</v>
      </c>
      <c r="E221" s="4">
        <f t="shared" si="15"/>
        <v>2.1313910311339619</v>
      </c>
      <c r="G221" s="4">
        <f t="shared" si="13"/>
        <v>1.03725542749933</v>
      </c>
    </row>
    <row r="222" spans="1:7" x14ac:dyDescent="0.2">
      <c r="A222" s="4">
        <f>IF('True_Odds_Calculator_2-way'!A223="","",'True_Odds_Calculator_2-way'!A223)</f>
        <v>2.2799999999999998</v>
      </c>
      <c r="B222" s="4">
        <f>IF('True_Odds_Calculator_2-way'!B223="","",'True_Odds_Calculator_2-way'!B223)</f>
        <v>1.67</v>
      </c>
      <c r="C222" s="4">
        <f t="shared" si="12"/>
        <v>3.7398886437651102E-2</v>
      </c>
      <c r="D222" s="4">
        <f t="shared" si="14"/>
        <v>2.3815361521140859</v>
      </c>
      <c r="E222" s="4">
        <f t="shared" si="15"/>
        <v>1.723831944947483</v>
      </c>
      <c r="G222" s="4">
        <f t="shared" si="13"/>
        <v>1.0373988864376511</v>
      </c>
    </row>
    <row r="223" spans="1:7" x14ac:dyDescent="0.2">
      <c r="A223" s="4">
        <f>IF('True_Odds_Calculator_2-way'!A224="","",'True_Odds_Calculator_2-way'!A224)</f>
        <v>2.48</v>
      </c>
      <c r="B223" s="4">
        <f>IF('True_Odds_Calculator_2-way'!B224="","",'True_Odds_Calculator_2-way'!B224)</f>
        <v>1.57</v>
      </c>
      <c r="C223" s="4">
        <f t="shared" si="12"/>
        <v>4.0168481610848517E-2</v>
      </c>
      <c r="D223" s="4">
        <f t="shared" si="14"/>
        <v>2.6100013406622868</v>
      </c>
      <c r="E223" s="4">
        <f t="shared" si="15"/>
        <v>1.6211174952119245</v>
      </c>
      <c r="G223" s="4">
        <f t="shared" si="13"/>
        <v>1.0401684816108485</v>
      </c>
    </row>
    <row r="224" spans="1:7" x14ac:dyDescent="0.2">
      <c r="A224" s="4">
        <f>IF('True_Odds_Calculator_2-way'!A225="","",'True_Odds_Calculator_2-way'!A225)</f>
        <v>2.4500000000000002</v>
      </c>
      <c r="B224" s="4">
        <f>IF('True_Odds_Calculator_2-way'!B225="","",'True_Odds_Calculator_2-way'!B225)</f>
        <v>1.6</v>
      </c>
      <c r="C224" s="4">
        <f t="shared" si="12"/>
        <v>3.3163265306122458E-2</v>
      </c>
      <c r="D224" s="4">
        <f t="shared" si="14"/>
        <v>2.5537459283387625</v>
      </c>
      <c r="E224" s="4">
        <f t="shared" si="15"/>
        <v>1.6436058700209644</v>
      </c>
      <c r="G224" s="4">
        <f t="shared" si="13"/>
        <v>1.0331632653061225</v>
      </c>
    </row>
    <row r="225" spans="1:7" x14ac:dyDescent="0.2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12"/>
        <v>4.2815865510900997E-2</v>
      </c>
      <c r="D225" s="4">
        <f t="shared" si="14"/>
        <v>1.6782014547057529</v>
      </c>
      <c r="E225" s="4">
        <f t="shared" si="15"/>
        <v>2.4744881377965555</v>
      </c>
      <c r="G225" s="4">
        <f t="shared" si="13"/>
        <v>1.042815865510901</v>
      </c>
    </row>
    <row r="226" spans="1:7" x14ac:dyDescent="0.2">
      <c r="A226" s="4">
        <f>IF('True_Odds_Calculator_2-way'!A227="","",'True_Odds_Calculator_2-way'!A227)</f>
        <v>1.71</v>
      </c>
      <c r="B226" s="4">
        <f>IF('True_Odds_Calculator_2-way'!B227="","",'True_Odds_Calculator_2-way'!B227)</f>
        <v>2.13</v>
      </c>
      <c r="C226" s="4">
        <f t="shared" si="12"/>
        <v>5.4278889712544132E-2</v>
      </c>
      <c r="D226" s="4">
        <f t="shared" si="14"/>
        <v>1.7932205893213202</v>
      </c>
      <c r="E226" s="4">
        <f t="shared" si="15"/>
        <v>2.2606833628153797</v>
      </c>
      <c r="G226" s="4">
        <f t="shared" si="13"/>
        <v>1.0542788897125441</v>
      </c>
    </row>
    <row r="227" spans="1:7" x14ac:dyDescent="0.2">
      <c r="A227" s="4">
        <f>IF('True_Odds_Calculator_2-way'!A228="","",'True_Odds_Calculator_2-way'!A228)</f>
        <v>2.99</v>
      </c>
      <c r="B227" s="4">
        <f>IF('True_Odds_Calculator_2-way'!B228="","",'True_Odds_Calculator_2-way'!B228)</f>
        <v>1.42</v>
      </c>
      <c r="C227" s="4">
        <f t="shared" si="12"/>
        <v>3.8673512647793284E-2</v>
      </c>
      <c r="D227" s="4">
        <f t="shared" si="14"/>
        <v>3.1734808281635409</v>
      </c>
      <c r="E227" s="4">
        <f t="shared" si="15"/>
        <v>1.4600914749475566</v>
      </c>
      <c r="G227" s="4">
        <f t="shared" si="13"/>
        <v>1.0386735126477933</v>
      </c>
    </row>
    <row r="228" spans="1:7" x14ac:dyDescent="0.2">
      <c r="A228" s="4">
        <f>IF('True_Odds_Calculator_2-way'!A229="","",'True_Odds_Calculator_2-way'!A229)</f>
        <v>3.01</v>
      </c>
      <c r="B228" s="4">
        <f>IF('True_Odds_Calculator_2-way'!B229="","",'True_Odds_Calculator_2-way'!B229)</f>
        <v>1.41</v>
      </c>
      <c r="C228" s="4">
        <f t="shared" si="12"/>
        <v>4.1445771777290918E-2</v>
      </c>
      <c r="D228" s="4">
        <f t="shared" si="14"/>
        <v>3.210241670133505</v>
      </c>
      <c r="E228" s="4">
        <f t="shared" si="15"/>
        <v>1.4524392121969165</v>
      </c>
      <c r="G228" s="4">
        <f t="shared" si="13"/>
        <v>1.0414457717772909</v>
      </c>
    </row>
    <row r="229" spans="1:7" x14ac:dyDescent="0.2">
      <c r="A229" s="4">
        <f>IF('True_Odds_Calculator_2-way'!A230="","",'True_Odds_Calculator_2-way'!A230)</f>
        <v>3.01</v>
      </c>
      <c r="B229" s="4">
        <f>IF('True_Odds_Calculator_2-way'!B230="","",'True_Odds_Calculator_2-way'!B230)</f>
        <v>1.42</v>
      </c>
      <c r="C229" s="4">
        <f t="shared" si="12"/>
        <v>3.6451265733938643E-2</v>
      </c>
      <c r="D229" s="4">
        <f t="shared" si="14"/>
        <v>3.1847105282765815</v>
      </c>
      <c r="E229" s="4">
        <f t="shared" si="15"/>
        <v>1.4577265441151395</v>
      </c>
      <c r="G229" s="4">
        <f t="shared" si="13"/>
        <v>1.0364512657339386</v>
      </c>
    </row>
    <row r="230" spans="1:7" x14ac:dyDescent="0.2">
      <c r="A230" s="4">
        <f>IF('True_Odds_Calculator_2-way'!A231="","",'True_Odds_Calculator_2-way'!A231)</f>
        <v>1.74</v>
      </c>
      <c r="B230" s="4">
        <f>IF('True_Odds_Calculator_2-way'!B231="","",'True_Odds_Calculator_2-way'!B231)</f>
        <v>2.19</v>
      </c>
      <c r="C230" s="4">
        <f t="shared" si="12"/>
        <v>3.1333648244370904E-2</v>
      </c>
      <c r="D230" s="4">
        <f t="shared" si="14"/>
        <v>1.7887621461765948</v>
      </c>
      <c r="E230" s="4">
        <f t="shared" si="15"/>
        <v>2.2678093197643276</v>
      </c>
      <c r="G230" s="4">
        <f t="shared" si="13"/>
        <v>1.0313336482443709</v>
      </c>
    </row>
    <row r="231" spans="1:7" x14ac:dyDescent="0.2">
      <c r="A231" s="4">
        <f>IF('True_Odds_Calculator_2-way'!A232="","",'True_Odds_Calculator_2-way'!A232)</f>
        <v>2.4300000000000002</v>
      </c>
      <c r="B231" s="4">
        <f>IF('True_Odds_Calculator_2-way'!B232="","",'True_Odds_Calculator_2-way'!B232)</f>
        <v>1.61</v>
      </c>
      <c r="C231" s="4">
        <f t="shared" si="12"/>
        <v>3.2640646167216181E-2</v>
      </c>
      <c r="D231" s="4">
        <f t="shared" si="14"/>
        <v>2.5303495779840248</v>
      </c>
      <c r="E231" s="4">
        <f t="shared" si="15"/>
        <v>1.6534454704900365</v>
      </c>
      <c r="G231" s="4">
        <f t="shared" si="13"/>
        <v>1.0326406461672162</v>
      </c>
    </row>
    <row r="232" spans="1:7" x14ac:dyDescent="0.2">
      <c r="A232" s="4">
        <f>IF('True_Odds_Calculator_2-way'!A233="","",'True_Odds_Calculator_2-way'!A233)</f>
        <v>2.4</v>
      </c>
      <c r="B232" s="4">
        <f>IF('True_Odds_Calculator_2-way'!B233="","",'True_Odds_Calculator_2-way'!B233)</f>
        <v>1.62</v>
      </c>
      <c r="C232" s="4">
        <f t="shared" si="12"/>
        <v>3.3950617283950546E-2</v>
      </c>
      <c r="D232" s="4">
        <f t="shared" si="14"/>
        <v>2.5019305019305014</v>
      </c>
      <c r="E232" s="4">
        <f t="shared" si="15"/>
        <v>1.6658097686375322</v>
      </c>
      <c r="G232" s="4">
        <f t="shared" si="13"/>
        <v>1.0339506172839505</v>
      </c>
    </row>
    <row r="233" spans="1:7" x14ac:dyDescent="0.2">
      <c r="A233" s="4">
        <f>IF('True_Odds_Calculator_2-way'!A234="","",'True_Odds_Calculator_2-way'!A234)</f>
        <v>2.27</v>
      </c>
      <c r="B233" s="4">
        <f>IF('True_Odds_Calculator_2-way'!B234="","",'True_Odds_Calculator_2-way'!B234)</f>
        <v>1.68</v>
      </c>
      <c r="C233" s="4">
        <f t="shared" si="12"/>
        <v>3.5766729599328695E-2</v>
      </c>
      <c r="D233" s="4">
        <f t="shared" si="14"/>
        <v>2.3660503784588656</v>
      </c>
      <c r="E233" s="4">
        <f t="shared" si="15"/>
        <v>1.7320374239258789</v>
      </c>
      <c r="G233" s="4">
        <f t="shared" si="13"/>
        <v>1.0357667295993287</v>
      </c>
    </row>
    <row r="234" spans="1:7" x14ac:dyDescent="0.2">
      <c r="A234" s="4">
        <f>IF('True_Odds_Calculator_2-way'!A235="","",'True_Odds_Calculator_2-way'!A235)</f>
        <v>2.11</v>
      </c>
      <c r="B234" s="4">
        <f>IF('True_Odds_Calculator_2-way'!B235="","",'True_Odds_Calculator_2-way'!B235)</f>
        <v>1.79</v>
      </c>
      <c r="C234" s="4">
        <f t="shared" si="12"/>
        <v>3.2592867166194583E-2</v>
      </c>
      <c r="D234" s="4">
        <f t="shared" si="14"/>
        <v>2.1851369724319478</v>
      </c>
      <c r="E234" s="4">
        <f t="shared" si="15"/>
        <v>1.8437843247333352</v>
      </c>
      <c r="G234" s="4">
        <f t="shared" si="13"/>
        <v>1.0325928671661946</v>
      </c>
    </row>
    <row r="235" spans="1:7" x14ac:dyDescent="0.2">
      <c r="A235" s="4">
        <f>IF('True_Odds_Calculator_2-way'!A236="","",'True_Odds_Calculator_2-way'!A236)</f>
        <v>2.37</v>
      </c>
      <c r="B235" s="4">
        <f>IF('True_Odds_Calculator_2-way'!B236="","",'True_Odds_Calculator_2-way'!B236)</f>
        <v>1.64</v>
      </c>
      <c r="C235" s="4">
        <f t="shared" si="12"/>
        <v>3.1697025831017633E-2</v>
      </c>
      <c r="D235" s="4">
        <f t="shared" si="14"/>
        <v>2.4624936644703492</v>
      </c>
      <c r="E235" s="4">
        <f t="shared" si="15"/>
        <v>1.6837636458152829</v>
      </c>
      <c r="G235" s="4">
        <f t="shared" si="13"/>
        <v>1.0316970258310176</v>
      </c>
    </row>
    <row r="236" spans="1:7" x14ac:dyDescent="0.2">
      <c r="A236" s="4">
        <f>IF('True_Odds_Calculator_2-way'!A237="","",'True_Odds_Calculator_2-way'!A237)</f>
        <v>2.17</v>
      </c>
      <c r="B236" s="4">
        <f>IF('True_Odds_Calculator_2-way'!B237="","",'True_Odds_Calculator_2-way'!B237)</f>
        <v>1.76</v>
      </c>
      <c r="C236" s="4">
        <f t="shared" si="12"/>
        <v>2.9011311269375728E-2</v>
      </c>
      <c r="D236" s="4">
        <f t="shared" si="14"/>
        <v>2.2405256365129644</v>
      </c>
      <c r="E236" s="4">
        <f t="shared" si="15"/>
        <v>1.8061099025820484</v>
      </c>
      <c r="G236" s="4">
        <f t="shared" si="13"/>
        <v>1.0290113112693757</v>
      </c>
    </row>
    <row r="237" spans="1:7" x14ac:dyDescent="0.2">
      <c r="A237" s="4">
        <f>IF('True_Odds_Calculator_2-way'!A238="","",'True_Odds_Calculator_2-way'!A238)</f>
        <v>2.15</v>
      </c>
      <c r="B237" s="4">
        <f>IF('True_Odds_Calculator_2-way'!B238="","",'True_Odds_Calculator_2-way'!B238)</f>
        <v>1.7</v>
      </c>
      <c r="C237" s="4">
        <f t="shared" si="12"/>
        <v>5.3351573187414569E-2</v>
      </c>
      <c r="D237" s="4">
        <f t="shared" si="14"/>
        <v>2.280811232449298</v>
      </c>
      <c r="E237" s="4">
        <f t="shared" si="15"/>
        <v>1.7807551766138856</v>
      </c>
      <c r="G237" s="4">
        <f t="shared" si="13"/>
        <v>1.0533515731874146</v>
      </c>
    </row>
    <row r="238" spans="1:7" x14ac:dyDescent="0.2">
      <c r="A238" s="4">
        <f>IF('True_Odds_Calculator_2-way'!A239="","",'True_Odds_Calculator_2-way'!A239)</f>
        <v>1.79</v>
      </c>
      <c r="B238" s="4">
        <f>IF('True_Odds_Calculator_2-way'!B239="","",'True_Odds_Calculator_2-way'!B239)</f>
        <v>2.1</v>
      </c>
      <c r="C238" s="4">
        <f t="shared" si="12"/>
        <v>3.4849694067571102E-2</v>
      </c>
      <c r="D238" s="4">
        <f t="shared" si="14"/>
        <v>1.8476284099287292</v>
      </c>
      <c r="E238" s="4">
        <f t="shared" si="15"/>
        <v>2.1797622499275153</v>
      </c>
      <c r="G238" s="4">
        <f t="shared" si="13"/>
        <v>1.0348496940675711</v>
      </c>
    </row>
    <row r="239" spans="1:7" x14ac:dyDescent="0.2">
      <c r="A239" s="4">
        <f>IF('True_Odds_Calculator_2-way'!A240="","",'True_Odds_Calculator_2-way'!A240)</f>
        <v>2.8</v>
      </c>
      <c r="B239" s="4">
        <f>IF('True_Odds_Calculator_2-way'!B240="","",'True_Odds_Calculator_2-way'!B240)</f>
        <v>1.47</v>
      </c>
      <c r="C239" s="4">
        <f t="shared" si="12"/>
        <v>3.7414965986394488E-2</v>
      </c>
      <c r="D239" s="4">
        <f t="shared" si="14"/>
        <v>2.9547738693467331</v>
      </c>
      <c r="E239" s="4">
        <f t="shared" si="15"/>
        <v>1.511568123393316</v>
      </c>
      <c r="G239" s="4">
        <f t="shared" si="13"/>
        <v>1.0374149659863945</v>
      </c>
    </row>
    <row r="240" spans="1:7" x14ac:dyDescent="0.2">
      <c r="A240" s="4">
        <f>IF('True_Odds_Calculator_2-way'!A241="","",'True_Odds_Calculator_2-way'!A241)</f>
        <v>2.66</v>
      </c>
      <c r="B240" s="4">
        <f>IF('True_Odds_Calculator_2-way'!B241="","",'True_Odds_Calculator_2-way'!B241)</f>
        <v>1.51</v>
      </c>
      <c r="C240" s="4">
        <f t="shared" si="12"/>
        <v>3.8191505253199143E-2</v>
      </c>
      <c r="D240" s="4">
        <f t="shared" si="14"/>
        <v>2.802344240563734</v>
      </c>
      <c r="E240" s="4">
        <f t="shared" si="15"/>
        <v>1.5548329655866526</v>
      </c>
      <c r="G240" s="4">
        <f t="shared" si="13"/>
        <v>1.0381915052531991</v>
      </c>
    </row>
    <row r="241" spans="1:7" x14ac:dyDescent="0.2">
      <c r="A241" s="4">
        <f>IF('True_Odds_Calculator_2-way'!A242="","",'True_Odds_Calculator_2-way'!A242)</f>
        <v>2.5499999999999998</v>
      </c>
      <c r="B241" s="4">
        <f>IF('True_Odds_Calculator_2-way'!B242="","",'True_Odds_Calculator_2-way'!B242)</f>
        <v>1.55</v>
      </c>
      <c r="C241" s="4">
        <f t="shared" si="12"/>
        <v>3.7318153067678717E-2</v>
      </c>
      <c r="D241" s="4">
        <f t="shared" si="14"/>
        <v>2.6773920406435225</v>
      </c>
      <c r="E241" s="4">
        <f t="shared" si="15"/>
        <v>1.596163553760727</v>
      </c>
      <c r="G241" s="4">
        <f t="shared" si="13"/>
        <v>1.0373181530676787</v>
      </c>
    </row>
    <row r="242" spans="1:7" x14ac:dyDescent="0.2">
      <c r="A242" s="4">
        <f>IF('True_Odds_Calculator_2-way'!A243="","",'True_Odds_Calculator_2-way'!A243)</f>
        <v>2.73</v>
      </c>
      <c r="B242" s="4">
        <f>IF('True_Odds_Calculator_2-way'!B243="","",'True_Odds_Calculator_2-way'!B243)</f>
        <v>1.49</v>
      </c>
      <c r="C242" s="4">
        <f t="shared" si="12"/>
        <v>3.7441305897681687E-2</v>
      </c>
      <c r="D242" s="4">
        <f t="shared" si="14"/>
        <v>2.8770378753050179</v>
      </c>
      <c r="E242" s="4">
        <f t="shared" si="15"/>
        <v>1.5327543003560864</v>
      </c>
      <c r="G242" s="4">
        <f t="shared" si="13"/>
        <v>1.0374413058976817</v>
      </c>
    </row>
    <row r="243" spans="1:7" x14ac:dyDescent="0.2">
      <c r="A243" s="4">
        <f>IF('True_Odds_Calculator_2-way'!A244="","",'True_Odds_Calculator_2-way'!A244)</f>
        <v>2.8</v>
      </c>
      <c r="B243" s="4">
        <f>IF('True_Odds_Calculator_2-way'!B244="","",'True_Odds_Calculator_2-way'!B244)</f>
        <v>1.47</v>
      </c>
      <c r="C243" s="4">
        <f t="shared" si="12"/>
        <v>3.7414965986394488E-2</v>
      </c>
      <c r="D243" s="4">
        <f t="shared" si="14"/>
        <v>2.9547738693467331</v>
      </c>
      <c r="E243" s="4">
        <f t="shared" si="15"/>
        <v>1.511568123393316</v>
      </c>
      <c r="G243" s="4">
        <f t="shared" si="13"/>
        <v>1.0374149659863945</v>
      </c>
    </row>
    <row r="244" spans="1:7" x14ac:dyDescent="0.2">
      <c r="A244" s="4">
        <f>IF('True_Odds_Calculator_2-way'!A245="","",'True_Odds_Calculator_2-way'!A245)</f>
        <v>2.93</v>
      </c>
      <c r="B244" s="4">
        <f>IF('True_Odds_Calculator_2-way'!B245="","",'True_Odds_Calculator_2-way'!B245)</f>
        <v>1.43</v>
      </c>
      <c r="C244" s="4">
        <f t="shared" si="12"/>
        <v>4.0597627628344402E-2</v>
      </c>
      <c r="D244" s="4">
        <f t="shared" si="14"/>
        <v>3.1152830960258751</v>
      </c>
      <c r="E244" s="4">
        <f t="shared" si="15"/>
        <v>1.4727499604562471</v>
      </c>
      <c r="G244" s="4">
        <f t="shared" si="13"/>
        <v>1.0405976276283444</v>
      </c>
    </row>
    <row r="245" spans="1:7" x14ac:dyDescent="0.2">
      <c r="A245" s="4">
        <f>IF('True_Odds_Calculator_2-way'!A246="","",'True_Odds_Calculator_2-way'!A246)</f>
        <v>2.7</v>
      </c>
      <c r="B245" s="4">
        <f>IF('True_Odds_Calculator_2-way'!B246="","",'True_Odds_Calculator_2-way'!B246)</f>
        <v>1.47</v>
      </c>
      <c r="C245" s="4">
        <f t="shared" si="12"/>
        <v>5.0642479213907743E-2</v>
      </c>
      <c r="D245" s="4">
        <f t="shared" si="14"/>
        <v>2.8981380065717417</v>
      </c>
      <c r="E245" s="4">
        <f t="shared" si="15"/>
        <v>1.5268320830929023</v>
      </c>
      <c r="G245" s="4">
        <f t="shared" si="13"/>
        <v>1.0506424792139077</v>
      </c>
    </row>
    <row r="246" spans="1:7" x14ac:dyDescent="0.2">
      <c r="A246" s="4">
        <f>IF('True_Odds_Calculator_2-way'!A247="","",'True_Odds_Calculator_2-way'!A247)</f>
        <v>2.5099999999999998</v>
      </c>
      <c r="B246" s="4">
        <f>IF('True_Odds_Calculator_2-way'!B247="","",'True_Odds_Calculator_2-way'!B247)</f>
        <v>1.56</v>
      </c>
      <c r="C246" s="4">
        <f t="shared" si="12"/>
        <v>3.9432015527633091E-2</v>
      </c>
      <c r="D246" s="4">
        <f t="shared" si="14"/>
        <v>2.6406797949824656</v>
      </c>
      <c r="E246" s="4">
        <f t="shared" si="15"/>
        <v>1.6095034528115753</v>
      </c>
      <c r="G246" s="4">
        <f t="shared" si="13"/>
        <v>1.0394320155276331</v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4">
        <f t="shared" si="10"/>
        <v>2.7225390713180975E-2</v>
      </c>
      <c r="E186" s="4">
        <f t="shared" si="11"/>
        <v>2.4952531841994192</v>
      </c>
      <c r="F186" s="4">
        <f t="shared" si="12"/>
        <v>3.5934875592761273</v>
      </c>
      <c r="G186" s="4">
        <f t="shared" si="13"/>
        <v>3.1156736878205487</v>
      </c>
      <c r="I186" s="4">
        <f t="shared" si="14"/>
        <v>1.027225390713181</v>
      </c>
    </row>
    <row r="187" spans="1: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4">
        <f t="shared" si="10"/>
        <v>2.6160186676791763E-2</v>
      </c>
      <c r="E187" s="4">
        <f t="shared" si="11"/>
        <v>5.6888716459226778</v>
      </c>
      <c r="F187" s="4">
        <f t="shared" si="12"/>
        <v>5.4469900807196492</v>
      </c>
      <c r="G187" s="4">
        <f t="shared" si="13"/>
        <v>1.5609619960353196</v>
      </c>
      <c r="I187" s="4">
        <f t="shared" si="14"/>
        <v>1.0261601866767918</v>
      </c>
    </row>
    <row r="188" spans="1: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4">
        <f t="shared" si="10"/>
        <v>2.5766686774788106E-2</v>
      </c>
      <c r="E188" s="4">
        <f t="shared" si="11"/>
        <v>1.8592226649113279</v>
      </c>
      <c r="F188" s="4">
        <f t="shared" si="12"/>
        <v>3.6616456987292993</v>
      </c>
      <c r="G188" s="4">
        <f t="shared" si="13"/>
        <v>5.2898979696381758</v>
      </c>
      <c r="I188" s="4">
        <f t="shared" si="14"/>
        <v>1.0257666867747881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4">
        <f t="shared" si="10"/>
        <v>3.3188861641228806E-2</v>
      </c>
      <c r="E189" s="4">
        <f t="shared" si="11"/>
        <v>1.6599329311834772</v>
      </c>
      <c r="F189" s="4">
        <f t="shared" si="12"/>
        <v>3.8687888635797609</v>
      </c>
      <c r="G189" s="4">
        <f t="shared" si="13"/>
        <v>7.1897344027313421</v>
      </c>
      <c r="I189" s="4">
        <f t="shared" si="14"/>
        <v>1.0331888616412288</v>
      </c>
    </row>
    <row r="190" spans="1: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4">
        <f t="shared" si="10"/>
        <v>3.6733985405987379E-2</v>
      </c>
      <c r="E190" s="4">
        <f t="shared" si="11"/>
        <v>5.7479497317962531</v>
      </c>
      <c r="F190" s="4">
        <f t="shared" si="12"/>
        <v>3.8426820977052745</v>
      </c>
      <c r="G190" s="4">
        <f t="shared" si="13"/>
        <v>1.7674401529864552</v>
      </c>
      <c r="I190" s="4">
        <f t="shared" si="14"/>
        <v>1.0367339854059874</v>
      </c>
    </row>
    <row r="191" spans="1: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4">
        <f t="shared" si="10"/>
        <v>2.2921114568752676E-2</v>
      </c>
      <c r="E191" s="4">
        <f t="shared" si="11"/>
        <v>2.475969096782189</v>
      </c>
      <c r="F191" s="4">
        <f t="shared" si="12"/>
        <v>3.1856971186889038</v>
      </c>
      <c r="G191" s="4">
        <f t="shared" si="13"/>
        <v>3.5434015190072974</v>
      </c>
      <c r="I191" s="4">
        <f t="shared" si="14"/>
        <v>1.0229211145687527</v>
      </c>
    </row>
    <row r="192" spans="1: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4">
        <f t="shared" si="10"/>
        <v>2.7237242776675608E-2</v>
      </c>
      <c r="E192" s="4">
        <f t="shared" si="11"/>
        <v>2.9046310052748483</v>
      </c>
      <c r="F192" s="4">
        <f t="shared" si="12"/>
        <v>2.8625091773961366</v>
      </c>
      <c r="G192" s="4">
        <f t="shared" si="13"/>
        <v>3.2639383875998682</v>
      </c>
      <c r="I192" s="4">
        <f t="shared" si="14"/>
        <v>1.0272372427766756</v>
      </c>
    </row>
    <row r="193" spans="1: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4">
        <f t="shared" si="10"/>
        <v>3.1262104597525653E-2</v>
      </c>
      <c r="E193" s="4">
        <f t="shared" si="11"/>
        <v>1.60644972633773</v>
      </c>
      <c r="F193" s="4">
        <f t="shared" si="12"/>
        <v>3.7943190522224719</v>
      </c>
      <c r="G193" s="4">
        <f t="shared" si="13"/>
        <v>8.7752083717104021</v>
      </c>
      <c r="I193" s="4">
        <f t="shared" si="14"/>
        <v>1.0312621045975257</v>
      </c>
    </row>
    <row r="194" spans="1: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4">
        <f t="shared" si="10"/>
        <v>3.4018679465559698E-2</v>
      </c>
      <c r="E194" s="4">
        <f t="shared" si="11"/>
        <v>1.3194505855001355</v>
      </c>
      <c r="F194" s="4">
        <f t="shared" si="12"/>
        <v>6.3575012026664819</v>
      </c>
      <c r="G194" s="4">
        <f t="shared" si="13"/>
        <v>11.790466479734896</v>
      </c>
      <c r="I194" s="4">
        <f t="shared" si="14"/>
        <v>1.0340186794655597</v>
      </c>
    </row>
    <row r="195" spans="1: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4">
        <f t="shared" ref="D195:D258" si="15">IF(A195="","",((1/A195)+(1/B195)+(1/C195))-1)</f>
        <v>2.7408695840517971E-2</v>
      </c>
      <c r="E195" s="4">
        <f t="shared" ref="E195:E258" si="16">IF(A195="","",(3*A195)/(3-($D195*A195)))</f>
        <v>3.1268454595565061</v>
      </c>
      <c r="F195" s="4">
        <f t="shared" ref="F195:F258" si="17">IF(B195="","",(3*B195)/(3-($D195*B195)))</f>
        <v>3.958140718217066</v>
      </c>
      <c r="G195" s="4">
        <f t="shared" ref="G195:G258" si="18">IF(C195="","",(3*C195)/(3-($D195*C195)))</f>
        <v>2.3389351334020843</v>
      </c>
      <c r="I195" s="4">
        <f t="shared" ref="I195:I258" si="19">IF(A195="","",D195+1)</f>
        <v>1.027408695840518</v>
      </c>
    </row>
    <row r="196" spans="1: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4">
        <f t="shared" si="15"/>
        <v>3.0539228213646963E-2</v>
      </c>
      <c r="E196" s="4">
        <f t="shared" si="16"/>
        <v>1.7092312172393711</v>
      </c>
      <c r="F196" s="4">
        <f t="shared" si="17"/>
        <v>4.0612350804359112</v>
      </c>
      <c r="G196" s="4">
        <f t="shared" si="18"/>
        <v>5.9272910881090652</v>
      </c>
      <c r="I196" s="4">
        <f t="shared" si="19"/>
        <v>1.030539228213647</v>
      </c>
    </row>
    <row r="197" spans="1: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4">
        <f t="shared" si="15"/>
        <v>2.939464593240837E-2</v>
      </c>
      <c r="E197" s="4">
        <f t="shared" si="16"/>
        <v>3.4316312203948081</v>
      </c>
      <c r="F197" s="4">
        <f t="shared" si="17"/>
        <v>4.2498969332175758</v>
      </c>
      <c r="G197" s="4">
        <f t="shared" si="18"/>
        <v>2.1128535414122247</v>
      </c>
      <c r="I197" s="4">
        <f t="shared" si="19"/>
        <v>1.0293946459324084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4">
        <f t="shared" si="15"/>
        <v>2.657271024836394E-2</v>
      </c>
      <c r="E198" s="4">
        <f t="shared" si="16"/>
        <v>2.7136974276444312</v>
      </c>
      <c r="F198" s="4">
        <f t="shared" si="17"/>
        <v>3.3569337393007701</v>
      </c>
      <c r="G198" s="4">
        <f t="shared" si="18"/>
        <v>2.997528387891002</v>
      </c>
      <c r="I198" s="4">
        <f t="shared" si="19"/>
        <v>1.0265727102483639</v>
      </c>
    </row>
    <row r="199" spans="1: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4">
        <f t="shared" si="15"/>
        <v>3.0525637272795114E-2</v>
      </c>
      <c r="E199" s="4">
        <f t="shared" si="16"/>
        <v>1.7609990735993566</v>
      </c>
      <c r="F199" s="4">
        <f t="shared" si="17"/>
        <v>4.0178045781383247</v>
      </c>
      <c r="G199" s="4">
        <f t="shared" si="18"/>
        <v>5.4570740070115562</v>
      </c>
      <c r="I199" s="4">
        <f t="shared" si="19"/>
        <v>1.0305256372727951</v>
      </c>
    </row>
    <row r="200" spans="1: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4">
        <f t="shared" si="15"/>
        <v>2.8097290201409608E-2</v>
      </c>
      <c r="E200" s="4">
        <f t="shared" si="16"/>
        <v>2.3715299572663686</v>
      </c>
      <c r="F200" s="4">
        <f t="shared" si="17"/>
        <v>3.4904961236540766</v>
      </c>
      <c r="G200" s="4">
        <f t="shared" si="18"/>
        <v>3.4265461728422792</v>
      </c>
      <c r="I200" s="4">
        <f t="shared" si="19"/>
        <v>1.0280972902014096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4">
        <f t="shared" si="15"/>
        <v>2.9105204270930329E-2</v>
      </c>
      <c r="E201" s="4">
        <f t="shared" si="16"/>
        <v>3.6659022644065256</v>
      </c>
      <c r="F201" s="4">
        <f t="shared" si="17"/>
        <v>3.7088153553685914</v>
      </c>
      <c r="G201" s="4">
        <f t="shared" si="18"/>
        <v>2.1853720662833078</v>
      </c>
      <c r="I201" s="4">
        <f t="shared" si="19"/>
        <v>1.0291052042709303</v>
      </c>
    </row>
    <row r="202" spans="1: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4">
        <f t="shared" si="15"/>
        <v>2.7996474326451137E-2</v>
      </c>
      <c r="E202" s="4">
        <f t="shared" si="16"/>
        <v>2.9806665493744302</v>
      </c>
      <c r="F202" s="4">
        <f t="shared" si="17"/>
        <v>3.3729288256466585</v>
      </c>
      <c r="G202" s="4">
        <f t="shared" si="18"/>
        <v>2.7171968737216368</v>
      </c>
      <c r="I202" s="4">
        <f t="shared" si="19"/>
        <v>1.0279964743264511</v>
      </c>
    </row>
    <row r="203" spans="1: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4">
        <f t="shared" si="15"/>
        <v>2.7279178434183482E-2</v>
      </c>
      <c r="E203" s="4">
        <f t="shared" si="16"/>
        <v>2.6734486499994263</v>
      </c>
      <c r="F203" s="4">
        <f t="shared" si="17"/>
        <v>3.2111000171513977</v>
      </c>
      <c r="G203" s="4">
        <f t="shared" si="18"/>
        <v>3.1793314360312523</v>
      </c>
      <c r="I203" s="4">
        <f t="shared" si="19"/>
        <v>1.0272791784341835</v>
      </c>
    </row>
    <row r="204" spans="1: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4">
        <f t="shared" si="15"/>
        <v>2.83317203655431E-2</v>
      </c>
      <c r="E204" s="4">
        <f t="shared" si="16"/>
        <v>2.5080297172374153</v>
      </c>
      <c r="F204" s="4">
        <f t="shared" si="17"/>
        <v>3.3103531600444818</v>
      </c>
      <c r="G204" s="4">
        <f t="shared" si="18"/>
        <v>3.3422675652490992</v>
      </c>
      <c r="I204" s="4">
        <f t="shared" si="19"/>
        <v>1.0283317203655431</v>
      </c>
    </row>
    <row r="205" spans="1: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4">
        <f t="shared" si="15"/>
        <v>2.9119503962165894E-2</v>
      </c>
      <c r="E205" s="4">
        <f t="shared" si="16"/>
        <v>3.8270742807589375</v>
      </c>
      <c r="F205" s="4">
        <f t="shared" si="17"/>
        <v>3.4519099342413271</v>
      </c>
      <c r="G205" s="4">
        <f t="shared" si="18"/>
        <v>2.2271263792078062</v>
      </c>
      <c r="I205" s="4">
        <f t="shared" si="19"/>
        <v>1.0291195039621659</v>
      </c>
    </row>
    <row r="206" spans="1: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4">
        <f t="shared" si="15"/>
        <v>2.8490126955600159E-2</v>
      </c>
      <c r="E206" s="4">
        <f t="shared" si="16"/>
        <v>2.1115084288112089</v>
      </c>
      <c r="F206" s="4">
        <f t="shared" si="17"/>
        <v>3.4387470783208105</v>
      </c>
      <c r="G206" s="4">
        <f t="shared" si="18"/>
        <v>4.2444582083713653</v>
      </c>
      <c r="I206" s="4">
        <f t="shared" si="19"/>
        <v>1.0284901269556002</v>
      </c>
    </row>
    <row r="207" spans="1: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4">
        <f t="shared" si="15"/>
        <v>3.0202559321312661E-2</v>
      </c>
      <c r="E207" s="4">
        <f t="shared" si="16"/>
        <v>1.7606651693345692</v>
      </c>
      <c r="F207" s="4">
        <f t="shared" si="17"/>
        <v>3.9187337752340801</v>
      </c>
      <c r="G207" s="4">
        <f t="shared" si="18"/>
        <v>5.6545616500476577</v>
      </c>
      <c r="I207" s="4">
        <f t="shared" si="19"/>
        <v>1.0302025593213127</v>
      </c>
    </row>
    <row r="208" spans="1: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4">
        <f t="shared" si="15"/>
        <v>2.9243276257871598E-2</v>
      </c>
      <c r="E208" s="4">
        <f t="shared" si="16"/>
        <v>7.9172386960509122</v>
      </c>
      <c r="F208" s="4">
        <f t="shared" si="17"/>
        <v>4.433678312971753</v>
      </c>
      <c r="G208" s="4">
        <f t="shared" si="18"/>
        <v>1.5428599280793729</v>
      </c>
      <c r="I208" s="4">
        <f t="shared" si="19"/>
        <v>1.0292432762578716</v>
      </c>
    </row>
    <row r="209" spans="1: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4">
        <f t="shared" si="15"/>
        <v>3.3024471370871833E-2</v>
      </c>
      <c r="E209" s="4">
        <f t="shared" si="16"/>
        <v>3.102457002457002</v>
      </c>
      <c r="F209" s="4">
        <f t="shared" si="17"/>
        <v>3.5861971030957114</v>
      </c>
      <c r="G209" s="4">
        <f t="shared" si="18"/>
        <v>2.5073471008737092</v>
      </c>
      <c r="I209" s="4">
        <f t="shared" si="19"/>
        <v>1.0330244713708718</v>
      </c>
    </row>
    <row r="210" spans="1: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4">
        <f t="shared" si="15"/>
        <v>3.3030815348095821E-2</v>
      </c>
      <c r="E210" s="4">
        <f t="shared" si="16"/>
        <v>2.4124192707892416</v>
      </c>
      <c r="F210" s="4">
        <f t="shared" si="17"/>
        <v>3.7377412331198752</v>
      </c>
      <c r="G210" s="4">
        <f t="shared" si="18"/>
        <v>3.1452762529862208</v>
      </c>
      <c r="I210" s="4">
        <f t="shared" si="19"/>
        <v>1.0330308153480958</v>
      </c>
    </row>
    <row r="211" spans="1: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4">
        <f t="shared" si="15"/>
        <v>3.2819439412846041E-2</v>
      </c>
      <c r="E211" s="4">
        <f t="shared" si="16"/>
        <v>3.0377017553393841</v>
      </c>
      <c r="F211" s="4">
        <f t="shared" si="17"/>
        <v>3.5097796056762527</v>
      </c>
      <c r="G211" s="4">
        <f t="shared" si="18"/>
        <v>2.5914417181469425</v>
      </c>
      <c r="I211" s="4">
        <f t="shared" si="19"/>
        <v>1.032819439412846</v>
      </c>
    </row>
    <row r="212" spans="1: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4">
        <f t="shared" si="15"/>
        <v>3.3032964699100553E-2</v>
      </c>
      <c r="E212" s="4">
        <f t="shared" si="16"/>
        <v>2.2441147266589128</v>
      </c>
      <c r="F212" s="4">
        <f t="shared" si="17"/>
        <v>3.5754293979388909</v>
      </c>
      <c r="G212" s="4">
        <f t="shared" si="18"/>
        <v>3.6402912129886151</v>
      </c>
      <c r="I212" s="4">
        <f t="shared" si="19"/>
        <v>1.0330329646991006</v>
      </c>
    </row>
    <row r="213" spans="1: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4">
        <f t="shared" si="15"/>
        <v>3.5219569702328091E-2</v>
      </c>
      <c r="E213" s="4">
        <f t="shared" si="16"/>
        <v>3.6608523646826097</v>
      </c>
      <c r="F213" s="4">
        <f t="shared" si="17"/>
        <v>3.6282302619853848</v>
      </c>
      <c r="G213" s="4">
        <f t="shared" si="18"/>
        <v>2.2161985630306984</v>
      </c>
      <c r="I213" s="4">
        <f t="shared" si="19"/>
        <v>1.0352195697023281</v>
      </c>
    </row>
    <row r="214" spans="1: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4">
        <f t="shared" si="15"/>
        <v>3.5782848236517673E-2</v>
      </c>
      <c r="E214" s="4">
        <f t="shared" si="16"/>
        <v>1.9440571376286262</v>
      </c>
      <c r="F214" s="4">
        <f t="shared" si="17"/>
        <v>3.8052089396480766</v>
      </c>
      <c r="G214" s="4">
        <f t="shared" si="18"/>
        <v>4.4880449441853667</v>
      </c>
      <c r="I214" s="4">
        <f t="shared" si="19"/>
        <v>1.0357828482365177</v>
      </c>
    </row>
    <row r="215" spans="1: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4">
        <f t="shared" si="15"/>
        <v>3.432101960276901E-2</v>
      </c>
      <c r="E215" s="4">
        <f t="shared" si="16"/>
        <v>2.9995148614120768</v>
      </c>
      <c r="F215" s="4">
        <f t="shared" si="17"/>
        <v>3.4078782979348867</v>
      </c>
      <c r="G215" s="4">
        <f t="shared" si="18"/>
        <v>2.6797075905111392</v>
      </c>
      <c r="I215" s="4">
        <f t="shared" si="19"/>
        <v>1.034321019602769</v>
      </c>
    </row>
    <row r="216" spans="1: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4">
        <f t="shared" si="15"/>
        <v>3.5251298409193055E-2</v>
      </c>
      <c r="E216" s="4">
        <f t="shared" si="16"/>
        <v>1.9433877291512132</v>
      </c>
      <c r="F216" s="4">
        <f t="shared" si="17"/>
        <v>4.1532582234048574</v>
      </c>
      <c r="G216" s="4">
        <f t="shared" si="18"/>
        <v>4.0873077780254059</v>
      </c>
      <c r="I216" s="4">
        <f t="shared" si="19"/>
        <v>1.0352512984091931</v>
      </c>
    </row>
    <row r="217" spans="1: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4">
        <f t="shared" si="15"/>
        <v>3.3794587875266791E-2</v>
      </c>
      <c r="E217" s="4">
        <f t="shared" si="16"/>
        <v>1.8685189550949812</v>
      </c>
      <c r="F217" s="4">
        <f t="shared" si="17"/>
        <v>3.7847645139126618</v>
      </c>
      <c r="G217" s="4">
        <f t="shared" si="18"/>
        <v>4.9850561934948843</v>
      </c>
      <c r="I217" s="4">
        <f t="shared" si="19"/>
        <v>1.0337945878752668</v>
      </c>
    </row>
    <row r="218" spans="1: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4">
        <f t="shared" si="15"/>
        <v>3.3921736105919864E-2</v>
      </c>
      <c r="E218" s="4">
        <f t="shared" si="16"/>
        <v>2.1405866494186254</v>
      </c>
      <c r="F218" s="4">
        <f t="shared" si="17"/>
        <v>3.8942437214273218</v>
      </c>
      <c r="G218" s="4">
        <f t="shared" si="18"/>
        <v>3.6225442692509082</v>
      </c>
      <c r="I218" s="4">
        <f t="shared" si="19"/>
        <v>1.0339217361059199</v>
      </c>
    </row>
    <row r="219" spans="1: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4">
        <f t="shared" si="15"/>
        <v>3.3968074409250981E-2</v>
      </c>
      <c r="E219" s="4">
        <f t="shared" si="16"/>
        <v>2.4036858934011431</v>
      </c>
      <c r="F219" s="4">
        <f t="shared" si="17"/>
        <v>3.536130967813623</v>
      </c>
      <c r="G219" s="4">
        <f t="shared" si="18"/>
        <v>3.3203032621548316</v>
      </c>
      <c r="I219" s="4">
        <f t="shared" si="19"/>
        <v>1.033968074409251</v>
      </c>
    </row>
    <row r="220" spans="1: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4">
        <f t="shared" si="15"/>
        <v>3.4888927284854265E-2</v>
      </c>
      <c r="E220" s="4">
        <f t="shared" si="16"/>
        <v>3.7028740073518454</v>
      </c>
      <c r="F220" s="4">
        <f t="shared" si="17"/>
        <v>3.76820039157941</v>
      </c>
      <c r="G220" s="4">
        <f t="shared" si="18"/>
        <v>2.1525706157826896</v>
      </c>
      <c r="I220" s="4">
        <f t="shared" si="19"/>
        <v>1.0348889272848543</v>
      </c>
    </row>
    <row r="221" spans="1: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4">
        <f t="shared" si="15"/>
        <v>3.3646869340920205E-2</v>
      </c>
      <c r="E221" s="4">
        <f t="shared" si="16"/>
        <v>3.2653626934936297</v>
      </c>
      <c r="F221" s="4">
        <f t="shared" si="17"/>
        <v>3.6755179822606405</v>
      </c>
      <c r="G221" s="4">
        <f t="shared" si="18"/>
        <v>2.3714394656653814</v>
      </c>
      <c r="I221" s="4">
        <f t="shared" si="19"/>
        <v>1.0336468693409202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4">
        <f t="shared" si="15"/>
        <v>3.7228804460532672E-2</v>
      </c>
      <c r="E222" s="4">
        <f t="shared" si="16"/>
        <v>1.8725242212286366</v>
      </c>
      <c r="F222" s="4">
        <f t="shared" si="17"/>
        <v>3.8890504088823343</v>
      </c>
      <c r="G222" s="4">
        <f t="shared" si="18"/>
        <v>4.7885992286468824</v>
      </c>
      <c r="I222" s="4">
        <f t="shared" si="19"/>
        <v>1.0372288044605327</v>
      </c>
    </row>
    <row r="223" spans="1: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4">
        <f t="shared" si="15"/>
        <v>3.3009465002695304E-2</v>
      </c>
      <c r="E223" s="4">
        <f t="shared" si="16"/>
        <v>2.8783622748627598</v>
      </c>
      <c r="F223" s="4">
        <f t="shared" si="17"/>
        <v>3.7268036204599109</v>
      </c>
      <c r="G223" s="4">
        <f t="shared" si="18"/>
        <v>2.6024468695055338</v>
      </c>
      <c r="I223" s="4">
        <f t="shared" si="19"/>
        <v>1.0330094650026953</v>
      </c>
    </row>
    <row r="224" spans="1: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4">
        <f t="shared" si="15"/>
        <v>3.8341366531838172E-2</v>
      </c>
      <c r="E224" s="4">
        <f t="shared" si="16"/>
        <v>1.7482063128378602</v>
      </c>
      <c r="F224" s="4">
        <f t="shared" si="17"/>
        <v>4.3267195305131523</v>
      </c>
      <c r="G224" s="4">
        <f t="shared" si="18"/>
        <v>5.0796708178972265</v>
      </c>
      <c r="I224" s="4">
        <f t="shared" si="19"/>
        <v>1.0383413665318382</v>
      </c>
    </row>
    <row r="225" spans="1: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4">
        <f t="shared" si="15"/>
        <v>3.4377807243026082E-2</v>
      </c>
      <c r="E225" s="4">
        <f t="shared" si="16"/>
        <v>3.0317944963714694</v>
      </c>
      <c r="F225" s="4">
        <f t="shared" si="17"/>
        <v>3.5920081691214478</v>
      </c>
      <c r="G225" s="4">
        <f t="shared" si="18"/>
        <v>2.5525406195017051</v>
      </c>
      <c r="I225" s="4">
        <f t="shared" si="19"/>
        <v>1.0343778072430261</v>
      </c>
    </row>
    <row r="226" spans="1: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4">
        <f t="shared" si="15"/>
        <v>3.5315381311496141E-2</v>
      </c>
      <c r="E226" s="4">
        <f t="shared" si="16"/>
        <v>2.1006943278241037</v>
      </c>
      <c r="F226" s="4">
        <f t="shared" si="17"/>
        <v>3.5309056663809781</v>
      </c>
      <c r="G226" s="4">
        <f t="shared" si="18"/>
        <v>4.1536267232557647</v>
      </c>
      <c r="I226" s="4">
        <f t="shared" si="19"/>
        <v>1.0353153813114961</v>
      </c>
    </row>
    <row r="227" spans="1: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4">
        <f t="shared" si="15"/>
        <v>3.3408488227311572E-2</v>
      </c>
      <c r="E227" s="4">
        <f t="shared" si="16"/>
        <v>2.0664856964618501</v>
      </c>
      <c r="F227" s="4">
        <f t="shared" si="17"/>
        <v>3.8698849296570246</v>
      </c>
      <c r="G227" s="4">
        <f t="shared" si="18"/>
        <v>3.88076667942387</v>
      </c>
      <c r="I227" s="4">
        <f t="shared" si="19"/>
        <v>1.0334084882273116</v>
      </c>
    </row>
    <row r="228" spans="1: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4">
        <f t="shared" si="15"/>
        <v>3.2936809033177639E-2</v>
      </c>
      <c r="E228" s="4">
        <f t="shared" si="16"/>
        <v>2.8675208750463139</v>
      </c>
      <c r="F228" s="4">
        <f t="shared" si="17"/>
        <v>3.5642205316467401</v>
      </c>
      <c r="G228" s="4">
        <f t="shared" si="18"/>
        <v>2.6975958405012963</v>
      </c>
      <c r="I228" s="4">
        <f t="shared" si="19"/>
        <v>1.0329368090331776</v>
      </c>
    </row>
    <row r="229" spans="1: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4">
        <f t="shared" si="15"/>
        <v>3.6176311342525747E-2</v>
      </c>
      <c r="E229" s="4">
        <f t="shared" si="16"/>
        <v>5.0386071852552625</v>
      </c>
      <c r="F229" s="4">
        <f t="shared" si="17"/>
        <v>3.9715088357105235</v>
      </c>
      <c r="G229" s="4">
        <f t="shared" si="18"/>
        <v>1.8190450961006277</v>
      </c>
      <c r="I229" s="4">
        <f t="shared" si="19"/>
        <v>1.0361763113425257</v>
      </c>
    </row>
    <row r="230" spans="1: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4">
        <f t="shared" si="15"/>
        <v>3.265262136968583E-2</v>
      </c>
      <c r="E230" s="4">
        <f t="shared" si="16"/>
        <v>2.8561095721760541</v>
      </c>
      <c r="F230" s="4">
        <f t="shared" si="17"/>
        <v>3.4767703259647806</v>
      </c>
      <c r="G230" s="4">
        <f t="shared" si="18"/>
        <v>2.7605235757846205</v>
      </c>
      <c r="I230" s="4">
        <f t="shared" si="19"/>
        <v>1.0326526213696858</v>
      </c>
    </row>
    <row r="231" spans="1: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4">
        <f t="shared" si="15"/>
        <v>3.4545583817700232E-2</v>
      </c>
      <c r="E231" s="4">
        <f t="shared" si="16"/>
        <v>2.1520404455126778</v>
      </c>
      <c r="F231" s="4">
        <f t="shared" si="17"/>
        <v>3.5602079883560269</v>
      </c>
      <c r="G231" s="4">
        <f t="shared" si="18"/>
        <v>3.9301648658718324</v>
      </c>
      <c r="I231" s="4">
        <f t="shared" si="19"/>
        <v>1.0345455838177002</v>
      </c>
    </row>
    <row r="232" spans="1: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4">
        <f t="shared" si="15"/>
        <v>4.2646908165377528E-2</v>
      </c>
      <c r="E232" s="4">
        <f t="shared" si="16"/>
        <v>1.6896316614648941</v>
      </c>
      <c r="F232" s="4">
        <f t="shared" si="17"/>
        <v>4.1401209074966943</v>
      </c>
      <c r="G232" s="4">
        <f t="shared" si="18"/>
        <v>6.0018176980367013</v>
      </c>
      <c r="I232" s="4">
        <f t="shared" si="19"/>
        <v>1.0426469081653775</v>
      </c>
    </row>
    <row r="233" spans="1: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4">
        <f t="shared" si="15"/>
        <v>4.1197899924997339E-2</v>
      </c>
      <c r="E233" s="4">
        <f t="shared" si="16"/>
        <v>3.7872311646151768</v>
      </c>
      <c r="F233" s="4">
        <f t="shared" si="17"/>
        <v>3.8536921065308651</v>
      </c>
      <c r="G233" s="4">
        <f t="shared" si="18"/>
        <v>2.0987968966680408</v>
      </c>
      <c r="I233" s="4">
        <f t="shared" si="19"/>
        <v>1.0411978999249973</v>
      </c>
    </row>
    <row r="234" spans="1: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4">
        <f t="shared" si="15"/>
        <v>3.8981086940270693E-2</v>
      </c>
      <c r="E234" s="4">
        <f t="shared" si="16"/>
        <v>3.590000492013723</v>
      </c>
      <c r="F234" s="4">
        <f t="shared" si="17"/>
        <v>3.9420833681232597</v>
      </c>
      <c r="G234" s="4">
        <f t="shared" si="18"/>
        <v>2.1377774699956853</v>
      </c>
      <c r="I234" s="4">
        <f t="shared" si="19"/>
        <v>1.0389810869402707</v>
      </c>
    </row>
    <row r="235" spans="1: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4">
        <f t="shared" si="15"/>
        <v>4.0135898413565796E-2</v>
      </c>
      <c r="E235" s="4">
        <f t="shared" si="16"/>
        <v>1.9600864590719858</v>
      </c>
      <c r="F235" s="4">
        <f t="shared" si="17"/>
        <v>4.2931945163500984</v>
      </c>
      <c r="G235" s="4">
        <f t="shared" si="18"/>
        <v>3.8926919142447032</v>
      </c>
      <c r="I235" s="4">
        <f t="shared" si="19"/>
        <v>1.0401358984135658</v>
      </c>
    </row>
    <row r="236" spans="1: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4">
        <f t="shared" si="15"/>
        <v>3.9778143444722192E-2</v>
      </c>
      <c r="E236" s="4">
        <f t="shared" si="16"/>
        <v>3.1894060233044339</v>
      </c>
      <c r="F236" s="4">
        <f t="shared" si="17"/>
        <v>3.9794519660315948</v>
      </c>
      <c r="G236" s="4">
        <f t="shared" si="18"/>
        <v>2.2979466516427745</v>
      </c>
      <c r="I236" s="4">
        <f t="shared" si="19"/>
        <v>1.0397781434447222</v>
      </c>
    </row>
    <row r="237" spans="1: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4">
        <f t="shared" si="15"/>
        <v>4.1360754678211986E-2</v>
      </c>
      <c r="E237" s="4">
        <f t="shared" si="16"/>
        <v>3.9099941133818232</v>
      </c>
      <c r="F237" s="4">
        <f t="shared" si="17"/>
        <v>4.3681183063529403</v>
      </c>
      <c r="G237" s="4">
        <f t="shared" si="18"/>
        <v>1.9405658591145221</v>
      </c>
      <c r="I237" s="4">
        <f t="shared" si="19"/>
        <v>1.041360754678212</v>
      </c>
    </row>
    <row r="238" spans="1: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4">
        <f t="shared" si="15"/>
        <v>3.9984748754232857E-2</v>
      </c>
      <c r="E238" s="4">
        <f t="shared" si="16"/>
        <v>2.0231203667812259</v>
      </c>
      <c r="F238" s="4">
        <f t="shared" si="17"/>
        <v>4.0804720796663139</v>
      </c>
      <c r="G238" s="4">
        <f t="shared" si="18"/>
        <v>3.8366455589597592</v>
      </c>
      <c r="I238" s="4">
        <f t="shared" si="19"/>
        <v>1.0399847487542329</v>
      </c>
    </row>
    <row r="239" spans="1: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4">
        <f t="shared" si="15"/>
        <v>4.1333694232487783E-2</v>
      </c>
      <c r="E239" s="4">
        <f t="shared" si="16"/>
        <v>2.0038368877875334</v>
      </c>
      <c r="F239" s="4">
        <f t="shared" si="17"/>
        <v>4.0545126207052729</v>
      </c>
      <c r="G239" s="4">
        <f t="shared" si="18"/>
        <v>3.9320754929482282</v>
      </c>
      <c r="I239" s="4">
        <f t="shared" si="19"/>
        <v>1.0413336942324878</v>
      </c>
    </row>
    <row r="240" spans="1: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4">
        <f t="shared" si="15"/>
        <v>3.9235332634667497E-2</v>
      </c>
      <c r="E240" s="4">
        <f t="shared" si="16"/>
        <v>2.6272761383867778</v>
      </c>
      <c r="F240" s="4">
        <f t="shared" si="17"/>
        <v>3.8771070912542753</v>
      </c>
      <c r="G240" s="4">
        <f t="shared" si="18"/>
        <v>2.7666084339360686</v>
      </c>
      <c r="I240" s="4">
        <f t="shared" si="19"/>
        <v>1.0392353326346675</v>
      </c>
    </row>
    <row r="241" spans="1: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4">
        <f t="shared" si="15"/>
        <v>2.2309330236159441E-2</v>
      </c>
      <c r="E241" s="4">
        <f t="shared" si="16"/>
        <v>2.2779451752774307</v>
      </c>
      <c r="F241" s="4">
        <f t="shared" si="17"/>
        <v>3.7941122467715283</v>
      </c>
      <c r="G241" s="4">
        <f t="shared" si="18"/>
        <v>3.3620044470958295</v>
      </c>
      <c r="I241" s="4">
        <f t="shared" si="19"/>
        <v>1.0223093302361594</v>
      </c>
    </row>
    <row r="242" spans="1: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4">
        <f t="shared" si="15"/>
        <v>2.7787735842675465E-2</v>
      </c>
      <c r="E242" s="4">
        <f t="shared" si="16"/>
        <v>1.3568409131374095</v>
      </c>
      <c r="F242" s="4">
        <f t="shared" si="17"/>
        <v>5.7952334287170233</v>
      </c>
      <c r="G242" s="4">
        <f t="shared" si="18"/>
        <v>11.057259958416223</v>
      </c>
      <c r="I242" s="4">
        <f t="shared" si="19"/>
        <v>1.0277877358426755</v>
      </c>
    </row>
    <row r="243" spans="1: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4">
        <f t="shared" si="15"/>
        <v>2.3182429060672805E-2</v>
      </c>
      <c r="E243" s="4">
        <f t="shared" si="16"/>
        <v>7.1103285998584411</v>
      </c>
      <c r="F243" s="4">
        <f t="shared" si="17"/>
        <v>4.7802915080159183</v>
      </c>
      <c r="G243" s="4">
        <f t="shared" si="18"/>
        <v>1.5380657574922825</v>
      </c>
      <c r="I243" s="4">
        <f t="shared" si="19"/>
        <v>1.0231824290606728</v>
      </c>
    </row>
    <row r="244" spans="1: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4">
        <f t="shared" si="15"/>
        <v>2.2829297265724247E-2</v>
      </c>
      <c r="E244" s="4">
        <f t="shared" si="16"/>
        <v>4.3813665748884407</v>
      </c>
      <c r="F244" s="4">
        <f t="shared" si="17"/>
        <v>4.349340310614684</v>
      </c>
      <c r="G244" s="4">
        <f t="shared" si="18"/>
        <v>1.8455605965650741</v>
      </c>
      <c r="I244" s="4">
        <f t="shared" si="19"/>
        <v>1.0228292972657242</v>
      </c>
    </row>
    <row r="245" spans="1: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4">
        <f t="shared" si="15"/>
        <v>2.3323187502291898E-2</v>
      </c>
      <c r="E245" s="4">
        <f t="shared" si="16"/>
        <v>2.2382828531560368</v>
      </c>
      <c r="F245" s="4">
        <f t="shared" si="17"/>
        <v>3.809583682592903</v>
      </c>
      <c r="G245" s="4">
        <f t="shared" si="18"/>
        <v>3.4395812310797171</v>
      </c>
      <c r="I245" s="4">
        <f t="shared" si="19"/>
        <v>1.0233231875022919</v>
      </c>
    </row>
    <row r="246" spans="1: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4">
        <f t="shared" si="15"/>
        <v>3.828375014815677E-2</v>
      </c>
      <c r="E246" s="4">
        <f t="shared" si="16"/>
        <v>3.2493741575197372</v>
      </c>
      <c r="F246" s="4">
        <f t="shared" si="17"/>
        <v>3.0653990553469783</v>
      </c>
      <c r="G246" s="4">
        <f t="shared" si="18"/>
        <v>2.7320416644179391</v>
      </c>
      <c r="I246" s="4">
        <f t="shared" si="19"/>
        <v>1.0382837501481568</v>
      </c>
    </row>
    <row r="247" spans="1: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4">
        <f t="shared" si="15"/>
        <v>4.1094472060990705E-2</v>
      </c>
      <c r="E247" s="4">
        <f t="shared" si="16"/>
        <v>4.3327439906334648</v>
      </c>
      <c r="F247" s="4">
        <f t="shared" si="17"/>
        <v>3.599102687041051</v>
      </c>
      <c r="G247" s="4">
        <f t="shared" si="18"/>
        <v>2.0351993934442092</v>
      </c>
      <c r="I247" s="4">
        <f t="shared" si="19"/>
        <v>1.0410944720609907</v>
      </c>
    </row>
    <row r="248" spans="1: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4">
        <f t="shared" si="15"/>
        <v>3.8157419385154157E-2</v>
      </c>
      <c r="E248" s="4">
        <f t="shared" si="16"/>
        <v>3.0002854340993479</v>
      </c>
      <c r="F248" s="4">
        <f t="shared" si="17"/>
        <v>3.1406375482248055</v>
      </c>
      <c r="G248" s="4">
        <f t="shared" si="18"/>
        <v>2.8711566402250184</v>
      </c>
      <c r="I248" s="4">
        <f t="shared" si="19"/>
        <v>1.0381574193851542</v>
      </c>
    </row>
    <row r="249" spans="1: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4">
        <f t="shared" si="15"/>
        <v>3.9039707264006296E-2</v>
      </c>
      <c r="E249" s="4">
        <f t="shared" si="16"/>
        <v>2.7983210719309981</v>
      </c>
      <c r="F249" s="4">
        <f t="shared" si="17"/>
        <v>2.9058817894434328</v>
      </c>
      <c r="G249" s="4">
        <f t="shared" si="18"/>
        <v>3.3499351205102008</v>
      </c>
      <c r="I249" s="4">
        <f t="shared" si="19"/>
        <v>1.0390397072640063</v>
      </c>
    </row>
    <row r="250" spans="1: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4">
        <f t="shared" si="15"/>
        <v>3.9156098214501389E-2</v>
      </c>
      <c r="E250" s="4">
        <f t="shared" si="16"/>
        <v>2.4563021725632823</v>
      </c>
      <c r="F250" s="4">
        <f t="shared" si="17"/>
        <v>3.1981490005522031</v>
      </c>
      <c r="G250" s="4">
        <f t="shared" si="18"/>
        <v>3.5688398977741147</v>
      </c>
      <c r="I250" s="4">
        <f t="shared" si="19"/>
        <v>1.0391560982145014</v>
      </c>
    </row>
    <row r="251" spans="1: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4">
        <f t="shared" si="15"/>
        <v>4.0043855867703648E-2</v>
      </c>
      <c r="E251" s="4">
        <f t="shared" si="16"/>
        <v>2.4047907429304725</v>
      </c>
      <c r="F251" s="4">
        <f t="shared" si="17"/>
        <v>3.3646124048302912</v>
      </c>
      <c r="G251" s="4">
        <f t="shared" si="18"/>
        <v>3.484899167996367</v>
      </c>
      <c r="I251" s="4">
        <f t="shared" si="19"/>
        <v>1.0400438558677036</v>
      </c>
    </row>
    <row r="252" spans="1: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4">
        <f t="shared" si="15"/>
        <v>3.8562056995023797E-2</v>
      </c>
      <c r="E252" s="4">
        <f t="shared" si="16"/>
        <v>3.2937894454629113</v>
      </c>
      <c r="F252" s="4">
        <f t="shared" si="17"/>
        <v>2.8400257408298297</v>
      </c>
      <c r="G252" s="4">
        <f t="shared" si="18"/>
        <v>2.9045379611762145</v>
      </c>
      <c r="I252" s="4">
        <f t="shared" si="19"/>
        <v>1.0385620569950238</v>
      </c>
    </row>
    <row r="253" spans="1: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4">
        <f t="shared" si="15"/>
        <v>3.9336625842505857E-2</v>
      </c>
      <c r="E253" s="4">
        <f t="shared" si="16"/>
        <v>2.2229594823011998</v>
      </c>
      <c r="F253" s="4">
        <f t="shared" si="17"/>
        <v>3.624434207533791</v>
      </c>
      <c r="G253" s="4">
        <f t="shared" si="18"/>
        <v>3.6463863827038083</v>
      </c>
      <c r="I253" s="4">
        <f t="shared" si="19"/>
        <v>1.0393366258425059</v>
      </c>
    </row>
    <row r="254" spans="1: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4">
        <f t="shared" si="15"/>
        <v>2.8628096805180192E-2</v>
      </c>
      <c r="E254" s="4">
        <f t="shared" si="16"/>
        <v>3.4606295487983512</v>
      </c>
      <c r="F254" s="4">
        <f t="shared" si="17"/>
        <v>3.6744787787888331</v>
      </c>
      <c r="G254" s="4">
        <f t="shared" si="18"/>
        <v>2.2784866950042635</v>
      </c>
      <c r="I254" s="4">
        <f t="shared" si="19"/>
        <v>1.0286280968051802</v>
      </c>
    </row>
    <row r="255" spans="1: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4">
        <f t="shared" si="15"/>
        <v>2.8327127365809224E-2</v>
      </c>
      <c r="E255" s="4">
        <f t="shared" si="16"/>
        <v>2.1841341081467087</v>
      </c>
      <c r="F255" s="4">
        <f t="shared" si="17"/>
        <v>3.7159642353092068</v>
      </c>
      <c r="G255" s="4">
        <f t="shared" si="18"/>
        <v>3.6624200916767511</v>
      </c>
      <c r="I255" s="4">
        <f t="shared" si="19"/>
        <v>1.0283271273658092</v>
      </c>
    </row>
    <row r="256" spans="1: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4">
        <f t="shared" si="15"/>
        <v>2.6838956940890002E-2</v>
      </c>
      <c r="E256" s="4">
        <f t="shared" si="16"/>
        <v>2.4631061165319634</v>
      </c>
      <c r="F256" s="4">
        <f t="shared" si="17"/>
        <v>3.4428755500189796</v>
      </c>
      <c r="G256" s="4">
        <f t="shared" si="18"/>
        <v>3.2943102407481306</v>
      </c>
      <c r="I256" s="4">
        <f t="shared" si="19"/>
        <v>1.02683895694089</v>
      </c>
    </row>
    <row r="257" spans="1: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4">
        <f t="shared" si="15"/>
        <v>3.1993030825960167E-2</v>
      </c>
      <c r="E257" s="4">
        <f t="shared" si="16"/>
        <v>1.9184632035092268</v>
      </c>
      <c r="F257" s="4">
        <f t="shared" si="17"/>
        <v>4.1237077121363086</v>
      </c>
      <c r="G257" s="4">
        <f t="shared" si="18"/>
        <v>4.2328179097195502</v>
      </c>
      <c r="I257" s="4">
        <f t="shared" si="19"/>
        <v>1.0319930308259602</v>
      </c>
    </row>
    <row r="258" spans="1: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4">
        <f t="shared" si="15"/>
        <v>2.4657803888316732E-2</v>
      </c>
      <c r="E258" s="4">
        <f t="shared" si="16"/>
        <v>6.3998191156045081</v>
      </c>
      <c r="F258" s="4">
        <f t="shared" si="17"/>
        <v>4.5650956764167132</v>
      </c>
      <c r="G258" s="4">
        <f t="shared" si="18"/>
        <v>1.6007885498681036</v>
      </c>
      <c r="I258" s="4">
        <f t="shared" si="19"/>
        <v>1.0246578038883167</v>
      </c>
    </row>
    <row r="259" spans="1: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4">
        <f t="shared" ref="D259:D322" si="20">IF(A259="","",((1/A259)+(1/B259)+(1/C259))-1)</f>
        <v>2.7200850257818709E-2</v>
      </c>
      <c r="E259" s="4">
        <f t="shared" ref="E259:E322" si="21">IF(A259="","",(3*A259)/(3-($D259*A259)))</f>
        <v>1.5309605254280763</v>
      </c>
      <c r="F259" s="4">
        <f t="shared" ref="F259:F322" si="22">IF(B259="","",(3*B259)/(3-($D259*B259)))</f>
        <v>5.0402735603745326</v>
      </c>
      <c r="G259" s="4">
        <f t="shared" ref="G259:G322" si="23">IF(C259="","",(3*C259)/(3-($D259*C259)))</f>
        <v>6.7379376570589073</v>
      </c>
      <c r="I259" s="4">
        <f t="shared" ref="I259:I322" si="24">IF(A259="","",D259+1)</f>
        <v>1.0272008502578187</v>
      </c>
    </row>
    <row r="260" spans="1: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4">
        <f t="shared" si="20"/>
        <v>5.3122883567488177E-2</v>
      </c>
      <c r="E260" s="4">
        <f t="shared" si="21"/>
        <v>1.1322550007114554</v>
      </c>
      <c r="F260" s="4">
        <f t="shared" si="22"/>
        <v>12.107523303662944</v>
      </c>
      <c r="G260" s="4">
        <f t="shared" si="23"/>
        <v>29.228269541471388</v>
      </c>
      <c r="I260" s="4">
        <f t="shared" si="24"/>
        <v>1.0531228835674882</v>
      </c>
    </row>
    <row r="261" spans="1: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4">
        <f t="shared" si="20"/>
        <v>2.3921530039654471E-2</v>
      </c>
      <c r="E261" s="4">
        <f t="shared" si="21"/>
        <v>4.0251748432045531</v>
      </c>
      <c r="F261" s="4">
        <f t="shared" si="22"/>
        <v>4.1424554770878963</v>
      </c>
      <c r="G261" s="4">
        <f t="shared" si="23"/>
        <v>1.9601660094161768</v>
      </c>
      <c r="I261" s="4">
        <f t="shared" si="24"/>
        <v>1.0239215300396545</v>
      </c>
    </row>
    <row r="262" spans="1: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4">
        <f t="shared" si="20"/>
        <v>2.5738545998860385E-2</v>
      </c>
      <c r="E262" s="4">
        <f t="shared" si="21"/>
        <v>5.3224290560261949</v>
      </c>
      <c r="F262" s="4">
        <f t="shared" si="22"/>
        <v>4.6590773630169222</v>
      </c>
      <c r="G262" s="4">
        <f t="shared" si="23"/>
        <v>1.6736931352624611</v>
      </c>
      <c r="I262" s="4">
        <f t="shared" si="24"/>
        <v>1.0257385459988604</v>
      </c>
    </row>
    <row r="263" spans="1: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4">
        <f t="shared" si="20"/>
        <v>4.4811053222711505E-2</v>
      </c>
      <c r="E263" s="4">
        <f t="shared" si="21"/>
        <v>2.4569788499081451</v>
      </c>
      <c r="F263" s="4">
        <f t="shared" si="22"/>
        <v>4.0286699978759772</v>
      </c>
      <c r="G263" s="4">
        <f t="shared" si="23"/>
        <v>2.9004405299952727</v>
      </c>
      <c r="I263" s="4">
        <f t="shared" si="24"/>
        <v>1.0448110532227115</v>
      </c>
    </row>
    <row r="264" spans="1: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4">
        <f t="shared" si="20"/>
        <v>2.3850610131887162E-2</v>
      </c>
      <c r="E264" s="4">
        <f t="shared" si="21"/>
        <v>4.1207144671125038</v>
      </c>
      <c r="F264" s="4">
        <f t="shared" si="22"/>
        <v>3.7696894602338737</v>
      </c>
      <c r="G264" s="4">
        <f t="shared" si="23"/>
        <v>2.0323146292585172</v>
      </c>
      <c r="I264" s="4">
        <f t="shared" si="24"/>
        <v>1.0238506101318872</v>
      </c>
    </row>
    <row r="265" spans="1: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4">
        <f t="shared" si="20"/>
        <v>5.5581810651748054E-2</v>
      </c>
      <c r="E265" s="4">
        <f t="shared" si="21"/>
        <v>1.9156601122049717</v>
      </c>
      <c r="F265" s="4">
        <f t="shared" si="22"/>
        <v>3.187772790946048</v>
      </c>
      <c r="G265" s="4">
        <f t="shared" si="23"/>
        <v>6.0868686384241917</v>
      </c>
      <c r="I265" s="4">
        <f t="shared" si="24"/>
        <v>1.0555818106517481</v>
      </c>
    </row>
    <row r="266" spans="1: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4">
        <f t="shared" si="20"/>
        <v>4.9158795243074316E-2</v>
      </c>
      <c r="E266" s="4">
        <f t="shared" si="21"/>
        <v>3.4774734159686584</v>
      </c>
      <c r="F266" s="4">
        <f t="shared" si="22"/>
        <v>3.221534068305044</v>
      </c>
      <c r="G266" s="4">
        <f t="shared" si="23"/>
        <v>2.4874150679824862</v>
      </c>
      <c r="I266" s="4">
        <f t="shared" si="24"/>
        <v>1.0491587952430743</v>
      </c>
    </row>
    <row r="267" spans="1: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4">
        <f t="shared" si="20"/>
        <v>5.8921879697483304E-2</v>
      </c>
      <c r="E267" s="4">
        <f t="shared" si="21"/>
        <v>1.503101920732612</v>
      </c>
      <c r="F267" s="4">
        <f t="shared" si="22"/>
        <v>4.6370684517382843</v>
      </c>
      <c r="G267" s="4">
        <f t="shared" si="23"/>
        <v>8.3994348815159903</v>
      </c>
      <c r="I267" s="4">
        <f t="shared" si="24"/>
        <v>1.0589218796974833</v>
      </c>
    </row>
    <row r="268" spans="1: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4">
        <f t="shared" si="20"/>
        <v>4.9380478614228673E-2</v>
      </c>
      <c r="E268" s="4">
        <f t="shared" si="21"/>
        <v>5.1764269609400806</v>
      </c>
      <c r="F268" s="4">
        <f t="shared" si="22"/>
        <v>4.3852221562760398</v>
      </c>
      <c r="G268" s="4">
        <f t="shared" si="23"/>
        <v>1.7277783728754661</v>
      </c>
      <c r="I268" s="4">
        <f t="shared" si="24"/>
        <v>1.0493804786142287</v>
      </c>
    </row>
    <row r="269" spans="1: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4">
        <f t="shared" si="20"/>
        <v>3.4415299632719609E-2</v>
      </c>
      <c r="E269" s="4">
        <f t="shared" si="21"/>
        <v>1.2990754434698768</v>
      </c>
      <c r="F269" s="4">
        <f t="shared" si="22"/>
        <v>6.5821117070961188</v>
      </c>
      <c r="G269" s="4">
        <f t="shared" si="23"/>
        <v>12.772233731482622</v>
      </c>
      <c r="I269" s="4">
        <f t="shared" si="24"/>
        <v>1.0344152996327196</v>
      </c>
    </row>
    <row r="270" spans="1: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4">
        <f t="shared" si="20"/>
        <v>2.682860331849235E-2</v>
      </c>
      <c r="E270" s="4">
        <f t="shared" si="21"/>
        <v>7.0365779739286607</v>
      </c>
      <c r="F270" s="4">
        <f t="shared" si="22"/>
        <v>5.497622015361519</v>
      </c>
      <c r="G270" s="4">
        <f t="shared" si="23"/>
        <v>1.4793148023407174</v>
      </c>
      <c r="I270" s="4">
        <f t="shared" si="24"/>
        <v>1.0268286033184924</v>
      </c>
    </row>
    <row r="271" spans="1: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4">
        <f t="shared" si="20"/>
        <v>2.8053438088263105E-2</v>
      </c>
      <c r="E271" s="4">
        <f t="shared" si="21"/>
        <v>2.3192305420881585</v>
      </c>
      <c r="F271" s="4">
        <f t="shared" si="22"/>
        <v>3.4583370391514023</v>
      </c>
      <c r="G271" s="4">
        <f t="shared" si="23"/>
        <v>3.5756913700653712</v>
      </c>
      <c r="I271" s="4">
        <f t="shared" si="24"/>
        <v>1.0280534380882631</v>
      </c>
    </row>
    <row r="272" spans="1: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4">
        <f t="shared" si="20"/>
        <v>2.7765338110165683E-2</v>
      </c>
      <c r="E272" s="4">
        <f t="shared" si="21"/>
        <v>2.580177172936192</v>
      </c>
      <c r="F272" s="4">
        <f t="shared" si="22"/>
        <v>3.2870461236506379</v>
      </c>
      <c r="G272" s="4">
        <f t="shared" si="23"/>
        <v>3.2445915402001937</v>
      </c>
      <c r="I272" s="4">
        <f t="shared" si="24"/>
        <v>1.0277653381101657</v>
      </c>
    </row>
    <row r="273" spans="1: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4">
        <f t="shared" si="20"/>
        <v>3.1818070034630441E-2</v>
      </c>
      <c r="E273" s="4">
        <f t="shared" si="21"/>
        <v>1.5965854738074501</v>
      </c>
      <c r="F273" s="4">
        <f t="shared" si="22"/>
        <v>4.0139003553609243</v>
      </c>
      <c r="G273" s="4">
        <f t="shared" si="23"/>
        <v>8.0302508033967062</v>
      </c>
      <c r="I273" s="4">
        <f t="shared" si="24"/>
        <v>1.0318180700346304</v>
      </c>
    </row>
    <row r="274" spans="1: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4">
        <f t="shared" si="20"/>
        <v>2.8003818235551758E-2</v>
      </c>
      <c r="E274" s="4">
        <f t="shared" si="21"/>
        <v>3.3835973177331211</v>
      </c>
      <c r="F274" s="4">
        <f t="shared" si="22"/>
        <v>3.1393798668839787</v>
      </c>
      <c r="G274" s="4">
        <f t="shared" si="23"/>
        <v>2.5911950973306008</v>
      </c>
      <c r="I274" s="4">
        <f t="shared" si="24"/>
        <v>1.0280038182355518</v>
      </c>
    </row>
    <row r="275" spans="1: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4">
        <f t="shared" si="20"/>
        <v>3.0550250808443424E-2</v>
      </c>
      <c r="E275" s="4">
        <f t="shared" si="21"/>
        <v>1.6161684055736474</v>
      </c>
      <c r="F275" s="4">
        <f t="shared" si="22"/>
        <v>3.8988900875619645</v>
      </c>
      <c r="G275" s="4">
        <f t="shared" si="23"/>
        <v>8.0147889144365383</v>
      </c>
      <c r="I275" s="4">
        <f t="shared" si="24"/>
        <v>1.0305502508084434</v>
      </c>
    </row>
    <row r="276" spans="1: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4">
        <f t="shared" si="20"/>
        <v>2.8175091829539145E-2</v>
      </c>
      <c r="E276" s="4">
        <f t="shared" si="21"/>
        <v>3.1505421506968929</v>
      </c>
      <c r="F276" s="4">
        <f t="shared" si="22"/>
        <v>3.565527938656293</v>
      </c>
      <c r="G276" s="4">
        <f t="shared" si="23"/>
        <v>2.4867522225033376</v>
      </c>
      <c r="I276" s="4">
        <f t="shared" si="24"/>
        <v>1.0281750918295391</v>
      </c>
    </row>
    <row r="277" spans="1: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4">
        <f t="shared" si="20"/>
        <v>3.2109423759264955E-2</v>
      </c>
      <c r="E277" s="4">
        <f t="shared" si="21"/>
        <v>1.6693015024301847</v>
      </c>
      <c r="F277" s="4">
        <f t="shared" si="22"/>
        <v>4.5514209350796246</v>
      </c>
      <c r="G277" s="4">
        <f t="shared" si="23"/>
        <v>5.5176846692923194</v>
      </c>
      <c r="I277" s="4">
        <f t="shared" si="24"/>
        <v>1.032109423759265</v>
      </c>
    </row>
    <row r="278" spans="1: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4">
        <f t="shared" si="20"/>
        <v>2.771411594941009E-2</v>
      </c>
      <c r="E278" s="4">
        <f t="shared" si="21"/>
        <v>3.7238436413444322</v>
      </c>
      <c r="F278" s="4">
        <f t="shared" si="22"/>
        <v>3.9919805726548825</v>
      </c>
      <c r="G278" s="4">
        <f t="shared" si="23"/>
        <v>2.079183457363885</v>
      </c>
      <c r="I278" s="4">
        <f t="shared" si="24"/>
        <v>1.0277141159494101</v>
      </c>
    </row>
    <row r="279" spans="1: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4">
        <f t="shared" si="20"/>
        <v>3.8620512758118952E-2</v>
      </c>
      <c r="E279" s="4">
        <f t="shared" si="21"/>
        <v>2.423311809995278</v>
      </c>
      <c r="F279" s="4">
        <f t="shared" si="22"/>
        <v>3.5884521209856883</v>
      </c>
      <c r="G279" s="4">
        <f t="shared" si="23"/>
        <v>3.2397068411696637</v>
      </c>
      <c r="I279" s="4">
        <f t="shared" si="24"/>
        <v>1.038620512758119</v>
      </c>
    </row>
    <row r="280" spans="1: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4">
        <f t="shared" si="20"/>
        <v>3.910837504642739E-2</v>
      </c>
      <c r="E280" s="4">
        <f t="shared" si="21"/>
        <v>3.0788014980293896</v>
      </c>
      <c r="F280" s="4">
        <f t="shared" si="22"/>
        <v>3.7552552366954854</v>
      </c>
      <c r="G280" s="4">
        <f t="shared" si="23"/>
        <v>2.445556990382046</v>
      </c>
      <c r="I280" s="4">
        <f t="shared" si="24"/>
        <v>1.0391083750464274</v>
      </c>
    </row>
    <row r="281" spans="1: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4">
        <f t="shared" si="20"/>
        <v>3.8313302517686942E-2</v>
      </c>
      <c r="E281" s="4">
        <f t="shared" si="21"/>
        <v>2.6251563878477939</v>
      </c>
      <c r="F281" s="4">
        <f t="shared" si="22"/>
        <v>3.6747253090489411</v>
      </c>
      <c r="G281" s="4">
        <f t="shared" si="23"/>
        <v>2.882333385484884</v>
      </c>
      <c r="I281" s="4">
        <f t="shared" si="24"/>
        <v>1.0383133025176869</v>
      </c>
    </row>
    <row r="282" spans="1: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4">
        <f t="shared" si="20"/>
        <v>3.9257362985326116E-2</v>
      </c>
      <c r="E282" s="4">
        <f t="shared" si="21"/>
        <v>2.3713719196371779</v>
      </c>
      <c r="F282" s="4">
        <f t="shared" si="22"/>
        <v>3.6240871613099102</v>
      </c>
      <c r="G282" s="4">
        <f t="shared" si="23"/>
        <v>3.307188622798976</v>
      </c>
      <c r="I282" s="4">
        <f t="shared" si="24"/>
        <v>1.0392573629853261</v>
      </c>
    </row>
    <row r="283" spans="1: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4">
        <f t="shared" si="20"/>
        <v>5.0308023198584184E-2</v>
      </c>
      <c r="E283" s="4">
        <f t="shared" si="21"/>
        <v>2.4897875092611113</v>
      </c>
      <c r="F283" s="4">
        <f t="shared" si="22"/>
        <v>4.3105886389522716</v>
      </c>
      <c r="G283" s="4">
        <f t="shared" si="23"/>
        <v>2.7294630862694382</v>
      </c>
      <c r="I283" s="4">
        <f t="shared" si="24"/>
        <v>1.0503080231985842</v>
      </c>
    </row>
    <row r="284" spans="1: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4">
        <f t="shared" si="20"/>
        <v>5.0927190839180625E-2</v>
      </c>
      <c r="E284" s="4">
        <f t="shared" si="21"/>
        <v>2.1991439998209494</v>
      </c>
      <c r="F284" s="4">
        <f t="shared" si="22"/>
        <v>4.1192179196119909</v>
      </c>
      <c r="G284" s="4">
        <f t="shared" si="23"/>
        <v>3.305642105916939</v>
      </c>
      <c r="I284" s="4">
        <f t="shared" si="24"/>
        <v>1.0509271908391806</v>
      </c>
    </row>
    <row r="285" spans="1: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4">
        <f t="shared" si="20"/>
        <v>5.1306363531517407E-2</v>
      </c>
      <c r="E285" s="4">
        <f t="shared" si="21"/>
        <v>4.3513931117617979</v>
      </c>
      <c r="F285" s="4">
        <f t="shared" si="22"/>
        <v>4.0526829071041117</v>
      </c>
      <c r="G285" s="4">
        <f t="shared" si="23"/>
        <v>1.9104444056977132</v>
      </c>
      <c r="I285" s="4">
        <f t="shared" si="24"/>
        <v>1.0513063635315174</v>
      </c>
    </row>
    <row r="286" spans="1: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4">
        <f t="shared" si="20"/>
        <v>5.5099870889344649E-2</v>
      </c>
      <c r="E286" s="4">
        <f t="shared" si="21"/>
        <v>1.7015658317000149</v>
      </c>
      <c r="F286" s="4">
        <f t="shared" si="22"/>
        <v>4.3055207368248958</v>
      </c>
      <c r="G286" s="4">
        <f t="shared" si="23"/>
        <v>5.5541338582677175</v>
      </c>
      <c r="I286" s="4">
        <f t="shared" si="24"/>
        <v>1.0550998708893446</v>
      </c>
    </row>
    <row r="287" spans="1: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4">
        <f t="shared" si="20"/>
        <v>5.1274433010110698E-2</v>
      </c>
      <c r="E287" s="4">
        <f t="shared" si="21"/>
        <v>2.3399860952126796</v>
      </c>
      <c r="F287" s="4">
        <f t="shared" si="22"/>
        <v>4.144107953485479</v>
      </c>
      <c r="G287" s="4">
        <f t="shared" si="23"/>
        <v>3.018042661111362</v>
      </c>
      <c r="I287" s="4">
        <f t="shared" si="24"/>
        <v>1.0512744330101107</v>
      </c>
    </row>
    <row r="288" spans="1: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4">
        <f t="shared" si="20"/>
        <v>5.4392214398173877E-2</v>
      </c>
      <c r="E288" s="4">
        <f t="shared" si="21"/>
        <v>1.7647123697323883</v>
      </c>
      <c r="F288" s="4">
        <f t="shared" si="22"/>
        <v>4.9947586695498405</v>
      </c>
      <c r="G288" s="4">
        <f t="shared" si="23"/>
        <v>4.2895342395978266</v>
      </c>
      <c r="I288" s="4">
        <f t="shared" si="24"/>
        <v>1.0543922143981739</v>
      </c>
    </row>
    <row r="289" spans="1: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4">
        <f t="shared" si="20"/>
        <v>5.1953520455342517E-2</v>
      </c>
      <c r="E289" s="4">
        <f t="shared" si="21"/>
        <v>2.0395826993111252</v>
      </c>
      <c r="F289" s="4">
        <f t="shared" si="22"/>
        <v>4.5993094510572536</v>
      </c>
      <c r="G289" s="4">
        <f t="shared" si="23"/>
        <v>3.421380471961275</v>
      </c>
      <c r="I289" s="4">
        <f t="shared" si="24"/>
        <v>1.0519535204553425</v>
      </c>
    </row>
    <row r="290" spans="1: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4">
        <f t="shared" si="20"/>
        <v>6.0716994039250682E-2</v>
      </c>
      <c r="E290" s="4">
        <f t="shared" si="21"/>
        <v>1.1878883368393045</v>
      </c>
      <c r="F290" s="4">
        <f t="shared" si="22"/>
        <v>8.9815021992558606</v>
      </c>
      <c r="G290" s="4">
        <f t="shared" si="23"/>
        <v>21.353795102171674</v>
      </c>
      <c r="I290" s="4">
        <f t="shared" si="24"/>
        <v>1.0607169940392507</v>
      </c>
    </row>
    <row r="291" spans="1: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4">
        <f t="shared" si="20"/>
        <v>5.080692279154575E-2</v>
      </c>
      <c r="E291" s="4">
        <f t="shared" si="21"/>
        <v>2.0594059456553153</v>
      </c>
      <c r="F291" s="4">
        <f t="shared" si="22"/>
        <v>4.4521565137015671</v>
      </c>
      <c r="G291" s="4">
        <f t="shared" si="23"/>
        <v>3.4505029198454418</v>
      </c>
      <c r="I291" s="4">
        <f t="shared" si="24"/>
        <v>1.0508069227915457</v>
      </c>
    </row>
    <row r="292" spans="1: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4">
        <f t="shared" si="20"/>
        <v>5.0298743929336975E-2</v>
      </c>
      <c r="E292" s="4">
        <f t="shared" si="21"/>
        <v>2.8170524665848586</v>
      </c>
      <c r="F292" s="4">
        <f t="shared" si="22"/>
        <v>3.8199244224222269</v>
      </c>
      <c r="G292" s="4">
        <f t="shared" si="23"/>
        <v>2.6093735082564908</v>
      </c>
      <c r="I292" s="4">
        <f t="shared" si="24"/>
        <v>1.050298743929337</v>
      </c>
    </row>
    <row r="293" spans="1: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4">
        <f t="shared" si="20"/>
        <v>3.0499947594591736E-2</v>
      </c>
      <c r="E293" s="4">
        <f t="shared" si="21"/>
        <v>1.7816993464052286</v>
      </c>
      <c r="F293" s="4">
        <f t="shared" si="22"/>
        <v>4.2347980470483799</v>
      </c>
      <c r="G293" s="4">
        <f t="shared" si="23"/>
        <v>4.9358510087946197</v>
      </c>
      <c r="I293" s="4">
        <f t="shared" si="24"/>
        <v>1.0304999475945917</v>
      </c>
    </row>
    <row r="294" spans="1: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4">
        <f t="shared" si="20"/>
        <v>3.2081984367209104E-2</v>
      </c>
      <c r="E294" s="4">
        <f t="shared" si="21"/>
        <v>7.0549210989174327</v>
      </c>
      <c r="F294" s="4">
        <f t="shared" si="22"/>
        <v>4.837992338336349</v>
      </c>
      <c r="G294" s="4">
        <f t="shared" si="23"/>
        <v>1.5347835811042039</v>
      </c>
      <c r="I294" s="4">
        <f t="shared" si="24"/>
        <v>1.0320819843672091</v>
      </c>
    </row>
    <row r="295" spans="1: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4">
        <f t="shared" si="20"/>
        <v>3.033143039864683E-2</v>
      </c>
      <c r="E295" s="4">
        <f t="shared" si="21"/>
        <v>1.8229920608980748</v>
      </c>
      <c r="F295" s="4">
        <f t="shared" si="22"/>
        <v>3.9626447062705714</v>
      </c>
      <c r="G295" s="4">
        <f t="shared" si="23"/>
        <v>5.022739344341268</v>
      </c>
      <c r="I295" s="4">
        <f t="shared" si="24"/>
        <v>1.0303314303986468</v>
      </c>
    </row>
    <row r="296" spans="1: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4">
        <f t="shared" si="20"/>
        <v>2.9453811541006791E-2</v>
      </c>
      <c r="E296" s="4">
        <f t="shared" si="21"/>
        <v>1.8220203821594656</v>
      </c>
      <c r="F296" s="4">
        <f t="shared" si="22"/>
        <v>3.7641509989015831</v>
      </c>
      <c r="G296" s="4">
        <f t="shared" si="23"/>
        <v>5.3909935946326799</v>
      </c>
      <c r="I296" s="4">
        <f t="shared" si="24"/>
        <v>1.0294538115410068</v>
      </c>
    </row>
    <row r="297" spans="1: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4">
        <f t="shared" si="20"/>
        <v>2.8134537121461412E-2</v>
      </c>
      <c r="E297" s="4">
        <f t="shared" si="21"/>
        <v>2.3715997867980989</v>
      </c>
      <c r="F297" s="4">
        <f t="shared" si="22"/>
        <v>3.5013138647385529</v>
      </c>
      <c r="G297" s="4">
        <f t="shared" si="23"/>
        <v>3.4160399349347919</v>
      </c>
      <c r="I297" s="4">
        <f t="shared" si="24"/>
        <v>1.0281345371214614</v>
      </c>
    </row>
    <row r="298" spans="1: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4">
        <f t="shared" si="20"/>
        <v>2.3031719555198116E-2</v>
      </c>
      <c r="E298" s="4">
        <f t="shared" si="21"/>
        <v>2.934661385097217</v>
      </c>
      <c r="F298" s="4">
        <f t="shared" si="22"/>
        <v>3.6600322456779173</v>
      </c>
      <c r="G298" s="4">
        <f t="shared" si="23"/>
        <v>2.5905155432801243</v>
      </c>
      <c r="I298" s="4">
        <f t="shared" si="24"/>
        <v>1.0230317195551981</v>
      </c>
    </row>
    <row r="299" spans="1: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4">
        <f t="shared" si="20"/>
        <v>3.6264753241148195E-2</v>
      </c>
      <c r="E299" s="4">
        <f t="shared" si="21"/>
        <v>1.6315562587317103</v>
      </c>
      <c r="F299" s="4">
        <f t="shared" si="22"/>
        <v>4.5135191665912231</v>
      </c>
      <c r="G299" s="4">
        <f t="shared" si="23"/>
        <v>6.0411410520509952</v>
      </c>
      <c r="I299" s="4">
        <f t="shared" si="24"/>
        <v>1.0362647532411482</v>
      </c>
    </row>
    <row r="300" spans="1: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4">
        <f t="shared" si="20"/>
        <v>3.8530534730928823E-2</v>
      </c>
      <c r="E300" s="4">
        <f t="shared" si="21"/>
        <v>1.7483990476300932</v>
      </c>
      <c r="F300" s="4">
        <f t="shared" si="22"/>
        <v>3.8075137021147629</v>
      </c>
      <c r="G300" s="4">
        <f t="shared" si="23"/>
        <v>6.0455980337674111</v>
      </c>
      <c r="I300" s="4">
        <f t="shared" si="24"/>
        <v>1.0385305347309288</v>
      </c>
    </row>
    <row r="301" spans="1: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4">
        <f t="shared" si="20"/>
        <v>2.2797334629658383E-2</v>
      </c>
      <c r="E301" s="4">
        <f t="shared" si="21"/>
        <v>3.1118886709261648</v>
      </c>
      <c r="F301" s="4">
        <f t="shared" si="22"/>
        <v>3.976645226691395</v>
      </c>
      <c r="G301" s="4">
        <f t="shared" si="23"/>
        <v>2.3409144001720832</v>
      </c>
      <c r="I301" s="4">
        <f t="shared" si="24"/>
        <v>1.0227973346296584</v>
      </c>
    </row>
    <row r="302" spans="1: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4">
        <f t="shared" si="20"/>
        <v>3.2616763348267463E-2</v>
      </c>
      <c r="E302" s="4">
        <f t="shared" si="21"/>
        <v>3.4873973269108185</v>
      </c>
      <c r="F302" s="4">
        <f t="shared" si="22"/>
        <v>3.0264083739961509</v>
      </c>
      <c r="G302" s="4">
        <f t="shared" si="23"/>
        <v>2.6121354965069563</v>
      </c>
      <c r="I302" s="4">
        <f t="shared" si="24"/>
        <v>1.0326167633482675</v>
      </c>
    </row>
    <row r="303" spans="1: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4">
        <f t="shared" si="20"/>
        <v>3.3349886394480777E-2</v>
      </c>
      <c r="E303" s="4">
        <f t="shared" si="21"/>
        <v>2.5291648351383182</v>
      </c>
      <c r="F303" s="4">
        <f t="shared" si="22"/>
        <v>3.0928007380781541</v>
      </c>
      <c r="G303" s="4">
        <f t="shared" si="23"/>
        <v>3.5551632927986772</v>
      </c>
      <c r="I303" s="4">
        <f t="shared" si="24"/>
        <v>1.0333498863944808</v>
      </c>
    </row>
    <row r="304" spans="1: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4">
        <f t="shared" si="20"/>
        <v>3.2937269364784472E-2</v>
      </c>
      <c r="E304" s="4">
        <f t="shared" si="21"/>
        <v>2.3911691660675034</v>
      </c>
      <c r="F304" s="4">
        <f t="shared" si="22"/>
        <v>2.9847033524219651</v>
      </c>
      <c r="G304" s="4">
        <f t="shared" si="23"/>
        <v>4.0526377835259746</v>
      </c>
      <c r="I304" s="4">
        <f t="shared" si="24"/>
        <v>1.0329372693647845</v>
      </c>
    </row>
    <row r="305" spans="1: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4">
        <f t="shared" si="20"/>
        <v>3.7887210778104086E-2</v>
      </c>
      <c r="E305" s="4">
        <f t="shared" si="21"/>
        <v>1.6955458585066001</v>
      </c>
      <c r="F305" s="4">
        <f t="shared" si="22"/>
        <v>4.0025917367205421</v>
      </c>
      <c r="G305" s="4">
        <f t="shared" si="23"/>
        <v>6.2351404769902281</v>
      </c>
      <c r="I305" s="4">
        <f t="shared" si="24"/>
        <v>1.0378872107781041</v>
      </c>
    </row>
    <row r="306" spans="1: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4">
        <f t="shared" si="20"/>
        <v>3.8653061840656644E-2</v>
      </c>
      <c r="E306" s="4">
        <f t="shared" si="21"/>
        <v>3.7641081868015007</v>
      </c>
      <c r="F306" s="4">
        <f t="shared" si="22"/>
        <v>3.5448309855688511</v>
      </c>
      <c r="G306" s="4">
        <f t="shared" si="23"/>
        <v>2.2112547665189197</v>
      </c>
      <c r="I306" s="4">
        <f t="shared" si="24"/>
        <v>1.0386530618406566</v>
      </c>
    </row>
    <row r="307" spans="1: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4">
        <f t="shared" si="20"/>
        <v>3.7704555506413051E-2</v>
      </c>
      <c r="E307" s="4">
        <f t="shared" si="21"/>
        <v>2.7520032457652905</v>
      </c>
      <c r="F307" s="4">
        <f t="shared" si="22"/>
        <v>3.5517737923812009</v>
      </c>
      <c r="G307" s="4">
        <f t="shared" si="23"/>
        <v>2.8162756902636494</v>
      </c>
      <c r="I307" s="4">
        <f t="shared" si="24"/>
        <v>1.0377045555064131</v>
      </c>
    </row>
    <row r="308" spans="1: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4">
        <f t="shared" si="20"/>
        <v>4.5589155674429449E-2</v>
      </c>
      <c r="E308" s="4">
        <f t="shared" si="21"/>
        <v>6.49315432388026</v>
      </c>
      <c r="F308" s="4">
        <f t="shared" si="22"/>
        <v>5.0267327405813376</v>
      </c>
      <c r="G308" s="4">
        <f t="shared" si="23"/>
        <v>1.545463031890806</v>
      </c>
      <c r="I308" s="4">
        <f t="shared" si="24"/>
        <v>1.0455891556744294</v>
      </c>
    </row>
    <row r="309" spans="1: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4">
        <f t="shared" si="20"/>
        <v>3.8234051542036518E-2</v>
      </c>
      <c r="E309" s="4">
        <f t="shared" si="21"/>
        <v>2.7212109599540146</v>
      </c>
      <c r="F309" s="4">
        <f t="shared" si="22"/>
        <v>3.773113708820405</v>
      </c>
      <c r="G309" s="4">
        <f t="shared" si="23"/>
        <v>2.7212109599540146</v>
      </c>
      <c r="I309" s="4">
        <f t="shared" si="24"/>
        <v>1.0382340515420365</v>
      </c>
    </row>
    <row r="310" spans="1: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4">
        <f t="shared" si="20"/>
        <v>2.7443915642673566E-2</v>
      </c>
      <c r="E310" s="4">
        <f t="shared" si="21"/>
        <v>3.0212568148174896</v>
      </c>
      <c r="F310" s="4">
        <f t="shared" si="22"/>
        <v>4.1088469611971083</v>
      </c>
      <c r="G310" s="4">
        <f t="shared" si="23"/>
        <v>2.3494328550972852</v>
      </c>
      <c r="I310" s="4">
        <f t="shared" si="24"/>
        <v>1.0274439156426736</v>
      </c>
    </row>
    <row r="311" spans="1: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4">
        <f t="shared" si="20"/>
        <v>2.884509802083346E-2</v>
      </c>
      <c r="E311" s="4">
        <f t="shared" si="21"/>
        <v>2.1120361030061789</v>
      </c>
      <c r="F311" s="4">
        <f t="shared" si="22"/>
        <v>3.654021378348415</v>
      </c>
      <c r="G311" s="4">
        <f t="shared" si="23"/>
        <v>3.9548802123812243</v>
      </c>
      <c r="I311" s="4">
        <f t="shared" si="24"/>
        <v>1.0288450980208335</v>
      </c>
    </row>
    <row r="312" spans="1: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4">
        <f t="shared" si="20"/>
        <v>3.8640380172479949E-2</v>
      </c>
      <c r="E312" s="4">
        <f t="shared" si="21"/>
        <v>1.4464553500576052</v>
      </c>
      <c r="F312" s="4">
        <f t="shared" si="22"/>
        <v>5.298496734568392</v>
      </c>
      <c r="G312" s="4">
        <f t="shared" si="23"/>
        <v>8.3387536545554664</v>
      </c>
      <c r="I312" s="4">
        <f t="shared" si="24"/>
        <v>1.0386403801724799</v>
      </c>
    </row>
    <row r="313" spans="1: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4">
        <f t="shared" si="20"/>
        <v>2.6996697621898491E-2</v>
      </c>
      <c r="E313" s="4">
        <f t="shared" si="21"/>
        <v>2.9039546791525344</v>
      </c>
      <c r="F313" s="4">
        <f t="shared" si="22"/>
        <v>3.9774436393466694</v>
      </c>
      <c r="G313" s="4">
        <f t="shared" si="23"/>
        <v>2.4738743941042327</v>
      </c>
      <c r="I313" s="4">
        <f t="shared" si="24"/>
        <v>1.0269966976218985</v>
      </c>
    </row>
    <row r="314" spans="1: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4">
        <f t="shared" si="20"/>
        <v>2.3507491258071944E-2</v>
      </c>
      <c r="E314" s="4">
        <f t="shared" si="21"/>
        <v>4.1934068286417636</v>
      </c>
      <c r="F314" s="4">
        <f t="shared" si="22"/>
        <v>3.9803921568627452</v>
      </c>
      <c r="G314" s="4">
        <f t="shared" si="23"/>
        <v>1.9596358725553946</v>
      </c>
      <c r="I314" s="4">
        <f t="shared" si="24"/>
        <v>1.0235074912580719</v>
      </c>
    </row>
    <row r="315" spans="1: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4">
        <f t="shared" si="20"/>
        <v>1.9326519916142537E-2</v>
      </c>
      <c r="E315" s="4">
        <f t="shared" si="21"/>
        <v>3.2465083303792985</v>
      </c>
      <c r="F315" s="4">
        <f t="shared" si="22"/>
        <v>3.9374032674118653</v>
      </c>
      <c r="G315" s="4">
        <f t="shared" si="23"/>
        <v>2.2830931844243905</v>
      </c>
      <c r="I315" s="4">
        <f t="shared" si="24"/>
        <v>1.0193265199161425</v>
      </c>
    </row>
    <row r="316" spans="1: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4">
        <f t="shared" si="20"/>
        <v>3.74295994993743E-2</v>
      </c>
      <c r="E316" s="4">
        <f t="shared" si="21"/>
        <v>1.9251562382350724</v>
      </c>
      <c r="F316" s="4">
        <f t="shared" si="22"/>
        <v>4.2988286723084688</v>
      </c>
      <c r="G316" s="4">
        <f t="shared" si="23"/>
        <v>4.0332316752550215</v>
      </c>
      <c r="I316" s="4">
        <f t="shared" si="24"/>
        <v>1.0374295994993743</v>
      </c>
    </row>
    <row r="317" spans="1: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4">
        <f t="shared" si="20"/>
        <v>1.8756109481915972E-2</v>
      </c>
      <c r="E317" s="4">
        <f t="shared" si="21"/>
        <v>3.2653278361484244</v>
      </c>
      <c r="F317" s="4">
        <f t="shared" si="22"/>
        <v>3.3695189734440398</v>
      </c>
      <c r="G317" s="4">
        <f t="shared" si="23"/>
        <v>2.5190581234289229</v>
      </c>
      <c r="I317" s="4">
        <f t="shared" si="24"/>
        <v>1.018756109481916</v>
      </c>
    </row>
    <row r="318" spans="1: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4">
        <f t="shared" si="20"/>
        <v>2.3128649002192025E-2</v>
      </c>
      <c r="E318" s="4">
        <f t="shared" si="21"/>
        <v>5.4171725982562258</v>
      </c>
      <c r="F318" s="4">
        <f t="shared" si="22"/>
        <v>4.458135640192264</v>
      </c>
      <c r="G318" s="4">
        <f t="shared" si="23"/>
        <v>1.6917816000339911</v>
      </c>
      <c r="I318" s="4">
        <f t="shared" si="24"/>
        <v>1.023128649002192</v>
      </c>
    </row>
    <row r="319" spans="1: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4">
        <f t="shared" si="20"/>
        <v>2.1610790061613594E-2</v>
      </c>
      <c r="E319" s="4">
        <f t="shared" si="21"/>
        <v>3.6536983795735813</v>
      </c>
      <c r="F319" s="4">
        <f t="shared" si="22"/>
        <v>3.6115775450988874</v>
      </c>
      <c r="G319" s="4">
        <f t="shared" si="23"/>
        <v>2.225102949882229</v>
      </c>
      <c r="I319" s="4">
        <f t="shared" si="24"/>
        <v>1.0216107900616136</v>
      </c>
    </row>
    <row r="320" spans="1: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4">
        <f t="shared" si="20"/>
        <v>2.6560807697473932E-2</v>
      </c>
      <c r="E320" s="4">
        <f t="shared" si="21"/>
        <v>1.6127023792168478</v>
      </c>
      <c r="F320" s="4">
        <f t="shared" si="22"/>
        <v>4.2652035336620111</v>
      </c>
      <c r="G320" s="4">
        <f t="shared" si="23"/>
        <v>6.8743931802420279</v>
      </c>
      <c r="I320" s="4">
        <f t="shared" si="24"/>
        <v>1.0265608076974739</v>
      </c>
    </row>
    <row r="321" spans="1: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4">
        <f t="shared" si="20"/>
        <v>2.2883858108007082E-2</v>
      </c>
      <c r="E321" s="4">
        <f t="shared" si="21"/>
        <v>2.1755126746628646</v>
      </c>
      <c r="F321" s="4">
        <f t="shared" si="22"/>
        <v>3.6699390127222897</v>
      </c>
      <c r="G321" s="4">
        <f t="shared" si="23"/>
        <v>3.7333751735602068</v>
      </c>
      <c r="I321" s="4">
        <f t="shared" si="24"/>
        <v>1.0228838581080071</v>
      </c>
    </row>
    <row r="322" spans="1: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4">
        <f t="shared" si="20"/>
        <v>2.1615860285350674E-2</v>
      </c>
      <c r="E322" s="4">
        <f t="shared" si="21"/>
        <v>2.3387582752919371</v>
      </c>
      <c r="F322" s="4">
        <f t="shared" si="22"/>
        <v>3.4118628902179746</v>
      </c>
      <c r="G322" s="4">
        <f t="shared" si="23"/>
        <v>3.5800249205217507</v>
      </c>
      <c r="I322" s="4">
        <f t="shared" si="24"/>
        <v>1.0216158602853507</v>
      </c>
    </row>
    <row r="323" spans="1: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4">
        <f t="shared" ref="D323:D386" si="25">IF(A323="","",((1/A323)+(1/B323)+(1/C323))-1)</f>
        <v>2.3665721681252361E-2</v>
      </c>
      <c r="E323" s="4">
        <f t="shared" ref="E323:E386" si="26">IF(A323="","",(3*A323)/(3-($D323*A323)))</f>
        <v>1.9289110794103661</v>
      </c>
      <c r="F323" s="4">
        <f t="shared" ref="F323:F386" si="27">IF(B323="","",(3*B323)/(3-($D323*B323)))</f>
        <v>3.9174311926605503</v>
      </c>
      <c r="G323" s="4">
        <f t="shared" ref="G323:G386" si="28">IF(C323="","",(3*C323)/(3-($D323*C323)))</f>
        <v>4.4188453159041394</v>
      </c>
      <c r="I323" s="4">
        <f t="shared" ref="I323:I386" si="29">IF(A323="","",D323+1)</f>
        <v>1.0236657216812524</v>
      </c>
    </row>
    <row r="324" spans="1: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4">
        <f t="shared" si="25"/>
        <v>2.7732920787070681E-2</v>
      </c>
      <c r="E324" s="4">
        <f t="shared" si="26"/>
        <v>2.9904457821135844</v>
      </c>
      <c r="F324" s="4">
        <f t="shared" si="27"/>
        <v>3.4996734688130622</v>
      </c>
      <c r="G324" s="4">
        <f t="shared" si="28"/>
        <v>2.6325436260991215</v>
      </c>
      <c r="I324" s="4">
        <f t="shared" si="29"/>
        <v>1.0277329207870707</v>
      </c>
    </row>
    <row r="325" spans="1: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4">
        <f t="shared" si="25"/>
        <v>2.9057900367696732E-2</v>
      </c>
      <c r="E325" s="4">
        <f t="shared" si="26"/>
        <v>1.96676656883914</v>
      </c>
      <c r="F325" s="4">
        <f t="shared" si="27"/>
        <v>4.0207152714566758</v>
      </c>
      <c r="G325" s="4">
        <f t="shared" si="28"/>
        <v>4.1179498488850568</v>
      </c>
      <c r="I325" s="4">
        <f t="shared" si="29"/>
        <v>1.0290579003676967</v>
      </c>
    </row>
    <row r="326" spans="1: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4">
        <f t="shared" si="25"/>
        <v>2.9815019136961052E-2</v>
      </c>
      <c r="E326" s="4">
        <f t="shared" si="26"/>
        <v>1.6361800705280114</v>
      </c>
      <c r="F326" s="4">
        <f t="shared" si="27"/>
        <v>4.5028773477359065</v>
      </c>
      <c r="G326" s="4">
        <f t="shared" si="28"/>
        <v>5.9973573658070896</v>
      </c>
      <c r="I326" s="4">
        <f t="shared" si="29"/>
        <v>1.0298150191369611</v>
      </c>
    </row>
    <row r="327" spans="1: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4">
        <f t="shared" si="25"/>
        <v>2.9115157776489431E-2</v>
      </c>
      <c r="E327" s="4">
        <f t="shared" si="26"/>
        <v>4.4002121032898032</v>
      </c>
      <c r="F327" s="4">
        <f t="shared" si="27"/>
        <v>4.2373744432244171</v>
      </c>
      <c r="G327" s="4">
        <f t="shared" si="28"/>
        <v>1.8630889179567431</v>
      </c>
      <c r="I327" s="4">
        <f t="shared" si="29"/>
        <v>1.0291151577764894</v>
      </c>
    </row>
    <row r="328" spans="1: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4">
        <f t="shared" si="25"/>
        <v>2.1971052217537146E-2</v>
      </c>
      <c r="E328" s="4">
        <f t="shared" si="26"/>
        <v>2.8377766841300915</v>
      </c>
      <c r="F328" s="4">
        <f t="shared" si="27"/>
        <v>3.4973417837434737</v>
      </c>
      <c r="G328" s="4">
        <f t="shared" si="28"/>
        <v>2.7648749820537843</v>
      </c>
      <c r="I328" s="4">
        <f t="shared" si="29"/>
        <v>1.0219710522175371</v>
      </c>
    </row>
    <row r="329" spans="1: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4">
        <f t="shared" si="25"/>
        <v>2.2703840383398344E-2</v>
      </c>
      <c r="E329" s="4">
        <f t="shared" si="26"/>
        <v>2.1339136240181675</v>
      </c>
      <c r="F329" s="4">
        <f t="shared" si="27"/>
        <v>3.8065898571776575</v>
      </c>
      <c r="G329" s="4">
        <f t="shared" si="28"/>
        <v>3.7219668833861159</v>
      </c>
      <c r="I329" s="4">
        <f t="shared" si="29"/>
        <v>1.0227038403833983</v>
      </c>
    </row>
    <row r="330" spans="1: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4">
        <f t="shared" si="25"/>
        <v>5.5778283203948398E-2</v>
      </c>
      <c r="E330" s="4">
        <f t="shared" si="26"/>
        <v>1.2692628859479005</v>
      </c>
      <c r="F330" s="4">
        <f t="shared" si="27"/>
        <v>6.5765372796948398</v>
      </c>
      <c r="G330" s="4">
        <f t="shared" si="28"/>
        <v>16.642965677511619</v>
      </c>
      <c r="I330" s="4">
        <f t="shared" si="29"/>
        <v>1.0557782832039484</v>
      </c>
    </row>
    <row r="331" spans="1: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4">
        <f t="shared" si="25"/>
        <v>5.008883455613411E-2</v>
      </c>
      <c r="E331" s="4">
        <f t="shared" si="26"/>
        <v>3.3917827776479497</v>
      </c>
      <c r="F331" s="4">
        <f t="shared" si="27"/>
        <v>3.2580897352494889</v>
      </c>
      <c r="G331" s="4">
        <f t="shared" si="28"/>
        <v>2.5110392747397712</v>
      </c>
      <c r="I331" s="4">
        <f t="shared" si="29"/>
        <v>1.0500888345561341</v>
      </c>
    </row>
    <row r="332" spans="1: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4">
        <f t="shared" si="25"/>
        <v>5.9697565372263783E-2</v>
      </c>
      <c r="E332" s="4">
        <f t="shared" si="26"/>
        <v>1.2713710732054357</v>
      </c>
      <c r="F332" s="4">
        <f t="shared" si="27"/>
        <v>6.9686651846532408</v>
      </c>
      <c r="G332" s="4">
        <f t="shared" si="28"/>
        <v>14.296319867407986</v>
      </c>
      <c r="I332" s="4">
        <f t="shared" si="29"/>
        <v>1.0596975653722638</v>
      </c>
    </row>
    <row r="333" spans="1: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4">
        <f t="shared" si="25"/>
        <v>2.432200436066001E-2</v>
      </c>
      <c r="E333" s="4">
        <f t="shared" si="26"/>
        <v>1.538964893497613</v>
      </c>
      <c r="F333" s="4">
        <f t="shared" si="27"/>
        <v>5.2329759495320021</v>
      </c>
      <c r="G333" s="4">
        <f t="shared" si="28"/>
        <v>6.2846936504333639</v>
      </c>
      <c r="I333" s="4">
        <f t="shared" si="29"/>
        <v>1.02432200436066</v>
      </c>
    </row>
    <row r="334" spans="1: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4">
        <f t="shared" si="25"/>
        <v>2.5453360356423982E-2</v>
      </c>
      <c r="E334" s="4">
        <f t="shared" si="26"/>
        <v>1.5706555383975673</v>
      </c>
      <c r="F334" s="4">
        <f t="shared" si="27"/>
        <v>4.9711881760300995</v>
      </c>
      <c r="G334" s="4">
        <f t="shared" si="28"/>
        <v>6.166596371237671</v>
      </c>
      <c r="I334" s="4">
        <f t="shared" si="29"/>
        <v>1.025453360356424</v>
      </c>
    </row>
    <row r="335" spans="1: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4">
        <f t="shared" si="25"/>
        <v>2.4020046121224548E-2</v>
      </c>
      <c r="E335" s="4">
        <f t="shared" si="26"/>
        <v>1.385194411365861</v>
      </c>
      <c r="F335" s="4">
        <f t="shared" si="27"/>
        <v>6.0384858400922443</v>
      </c>
      <c r="G335" s="4">
        <f t="shared" si="28"/>
        <v>8.8908452170009902</v>
      </c>
      <c r="I335" s="4">
        <f t="shared" si="29"/>
        <v>1.0240200461212245</v>
      </c>
    </row>
    <row r="336" spans="1: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4">
        <f t="shared" si="25"/>
        <v>2.3207521749049498E-2</v>
      </c>
      <c r="E336" s="4">
        <f t="shared" si="26"/>
        <v>2.372767976703253</v>
      </c>
      <c r="F336" s="4">
        <f t="shared" si="27"/>
        <v>3.7772378017870802</v>
      </c>
      <c r="G336" s="4">
        <f t="shared" si="28"/>
        <v>3.1866662970673461</v>
      </c>
      <c r="I336" s="4">
        <f t="shared" si="29"/>
        <v>1.0232075217490495</v>
      </c>
    </row>
    <row r="337" spans="1: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4">
        <f t="shared" si="25"/>
        <v>2.1921417719543479E-2</v>
      </c>
      <c r="E337" s="4">
        <f t="shared" si="26"/>
        <v>2.5672737555321712</v>
      </c>
      <c r="F337" s="4">
        <f t="shared" si="27"/>
        <v>3.7816906928739082</v>
      </c>
      <c r="G337" s="4">
        <f t="shared" si="28"/>
        <v>2.8897578931234413</v>
      </c>
      <c r="I337" s="4">
        <f t="shared" si="29"/>
        <v>1.0219214177195435</v>
      </c>
    </row>
    <row r="338" spans="1: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4">
        <f t="shared" si="25"/>
        <v>2.4756434225151169E-2</v>
      </c>
      <c r="E338" s="4">
        <f t="shared" si="26"/>
        <v>1.8580593435949428</v>
      </c>
      <c r="F338" s="4">
        <f t="shared" si="27"/>
        <v>4.019013728908515</v>
      </c>
      <c r="G338" s="4">
        <f t="shared" si="28"/>
        <v>4.6951267937915286</v>
      </c>
      <c r="I338" s="4">
        <f t="shared" si="29"/>
        <v>1.0247564342251512</v>
      </c>
    </row>
    <row r="339" spans="1: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4">
        <f t="shared" si="25"/>
        <v>2.2731354757132394E-2</v>
      </c>
      <c r="E339" s="4">
        <f t="shared" si="26"/>
        <v>3.4056732267088599</v>
      </c>
      <c r="F339" s="4">
        <f t="shared" si="27"/>
        <v>4.0187573383635211</v>
      </c>
      <c r="G339" s="4">
        <f t="shared" si="28"/>
        <v>2.1856052675655304</v>
      </c>
      <c r="I339" s="4">
        <f t="shared" si="29"/>
        <v>1.0227313547571324</v>
      </c>
    </row>
    <row r="340" spans="1: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4">
        <f t="shared" si="25"/>
        <v>2.7967933705638659E-2</v>
      </c>
      <c r="E340" s="4">
        <f t="shared" si="26"/>
        <v>2.4967952322051055</v>
      </c>
      <c r="F340" s="4">
        <f t="shared" si="27"/>
        <v>3.2134690530175116</v>
      </c>
      <c r="G340" s="4">
        <f t="shared" si="28"/>
        <v>3.4686523640908145</v>
      </c>
      <c r="I340" s="4">
        <f t="shared" si="29"/>
        <v>1.0279679337056387</v>
      </c>
    </row>
    <row r="341" spans="1: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4">
        <f t="shared" si="25"/>
        <v>2.7544958189390512E-2</v>
      </c>
      <c r="E341" s="4">
        <f t="shared" si="26"/>
        <v>2.2037046864847096</v>
      </c>
      <c r="F341" s="4">
        <f t="shared" si="27"/>
        <v>3.4137481433655177</v>
      </c>
      <c r="G341" s="4">
        <f t="shared" si="28"/>
        <v>3.9481132813836153</v>
      </c>
      <c r="I341" s="4">
        <f t="shared" si="29"/>
        <v>1.0275449581893905</v>
      </c>
    </row>
    <row r="342" spans="1: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4">
        <f t="shared" si="25"/>
        <v>3.4634367802677701E-2</v>
      </c>
      <c r="E342" s="4">
        <f t="shared" si="26"/>
        <v>1.155203705002305</v>
      </c>
      <c r="F342" s="4">
        <f t="shared" si="27"/>
        <v>11.279601851440589</v>
      </c>
      <c r="G342" s="4">
        <f t="shared" si="28"/>
        <v>21.883659983725586</v>
      </c>
      <c r="I342" s="4">
        <f t="shared" si="29"/>
        <v>1.0346343678026777</v>
      </c>
    </row>
    <row r="343" spans="1: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4">
        <f t="shared" si="25"/>
        <v>3.9324312051584709E-2</v>
      </c>
      <c r="E343" s="4">
        <f t="shared" si="26"/>
        <v>1.2811599074349393</v>
      </c>
      <c r="F343" s="4">
        <f t="shared" si="27"/>
        <v>7.1053990105399008</v>
      </c>
      <c r="G343" s="4">
        <f t="shared" si="28"/>
        <v>12.703371362645811</v>
      </c>
      <c r="I343" s="4">
        <f t="shared" si="29"/>
        <v>1.0393243120515847</v>
      </c>
    </row>
    <row r="344" spans="1: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4">
        <f t="shared" si="25"/>
        <v>2.9999176161056962E-2</v>
      </c>
      <c r="E344" s="4">
        <f t="shared" si="26"/>
        <v>5.7417695232833488</v>
      </c>
      <c r="F344" s="4">
        <f t="shared" si="27"/>
        <v>4.6572415580549515</v>
      </c>
      <c r="G344" s="4">
        <f t="shared" si="28"/>
        <v>1.6363444217177705</v>
      </c>
      <c r="I344" s="4">
        <f t="shared" si="29"/>
        <v>1.029999176161057</v>
      </c>
    </row>
    <row r="345" spans="1: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4">
        <f t="shared" si="25"/>
        <v>3.0150079029877208E-2</v>
      </c>
      <c r="E345" s="4">
        <f t="shared" si="26"/>
        <v>1.6985069663933869</v>
      </c>
      <c r="F345" s="4">
        <f t="shared" si="27"/>
        <v>4.5269996987703527</v>
      </c>
      <c r="G345" s="4">
        <f t="shared" si="28"/>
        <v>5.2534590344302634</v>
      </c>
      <c r="I345" s="4">
        <f t="shared" si="29"/>
        <v>1.0301500790298772</v>
      </c>
    </row>
    <row r="346" spans="1: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4">
        <f t="shared" si="25"/>
        <v>2.9648955478428496E-2</v>
      </c>
      <c r="E346" s="4">
        <f t="shared" si="26"/>
        <v>5.7602607127041079</v>
      </c>
      <c r="F346" s="4">
        <f t="shared" si="27"/>
        <v>4.4145503996413042</v>
      </c>
      <c r="G346" s="4">
        <f t="shared" si="28"/>
        <v>1.667019206773003</v>
      </c>
      <c r="I346" s="4">
        <f t="shared" si="29"/>
        <v>1.0296489554784285</v>
      </c>
    </row>
    <row r="347" spans="1: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4">
        <f t="shared" si="25"/>
        <v>3.1015320138684244E-2</v>
      </c>
      <c r="E347" s="4">
        <f t="shared" si="26"/>
        <v>4.3469533824200557</v>
      </c>
      <c r="F347" s="4">
        <f t="shared" si="27"/>
        <v>4.5767739945016626</v>
      </c>
      <c r="G347" s="4">
        <f t="shared" si="28"/>
        <v>1.8133704098496253</v>
      </c>
      <c r="I347" s="4">
        <f t="shared" si="29"/>
        <v>1.0310153201386842</v>
      </c>
    </row>
    <row r="348" spans="1: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4">
        <f t="shared" si="25"/>
        <v>3.4534933498663989E-2</v>
      </c>
      <c r="E348" s="4">
        <f t="shared" si="26"/>
        <v>1.3197502443332543</v>
      </c>
      <c r="F348" s="4">
        <f t="shared" si="27"/>
        <v>6.2034767479128821</v>
      </c>
      <c r="G348" s="4">
        <f t="shared" si="28"/>
        <v>12.333353562325522</v>
      </c>
      <c r="I348" s="4">
        <f t="shared" si="29"/>
        <v>1.034534933498664</v>
      </c>
    </row>
    <row r="349" spans="1: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4">
        <f t="shared" si="25"/>
        <v>3.2380883019356599E-2</v>
      </c>
      <c r="E349" s="4">
        <f t="shared" si="26"/>
        <v>2.7916580383061556</v>
      </c>
      <c r="F349" s="4">
        <f t="shared" si="27"/>
        <v>3.3144808718741903</v>
      </c>
      <c r="G349" s="4">
        <f t="shared" si="28"/>
        <v>2.9404537649163025</v>
      </c>
      <c r="I349" s="4">
        <f t="shared" si="29"/>
        <v>1.0323808830193566</v>
      </c>
    </row>
    <row r="350" spans="1: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4">
        <f t="shared" si="25"/>
        <v>2.4175530969619441E-2</v>
      </c>
      <c r="E350" s="4">
        <f t="shared" si="26"/>
        <v>4.5832489838871213</v>
      </c>
      <c r="F350" s="4">
        <f t="shared" si="27"/>
        <v>4.058533536185843</v>
      </c>
      <c r="G350" s="4">
        <f t="shared" si="28"/>
        <v>1.8676935226606217</v>
      </c>
      <c r="I350" s="4">
        <f t="shared" si="29"/>
        <v>1.0241755309696194</v>
      </c>
    </row>
    <row r="351" spans="1: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4">
        <f t="shared" si="25"/>
        <v>2.0916691557726574E-2</v>
      </c>
      <c r="E351" s="4">
        <f t="shared" si="26"/>
        <v>3.5560333913489686</v>
      </c>
      <c r="F351" s="4">
        <f t="shared" si="27"/>
        <v>3.0849572805725427</v>
      </c>
      <c r="G351" s="4">
        <f t="shared" si="28"/>
        <v>2.5339922698154362</v>
      </c>
      <c r="I351" s="4">
        <f t="shared" si="29"/>
        <v>1.0209166915577266</v>
      </c>
    </row>
    <row r="352" spans="1: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4">
        <f t="shared" si="25"/>
        <v>2.1356909797696666E-2</v>
      </c>
      <c r="E352" s="4">
        <f t="shared" si="26"/>
        <v>2.2246840346674412</v>
      </c>
      <c r="F352" s="4">
        <f t="shared" si="27"/>
        <v>3.2641267319950895</v>
      </c>
      <c r="G352" s="4">
        <f t="shared" si="28"/>
        <v>4.0960555924880566</v>
      </c>
      <c r="I352" s="4">
        <f t="shared" si="29"/>
        <v>1.0213569097976967</v>
      </c>
    </row>
    <row r="353" spans="1: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4">
        <f t="shared" si="25"/>
        <v>3.443830151904681E-2</v>
      </c>
      <c r="E353" s="4">
        <f t="shared" si="26"/>
        <v>2.0051144542892478</v>
      </c>
      <c r="F353" s="4">
        <f t="shared" si="27"/>
        <v>3.3435917808450752</v>
      </c>
      <c r="G353" s="4">
        <f t="shared" si="28"/>
        <v>4.9457016403280649</v>
      </c>
      <c r="I353" s="4">
        <f t="shared" si="29"/>
        <v>1.0344383015190468</v>
      </c>
    </row>
    <row r="354" spans="1: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4">
        <f t="shared" si="25"/>
        <v>3.2403557034099029E-2</v>
      </c>
      <c r="E354" s="4">
        <f t="shared" si="26"/>
        <v>2.7174895688456191</v>
      </c>
      <c r="F354" s="4">
        <f t="shared" si="27"/>
        <v>3.0364230906206497</v>
      </c>
      <c r="G354" s="4">
        <f t="shared" si="28"/>
        <v>3.3038362630781704</v>
      </c>
      <c r="I354" s="4">
        <f t="shared" si="29"/>
        <v>1.032403557034099</v>
      </c>
    </row>
    <row r="355" spans="1: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4">
        <f t="shared" si="25"/>
        <v>3.4398082665409335E-2</v>
      </c>
      <c r="E355" s="4">
        <f t="shared" si="26"/>
        <v>2.9783516012013886</v>
      </c>
      <c r="F355" s="4">
        <f t="shared" si="27"/>
        <v>3.1390573290304009</v>
      </c>
      <c r="G355" s="4">
        <f t="shared" si="28"/>
        <v>2.8928754096497369</v>
      </c>
      <c r="I355" s="4">
        <f t="shared" si="29"/>
        <v>1.0343980826654093</v>
      </c>
    </row>
    <row r="356" spans="1: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4">
        <f t="shared" si="25"/>
        <v>3.5441580327715272E-2</v>
      </c>
      <c r="E356" s="4">
        <f t="shared" si="26"/>
        <v>2.0064599119608117</v>
      </c>
      <c r="F356" s="4">
        <f t="shared" si="27"/>
        <v>3.2070736719356314</v>
      </c>
      <c r="G356" s="4">
        <f t="shared" si="28"/>
        <v>5.2687304613323809</v>
      </c>
      <c r="I356" s="4">
        <f t="shared" si="29"/>
        <v>1.0354415803277153</v>
      </c>
    </row>
    <row r="357" spans="1: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4">
        <f t="shared" si="25"/>
        <v>4.0767265774616535E-2</v>
      </c>
      <c r="E357" s="4">
        <f t="shared" si="26"/>
        <v>4.5894213503134988</v>
      </c>
      <c r="F357" s="4">
        <f t="shared" si="27"/>
        <v>4.2187421549447306</v>
      </c>
      <c r="G357" s="4">
        <f t="shared" si="28"/>
        <v>1.834626310032321</v>
      </c>
      <c r="I357" s="4">
        <f t="shared" si="29"/>
        <v>1.0407672657746165</v>
      </c>
    </row>
    <row r="358" spans="1: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4">
        <f t="shared" si="25"/>
        <v>3.8649006014578324E-2</v>
      </c>
      <c r="E358" s="4">
        <f t="shared" si="26"/>
        <v>2.0950609765118378</v>
      </c>
      <c r="F358" s="4">
        <f t="shared" si="27"/>
        <v>3.6433413659440173</v>
      </c>
      <c r="G358" s="4">
        <f t="shared" si="28"/>
        <v>4.0287880476141931</v>
      </c>
      <c r="I358" s="4">
        <f t="shared" si="29"/>
        <v>1.0386490060145783</v>
      </c>
    </row>
    <row r="359" spans="1: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4">
        <f t="shared" si="25"/>
        <v>3.9162198829051587E-2</v>
      </c>
      <c r="E359" s="4">
        <f t="shared" si="26"/>
        <v>2.5309458814312467</v>
      </c>
      <c r="F359" s="4">
        <f t="shared" si="27"/>
        <v>3.6456134782723684</v>
      </c>
      <c r="G359" s="4">
        <f t="shared" si="28"/>
        <v>3.0249081944667959</v>
      </c>
      <c r="I359" s="4">
        <f t="shared" si="29"/>
        <v>1.0391621988290516</v>
      </c>
    </row>
    <row r="360" spans="1: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4">
        <f t="shared" si="25"/>
        <v>3.8433605838516849E-2</v>
      </c>
      <c r="E360" s="4">
        <f t="shared" si="26"/>
        <v>2.561379590978043</v>
      </c>
      <c r="F360" s="4">
        <f t="shared" si="27"/>
        <v>3.5002208198611156</v>
      </c>
      <c r="G360" s="4">
        <f t="shared" si="28"/>
        <v>3.087476215461848</v>
      </c>
      <c r="I360" s="4">
        <f t="shared" si="29"/>
        <v>1.0384336058385168</v>
      </c>
    </row>
    <row r="361" spans="1: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4">
        <f t="shared" si="25"/>
        <v>4.1441666441666358E-2</v>
      </c>
      <c r="E361" s="4">
        <f t="shared" si="26"/>
        <v>1.8669371861354571</v>
      </c>
      <c r="F361" s="4">
        <f t="shared" si="27"/>
        <v>3.6999075947154165</v>
      </c>
      <c r="G361" s="4">
        <f t="shared" si="28"/>
        <v>5.1523466708400711</v>
      </c>
      <c r="I361" s="4">
        <f t="shared" si="29"/>
        <v>1.0414416664416664</v>
      </c>
    </row>
    <row r="362" spans="1: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4">
        <f t="shared" si="25"/>
        <v>3.4136979521840471E-2</v>
      </c>
      <c r="E362" s="4">
        <f t="shared" si="26"/>
        <v>2.067523191204991</v>
      </c>
      <c r="F362" s="4">
        <f t="shared" si="27"/>
        <v>3.862625312122582</v>
      </c>
      <c r="G362" s="4">
        <f t="shared" si="28"/>
        <v>3.8844272403142934</v>
      </c>
      <c r="I362" s="4">
        <f t="shared" si="29"/>
        <v>1.0341369795218405</v>
      </c>
    </row>
    <row r="363" spans="1: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4">
        <f t="shared" si="25"/>
        <v>1.8838908112264408E-2</v>
      </c>
      <c r="E363" s="4">
        <f t="shared" si="26"/>
        <v>2.9434175782723497</v>
      </c>
      <c r="F363" s="4">
        <f t="shared" si="27"/>
        <v>3.1199520191923225</v>
      </c>
      <c r="G363" s="4">
        <f t="shared" si="28"/>
        <v>2.9434175782723497</v>
      </c>
      <c r="I363" s="4">
        <f t="shared" si="29"/>
        <v>1.0188389081122644</v>
      </c>
    </row>
    <row r="364" spans="1: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4">
        <f t="shared" si="25"/>
        <v>2.0006756920027069E-2</v>
      </c>
      <c r="E364" s="4">
        <f t="shared" si="26"/>
        <v>2.3770952135686292</v>
      </c>
      <c r="F364" s="4">
        <f t="shared" si="27"/>
        <v>3.4160906500475363</v>
      </c>
      <c r="G364" s="4">
        <f t="shared" si="28"/>
        <v>3.4893513877088518</v>
      </c>
      <c r="I364" s="4">
        <f t="shared" si="29"/>
        <v>1.0200067569200271</v>
      </c>
    </row>
    <row r="365" spans="1: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4">
        <f t="shared" si="25"/>
        <v>3.8591373186435796E-2</v>
      </c>
      <c r="E365" s="4">
        <f t="shared" si="26"/>
        <v>2.3382796497505129</v>
      </c>
      <c r="F365" s="4">
        <f t="shared" si="27"/>
        <v>3.2287555125427074</v>
      </c>
      <c r="G365" s="4">
        <f t="shared" si="28"/>
        <v>3.8078077197703788</v>
      </c>
      <c r="I365" s="4">
        <f t="shared" si="29"/>
        <v>1.0385913731864358</v>
      </c>
    </row>
    <row r="366" spans="1: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4">
        <f t="shared" si="25"/>
        <v>3.3912795668281426E-2</v>
      </c>
      <c r="E366" s="4">
        <f t="shared" si="26"/>
        <v>2.488064287402505</v>
      </c>
      <c r="F366" s="4">
        <f t="shared" si="27"/>
        <v>3.6225051617343418</v>
      </c>
      <c r="G366" s="4">
        <f t="shared" si="28"/>
        <v>3.1053097345132739</v>
      </c>
      <c r="I366" s="4">
        <f t="shared" si="29"/>
        <v>1.0339127956682814</v>
      </c>
    </row>
    <row r="367" spans="1: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4">
        <f t="shared" si="25"/>
        <v>4.8796509140998978E-2</v>
      </c>
      <c r="E367" s="4">
        <f t="shared" si="26"/>
        <v>2.7475347935112127</v>
      </c>
      <c r="F367" s="4">
        <f t="shared" si="27"/>
        <v>2.9775447893146163</v>
      </c>
      <c r="G367" s="4">
        <f t="shared" si="28"/>
        <v>3.331221414957712</v>
      </c>
      <c r="I367" s="4">
        <f t="shared" si="29"/>
        <v>1.048796509140999</v>
      </c>
    </row>
    <row r="368" spans="1: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4">
        <f t="shared" si="25"/>
        <v>3.3477917393313295E-2</v>
      </c>
      <c r="E368" s="4">
        <f t="shared" si="26"/>
        <v>2.1923554529214413</v>
      </c>
      <c r="F368" s="4">
        <f t="shared" si="27"/>
        <v>3.4261711834400104</v>
      </c>
      <c r="G368" s="4">
        <f t="shared" si="28"/>
        <v>3.9682761884106537</v>
      </c>
      <c r="I368" s="4">
        <f t="shared" si="29"/>
        <v>1.0334779173933133</v>
      </c>
    </row>
    <row r="369" spans="1: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4">
        <f t="shared" si="25"/>
        <v>2.1995663759289075E-2</v>
      </c>
      <c r="E369" s="4">
        <f t="shared" si="26"/>
        <v>2.2567323613998833</v>
      </c>
      <c r="F369" s="4">
        <f t="shared" si="27"/>
        <v>3.5395325223096608</v>
      </c>
      <c r="G369" s="4">
        <f t="shared" si="28"/>
        <v>3.6448693973577848</v>
      </c>
      <c r="I369" s="4">
        <f t="shared" si="29"/>
        <v>1.0219956637592891</v>
      </c>
    </row>
    <row r="370" spans="1: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4">
        <f t="shared" si="25"/>
        <v>3.2841087920647105E-2</v>
      </c>
      <c r="E370" s="4">
        <f t="shared" si="26"/>
        <v>3.1874714992653139</v>
      </c>
      <c r="F370" s="4">
        <f t="shared" si="27"/>
        <v>3.1125606095589924</v>
      </c>
      <c r="G370" s="4">
        <f t="shared" si="28"/>
        <v>2.7397799198652804</v>
      </c>
      <c r="I370" s="4">
        <f t="shared" si="29"/>
        <v>1.0328410879206471</v>
      </c>
    </row>
    <row r="371" spans="1: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4">
        <f t="shared" si="25"/>
        <v>0.11271362058252299</v>
      </c>
      <c r="E371" s="4">
        <f t="shared" si="26"/>
        <v>1.5335448390484854</v>
      </c>
      <c r="F371" s="4">
        <f t="shared" si="27"/>
        <v>5.001038106724363</v>
      </c>
      <c r="G371" s="4">
        <f t="shared" si="28"/>
        <v>6.7586953105662468</v>
      </c>
      <c r="I371" s="4">
        <f t="shared" si="29"/>
        <v>1.112713620582523</v>
      </c>
    </row>
    <row r="372" spans="1: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4">
        <f t="shared" si="25"/>
        <v>3.323207121574856E-2</v>
      </c>
      <c r="E372" s="4">
        <f t="shared" si="26"/>
        <v>6.0272264269586131</v>
      </c>
      <c r="F372" s="4">
        <f t="shared" si="27"/>
        <v>4.8025921270512688</v>
      </c>
      <c r="G372" s="4">
        <f t="shared" si="28"/>
        <v>1.5977878484400727</v>
      </c>
      <c r="I372" s="4">
        <f t="shared" si="29"/>
        <v>1.0332320712157486</v>
      </c>
    </row>
    <row r="373" spans="1: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4">
        <f t="shared" si="25"/>
        <v>2.706564413147472E-2</v>
      </c>
      <c r="E373" s="4">
        <f t="shared" si="26"/>
        <v>2.8830906337698847</v>
      </c>
      <c r="F373" s="4">
        <f t="shared" si="27"/>
        <v>3.1997795788783892</v>
      </c>
      <c r="G373" s="4">
        <f t="shared" si="28"/>
        <v>2.9357499244542833</v>
      </c>
      <c r="I373" s="4">
        <f t="shared" si="29"/>
        <v>1.0270656441314747</v>
      </c>
    </row>
    <row r="374" spans="1: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4">
        <f t="shared" si="25"/>
        <v>2.8113528777892194E-2</v>
      </c>
      <c r="E374" s="4">
        <f t="shared" si="26"/>
        <v>2.1629715253038224</v>
      </c>
      <c r="F374" s="4">
        <f t="shared" si="27"/>
        <v>3.6721643735724001</v>
      </c>
      <c r="G374" s="4">
        <f t="shared" si="28"/>
        <v>3.7685492923645802</v>
      </c>
      <c r="I374" s="4">
        <f t="shared" si="29"/>
        <v>1.0281135287778922</v>
      </c>
    </row>
    <row r="375" spans="1: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4">
        <f t="shared" si="25"/>
        <v>2.6473662859639147E-2</v>
      </c>
      <c r="E375" s="4">
        <f t="shared" si="26"/>
        <v>3.2929893217102393</v>
      </c>
      <c r="F375" s="4">
        <f t="shared" si="27"/>
        <v>3.3671638654542426</v>
      </c>
      <c r="G375" s="4">
        <f t="shared" si="28"/>
        <v>2.5041399003037772</v>
      </c>
      <c r="I375" s="4">
        <f t="shared" si="29"/>
        <v>1.0264736628596391</v>
      </c>
    </row>
    <row r="376" spans="1: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4">
        <f t="shared" si="25"/>
        <v>2.8114270006369679E-2</v>
      </c>
      <c r="E376" s="4">
        <f t="shared" si="26"/>
        <v>3.4479218642957599</v>
      </c>
      <c r="F376" s="4">
        <f t="shared" si="27"/>
        <v>3.5866331457247576</v>
      </c>
      <c r="G376" s="4">
        <f t="shared" si="28"/>
        <v>2.3193396154058865</v>
      </c>
      <c r="I376" s="4">
        <f t="shared" si="29"/>
        <v>1.0281142700063697</v>
      </c>
    </row>
    <row r="377" spans="1: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4">
        <f t="shared" si="25"/>
        <v>2.7961086395802415E-2</v>
      </c>
      <c r="E377" s="4">
        <f t="shared" si="26"/>
        <v>3.7571141209676724</v>
      </c>
      <c r="F377" s="4">
        <f t="shared" si="27"/>
        <v>3.4899430620753007</v>
      </c>
      <c r="G377" s="4">
        <f t="shared" si="28"/>
        <v>2.2356328275270361</v>
      </c>
      <c r="I377" s="4">
        <f t="shared" si="29"/>
        <v>1.0279610863958024</v>
      </c>
    </row>
    <row r="378" spans="1: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4">
        <f t="shared" si="25"/>
        <v>2.6416745748038428E-2</v>
      </c>
      <c r="E378" s="4">
        <f t="shared" si="26"/>
        <v>2.8077432480862257</v>
      </c>
      <c r="F378" s="4">
        <f t="shared" si="27"/>
        <v>3.3987626743694137</v>
      </c>
      <c r="G378" s="4">
        <f t="shared" si="28"/>
        <v>2.8602698909052982</v>
      </c>
      <c r="I378" s="4">
        <f t="shared" si="29"/>
        <v>1.0264167457480384</v>
      </c>
    </row>
    <row r="379" spans="1: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4">
        <f t="shared" si="25"/>
        <v>3.2556796526547194E-2</v>
      </c>
      <c r="E379" s="4">
        <f t="shared" si="26"/>
        <v>1.6904531082960701</v>
      </c>
      <c r="F379" s="4">
        <f t="shared" si="27"/>
        <v>4.1596642895662423</v>
      </c>
      <c r="G379" s="4">
        <f t="shared" si="28"/>
        <v>5.9510132445934607</v>
      </c>
      <c r="I379" s="4">
        <f t="shared" si="29"/>
        <v>1.0325567965265472</v>
      </c>
    </row>
    <row r="380" spans="1: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4">
        <f t="shared" si="25"/>
        <v>2.8889570121152897E-2</v>
      </c>
      <c r="E380" s="4">
        <f t="shared" si="26"/>
        <v>2.7509977950413322</v>
      </c>
      <c r="F380" s="4">
        <f t="shared" si="27"/>
        <v>3.386980942973127</v>
      </c>
      <c r="G380" s="4">
        <f t="shared" si="28"/>
        <v>2.9304258046807012</v>
      </c>
      <c r="I380" s="4">
        <f t="shared" si="29"/>
        <v>1.0288895701211529</v>
      </c>
    </row>
    <row r="381" spans="1: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4">
        <f t="shared" si="25"/>
        <v>2.7564458080959531E-2</v>
      </c>
      <c r="E381" s="4">
        <f t="shared" si="26"/>
        <v>3.2863228018972466</v>
      </c>
      <c r="F381" s="4">
        <f t="shared" si="27"/>
        <v>3.6269713341832657</v>
      </c>
      <c r="G381" s="4">
        <f t="shared" si="28"/>
        <v>2.3809728082105708</v>
      </c>
      <c r="I381" s="4">
        <f t="shared" si="29"/>
        <v>1.0275644580809595</v>
      </c>
    </row>
    <row r="382" spans="1: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4">
        <f t="shared" si="25"/>
        <v>2.742239601128782E-2</v>
      </c>
      <c r="E382" s="4">
        <f t="shared" si="26"/>
        <v>3.8402313187436214</v>
      </c>
      <c r="F382" s="4">
        <f t="shared" si="27"/>
        <v>3.6690604058006899</v>
      </c>
      <c r="G382" s="4">
        <f t="shared" si="28"/>
        <v>2.1410998618173283</v>
      </c>
      <c r="I382" s="4">
        <f t="shared" si="29"/>
        <v>1.0274223960112878</v>
      </c>
    </row>
    <row r="383" spans="1: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4">
        <f t="shared" si="25"/>
        <v>2.766905836398692E-2</v>
      </c>
      <c r="E383" s="4">
        <f t="shared" si="26"/>
        <v>2.4647859732486719</v>
      </c>
      <c r="F383" s="4">
        <f t="shared" si="27"/>
        <v>3.4248710043163615</v>
      </c>
      <c r="G383" s="4">
        <f t="shared" si="28"/>
        <v>3.3079343485531587</v>
      </c>
      <c r="I383" s="4">
        <f t="shared" si="29"/>
        <v>1.0276690583639869</v>
      </c>
    </row>
    <row r="384" spans="1: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4">
        <f t="shared" si="25"/>
        <v>2.8357922646902622E-2</v>
      </c>
      <c r="E384" s="4">
        <f t="shared" si="26"/>
        <v>3.3210855536307373</v>
      </c>
      <c r="F384" s="4">
        <f t="shared" si="27"/>
        <v>3.491554922019541</v>
      </c>
      <c r="G384" s="4">
        <f t="shared" si="28"/>
        <v>2.4243112606491888</v>
      </c>
      <c r="I384" s="4">
        <f t="shared" si="29"/>
        <v>1.0283579226469026</v>
      </c>
    </row>
    <row r="385" spans="1: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4">
        <f t="shared" si="25"/>
        <v>2.8902748481157925E-2</v>
      </c>
      <c r="E385" s="4">
        <f t="shared" si="26"/>
        <v>2.0600918260366581</v>
      </c>
      <c r="F385" s="4">
        <f t="shared" si="27"/>
        <v>3.6221380353669539</v>
      </c>
      <c r="G385" s="4">
        <f t="shared" si="28"/>
        <v>4.1927893458906631</v>
      </c>
      <c r="I385" s="4">
        <f t="shared" si="29"/>
        <v>1.0289027484811579</v>
      </c>
    </row>
    <row r="386" spans="1: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4">
        <f t="shared" si="25"/>
        <v>2.9918531647445512E-2</v>
      </c>
      <c r="E386" s="4">
        <f t="shared" si="26"/>
        <v>1.9470883964317407</v>
      </c>
      <c r="F386" s="4">
        <f t="shared" si="27"/>
        <v>4.1445032873349978</v>
      </c>
      <c r="G386" s="4">
        <f t="shared" si="28"/>
        <v>4.079481402086425</v>
      </c>
      <c r="I386" s="4">
        <f t="shared" si="29"/>
        <v>1.0299185316474455</v>
      </c>
    </row>
    <row r="387" spans="1: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4">
        <f t="shared" ref="D387:D450" si="30">IF(A387="","",((1/A387)+(1/B387)+(1/C387))-1)</f>
        <v>2.8341036322265145E-2</v>
      </c>
      <c r="E387" s="4">
        <f t="shared" ref="E387:E450" si="31">IF(A387="","",(3*A387)/(3-($D387*A387)))</f>
        <v>2.0281279001682964</v>
      </c>
      <c r="F387" s="4">
        <f t="shared" ref="F387:F450" si="32">IF(B387="","",(3*B387)/(3-($D387*B387)))</f>
        <v>3.8662359285492842</v>
      </c>
      <c r="G387" s="4">
        <f t="shared" ref="G387:G450" si="33">IF(C387="","",(3*C387)/(3-($D387*C387)))</f>
        <v>4.027630403979586</v>
      </c>
      <c r="I387" s="4">
        <f t="shared" ref="I387:I450" si="34">IF(A387="","",D387+1)</f>
        <v>1.0283410363222651</v>
      </c>
    </row>
    <row r="388" spans="1: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4">
        <f t="shared" si="30"/>
        <v>2.7329267608430019E-2</v>
      </c>
      <c r="E388" s="4">
        <f t="shared" si="31"/>
        <v>2.4327448743166333</v>
      </c>
      <c r="F388" s="4">
        <f t="shared" si="32"/>
        <v>3.6579639823595658</v>
      </c>
      <c r="G388" s="4">
        <f t="shared" si="33"/>
        <v>3.1689135281271792</v>
      </c>
      <c r="I388" s="4">
        <f t="shared" si="34"/>
        <v>1.02732926760843</v>
      </c>
    </row>
    <row r="389" spans="1: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4">
        <f t="shared" si="30"/>
        <v>2.9792290996710769E-2</v>
      </c>
      <c r="E389" s="4">
        <f t="shared" si="31"/>
        <v>4.0463117360596428</v>
      </c>
      <c r="F389" s="4">
        <f t="shared" si="32"/>
        <v>3.7012186622806542</v>
      </c>
      <c r="G389" s="4">
        <f t="shared" si="33"/>
        <v>2.0717656566668099</v>
      </c>
      <c r="I389" s="4">
        <f t="shared" si="34"/>
        <v>1.0297922909967108</v>
      </c>
    </row>
    <row r="390" spans="1: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4">
        <f t="shared" si="30"/>
        <v>2.7137891737914144E-2</v>
      </c>
      <c r="E390" s="4">
        <f t="shared" si="31"/>
        <v>3.0097730544159478</v>
      </c>
      <c r="F390" s="4">
        <f t="shared" si="32"/>
        <v>3.4759644222027783</v>
      </c>
      <c r="G390" s="4">
        <f t="shared" si="33"/>
        <v>2.6311697696352514</v>
      </c>
      <c r="I390" s="4">
        <f t="shared" si="34"/>
        <v>1.0271378917379141</v>
      </c>
    </row>
    <row r="391" spans="1: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4">
        <f t="shared" si="30"/>
        <v>2.8693528693528592E-2</v>
      </c>
      <c r="E391" s="4">
        <f t="shared" si="31"/>
        <v>2.1430440470998691</v>
      </c>
      <c r="F391" s="4">
        <f t="shared" si="32"/>
        <v>3.7283763277693471</v>
      </c>
      <c r="G391" s="4">
        <f t="shared" si="33"/>
        <v>3.7712970069071368</v>
      </c>
      <c r="I391" s="4">
        <f t="shared" si="34"/>
        <v>1.0286935286935286</v>
      </c>
    </row>
    <row r="392" spans="1: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4">
        <f t="shared" si="30"/>
        <v>2.913002972529144E-2</v>
      </c>
      <c r="E392" s="4">
        <f t="shared" si="31"/>
        <v>2.2793556214419546</v>
      </c>
      <c r="F392" s="4">
        <f t="shared" si="32"/>
        <v>3.5053865771663886</v>
      </c>
      <c r="G392" s="4">
        <f t="shared" si="33"/>
        <v>3.6231322760499993</v>
      </c>
      <c r="I392" s="4">
        <f t="shared" si="34"/>
        <v>1.0291300297252914</v>
      </c>
    </row>
    <row r="393" spans="1: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4">
        <f t="shared" si="30"/>
        <v>2.8950708084566346E-2</v>
      </c>
      <c r="E393" s="4">
        <f t="shared" si="31"/>
        <v>2.1226059894903324</v>
      </c>
      <c r="F393" s="4">
        <f t="shared" si="32"/>
        <v>3.6223477889897873</v>
      </c>
      <c r="G393" s="4">
        <f t="shared" si="33"/>
        <v>3.9554309074487803</v>
      </c>
      <c r="I393" s="4">
        <f t="shared" si="34"/>
        <v>1.0289507080845663</v>
      </c>
    </row>
    <row r="394" spans="1: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4">
        <f t="shared" si="30"/>
        <v>2.8422208943846172E-2</v>
      </c>
      <c r="E394" s="4">
        <f t="shared" si="31"/>
        <v>2.0698072816384707</v>
      </c>
      <c r="F394" s="4">
        <f t="shared" si="32"/>
        <v>3.6521402269871674</v>
      </c>
      <c r="G394" s="4">
        <f t="shared" si="33"/>
        <v>4.1143597334591711</v>
      </c>
      <c r="I394" s="4">
        <f t="shared" si="34"/>
        <v>1.0284222089438462</v>
      </c>
    </row>
    <row r="395" spans="1: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4">
        <f t="shared" si="30"/>
        <v>2.639423012052422E-2</v>
      </c>
      <c r="E395" s="4">
        <f t="shared" si="31"/>
        <v>2.4622070749802676</v>
      </c>
      <c r="F395" s="4">
        <f t="shared" si="32"/>
        <v>3.7284185125683087</v>
      </c>
      <c r="G395" s="4">
        <f t="shared" si="33"/>
        <v>3.0707807234200741</v>
      </c>
      <c r="I395" s="4">
        <f t="shared" si="34"/>
        <v>1.0263942301205242</v>
      </c>
    </row>
    <row r="396" spans="1: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4">
        <f t="shared" si="30"/>
        <v>2.8558575328865743E-2</v>
      </c>
      <c r="E396" s="4">
        <f t="shared" si="31"/>
        <v>2.4247044220714904</v>
      </c>
      <c r="F396" s="4">
        <f t="shared" si="32"/>
        <v>3.5137266302076706</v>
      </c>
      <c r="G396" s="4">
        <f t="shared" si="33"/>
        <v>3.3005427176844049</v>
      </c>
      <c r="I396" s="4">
        <f t="shared" si="34"/>
        <v>1.0285585753288657</v>
      </c>
    </row>
    <row r="397" spans="1: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4">
        <f t="shared" si="30"/>
        <v>2.8752150753855288E-2</v>
      </c>
      <c r="E397" s="4">
        <f t="shared" si="31"/>
        <v>1.8315974190680504</v>
      </c>
      <c r="F397" s="4">
        <f t="shared" si="32"/>
        <v>3.9651690909209121</v>
      </c>
      <c r="G397" s="4">
        <f t="shared" si="33"/>
        <v>4.9546049130447143</v>
      </c>
      <c r="I397" s="4">
        <f t="shared" si="34"/>
        <v>1.0287521507538553</v>
      </c>
    </row>
    <row r="398" spans="1: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4">
        <f t="shared" si="30"/>
        <v>2.9983535383103277E-2</v>
      </c>
      <c r="E398" s="4">
        <f t="shared" si="31"/>
        <v>1.853719173011356</v>
      </c>
      <c r="F398" s="4">
        <f t="shared" si="32"/>
        <v>3.9284124957841282</v>
      </c>
      <c r="G398" s="4">
        <f t="shared" si="33"/>
        <v>4.854646787796713</v>
      </c>
      <c r="I398" s="4">
        <f t="shared" si="34"/>
        <v>1.0299835353831033</v>
      </c>
    </row>
    <row r="399" spans="1: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4">
        <f t="shared" si="30"/>
        <v>2.7531102425896403E-2</v>
      </c>
      <c r="E399" s="4">
        <f t="shared" si="31"/>
        <v>3.3392890536839803</v>
      </c>
      <c r="F399" s="4">
        <f t="shared" si="32"/>
        <v>3.3924256147213372</v>
      </c>
      <c r="G399" s="4">
        <f t="shared" si="33"/>
        <v>2.4645066363225649</v>
      </c>
      <c r="I399" s="4">
        <f t="shared" si="34"/>
        <v>1.0275311024258964</v>
      </c>
    </row>
    <row r="400" spans="1: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4">
        <f t="shared" si="30"/>
        <v>3.1835813227177212E-2</v>
      </c>
      <c r="E400" s="4">
        <f t="shared" si="31"/>
        <v>8.492008853548672</v>
      </c>
      <c r="F400" s="4">
        <f t="shared" si="32"/>
        <v>4.6045074569945541</v>
      </c>
      <c r="G400" s="4">
        <f t="shared" si="33"/>
        <v>1.5036152822097122</v>
      </c>
      <c r="I400" s="4">
        <f t="shared" si="34"/>
        <v>1.0318358132271772</v>
      </c>
    </row>
    <row r="401" spans="1: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4">
        <f t="shared" si="30"/>
        <v>2.8686551880602984E-2</v>
      </c>
      <c r="E401" s="4">
        <f t="shared" si="31"/>
        <v>3.653315885317252</v>
      </c>
      <c r="F401" s="4">
        <f t="shared" si="32"/>
        <v>3.3010074908199094</v>
      </c>
      <c r="G401" s="4">
        <f t="shared" si="33"/>
        <v>2.3621772955865907</v>
      </c>
      <c r="I401" s="4">
        <f t="shared" si="34"/>
        <v>1.028686551880603</v>
      </c>
    </row>
    <row r="402" spans="1: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4">
        <f t="shared" si="30"/>
        <v>2.7592673123474576E-2</v>
      </c>
      <c r="E402" s="4">
        <f t="shared" si="31"/>
        <v>3.2227784933693022</v>
      </c>
      <c r="F402" s="4">
        <f t="shared" si="32"/>
        <v>3.3820290150771286</v>
      </c>
      <c r="G402" s="4">
        <f t="shared" si="33"/>
        <v>2.5378891061443607</v>
      </c>
      <c r="I402" s="4">
        <f t="shared" si="34"/>
        <v>1.0275926731234746</v>
      </c>
    </row>
    <row r="403" spans="1: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4">
        <f t="shared" si="30"/>
        <v>3.2974991457016101E-2</v>
      </c>
      <c r="E403" s="4">
        <f t="shared" si="31"/>
        <v>3.3059167048566027</v>
      </c>
      <c r="F403" s="4">
        <f t="shared" si="32"/>
        <v>3.7049769453021382</v>
      </c>
      <c r="G403" s="4">
        <f t="shared" si="33"/>
        <v>2.3386078357889022</v>
      </c>
      <c r="I403" s="4">
        <f t="shared" si="34"/>
        <v>1.0329749914570161</v>
      </c>
    </row>
    <row r="404" spans="1: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4">
        <f t="shared" si="30"/>
        <v>3.5171012849584349E-2</v>
      </c>
      <c r="E404" s="4">
        <f t="shared" si="31"/>
        <v>3.9552801220765477</v>
      </c>
      <c r="F404" s="4">
        <f t="shared" si="32"/>
        <v>4.0210219717596409</v>
      </c>
      <c r="G404" s="4">
        <f t="shared" si="33"/>
        <v>2.0060968867969229</v>
      </c>
      <c r="I404" s="4">
        <f t="shared" si="34"/>
        <v>1.0351710128495843</v>
      </c>
    </row>
    <row r="405" spans="1: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4">
        <f t="shared" si="30"/>
        <v>3.3545632215575827E-2</v>
      </c>
      <c r="E405" s="4">
        <f t="shared" si="31"/>
        <v>2.9331465621656538</v>
      </c>
      <c r="F405" s="4">
        <f t="shared" si="32"/>
        <v>3.4480030908783492</v>
      </c>
      <c r="G405" s="4">
        <f t="shared" si="33"/>
        <v>2.7096874018377433</v>
      </c>
      <c r="I405" s="4">
        <f t="shared" si="34"/>
        <v>1.0335456322155758</v>
      </c>
    </row>
    <row r="406" spans="1: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4">
        <f t="shared" si="30"/>
        <v>3.5370519954045054E-2</v>
      </c>
      <c r="E406" s="4">
        <f t="shared" si="31"/>
        <v>2.1007754383671848</v>
      </c>
      <c r="F406" s="4">
        <f t="shared" si="32"/>
        <v>3.303871221545299</v>
      </c>
      <c r="G406" s="4">
        <f t="shared" si="33"/>
        <v>4.5185474215860681</v>
      </c>
      <c r="I406" s="4">
        <f t="shared" si="34"/>
        <v>1.0353705199540451</v>
      </c>
    </row>
    <row r="407" spans="1: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4">
        <f t="shared" si="30"/>
        <v>2.9037535549733651E-2</v>
      </c>
      <c r="E407" s="4">
        <f t="shared" si="31"/>
        <v>2.362830291819455</v>
      </c>
      <c r="F407" s="4">
        <f t="shared" si="32"/>
        <v>3.4515843950939984</v>
      </c>
      <c r="G407" s="4">
        <f t="shared" si="33"/>
        <v>3.4836320057551182</v>
      </c>
      <c r="I407" s="4">
        <f t="shared" si="34"/>
        <v>1.0290375355497337</v>
      </c>
    </row>
    <row r="408" spans="1: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4">
        <f t="shared" si="30"/>
        <v>3.8001035341546086E-2</v>
      </c>
      <c r="E408" s="4">
        <f t="shared" si="31"/>
        <v>1.1876007222367724</v>
      </c>
      <c r="F408" s="4">
        <f t="shared" si="32"/>
        <v>8.4218304259131216</v>
      </c>
      <c r="G408" s="4">
        <f t="shared" si="33"/>
        <v>25.492564669213891</v>
      </c>
      <c r="I408" s="4">
        <f t="shared" si="34"/>
        <v>1.0380010353415461</v>
      </c>
    </row>
    <row r="409" spans="1: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4">
        <f t="shared" si="30"/>
        <v>5.074114573841193E-2</v>
      </c>
      <c r="E409" s="4">
        <f t="shared" si="31"/>
        <v>8.0431613665051511</v>
      </c>
      <c r="F409" s="4">
        <f t="shared" si="32"/>
        <v>5.0469352819438411</v>
      </c>
      <c r="G409" s="4">
        <f t="shared" si="33"/>
        <v>1.4759478159511037</v>
      </c>
      <c r="I409" s="4">
        <f t="shared" si="34"/>
        <v>1.0507411457384119</v>
      </c>
    </row>
    <row r="410" spans="1: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4">
        <f t="shared" si="30"/>
        <v>2.7940856707979966E-2</v>
      </c>
      <c r="E410" s="4">
        <f t="shared" si="31"/>
        <v>2.5805667258954457</v>
      </c>
      <c r="F410" s="4">
        <f t="shared" si="32"/>
        <v>2.874973952906855</v>
      </c>
      <c r="G410" s="4">
        <f t="shared" si="33"/>
        <v>3.7784472134739149</v>
      </c>
      <c r="I410" s="4">
        <f t="shared" si="34"/>
        <v>1.02794085670798</v>
      </c>
    </row>
    <row r="411" spans="1: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4">
        <f t="shared" si="30"/>
        <v>2.9041537193119638E-2</v>
      </c>
      <c r="E411" s="4">
        <f t="shared" si="31"/>
        <v>2.1539972927182163</v>
      </c>
      <c r="F411" s="4">
        <f t="shared" si="32"/>
        <v>3.1534115161892751</v>
      </c>
      <c r="G411" s="4">
        <f t="shared" si="33"/>
        <v>4.573937914575124</v>
      </c>
      <c r="I411" s="4">
        <f t="shared" si="34"/>
        <v>1.0290415371931196</v>
      </c>
    </row>
    <row r="412" spans="1: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4">
        <f t="shared" si="30"/>
        <v>2.7896233120113578E-2</v>
      </c>
      <c r="E412" s="4">
        <f t="shared" si="31"/>
        <v>3.4683648315529987</v>
      </c>
      <c r="F412" s="4">
        <f t="shared" si="32"/>
        <v>2.8748510131108453</v>
      </c>
      <c r="G412" s="4">
        <f t="shared" si="33"/>
        <v>2.7484942210646266</v>
      </c>
      <c r="I412" s="4">
        <f t="shared" si="34"/>
        <v>1.0278962331201136</v>
      </c>
    </row>
    <row r="413" spans="1: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4">
        <f t="shared" si="30"/>
        <v>2.9752366145875619E-2</v>
      </c>
      <c r="E413" s="4">
        <f t="shared" si="31"/>
        <v>1.7498489643297188</v>
      </c>
      <c r="F413" s="4">
        <f t="shared" si="32"/>
        <v>4.1869250420129065</v>
      </c>
      <c r="G413" s="4">
        <f t="shared" si="33"/>
        <v>5.2719441995918945</v>
      </c>
      <c r="I413" s="4">
        <f t="shared" si="34"/>
        <v>1.0297523661458756</v>
      </c>
    </row>
    <row r="414" spans="1: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4">
        <f t="shared" si="30"/>
        <v>2.923862495434304E-2</v>
      </c>
      <c r="E414" s="4">
        <f t="shared" si="31"/>
        <v>1.9981701823911522</v>
      </c>
      <c r="F414" s="4">
        <f t="shared" si="32"/>
        <v>3.4203399956450693</v>
      </c>
      <c r="G414" s="4">
        <f t="shared" si="33"/>
        <v>4.8268714316332568</v>
      </c>
      <c r="I414" s="4">
        <f t="shared" si="34"/>
        <v>1.029238624954343</v>
      </c>
    </row>
    <row r="415" spans="1: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4">
        <f t="shared" si="30"/>
        <v>2.7213726868378307E-2</v>
      </c>
      <c r="E415" s="4">
        <f t="shared" si="31"/>
        <v>2.3907477008549707</v>
      </c>
      <c r="F415" s="4">
        <f t="shared" si="32"/>
        <v>3.3805848210944709</v>
      </c>
      <c r="G415" s="4">
        <f t="shared" si="33"/>
        <v>3.4975551055654552</v>
      </c>
      <c r="I415" s="4">
        <f t="shared" si="34"/>
        <v>1.0272137268683783</v>
      </c>
    </row>
    <row r="416" spans="1: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4">
        <f t="shared" si="30"/>
        <v>2.908439798683693E-2</v>
      </c>
      <c r="E416" s="4">
        <f t="shared" si="31"/>
        <v>3.7301883386485346</v>
      </c>
      <c r="F416" s="4">
        <f t="shared" si="32"/>
        <v>3.387726105251653</v>
      </c>
      <c r="G416" s="4">
        <f t="shared" si="33"/>
        <v>2.2897244588904484</v>
      </c>
      <c r="I416" s="4">
        <f t="shared" si="34"/>
        <v>1.0290843979868369</v>
      </c>
    </row>
    <row r="417" spans="1: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4">
        <f t="shared" si="30"/>
        <v>2.7406277884681529E-2</v>
      </c>
      <c r="E417" s="4">
        <f t="shared" si="31"/>
        <v>3.658307498429703</v>
      </c>
      <c r="F417" s="4">
        <f t="shared" si="32"/>
        <v>3.6369523845049692</v>
      </c>
      <c r="G417" s="4">
        <f t="shared" si="33"/>
        <v>2.2138878342208921</v>
      </c>
      <c r="I417" s="4">
        <f t="shared" si="34"/>
        <v>1.0274062778846815</v>
      </c>
    </row>
    <row r="418" spans="1: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4">
        <f t="shared" si="30"/>
        <v>2.7702612131527582E-2</v>
      </c>
      <c r="E418" s="4">
        <f t="shared" si="31"/>
        <v>2.0272529338060949</v>
      </c>
      <c r="F418" s="4">
        <f t="shared" si="32"/>
        <v>3.5421930123218961</v>
      </c>
      <c r="G418" s="4">
        <f t="shared" si="33"/>
        <v>4.4561163843676228</v>
      </c>
      <c r="I418" s="4">
        <f t="shared" si="34"/>
        <v>1.0277026121315276</v>
      </c>
    </row>
    <row r="419" spans="1: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4">
        <f t="shared" si="30"/>
        <v>2.4382098149637432E-2</v>
      </c>
      <c r="E419" s="4">
        <f t="shared" si="31"/>
        <v>2.0433806785349446</v>
      </c>
      <c r="F419" s="4">
        <f t="shared" si="32"/>
        <v>3.7297327088343115</v>
      </c>
      <c r="G419" s="4">
        <f t="shared" si="33"/>
        <v>4.1237249380206329</v>
      </c>
      <c r="I419" s="4">
        <f t="shared" si="34"/>
        <v>1.0243820981496374</v>
      </c>
    </row>
    <row r="420" spans="1: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4">
        <f t="shared" si="30"/>
        <v>5.5407006895681343E-2</v>
      </c>
      <c r="E420" s="4">
        <f t="shared" si="31"/>
        <v>1.5639032744183372</v>
      </c>
      <c r="F420" s="4">
        <f t="shared" si="32"/>
        <v>4.4358991927900711</v>
      </c>
      <c r="G420" s="4">
        <f t="shared" si="33"/>
        <v>7.3996882318465573</v>
      </c>
      <c r="I420" s="4">
        <f t="shared" si="34"/>
        <v>1.0554070068956813</v>
      </c>
    </row>
    <row r="421" spans="1: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4">
        <f t="shared" si="30"/>
        <v>3.1726788076936518E-2</v>
      </c>
      <c r="E421" s="4">
        <f t="shared" si="31"/>
        <v>6.4179186211213057</v>
      </c>
      <c r="F421" s="4">
        <f t="shared" si="32"/>
        <v>4.4280895738900687</v>
      </c>
      <c r="G421" s="4">
        <f t="shared" si="33"/>
        <v>1.6171934271658459</v>
      </c>
      <c r="I421" s="4">
        <f t="shared" si="34"/>
        <v>1.0317267880769365</v>
      </c>
    </row>
    <row r="422" spans="1: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4">
        <f t="shared" si="30"/>
        <v>3.4296120641964523E-2</v>
      </c>
      <c r="E422" s="4">
        <f t="shared" si="31"/>
        <v>2.2567585806643184</v>
      </c>
      <c r="F422" s="4">
        <f t="shared" si="32"/>
        <v>3.1172665156557318</v>
      </c>
      <c r="G422" s="4">
        <f t="shared" si="33"/>
        <v>4.2356241767149667</v>
      </c>
      <c r="I422" s="4">
        <f t="shared" si="34"/>
        <v>1.0342961206419645</v>
      </c>
    </row>
    <row r="423" spans="1: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4">
        <f t="shared" si="30"/>
        <v>3.5358572499507135E-2</v>
      </c>
      <c r="E423" s="4">
        <f t="shared" si="31"/>
        <v>1.8285780255161095</v>
      </c>
      <c r="F423" s="4">
        <f t="shared" si="32"/>
        <v>3.4118996242459354</v>
      </c>
      <c r="G423" s="4">
        <f t="shared" si="33"/>
        <v>6.248628620945416</v>
      </c>
      <c r="I423" s="4">
        <f t="shared" si="34"/>
        <v>1.0353585724995071</v>
      </c>
    </row>
    <row r="424" spans="1: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4">
        <f t="shared" si="30"/>
        <v>3.2766276833159136E-2</v>
      </c>
      <c r="E424" s="4">
        <f t="shared" si="31"/>
        <v>3.488003556959463</v>
      </c>
      <c r="F424" s="4">
        <f t="shared" si="32"/>
        <v>3.1979277101836368</v>
      </c>
      <c r="G424" s="4">
        <f t="shared" si="33"/>
        <v>2.4962522425398079</v>
      </c>
      <c r="I424" s="4">
        <f t="shared" si="34"/>
        <v>1.0327662768331591</v>
      </c>
    </row>
    <row r="425" spans="1: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4">
        <f t="shared" si="30"/>
        <v>3.3765899326540172E-2</v>
      </c>
      <c r="E425" s="4">
        <f t="shared" si="31"/>
        <v>3.1477021263497047</v>
      </c>
      <c r="F425" s="4">
        <f t="shared" si="32"/>
        <v>3.0941277528522422</v>
      </c>
      <c r="G425" s="4">
        <f t="shared" si="33"/>
        <v>2.7846227626803519</v>
      </c>
      <c r="I425" s="4">
        <f t="shared" si="34"/>
        <v>1.0337658993265402</v>
      </c>
    </row>
    <row r="426" spans="1: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4">
        <f t="shared" si="30"/>
        <v>3.3886989818855184E-2</v>
      </c>
      <c r="E426" s="4">
        <f t="shared" si="31"/>
        <v>2.1825106894337938</v>
      </c>
      <c r="F426" s="4">
        <f t="shared" si="32"/>
        <v>3.0838041681808166</v>
      </c>
      <c r="G426" s="4">
        <f t="shared" si="33"/>
        <v>4.5969130446743653</v>
      </c>
      <c r="I426" s="4">
        <f t="shared" si="34"/>
        <v>1.0338869898188552</v>
      </c>
    </row>
    <row r="427" spans="1: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4">
        <f t="shared" si="30"/>
        <v>3.3120827698714272E-2</v>
      </c>
      <c r="E427" s="4">
        <f t="shared" si="31"/>
        <v>3.2957058976112439</v>
      </c>
      <c r="F427" s="4">
        <f t="shared" si="32"/>
        <v>3.0279480902138358</v>
      </c>
      <c r="G427" s="4">
        <f t="shared" si="33"/>
        <v>2.7298669843936167</v>
      </c>
      <c r="I427" s="4">
        <f t="shared" si="34"/>
        <v>1.0331208276987143</v>
      </c>
    </row>
    <row r="428" spans="1: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4">
        <f t="shared" si="30"/>
        <v>5.0105357806234929E-2</v>
      </c>
      <c r="E428" s="4">
        <f t="shared" si="31"/>
        <v>2.1441282977225029</v>
      </c>
      <c r="F428" s="4">
        <f t="shared" si="32"/>
        <v>3.3026513504892829</v>
      </c>
      <c r="G428" s="4">
        <f t="shared" si="33"/>
        <v>4.3323245298791271</v>
      </c>
      <c r="I428" s="4">
        <f t="shared" si="34"/>
        <v>1.0501053578062349</v>
      </c>
    </row>
    <row r="429" spans="1: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4">
        <f t="shared" si="30"/>
        <v>3.4315787913528295E-2</v>
      </c>
      <c r="E429" s="4">
        <f t="shared" si="31"/>
        <v>2.0573005867072411</v>
      </c>
      <c r="F429" s="4">
        <f t="shared" si="32"/>
        <v>3.3431352918967789</v>
      </c>
      <c r="G429" s="4">
        <f t="shared" si="33"/>
        <v>4.6553689074064</v>
      </c>
      <c r="I429" s="4">
        <f t="shared" si="34"/>
        <v>1.0343157879135283</v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1.72</v>
      </c>
      <c r="C2" s="4">
        <f>1/A2</f>
        <v>0.45248868778280543</v>
      </c>
      <c r="D2">
        <f>1/B2</f>
        <v>0.58139534883720934</v>
      </c>
      <c r="E2">
        <f>C2+D2-1</f>
        <v>3.3884036620014824E-2</v>
      </c>
      <c r="F2">
        <f>C2+D2-(C2*D2)-1</f>
        <v>-0.2291907818583605</v>
      </c>
      <c r="G2">
        <v>0</v>
      </c>
      <c r="H2">
        <f>C2*D2</f>
        <v>0.26307481847837527</v>
      </c>
      <c r="I2">
        <f>((-4*F2*H2)^0.5)/(2*F2)</f>
        <v>-1.0713739108887084</v>
      </c>
      <c r="J2">
        <f>(-((-4*F2*H2)^0.5))/(2*F2)</f>
        <v>1.0713739108887084</v>
      </c>
      <c r="K2">
        <f>IF(A2="","",(C2/($J2+C2-($J2*C2))))</f>
        <v>0.43547132891069945</v>
      </c>
      <c r="L2">
        <f>IF(B2="","",(D2/($J2+D2-($J2*D2))))</f>
        <v>0.56452867108930049</v>
      </c>
      <c r="M2">
        <f>IF(A2="","",1/K2)</f>
        <v>2.2963624321753371</v>
      </c>
      <c r="N2">
        <f>IF(B2="","",1/L2)</f>
        <v>1.7713892158398703</v>
      </c>
    </row>
    <row r="3" spans="1:14" x14ac:dyDescent="0.25">
      <c r="A3" s="4">
        <f>IF('True_Odds_Calculator_2-way'!A4="","",'True_Odds_Calculator_2-way'!A4)</f>
        <v>1.95</v>
      </c>
      <c r="B3" s="4">
        <f>IF('True_Odds_Calculator_2-way'!B4="","",'True_Odds_Calculator_2-way'!B4)</f>
        <v>1.93</v>
      </c>
      <c r="C3" s="4">
        <f t="shared" ref="C3:C66" si="0">1/A3</f>
        <v>0.51282051282051289</v>
      </c>
      <c r="D3">
        <f t="shared" ref="D3:D66" si="1">1/B3</f>
        <v>0.5181347150259068</v>
      </c>
      <c r="E3">
        <f t="shared" ref="E3:E66" si="2">C3+D3-1</f>
        <v>3.0955227846419575E-2</v>
      </c>
      <c r="F3">
        <f t="shared" ref="F3:F66" si="3">C3+D3-(C3*D3)-1</f>
        <v>-0.23475488242327625</v>
      </c>
      <c r="G3">
        <v>0</v>
      </c>
      <c r="H3">
        <f t="shared" ref="H3:H66" si="4">C3*D3</f>
        <v>0.26571011026969582</v>
      </c>
      <c r="I3">
        <f t="shared" ref="I3:I66" si="5">((-4*F3*H3)^0.5)/(2*F3)</f>
        <v>-1.0638899909514294</v>
      </c>
      <c r="J3">
        <f t="shared" ref="J3:J66" si="6">(-((-4*F3*H3)^0.5))/(2*F3)</f>
        <v>1.0638899909514294</v>
      </c>
      <c r="K3">
        <f t="shared" ref="K3:K66" si="7">IF(A3="","",(C3/($J3+C3-($J3*C3))))</f>
        <v>0.49734035027939766</v>
      </c>
      <c r="L3">
        <f t="shared" ref="L3:L66" si="8">IF(B3="","",(D3/($J3+D3-($J3*D3))))</f>
        <v>0.50265964972060251</v>
      </c>
      <c r="M3">
        <f t="shared" ref="M3:M66" si="9">IF(A3="","",1/K3)</f>
        <v>2.0106954914038573</v>
      </c>
      <c r="N3">
        <f t="shared" ref="N3:N66" si="10">IF(B3="","",1/L3)</f>
        <v>1.9894176915848294</v>
      </c>
    </row>
    <row r="4" spans="1:14" x14ac:dyDescent="0.25">
      <c r="A4" s="4">
        <f>IF('True_Odds_Calculator_2-way'!A5="","",'True_Odds_Calculator_2-way'!A5)</f>
        <v>1.38</v>
      </c>
      <c r="B4" s="4">
        <f>IF('True_Odds_Calculator_2-way'!B5="","",'True_Odds_Calculator_2-way'!B5)</f>
        <v>3.23</v>
      </c>
      <c r="C4" s="4">
        <f t="shared" si="0"/>
        <v>0.7246376811594204</v>
      </c>
      <c r="D4">
        <f t="shared" si="1"/>
        <v>0.30959752321981426</v>
      </c>
      <c r="E4">
        <f t="shared" si="2"/>
        <v>3.4235204379234663E-2</v>
      </c>
      <c r="F4">
        <f t="shared" si="3"/>
        <v>-0.19011082693947134</v>
      </c>
      <c r="G4">
        <v>0</v>
      </c>
      <c r="H4">
        <f t="shared" si="4"/>
        <v>0.22434603131870604</v>
      </c>
      <c r="I4">
        <f t="shared" si="5"/>
        <v>-1.0863149844574049</v>
      </c>
      <c r="J4">
        <f t="shared" si="6"/>
        <v>1.0863149844574049</v>
      </c>
      <c r="K4">
        <f t="shared" si="7"/>
        <v>0.70781442279502449</v>
      </c>
      <c r="L4">
        <f t="shared" si="8"/>
        <v>0.2921855772049754</v>
      </c>
      <c r="M4">
        <f t="shared" si="9"/>
        <v>1.4127996940938139</v>
      </c>
      <c r="N4">
        <f t="shared" si="10"/>
        <v>3.4224824153400126</v>
      </c>
    </row>
    <row r="5" spans="1:14" x14ac:dyDescent="0.25">
      <c r="A5" s="4">
        <f>IF('True_Odds_Calculator_2-way'!A6="","",'True_Odds_Calculator_2-way'!A6)</f>
        <v>2.2799999999999998</v>
      </c>
      <c r="B5" s="4">
        <f>IF('True_Odds_Calculator_2-way'!B6="","",'True_Odds_Calculator_2-way'!B6)</f>
        <v>1.69</v>
      </c>
      <c r="C5" s="4">
        <f t="shared" si="0"/>
        <v>0.43859649122807021</v>
      </c>
      <c r="D5">
        <f t="shared" si="1"/>
        <v>0.59171597633136097</v>
      </c>
      <c r="E5">
        <f t="shared" si="2"/>
        <v>3.0312467559431067E-2</v>
      </c>
      <c r="F5">
        <f t="shared" si="3"/>
        <v>-0.22921208346309574</v>
      </c>
      <c r="G5">
        <v>0</v>
      </c>
      <c r="H5">
        <f t="shared" si="4"/>
        <v>0.25952455102252675</v>
      </c>
      <c r="I5">
        <f t="shared" si="5"/>
        <v>-1.0640706634484354</v>
      </c>
      <c r="J5">
        <f t="shared" si="6"/>
        <v>1.0640706634484354</v>
      </c>
      <c r="K5">
        <f t="shared" si="7"/>
        <v>0.42336815247060766</v>
      </c>
      <c r="L5">
        <f t="shared" si="8"/>
        <v>0.57663184752939267</v>
      </c>
      <c r="M5">
        <f t="shared" si="9"/>
        <v>2.3620104492139973</v>
      </c>
      <c r="N5">
        <f t="shared" si="10"/>
        <v>1.7342087577794201</v>
      </c>
    </row>
    <row r="6" spans="1:14" x14ac:dyDescent="0.25">
      <c r="A6" s="4">
        <f>IF('True_Odds_Calculator_2-way'!A7="","",'True_Odds_Calculator_2-way'!A7)</f>
        <v>2</v>
      </c>
      <c r="B6" s="4">
        <f>IF('True_Odds_Calculator_2-way'!B7="","",'True_Odds_Calculator_2-way'!B7)</f>
        <v>1.88</v>
      </c>
      <c r="C6" s="4">
        <f t="shared" si="0"/>
        <v>0.5</v>
      </c>
      <c r="D6">
        <f t="shared" si="1"/>
        <v>0.53191489361702127</v>
      </c>
      <c r="E6">
        <f t="shared" si="2"/>
        <v>3.1914893617021267E-2</v>
      </c>
      <c r="F6">
        <f t="shared" si="3"/>
        <v>-0.23404255319148937</v>
      </c>
      <c r="G6">
        <v>0</v>
      </c>
      <c r="H6">
        <f t="shared" si="4"/>
        <v>0.26595744680851063</v>
      </c>
      <c r="I6">
        <f t="shared" si="5"/>
        <v>-1.0660035817780522</v>
      </c>
      <c r="J6">
        <f t="shared" si="6"/>
        <v>1.0660035817780522</v>
      </c>
      <c r="K6">
        <f t="shared" si="7"/>
        <v>0.48402626637238261</v>
      </c>
      <c r="L6">
        <f t="shared" si="8"/>
        <v>0.51597373362761745</v>
      </c>
      <c r="M6">
        <f t="shared" si="9"/>
        <v>2.0660035817780522</v>
      </c>
      <c r="N6">
        <f t="shared" si="10"/>
        <v>1.9380831519646857</v>
      </c>
    </row>
    <row r="7" spans="1:14" x14ac:dyDescent="0.25">
      <c r="A7" s="4">
        <f>IF('True_Odds_Calculator_2-way'!A8="","",'True_Odds_Calculator_2-way'!A8)</f>
        <v>1.78</v>
      </c>
      <c r="B7" s="4">
        <f>IF('True_Odds_Calculator_2-way'!B8="","",'True_Odds_Calculator_2-way'!B8)</f>
        <v>2.09</v>
      </c>
      <c r="C7" s="4">
        <f t="shared" si="0"/>
        <v>0.5617977528089888</v>
      </c>
      <c r="D7">
        <f t="shared" si="1"/>
        <v>0.47846889952153115</v>
      </c>
      <c r="E7">
        <f t="shared" si="2"/>
        <v>4.0266652330519959E-2</v>
      </c>
      <c r="F7">
        <f t="shared" si="3"/>
        <v>-0.22853610020966608</v>
      </c>
      <c r="G7">
        <v>0</v>
      </c>
      <c r="H7">
        <f t="shared" si="4"/>
        <v>0.26880275254018604</v>
      </c>
      <c r="I7">
        <f t="shared" si="5"/>
        <v>-1.084524705455941</v>
      </c>
      <c r="J7">
        <f t="shared" si="6"/>
        <v>1.084524705455941</v>
      </c>
      <c r="K7">
        <f t="shared" si="7"/>
        <v>0.54173256587535168</v>
      </c>
      <c r="L7">
        <f t="shared" si="8"/>
        <v>0.45826743412464838</v>
      </c>
      <c r="M7">
        <f t="shared" si="9"/>
        <v>1.8459292702556338</v>
      </c>
      <c r="N7">
        <f t="shared" si="10"/>
        <v>2.1821319289469754</v>
      </c>
    </row>
    <row r="8" spans="1:14" x14ac:dyDescent="0.25">
      <c r="A8" s="4">
        <f>IF('True_Odds_Calculator_2-way'!A9="","",'True_Odds_Calculator_2-way'!A9)</f>
        <v>2.4500000000000002</v>
      </c>
      <c r="B8" s="4">
        <f>IF('True_Odds_Calculator_2-way'!B9="","",'True_Odds_Calculator_2-way'!B9)</f>
        <v>1.61</v>
      </c>
      <c r="C8" s="4">
        <f t="shared" si="0"/>
        <v>0.4081632653061224</v>
      </c>
      <c r="D8">
        <f t="shared" si="1"/>
        <v>0.6211180124223602</v>
      </c>
      <c r="E8">
        <f t="shared" si="2"/>
        <v>2.9281277728482547E-2</v>
      </c>
      <c r="F8">
        <f t="shared" si="3"/>
        <v>-0.22423627836227666</v>
      </c>
      <c r="G8">
        <v>0</v>
      </c>
      <c r="H8">
        <f t="shared" si="4"/>
        <v>0.25351755609075921</v>
      </c>
      <c r="I8">
        <f t="shared" si="5"/>
        <v>-1.0632884133003033</v>
      </c>
      <c r="J8">
        <f t="shared" si="6"/>
        <v>1.0632884133003033</v>
      </c>
      <c r="K8">
        <f t="shared" si="7"/>
        <v>0.39342690662395058</v>
      </c>
      <c r="L8">
        <f t="shared" si="8"/>
        <v>0.60657309337604948</v>
      </c>
      <c r="M8">
        <f t="shared" si="9"/>
        <v>2.5417681992854404</v>
      </c>
      <c r="N8">
        <f t="shared" si="10"/>
        <v>1.648605932113185</v>
      </c>
    </row>
    <row r="9" spans="1:14" x14ac:dyDescent="0.25">
      <c r="A9" s="4">
        <f>IF('True_Odds_Calculator_2-way'!A10="","",'True_Odds_Calculator_2-way'!A10)</f>
        <v>3.19</v>
      </c>
      <c r="B9" s="4">
        <f>IF('True_Odds_Calculator_2-way'!B10="","",'True_Odds_Calculator_2-way'!B10)</f>
        <v>1.38</v>
      </c>
      <c r="C9" s="4">
        <f t="shared" si="0"/>
        <v>0.31347962382445144</v>
      </c>
      <c r="D9">
        <f t="shared" si="1"/>
        <v>0.7246376811594204</v>
      </c>
      <c r="E9">
        <f t="shared" si="2"/>
        <v>3.8117304983871891E-2</v>
      </c>
      <c r="F9">
        <f t="shared" si="3"/>
        <v>-0.18904184271500601</v>
      </c>
      <c r="G9">
        <v>0</v>
      </c>
      <c r="H9">
        <f t="shared" si="4"/>
        <v>0.22715914769887788</v>
      </c>
      <c r="I9">
        <f t="shared" si="5"/>
        <v>-1.0961907783514049</v>
      </c>
      <c r="J9">
        <f t="shared" si="6"/>
        <v>1.0961907783514049</v>
      </c>
      <c r="K9">
        <f t="shared" si="7"/>
        <v>0.29406075455471753</v>
      </c>
      <c r="L9">
        <f t="shared" si="8"/>
        <v>0.70593924544528242</v>
      </c>
      <c r="M9">
        <f t="shared" si="9"/>
        <v>3.4006578045895766</v>
      </c>
      <c r="N9">
        <f t="shared" si="10"/>
        <v>1.4165524957735338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1.62</v>
      </c>
      <c r="C10" s="4">
        <f t="shared" si="0"/>
        <v>0.41666666666666669</v>
      </c>
      <c r="D10">
        <f t="shared" si="1"/>
        <v>0.61728395061728392</v>
      </c>
      <c r="E10">
        <f t="shared" si="2"/>
        <v>3.3950617283950546E-2</v>
      </c>
      <c r="F10">
        <f t="shared" si="3"/>
        <v>-0.22325102880658443</v>
      </c>
      <c r="G10">
        <v>0</v>
      </c>
      <c r="H10">
        <f t="shared" si="4"/>
        <v>0.25720164609053497</v>
      </c>
      <c r="I10">
        <f t="shared" si="5"/>
        <v>-1.0733469768527295</v>
      </c>
      <c r="J10">
        <f t="shared" si="6"/>
        <v>1.0733469768527295</v>
      </c>
      <c r="K10">
        <f t="shared" si="7"/>
        <v>0.3995707383438068</v>
      </c>
      <c r="L10">
        <f t="shared" si="8"/>
        <v>0.60042926165619326</v>
      </c>
      <c r="M10">
        <f t="shared" si="9"/>
        <v>2.502685767593821</v>
      </c>
      <c r="N10">
        <f t="shared" si="10"/>
        <v>1.6654751256486924</v>
      </c>
    </row>
    <row r="11" spans="1:14" x14ac:dyDescent="0.25">
      <c r="A11" s="4">
        <f>IF('True_Odds_Calculator_2-way'!A12="","",'True_Odds_Calculator_2-way'!A12)</f>
        <v>1.49</v>
      </c>
      <c r="B11" s="4">
        <f>IF('True_Odds_Calculator_2-way'!B12="","",'True_Odds_Calculator_2-way'!B12)</f>
        <v>2.74</v>
      </c>
      <c r="C11" s="4">
        <f t="shared" si="0"/>
        <v>0.67114093959731547</v>
      </c>
      <c r="D11">
        <f t="shared" si="1"/>
        <v>0.36496350364963503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0.6533092663367166</v>
      </c>
      <c r="L11">
        <f t="shared" si="8"/>
        <v>0.34669073366328335</v>
      </c>
      <c r="M11">
        <f t="shared" si="9"/>
        <v>1.5306686305052322</v>
      </c>
      <c r="N11">
        <f t="shared" si="10"/>
        <v>2.8844151368961324</v>
      </c>
    </row>
    <row r="12" spans="1:14" x14ac:dyDescent="0.25">
      <c r="A12" s="4">
        <f>IF('True_Odds_Calculator_2-way'!A13="","",'True_Odds_Calculator_2-way'!A13)</f>
        <v>1.7</v>
      </c>
      <c r="B12" s="4">
        <f>IF('True_Odds_Calculator_2-way'!B13="","",'True_Odds_Calculator_2-way'!B13)</f>
        <v>2.2400000000000002</v>
      </c>
      <c r="C12" s="4">
        <f t="shared" si="0"/>
        <v>0.58823529411764708</v>
      </c>
      <c r="D12">
        <f t="shared" si="1"/>
        <v>0.4464285714285714</v>
      </c>
      <c r="E12">
        <f t="shared" si="2"/>
        <v>3.4663865546218364E-2</v>
      </c>
      <c r="F12">
        <f t="shared" si="3"/>
        <v>-0.22794117647058831</v>
      </c>
      <c r="G12">
        <v>0</v>
      </c>
      <c r="H12">
        <f t="shared" si="4"/>
        <v>0.26260504201680673</v>
      </c>
      <c r="I12">
        <f t="shared" si="5"/>
        <v>-1.0733469768527293</v>
      </c>
      <c r="J12">
        <f t="shared" si="6"/>
        <v>1.0733469768527293</v>
      </c>
      <c r="K12">
        <f t="shared" si="7"/>
        <v>0.5709904149848718</v>
      </c>
      <c r="L12">
        <f t="shared" si="8"/>
        <v>0.42900958501512831</v>
      </c>
      <c r="M12">
        <f t="shared" si="9"/>
        <v>1.7513428837969105</v>
      </c>
      <c r="N12">
        <f t="shared" si="10"/>
        <v>2.3309502512973848</v>
      </c>
    </row>
    <row r="13" spans="1:14" x14ac:dyDescent="0.25">
      <c r="A13" s="4">
        <f>IF('True_Odds_Calculator_2-way'!A14="","",'True_Odds_Calculator_2-way'!A14)</f>
        <v>1.89</v>
      </c>
      <c r="B13" s="4">
        <f>IF('True_Odds_Calculator_2-way'!B14="","",'True_Odds_Calculator_2-way'!B14)</f>
        <v>2</v>
      </c>
      <c r="C13" s="4">
        <f t="shared" si="0"/>
        <v>0.52910052910052918</v>
      </c>
      <c r="D13">
        <f t="shared" si="1"/>
        <v>0.5</v>
      </c>
      <c r="E13">
        <f t="shared" si="2"/>
        <v>2.9100529100529293E-2</v>
      </c>
      <c r="F13">
        <f t="shared" si="3"/>
        <v>-0.23544973544973535</v>
      </c>
      <c r="G13">
        <v>0</v>
      </c>
      <c r="H13">
        <f t="shared" si="4"/>
        <v>0.26455026455026459</v>
      </c>
      <c r="I13">
        <f t="shared" si="5"/>
        <v>-1.0599978800063603</v>
      </c>
      <c r="J13">
        <f t="shared" si="6"/>
        <v>1.0599978800063603</v>
      </c>
      <c r="K13">
        <f t="shared" si="7"/>
        <v>0.51456260722126923</v>
      </c>
      <c r="L13">
        <f t="shared" si="8"/>
        <v>0.48543739277873066</v>
      </c>
      <c r="M13">
        <f t="shared" si="9"/>
        <v>1.9433981132056606</v>
      </c>
      <c r="N13">
        <f t="shared" si="10"/>
        <v>2.0599978800063603</v>
      </c>
    </row>
    <row r="14" spans="1:14" x14ac:dyDescent="0.25">
      <c r="A14" s="4">
        <f>IF('True_Odds_Calculator_2-way'!A15="","",'True_Odds_Calculator_2-way'!A15)</f>
        <v>1.56</v>
      </c>
      <c r="B14" s="4">
        <f>IF('True_Odds_Calculator_2-way'!B15="","",'True_Odds_Calculator_2-way'!B15)</f>
        <v>2.5499999999999998</v>
      </c>
      <c r="C14" s="4">
        <f t="shared" si="0"/>
        <v>0.64102564102564097</v>
      </c>
      <c r="D14">
        <f t="shared" si="1"/>
        <v>0.39215686274509809</v>
      </c>
      <c r="E14">
        <f t="shared" si="2"/>
        <v>3.3182503770738947E-2</v>
      </c>
      <c r="F14">
        <f t="shared" si="3"/>
        <v>-0.21820010055304184</v>
      </c>
      <c r="G14">
        <v>0</v>
      </c>
      <c r="H14">
        <f t="shared" si="4"/>
        <v>0.25138260432378079</v>
      </c>
      <c r="I14">
        <f t="shared" si="5"/>
        <v>-1.0733469768527293</v>
      </c>
      <c r="J14">
        <f t="shared" si="6"/>
        <v>1.0733469768527293</v>
      </c>
      <c r="K14">
        <f t="shared" si="7"/>
        <v>0.62458063039578859</v>
      </c>
      <c r="L14">
        <f t="shared" si="8"/>
        <v>0.37541936960421152</v>
      </c>
      <c r="M14">
        <f t="shared" si="9"/>
        <v>1.6010743070375286</v>
      </c>
      <c r="N14">
        <f t="shared" si="10"/>
        <v>2.6636878141217299</v>
      </c>
    </row>
    <row r="15" spans="1:14" x14ac:dyDescent="0.25">
      <c r="A15" s="4">
        <f>IF('True_Odds_Calculator_2-way'!A16="","",'True_Odds_Calculator_2-way'!A16)</f>
        <v>2.27</v>
      </c>
      <c r="B15" s="4">
        <f>IF('True_Odds_Calculator_2-way'!B16="","",'True_Odds_Calculator_2-way'!B16)</f>
        <v>1.68</v>
      </c>
      <c r="C15" s="4">
        <f t="shared" si="0"/>
        <v>0.44052863436123346</v>
      </c>
      <c r="D15">
        <f t="shared" si="1"/>
        <v>0.59523809523809523</v>
      </c>
      <c r="E15">
        <f t="shared" si="2"/>
        <v>3.5766729599328695E-2</v>
      </c>
      <c r="F15">
        <f t="shared" si="3"/>
        <v>-0.22645269561569115</v>
      </c>
      <c r="G15">
        <v>0</v>
      </c>
      <c r="H15">
        <f t="shared" si="4"/>
        <v>0.2622194252150199</v>
      </c>
      <c r="I15">
        <f t="shared" si="5"/>
        <v>-1.0760778282064791</v>
      </c>
      <c r="J15">
        <f t="shared" si="6"/>
        <v>1.0760778282064791</v>
      </c>
      <c r="K15">
        <f t="shared" si="7"/>
        <v>0.42254374989680582</v>
      </c>
      <c r="L15">
        <f t="shared" si="8"/>
        <v>0.57745625010319412</v>
      </c>
      <c r="M15">
        <f t="shared" si="9"/>
        <v>2.3666188418222287</v>
      </c>
      <c r="N15">
        <f t="shared" si="10"/>
        <v>1.7317329231804059</v>
      </c>
    </row>
    <row r="16" spans="1:14" x14ac:dyDescent="0.25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0.48780487804878053</v>
      </c>
      <c r="D16">
        <f t="shared" si="1"/>
        <v>0.54054054054054046</v>
      </c>
      <c r="E16">
        <f t="shared" si="2"/>
        <v>2.8345418589321048E-2</v>
      </c>
      <c r="F16">
        <f t="shared" si="3"/>
        <v>-0.2353328938694792</v>
      </c>
      <c r="G16">
        <v>0</v>
      </c>
      <c r="H16">
        <f t="shared" si="4"/>
        <v>0.26367831245880025</v>
      </c>
      <c r="I16">
        <f t="shared" si="5"/>
        <v>-1.0585122480499263</v>
      </c>
      <c r="J16">
        <f t="shared" si="6"/>
        <v>1.0585122480499263</v>
      </c>
      <c r="K16">
        <f t="shared" si="7"/>
        <v>0.47361090692279612</v>
      </c>
      <c r="L16">
        <f t="shared" si="8"/>
        <v>0.52638909307720383</v>
      </c>
      <c r="M16">
        <f t="shared" si="9"/>
        <v>2.1114378604524222</v>
      </c>
      <c r="N16">
        <f t="shared" si="10"/>
        <v>1.8997354108424378</v>
      </c>
    </row>
    <row r="17" spans="1:14" x14ac:dyDescent="0.25">
      <c r="A17" s="4">
        <f>IF('True_Odds_Calculator_2-way'!A18="","",'True_Odds_Calculator_2-way'!A18)</f>
        <v>2.0699999999999998</v>
      </c>
      <c r="B17" s="4">
        <f>IF('True_Odds_Calculator_2-way'!B18="","",'True_Odds_Calculator_2-way'!B18)</f>
        <v>1.83</v>
      </c>
      <c r="C17" s="4">
        <f t="shared" si="0"/>
        <v>0.48309178743961356</v>
      </c>
      <c r="D17">
        <f t="shared" si="1"/>
        <v>0.54644808743169393</v>
      </c>
      <c r="E17">
        <f t="shared" si="2"/>
        <v>2.9539874871307603E-2</v>
      </c>
      <c r="F17">
        <f t="shared" si="3"/>
        <v>-0.23444470842902765</v>
      </c>
      <c r="G17">
        <v>0</v>
      </c>
      <c r="H17">
        <f t="shared" si="4"/>
        <v>0.26398458330033525</v>
      </c>
      <c r="I17">
        <f t="shared" si="5"/>
        <v>-1.0611311532512866</v>
      </c>
      <c r="J17">
        <f t="shared" si="6"/>
        <v>1.0611311532512866</v>
      </c>
      <c r="K17">
        <f t="shared" si="7"/>
        <v>0.46829407167694814</v>
      </c>
      <c r="L17">
        <f t="shared" si="8"/>
        <v>0.53170592832305175</v>
      </c>
      <c r="M17">
        <f t="shared" si="9"/>
        <v>2.1354103339788768</v>
      </c>
      <c r="N17">
        <f t="shared" si="10"/>
        <v>1.8807388571985679</v>
      </c>
    </row>
    <row r="18" spans="1:14" x14ac:dyDescent="0.25">
      <c r="A18" s="4">
        <f>IF('True_Odds_Calculator_2-way'!A19="","",'True_Odds_Calculator_2-way'!A19)</f>
        <v>1.85</v>
      </c>
      <c r="B18" s="4">
        <f>IF('True_Odds_Calculator_2-way'!B19="","",'True_Odds_Calculator_2-way'!B19)</f>
        <v>2.0499999999999998</v>
      </c>
      <c r="C18" s="4">
        <f t="shared" si="0"/>
        <v>0.54054054054054046</v>
      </c>
      <c r="D18">
        <f t="shared" si="1"/>
        <v>0.48780487804878053</v>
      </c>
      <c r="E18">
        <f t="shared" si="2"/>
        <v>2.8345418589321048E-2</v>
      </c>
      <c r="F18">
        <f t="shared" si="3"/>
        <v>-0.2353328938694792</v>
      </c>
      <c r="G18">
        <v>0</v>
      </c>
      <c r="H18">
        <f t="shared" si="4"/>
        <v>0.26367831245880025</v>
      </c>
      <c r="I18">
        <f t="shared" si="5"/>
        <v>-1.0585122480499263</v>
      </c>
      <c r="J18">
        <f t="shared" si="6"/>
        <v>1.0585122480499263</v>
      </c>
      <c r="K18">
        <f t="shared" si="7"/>
        <v>0.52638909307720383</v>
      </c>
      <c r="L18">
        <f t="shared" si="8"/>
        <v>0.47361090692279612</v>
      </c>
      <c r="M18">
        <f t="shared" si="9"/>
        <v>1.8997354108424378</v>
      </c>
      <c r="N18">
        <f t="shared" si="10"/>
        <v>2.1114378604524222</v>
      </c>
    </row>
    <row r="19" spans="1:14" x14ac:dyDescent="0.25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0.41666666666666669</v>
      </c>
      <c r="D19">
        <f t="shared" si="1"/>
        <v>0.61728395061728392</v>
      </c>
      <c r="E19">
        <f t="shared" si="2"/>
        <v>3.3950617283950546E-2</v>
      </c>
      <c r="F19">
        <f t="shared" si="3"/>
        <v>-0.22325102880658443</v>
      </c>
      <c r="G19">
        <v>0</v>
      </c>
      <c r="H19">
        <f t="shared" si="4"/>
        <v>0.25720164609053497</v>
      </c>
      <c r="I19">
        <f t="shared" si="5"/>
        <v>-1.0733469768527295</v>
      </c>
      <c r="J19">
        <f t="shared" si="6"/>
        <v>1.0733469768527295</v>
      </c>
      <c r="K19">
        <f t="shared" si="7"/>
        <v>0.3995707383438068</v>
      </c>
      <c r="L19">
        <f t="shared" si="8"/>
        <v>0.60042926165619326</v>
      </c>
      <c r="M19">
        <f t="shared" si="9"/>
        <v>2.502685767593821</v>
      </c>
      <c r="N19">
        <f t="shared" si="10"/>
        <v>1.6654751256486924</v>
      </c>
    </row>
    <row r="20" spans="1:14" x14ac:dyDescent="0.25">
      <c r="A20" s="4">
        <f>IF('True_Odds_Calculator_2-way'!A21="","",'True_Odds_Calculator_2-way'!A21)</f>
        <v>2.5</v>
      </c>
      <c r="B20" s="4">
        <f>IF('True_Odds_Calculator_2-way'!B21="","",'True_Odds_Calculator_2-way'!B21)</f>
        <v>1.57</v>
      </c>
      <c r="C20" s="4">
        <f t="shared" si="0"/>
        <v>0.4</v>
      </c>
      <c r="D20">
        <f t="shared" si="1"/>
        <v>0.63694267515923564</v>
      </c>
      <c r="E20">
        <f t="shared" si="2"/>
        <v>3.6942675159235661E-2</v>
      </c>
      <c r="F20">
        <f t="shared" si="3"/>
        <v>-0.21783439490445855</v>
      </c>
      <c r="G20">
        <v>0</v>
      </c>
      <c r="H20">
        <f t="shared" si="4"/>
        <v>0.25477707006369427</v>
      </c>
      <c r="I20">
        <f t="shared" si="5"/>
        <v>-1.0814761408717504</v>
      </c>
      <c r="J20">
        <f t="shared" si="6"/>
        <v>1.0814761408717504</v>
      </c>
      <c r="K20">
        <f t="shared" si="7"/>
        <v>0.38135709725306066</v>
      </c>
      <c r="L20">
        <f t="shared" si="8"/>
        <v>0.61864290274693912</v>
      </c>
      <c r="M20">
        <f t="shared" si="9"/>
        <v>2.6222142113076257</v>
      </c>
      <c r="N20">
        <f t="shared" si="10"/>
        <v>1.6164414002968981</v>
      </c>
    </row>
    <row r="21" spans="1:14" x14ac:dyDescent="0.25">
      <c r="A21" s="4">
        <f>IF('True_Odds_Calculator_2-way'!A22="","",'True_Odds_Calculator_2-way'!A22)</f>
        <v>2.33</v>
      </c>
      <c r="B21" s="4">
        <f>IF('True_Odds_Calculator_2-way'!B22="","",'True_Odds_Calculator_2-way'!B22)</f>
        <v>1.65</v>
      </c>
      <c r="C21" s="4">
        <f t="shared" si="0"/>
        <v>0.42918454935622319</v>
      </c>
      <c r="D21">
        <f t="shared" si="1"/>
        <v>0.60606060606060608</v>
      </c>
      <c r="E21">
        <f t="shared" si="2"/>
        <v>3.5245155416829377E-2</v>
      </c>
      <c r="F21">
        <f t="shared" si="3"/>
        <v>-0.22486669267785131</v>
      </c>
      <c r="G21">
        <v>0</v>
      </c>
      <c r="H21">
        <f t="shared" si="4"/>
        <v>0.26011184809468074</v>
      </c>
      <c r="I21">
        <f t="shared" si="5"/>
        <v>-1.0755175492958089</v>
      </c>
      <c r="J21">
        <f t="shared" si="6"/>
        <v>1.0755175492958089</v>
      </c>
      <c r="K21">
        <f t="shared" si="7"/>
        <v>0.41144841377386249</v>
      </c>
      <c r="L21">
        <f t="shared" si="8"/>
        <v>0.58855158622613757</v>
      </c>
      <c r="M21">
        <f t="shared" si="9"/>
        <v>2.4304383405634256</v>
      </c>
      <c r="N21">
        <f t="shared" si="10"/>
        <v>1.6990864070422753</v>
      </c>
    </row>
    <row r="22" spans="1:14" x14ac:dyDescent="0.25">
      <c r="A22" s="4">
        <f>IF('True_Odds_Calculator_2-way'!A23="","",'True_Odds_Calculator_2-way'!A23)</f>
        <v>2.13</v>
      </c>
      <c r="B22" s="4">
        <f>IF('True_Odds_Calculator_2-way'!B23="","",'True_Odds_Calculator_2-way'!B23)</f>
        <v>1.78</v>
      </c>
      <c r="C22" s="4">
        <f t="shared" si="0"/>
        <v>0.46948356807511737</v>
      </c>
      <c r="D22">
        <f t="shared" si="1"/>
        <v>0.5617977528089888</v>
      </c>
      <c r="E22">
        <f t="shared" si="2"/>
        <v>3.128132088410629E-2</v>
      </c>
      <c r="F22">
        <f t="shared" si="3"/>
        <v>-0.23247349264124062</v>
      </c>
      <c r="G22">
        <v>0</v>
      </c>
      <c r="H22">
        <f t="shared" si="4"/>
        <v>0.26375481352534685</v>
      </c>
      <c r="I22">
        <f t="shared" si="5"/>
        <v>-1.0651566348113084</v>
      </c>
      <c r="J22">
        <f t="shared" si="6"/>
        <v>1.0651566348113084</v>
      </c>
      <c r="K22">
        <f t="shared" si="7"/>
        <v>0.45379730835053417</v>
      </c>
      <c r="L22">
        <f t="shared" si="8"/>
        <v>0.54620269164946567</v>
      </c>
      <c r="M22">
        <f t="shared" si="9"/>
        <v>2.2036269973367788</v>
      </c>
      <c r="N22">
        <f t="shared" si="10"/>
        <v>1.8308221751528204</v>
      </c>
    </row>
    <row r="23" spans="1:14" x14ac:dyDescent="0.25">
      <c r="A23" s="4">
        <f>IF('True_Odds_Calculator_2-way'!A24="","",'True_Odds_Calculator_2-way'!A24)</f>
        <v>2.27</v>
      </c>
      <c r="B23" s="4">
        <f>IF('True_Odds_Calculator_2-way'!B24="","",'True_Odds_Calculator_2-way'!B24)</f>
        <v>1.68</v>
      </c>
      <c r="C23" s="4">
        <f t="shared" si="0"/>
        <v>0.44052863436123346</v>
      </c>
      <c r="D23">
        <f t="shared" si="1"/>
        <v>0.59523809523809523</v>
      </c>
      <c r="E23">
        <f t="shared" si="2"/>
        <v>3.5766729599328695E-2</v>
      </c>
      <c r="F23">
        <f t="shared" si="3"/>
        <v>-0.22645269561569115</v>
      </c>
      <c r="G23">
        <v>0</v>
      </c>
      <c r="H23">
        <f t="shared" si="4"/>
        <v>0.2622194252150199</v>
      </c>
      <c r="I23">
        <f t="shared" si="5"/>
        <v>-1.0760778282064791</v>
      </c>
      <c r="J23">
        <f t="shared" si="6"/>
        <v>1.0760778282064791</v>
      </c>
      <c r="K23">
        <f t="shared" si="7"/>
        <v>0.42254374989680582</v>
      </c>
      <c r="L23">
        <f t="shared" si="8"/>
        <v>0.57745625010319412</v>
      </c>
      <c r="M23">
        <f t="shared" si="9"/>
        <v>2.3666188418222287</v>
      </c>
      <c r="N23">
        <f t="shared" si="10"/>
        <v>1.7317329231804059</v>
      </c>
    </row>
    <row r="24" spans="1:14" x14ac:dyDescent="0.25">
      <c r="A24" s="4">
        <f>IF('True_Odds_Calculator_2-way'!A25="","",'True_Odds_Calculator_2-way'!A25)</f>
        <v>2.11</v>
      </c>
      <c r="B24" s="4">
        <f>IF('True_Odds_Calculator_2-way'!B25="","",'True_Odds_Calculator_2-way'!B25)</f>
        <v>1.78</v>
      </c>
      <c r="C24" s="4">
        <f t="shared" si="0"/>
        <v>0.47393364928909953</v>
      </c>
      <c r="D24">
        <f t="shared" si="1"/>
        <v>0.5617977528089888</v>
      </c>
      <c r="E24">
        <f t="shared" si="2"/>
        <v>3.5731402098088338E-2</v>
      </c>
      <c r="F24">
        <f t="shared" si="3"/>
        <v>-0.23052345705309119</v>
      </c>
      <c r="G24">
        <v>0</v>
      </c>
      <c r="H24">
        <f t="shared" si="4"/>
        <v>0.26625485915117952</v>
      </c>
      <c r="I24">
        <f t="shared" si="5"/>
        <v>-1.0747098003652684</v>
      </c>
      <c r="J24">
        <f t="shared" si="6"/>
        <v>1.0747098003652684</v>
      </c>
      <c r="K24">
        <f t="shared" si="7"/>
        <v>0.45601134895833134</v>
      </c>
      <c r="L24">
        <f t="shared" si="8"/>
        <v>0.54398865104166871</v>
      </c>
      <c r="M24">
        <f t="shared" si="9"/>
        <v>2.192927878405448</v>
      </c>
      <c r="N24">
        <f t="shared" si="10"/>
        <v>1.838273644284909</v>
      </c>
    </row>
    <row r="25" spans="1:14" x14ac:dyDescent="0.25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0.5524861878453039</v>
      </c>
      <c r="D25">
        <f t="shared" si="1"/>
        <v>0.48309178743961356</v>
      </c>
      <c r="E25">
        <f t="shared" si="2"/>
        <v>3.5577975284917462E-2</v>
      </c>
      <c r="F25">
        <f t="shared" si="3"/>
        <v>-0.23132356473696847</v>
      </c>
      <c r="G25">
        <v>0</v>
      </c>
      <c r="H25">
        <f t="shared" si="4"/>
        <v>0.26690154002188599</v>
      </c>
      <c r="I25">
        <f t="shared" si="5"/>
        <v>-1.0741516544951821</v>
      </c>
      <c r="J25">
        <f t="shared" si="6"/>
        <v>1.0741516544951821</v>
      </c>
      <c r="K25">
        <f t="shared" si="7"/>
        <v>0.53474138865009979</v>
      </c>
      <c r="L25">
        <f t="shared" si="8"/>
        <v>0.46525861134990021</v>
      </c>
      <c r="M25">
        <f t="shared" si="9"/>
        <v>1.8700628401410975</v>
      </c>
      <c r="N25">
        <f t="shared" si="10"/>
        <v>2.1493422703098441</v>
      </c>
    </row>
    <row r="26" spans="1:14" x14ac:dyDescent="0.25">
      <c r="A26" s="4">
        <f>IF('True_Odds_Calculator_2-way'!A27="","",'True_Odds_Calculator_2-way'!A27)</f>
        <v>1.91</v>
      </c>
      <c r="B26" s="4">
        <f>IF('True_Odds_Calculator_2-way'!B27="","",'True_Odds_Calculator_2-way'!B27)</f>
        <v>1.96</v>
      </c>
      <c r="C26" s="4">
        <f t="shared" si="0"/>
        <v>0.52356020942408377</v>
      </c>
      <c r="D26">
        <f t="shared" si="1"/>
        <v>0.51020408163265307</v>
      </c>
      <c r="E26">
        <f t="shared" si="2"/>
        <v>3.3764291056736839E-2</v>
      </c>
      <c r="F26">
        <f t="shared" si="3"/>
        <v>-0.23335826477187727</v>
      </c>
      <c r="G26">
        <v>0</v>
      </c>
      <c r="H26">
        <f t="shared" si="4"/>
        <v>0.26712255582861416</v>
      </c>
      <c r="I26">
        <f t="shared" si="5"/>
        <v>-1.0699012312772824</v>
      </c>
      <c r="J26">
        <f t="shared" si="6"/>
        <v>1.0699012312772824</v>
      </c>
      <c r="K26">
        <f t="shared" si="7"/>
        <v>0.50668568712332396</v>
      </c>
      <c r="L26">
        <f t="shared" si="8"/>
        <v>0.49331431287667615</v>
      </c>
      <c r="M26">
        <f t="shared" si="9"/>
        <v>1.9736101204623264</v>
      </c>
      <c r="N26">
        <f t="shared" si="10"/>
        <v>2.0271051820261912</v>
      </c>
    </row>
    <row r="27" spans="1:14" x14ac:dyDescent="0.25">
      <c r="A27" s="4">
        <f>IF('True_Odds_Calculator_2-way'!A28="","",'True_Odds_Calculator_2-way'!A28)</f>
        <v>1.95</v>
      </c>
      <c r="B27" s="4">
        <f>IF('True_Odds_Calculator_2-way'!B28="","",'True_Odds_Calculator_2-way'!B28)</f>
        <v>1.92</v>
      </c>
      <c r="C27" s="4">
        <f t="shared" si="0"/>
        <v>0.51282051282051289</v>
      </c>
      <c r="D27">
        <f t="shared" si="1"/>
        <v>0.52083333333333337</v>
      </c>
      <c r="E27">
        <f t="shared" si="2"/>
        <v>3.3653846153846256E-2</v>
      </c>
      <c r="F27">
        <f t="shared" si="3"/>
        <v>-0.23344017094017089</v>
      </c>
      <c r="G27">
        <v>0</v>
      </c>
      <c r="H27">
        <f t="shared" si="4"/>
        <v>0.26709401709401714</v>
      </c>
      <c r="I27">
        <f t="shared" si="5"/>
        <v>-1.0696563746013956</v>
      </c>
      <c r="J27">
        <f t="shared" si="6"/>
        <v>1.0696563746013956</v>
      </c>
      <c r="K27">
        <f t="shared" si="7"/>
        <v>0.49598904672064897</v>
      </c>
      <c r="L27">
        <f t="shared" si="8"/>
        <v>0.50401095327935097</v>
      </c>
      <c r="M27">
        <f t="shared" si="9"/>
        <v>2.0161735558713256</v>
      </c>
      <c r="N27">
        <f t="shared" si="10"/>
        <v>1.9840838646332837</v>
      </c>
    </row>
    <row r="28" spans="1:14" x14ac:dyDescent="0.25">
      <c r="A28" s="4">
        <f>IF('True_Odds_Calculator_2-way'!A29="","",'True_Odds_Calculator_2-way'!A29)</f>
        <v>2.12</v>
      </c>
      <c r="B28" s="4">
        <f>IF('True_Odds_Calculator_2-way'!B29="","",'True_Odds_Calculator_2-way'!B29)</f>
        <v>1.76</v>
      </c>
      <c r="C28" s="4">
        <f t="shared" si="0"/>
        <v>0.47169811320754712</v>
      </c>
      <c r="D28">
        <f t="shared" si="1"/>
        <v>0.56818181818181823</v>
      </c>
      <c r="E28">
        <f t="shared" si="2"/>
        <v>3.9879931389365408E-2</v>
      </c>
      <c r="F28">
        <f t="shared" si="3"/>
        <v>-0.22813036020583177</v>
      </c>
      <c r="G28">
        <v>0</v>
      </c>
      <c r="H28">
        <f t="shared" si="4"/>
        <v>0.26801029159519724</v>
      </c>
      <c r="I28">
        <f t="shared" si="5"/>
        <v>-1.0838874619051502</v>
      </c>
      <c r="J28">
        <f t="shared" si="6"/>
        <v>1.0838874619051502</v>
      </c>
      <c r="K28">
        <f t="shared" si="7"/>
        <v>0.45168057659351019</v>
      </c>
      <c r="L28">
        <f t="shared" si="8"/>
        <v>0.54831942340648987</v>
      </c>
      <c r="M28">
        <f t="shared" si="9"/>
        <v>2.2139539573337679</v>
      </c>
      <c r="N28">
        <f t="shared" si="10"/>
        <v>1.8237544710479137</v>
      </c>
    </row>
    <row r="29" spans="1:14" x14ac:dyDescent="0.25">
      <c r="A29" s="4">
        <f>IF('True_Odds_Calculator_2-way'!A30="","",'True_Odds_Calculator_2-way'!A30)</f>
        <v>1.93</v>
      </c>
      <c r="B29" s="4">
        <f>IF('True_Odds_Calculator_2-way'!B30="","",'True_Odds_Calculator_2-way'!B30)</f>
        <v>1.93</v>
      </c>
      <c r="C29" s="4">
        <f t="shared" si="0"/>
        <v>0.5181347150259068</v>
      </c>
      <c r="D29">
        <f t="shared" si="1"/>
        <v>0.5181347150259068</v>
      </c>
      <c r="E29">
        <f t="shared" si="2"/>
        <v>3.62694300518136E-2</v>
      </c>
      <c r="F29">
        <f t="shared" si="3"/>
        <v>-0.23219415286316403</v>
      </c>
      <c r="G29">
        <v>0</v>
      </c>
      <c r="H29">
        <f t="shared" si="4"/>
        <v>0.26846358291497763</v>
      </c>
      <c r="I29">
        <f t="shared" si="5"/>
        <v>-1.0752688172043015</v>
      </c>
      <c r="J29">
        <f t="shared" si="6"/>
        <v>1.0752688172043015</v>
      </c>
      <c r="K29">
        <f t="shared" si="7"/>
        <v>0.5</v>
      </c>
      <c r="L29">
        <f t="shared" si="8"/>
        <v>0.5</v>
      </c>
      <c r="M29">
        <f t="shared" si="9"/>
        <v>2</v>
      </c>
      <c r="N29">
        <f t="shared" si="10"/>
        <v>2</v>
      </c>
    </row>
    <row r="30" spans="1:14" x14ac:dyDescent="0.25">
      <c r="A30" s="4">
        <f>IF('True_Odds_Calculator_2-way'!A31="","",'True_Odds_Calculator_2-way'!A31)</f>
        <v>2.13</v>
      </c>
      <c r="B30" s="4">
        <f>IF('True_Odds_Calculator_2-way'!B31="","",'True_Odds_Calculator_2-way'!B31)</f>
        <v>1.76</v>
      </c>
      <c r="C30" s="4">
        <f t="shared" si="0"/>
        <v>0.46948356807511737</v>
      </c>
      <c r="D30">
        <f t="shared" si="1"/>
        <v>0.56818181818181823</v>
      </c>
      <c r="E30">
        <f t="shared" si="2"/>
        <v>3.7665386256935607E-2</v>
      </c>
      <c r="F30">
        <f t="shared" si="3"/>
        <v>-0.22908664105847198</v>
      </c>
      <c r="G30">
        <v>0</v>
      </c>
      <c r="H30">
        <f t="shared" si="4"/>
        <v>0.26675202731540765</v>
      </c>
      <c r="I30">
        <f t="shared" si="5"/>
        <v>-1.0790808419378759</v>
      </c>
      <c r="J30">
        <f t="shared" si="6"/>
        <v>1.0790808419378759</v>
      </c>
      <c r="K30">
        <f t="shared" si="7"/>
        <v>0.45058007312499337</v>
      </c>
      <c r="L30">
        <f t="shared" si="8"/>
        <v>0.54941992687500663</v>
      </c>
      <c r="M30">
        <f t="shared" si="9"/>
        <v>2.2193613513897996</v>
      </c>
      <c r="N30">
        <f t="shared" si="10"/>
        <v>1.8201014398727853</v>
      </c>
    </row>
    <row r="31" spans="1:14" x14ac:dyDescent="0.25">
      <c r="A31" s="4">
        <f>IF('True_Odds_Calculator_2-way'!A32="","",'True_Odds_Calculator_2-way'!A32)</f>
        <v>2.09</v>
      </c>
      <c r="B31" s="4">
        <f>IF('True_Odds_Calculator_2-way'!B32="","",'True_Odds_Calculator_2-way'!B32)</f>
        <v>1.79</v>
      </c>
      <c r="C31" s="4">
        <f t="shared" si="0"/>
        <v>0.47846889952153115</v>
      </c>
      <c r="D31">
        <f t="shared" si="1"/>
        <v>0.55865921787709494</v>
      </c>
      <c r="E31">
        <f t="shared" si="2"/>
        <v>3.7128117398625982E-2</v>
      </c>
      <c r="F31">
        <f t="shared" si="3"/>
        <v>-0.23017294378658693</v>
      </c>
      <c r="G31">
        <v>0</v>
      </c>
      <c r="H31">
        <f t="shared" si="4"/>
        <v>0.26730106118521291</v>
      </c>
      <c r="I31">
        <f t="shared" si="5"/>
        <v>-1.077638764691236</v>
      </c>
      <c r="J31">
        <f t="shared" si="6"/>
        <v>1.077638764691236</v>
      </c>
      <c r="K31">
        <f t="shared" si="7"/>
        <v>0.45984913425207868</v>
      </c>
      <c r="L31">
        <f t="shared" si="8"/>
        <v>0.54015086574792148</v>
      </c>
      <c r="M31">
        <f t="shared" si="9"/>
        <v>2.1746262535134471</v>
      </c>
      <c r="N31">
        <f t="shared" si="10"/>
        <v>1.8513346241060764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1.78</v>
      </c>
      <c r="C32" s="4">
        <f t="shared" si="0"/>
        <v>0.47846889952153115</v>
      </c>
      <c r="D32">
        <f t="shared" si="1"/>
        <v>0.5617977528089888</v>
      </c>
      <c r="E32">
        <f t="shared" si="2"/>
        <v>4.0266652330519959E-2</v>
      </c>
      <c r="F32">
        <f t="shared" si="3"/>
        <v>-0.22853610020966608</v>
      </c>
      <c r="G32">
        <v>0</v>
      </c>
      <c r="H32">
        <f t="shared" si="4"/>
        <v>0.26880275254018604</v>
      </c>
      <c r="I32">
        <f t="shared" si="5"/>
        <v>-1.084524705455941</v>
      </c>
      <c r="J32">
        <f t="shared" si="6"/>
        <v>1.084524705455941</v>
      </c>
      <c r="K32">
        <f t="shared" si="7"/>
        <v>0.45826743412464838</v>
      </c>
      <c r="L32">
        <f t="shared" si="8"/>
        <v>0.54173256587535168</v>
      </c>
      <c r="M32">
        <f t="shared" si="9"/>
        <v>2.1821319289469754</v>
      </c>
      <c r="N32">
        <f t="shared" si="10"/>
        <v>1.8459292702556338</v>
      </c>
    </row>
    <row r="33" spans="1:14" x14ac:dyDescent="0.25">
      <c r="A33" s="4">
        <f>IF('True_Odds_Calculator_2-way'!A34="","",'True_Odds_Calculator_2-way'!A34)</f>
        <v>1.9</v>
      </c>
      <c r="B33" s="4">
        <f>IF('True_Odds_Calculator_2-way'!B34="","",'True_Odds_Calculator_2-way'!B34)</f>
        <v>1.97</v>
      </c>
      <c r="C33" s="4">
        <f t="shared" si="0"/>
        <v>0.52631578947368418</v>
      </c>
      <c r="D33">
        <f t="shared" si="1"/>
        <v>0.50761421319796951</v>
      </c>
      <c r="E33">
        <f t="shared" si="2"/>
        <v>3.3930002671653803E-2</v>
      </c>
      <c r="F33">
        <f t="shared" si="3"/>
        <v>-0.23323537269569861</v>
      </c>
      <c r="G33">
        <v>0</v>
      </c>
      <c r="H33">
        <f t="shared" si="4"/>
        <v>0.26716537536735235</v>
      </c>
      <c r="I33">
        <f t="shared" si="5"/>
        <v>-1.0702688317798925</v>
      </c>
      <c r="J33">
        <f t="shared" si="6"/>
        <v>1.0702688317798925</v>
      </c>
      <c r="K33">
        <f t="shared" si="7"/>
        <v>0.50936156937362553</v>
      </c>
      <c r="L33">
        <f t="shared" si="8"/>
        <v>0.49063843062637452</v>
      </c>
      <c r="M33">
        <f t="shared" si="9"/>
        <v>1.963241948601903</v>
      </c>
      <c r="N33">
        <f t="shared" si="10"/>
        <v>2.0381607668264961</v>
      </c>
    </row>
    <row r="34" spans="1:14" x14ac:dyDescent="0.25">
      <c r="A34" s="4">
        <f>IF('True_Odds_Calculator_2-way'!A35="","",'True_Odds_Calculator_2-way'!A35)</f>
        <v>2.0699999999999998</v>
      </c>
      <c r="B34" s="4">
        <f>IF('True_Odds_Calculator_2-way'!B35="","",'True_Odds_Calculator_2-way'!B35)</f>
        <v>1.81</v>
      </c>
      <c r="C34" s="4">
        <f t="shared" si="0"/>
        <v>0.48309178743961356</v>
      </c>
      <c r="D34">
        <f t="shared" si="1"/>
        <v>0.5524861878453039</v>
      </c>
      <c r="E34">
        <f t="shared" si="2"/>
        <v>3.5577975284917462E-2</v>
      </c>
      <c r="F34">
        <f t="shared" si="3"/>
        <v>-0.23132356473696847</v>
      </c>
      <c r="G34">
        <v>0</v>
      </c>
      <c r="H34">
        <f t="shared" si="4"/>
        <v>0.26690154002188599</v>
      </c>
      <c r="I34">
        <f t="shared" si="5"/>
        <v>-1.0741516544951821</v>
      </c>
      <c r="J34">
        <f t="shared" si="6"/>
        <v>1.0741516544951821</v>
      </c>
      <c r="K34">
        <f t="shared" si="7"/>
        <v>0.46525861134990021</v>
      </c>
      <c r="L34">
        <f t="shared" si="8"/>
        <v>0.53474138865009979</v>
      </c>
      <c r="M34">
        <f t="shared" si="9"/>
        <v>2.1493422703098441</v>
      </c>
      <c r="N34">
        <f t="shared" si="10"/>
        <v>1.8700628401410975</v>
      </c>
    </row>
    <row r="35" spans="1:14" x14ac:dyDescent="0.25">
      <c r="A35" s="4">
        <f>IF('True_Odds_Calculator_2-way'!A36="","",'True_Odds_Calculator_2-way'!A36)</f>
        <v>1.93</v>
      </c>
      <c r="B35" s="4">
        <f>IF('True_Odds_Calculator_2-way'!B36="","",'True_Odds_Calculator_2-way'!B36)</f>
        <v>1.94</v>
      </c>
      <c r="C35" s="4">
        <f t="shared" si="0"/>
        <v>0.5181347150259068</v>
      </c>
      <c r="D35">
        <f t="shared" si="1"/>
        <v>0.51546391752577325</v>
      </c>
      <c r="E35">
        <f t="shared" si="2"/>
        <v>3.3598632551679941E-2</v>
      </c>
      <c r="F35">
        <f t="shared" si="3"/>
        <v>-0.2334811174616741</v>
      </c>
      <c r="G35">
        <v>0</v>
      </c>
      <c r="H35">
        <f t="shared" si="4"/>
        <v>0.26707975001335404</v>
      </c>
      <c r="I35">
        <f t="shared" si="5"/>
        <v>-1.0695340092890231</v>
      </c>
      <c r="J35">
        <f t="shared" si="6"/>
        <v>1.0695340092890231</v>
      </c>
      <c r="K35">
        <f t="shared" si="7"/>
        <v>0.50133690795359842</v>
      </c>
      <c r="L35">
        <f t="shared" si="8"/>
        <v>0.49866309204640175</v>
      </c>
      <c r="M35">
        <f t="shared" si="9"/>
        <v>1.9946666286387909</v>
      </c>
      <c r="N35">
        <f t="shared" si="10"/>
        <v>2.0053619687316817</v>
      </c>
    </row>
    <row r="36" spans="1:14" x14ac:dyDescent="0.25">
      <c r="A36" s="4">
        <f>IF('True_Odds_Calculator_2-way'!A37="","",'True_Odds_Calculator_2-way'!A37)</f>
        <v>2.1</v>
      </c>
      <c r="B36" s="4">
        <f>IF('True_Odds_Calculator_2-way'!B37="","",'True_Odds_Calculator_2-way'!B37)</f>
        <v>1.78</v>
      </c>
      <c r="C36" s="4">
        <f t="shared" si="0"/>
        <v>0.47619047619047616</v>
      </c>
      <c r="D36">
        <f t="shared" si="1"/>
        <v>0.5617977528089888</v>
      </c>
      <c r="E36">
        <f t="shared" si="2"/>
        <v>3.7988228999465079E-2</v>
      </c>
      <c r="F36">
        <f t="shared" si="3"/>
        <v>-0.2295345104333868</v>
      </c>
      <c r="G36">
        <v>0</v>
      </c>
      <c r="H36">
        <f t="shared" si="4"/>
        <v>0.26752273943285182</v>
      </c>
      <c r="I36">
        <f t="shared" si="5"/>
        <v>-1.0795837927188263</v>
      </c>
      <c r="J36">
        <f t="shared" si="6"/>
        <v>1.0795837927188263</v>
      </c>
      <c r="K36">
        <f t="shared" si="7"/>
        <v>0.45713404422735271</v>
      </c>
      <c r="L36">
        <f t="shared" si="8"/>
        <v>0.54286595577264729</v>
      </c>
      <c r="M36">
        <f t="shared" si="9"/>
        <v>2.1875421719907089</v>
      </c>
      <c r="N36">
        <f t="shared" si="10"/>
        <v>1.8420753583206844</v>
      </c>
    </row>
    <row r="37" spans="1:14" x14ac:dyDescent="0.25">
      <c r="A37" s="4">
        <f>IF('True_Odds_Calculator_2-way'!A38="","",'True_Odds_Calculator_2-way'!A38)</f>
        <v>1.93</v>
      </c>
      <c r="B37" s="4">
        <f>IF('True_Odds_Calculator_2-way'!B38="","",'True_Odds_Calculator_2-way'!B38)</f>
        <v>1.94</v>
      </c>
      <c r="C37" s="4">
        <f t="shared" si="0"/>
        <v>0.5181347150259068</v>
      </c>
      <c r="D37">
        <f t="shared" si="1"/>
        <v>0.51546391752577325</v>
      </c>
      <c r="E37">
        <f t="shared" si="2"/>
        <v>3.3598632551679941E-2</v>
      </c>
      <c r="F37">
        <f t="shared" si="3"/>
        <v>-0.2334811174616741</v>
      </c>
      <c r="G37">
        <v>0</v>
      </c>
      <c r="H37">
        <f t="shared" si="4"/>
        <v>0.26707975001335404</v>
      </c>
      <c r="I37">
        <f t="shared" si="5"/>
        <v>-1.0695340092890231</v>
      </c>
      <c r="J37">
        <f t="shared" si="6"/>
        <v>1.0695340092890231</v>
      </c>
      <c r="K37">
        <f t="shared" si="7"/>
        <v>0.50133690795359842</v>
      </c>
      <c r="L37">
        <f t="shared" si="8"/>
        <v>0.49866309204640175</v>
      </c>
      <c r="M37">
        <f t="shared" si="9"/>
        <v>1.9946666286387909</v>
      </c>
      <c r="N37">
        <f t="shared" si="10"/>
        <v>2.0053619687316817</v>
      </c>
    </row>
    <row r="38" spans="1:14" x14ac:dyDescent="0.25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1.81</v>
      </c>
      <c r="C38" s="4">
        <f t="shared" si="0"/>
        <v>0.48309178743961356</v>
      </c>
      <c r="D38">
        <f t="shared" si="1"/>
        <v>0.5524861878453039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0.46525861134990021</v>
      </c>
      <c r="L38">
        <f t="shared" si="8"/>
        <v>0.53474138865009979</v>
      </c>
      <c r="M38">
        <f t="shared" si="9"/>
        <v>2.1493422703098441</v>
      </c>
      <c r="N38">
        <f t="shared" si="10"/>
        <v>1.8700628401410975</v>
      </c>
    </row>
    <row r="39" spans="1:14" x14ac:dyDescent="0.25">
      <c r="A39" s="4">
        <f>IF('True_Odds_Calculator_2-way'!A40="","",'True_Odds_Calculator_2-way'!A40)</f>
        <v>2.09</v>
      </c>
      <c r="B39" s="4">
        <f>IF('True_Odds_Calculator_2-way'!B40="","",'True_Odds_Calculator_2-way'!B40)</f>
        <v>1.79</v>
      </c>
      <c r="C39" s="4">
        <f t="shared" si="0"/>
        <v>0.47846889952153115</v>
      </c>
      <c r="D39">
        <f t="shared" si="1"/>
        <v>0.55865921787709494</v>
      </c>
      <c r="E39">
        <f t="shared" si="2"/>
        <v>3.7128117398625982E-2</v>
      </c>
      <c r="F39">
        <f t="shared" si="3"/>
        <v>-0.23017294378658693</v>
      </c>
      <c r="G39">
        <v>0</v>
      </c>
      <c r="H39">
        <f t="shared" si="4"/>
        <v>0.26730106118521291</v>
      </c>
      <c r="I39">
        <f t="shared" si="5"/>
        <v>-1.077638764691236</v>
      </c>
      <c r="J39">
        <f t="shared" si="6"/>
        <v>1.077638764691236</v>
      </c>
      <c r="K39">
        <f t="shared" si="7"/>
        <v>0.45984913425207868</v>
      </c>
      <c r="L39">
        <f t="shared" si="8"/>
        <v>0.54015086574792148</v>
      </c>
      <c r="M39">
        <f t="shared" si="9"/>
        <v>2.1746262535134471</v>
      </c>
      <c r="N39">
        <f t="shared" si="10"/>
        <v>1.8513346241060764</v>
      </c>
    </row>
    <row r="40" spans="1:14" x14ac:dyDescent="0.25">
      <c r="A40" s="4">
        <f>IF('True_Odds_Calculator_2-way'!A41="","",'True_Odds_Calculator_2-way'!A41)</f>
        <v>2.04</v>
      </c>
      <c r="B40" s="4">
        <f>IF('True_Odds_Calculator_2-way'!B41="","",'True_Odds_Calculator_2-way'!B41)</f>
        <v>1.84</v>
      </c>
      <c r="C40" s="4">
        <f t="shared" si="0"/>
        <v>0.49019607843137253</v>
      </c>
      <c r="D40">
        <f t="shared" si="1"/>
        <v>0.54347826086956519</v>
      </c>
      <c r="E40">
        <f t="shared" si="2"/>
        <v>3.3674339300937772E-2</v>
      </c>
      <c r="F40">
        <f t="shared" si="3"/>
        <v>-0.23273657289002547</v>
      </c>
      <c r="G40">
        <v>0</v>
      </c>
      <c r="H40">
        <f t="shared" si="4"/>
        <v>0.2664109121909633</v>
      </c>
      <c r="I40">
        <f t="shared" si="5"/>
        <v>-1.0699012312772824</v>
      </c>
      <c r="J40">
        <f t="shared" si="6"/>
        <v>1.0699012312772824</v>
      </c>
      <c r="K40">
        <f t="shared" si="7"/>
        <v>0.47332857821916891</v>
      </c>
      <c r="L40">
        <f t="shared" si="8"/>
        <v>0.52667142178083093</v>
      </c>
      <c r="M40">
        <f t="shared" si="9"/>
        <v>2.1126972805283741</v>
      </c>
      <c r="N40">
        <f t="shared" si="10"/>
        <v>1.8987170342729172</v>
      </c>
    </row>
    <row r="41" spans="1:14" x14ac:dyDescent="0.25">
      <c r="A41" s="4">
        <f>IF('True_Odds_Calculator_2-way'!A42="","",'True_Odds_Calculator_2-way'!A42)</f>
        <v>1.67</v>
      </c>
      <c r="B41" s="4">
        <f>IF('True_Odds_Calculator_2-way'!B42="","",'True_Odds_Calculator_2-way'!B42)</f>
        <v>2.2799999999999998</v>
      </c>
      <c r="C41" s="4">
        <f t="shared" si="0"/>
        <v>0.5988023952095809</v>
      </c>
      <c r="D41">
        <f t="shared" si="1"/>
        <v>0.43859649122807021</v>
      </c>
      <c r="E41">
        <f t="shared" si="2"/>
        <v>3.7398886437651102E-2</v>
      </c>
      <c r="F41">
        <f t="shared" si="3"/>
        <v>-0.22523374304023536</v>
      </c>
      <c r="G41">
        <v>0</v>
      </c>
      <c r="H41">
        <f t="shared" si="4"/>
        <v>0.2626326294778864</v>
      </c>
      <c r="I41">
        <f t="shared" si="5"/>
        <v>-1.0798355319767001</v>
      </c>
      <c r="J41">
        <f t="shared" si="6"/>
        <v>1.0798355319767001</v>
      </c>
      <c r="K41">
        <f t="shared" si="7"/>
        <v>0.58021811110947863</v>
      </c>
      <c r="L41">
        <f t="shared" si="8"/>
        <v>0.41978188889052137</v>
      </c>
      <c r="M41">
        <f t="shared" si="9"/>
        <v>1.7234898064243891</v>
      </c>
      <c r="N41">
        <f t="shared" si="10"/>
        <v>2.382189480930176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1.76</v>
      </c>
      <c r="C42" s="4">
        <f t="shared" si="0"/>
        <v>0.46948356807511737</v>
      </c>
      <c r="D42">
        <f t="shared" si="1"/>
        <v>0.56818181818181823</v>
      </c>
      <c r="E42">
        <f t="shared" si="2"/>
        <v>3.7665386256935607E-2</v>
      </c>
      <c r="F42">
        <f t="shared" si="3"/>
        <v>-0.22908664105847198</v>
      </c>
      <c r="G42">
        <v>0</v>
      </c>
      <c r="H42">
        <f t="shared" si="4"/>
        <v>0.26675202731540765</v>
      </c>
      <c r="I42">
        <f t="shared" si="5"/>
        <v>-1.0790808419378759</v>
      </c>
      <c r="J42">
        <f t="shared" si="6"/>
        <v>1.0790808419378759</v>
      </c>
      <c r="K42">
        <f t="shared" si="7"/>
        <v>0.45058007312499337</v>
      </c>
      <c r="L42">
        <f t="shared" si="8"/>
        <v>0.54941992687500663</v>
      </c>
      <c r="M42">
        <f t="shared" si="9"/>
        <v>2.2193613513897996</v>
      </c>
      <c r="N42">
        <f t="shared" si="10"/>
        <v>1.8201014398727853</v>
      </c>
    </row>
    <row r="43" spans="1:14" x14ac:dyDescent="0.25">
      <c r="A43" s="4">
        <f>IF('True_Odds_Calculator_2-way'!A44="","",'True_Odds_Calculator_2-way'!A44)</f>
        <v>2.2799999999999998</v>
      </c>
      <c r="B43" s="4">
        <f>IF('True_Odds_Calculator_2-way'!B44="","",'True_Odds_Calculator_2-way'!B44)</f>
        <v>1.67</v>
      </c>
      <c r="C43" s="4">
        <f t="shared" si="0"/>
        <v>0.43859649122807021</v>
      </c>
      <c r="D43">
        <f t="shared" si="1"/>
        <v>0.5988023952095809</v>
      </c>
      <c r="E43">
        <f t="shared" si="2"/>
        <v>3.7398886437651102E-2</v>
      </c>
      <c r="F43">
        <f t="shared" si="3"/>
        <v>-0.22523374304023536</v>
      </c>
      <c r="G43">
        <v>0</v>
      </c>
      <c r="H43">
        <f t="shared" si="4"/>
        <v>0.2626326294778864</v>
      </c>
      <c r="I43">
        <f t="shared" si="5"/>
        <v>-1.0798355319767001</v>
      </c>
      <c r="J43">
        <f t="shared" si="6"/>
        <v>1.0798355319767001</v>
      </c>
      <c r="K43">
        <f t="shared" si="7"/>
        <v>0.41978188889052137</v>
      </c>
      <c r="L43">
        <f t="shared" si="8"/>
        <v>0.58021811110947863</v>
      </c>
      <c r="M43">
        <f t="shared" si="9"/>
        <v>2.382189480930176</v>
      </c>
      <c r="N43">
        <f t="shared" si="10"/>
        <v>1.7234898064243891</v>
      </c>
    </row>
    <row r="44" spans="1:14" x14ac:dyDescent="0.25">
      <c r="A44" s="4">
        <f>IF('True_Odds_Calculator_2-way'!A45="","",'True_Odds_Calculator_2-way'!A45)</f>
        <v>2.02</v>
      </c>
      <c r="B44" s="4">
        <f>IF('True_Odds_Calculator_2-way'!B45="","",'True_Odds_Calculator_2-way'!B45)</f>
        <v>1.85</v>
      </c>
      <c r="C44" s="4">
        <f t="shared" si="0"/>
        <v>0.49504950495049505</v>
      </c>
      <c r="D44">
        <f t="shared" si="1"/>
        <v>0.54054054054054046</v>
      </c>
      <c r="E44">
        <f t="shared" si="2"/>
        <v>3.5590045491035394E-2</v>
      </c>
      <c r="F44">
        <f t="shared" si="3"/>
        <v>-0.23200428150923214</v>
      </c>
      <c r="G44">
        <v>0</v>
      </c>
      <c r="H44">
        <f t="shared" si="4"/>
        <v>0.26759432700026753</v>
      </c>
      <c r="I44">
        <f t="shared" si="5"/>
        <v>-1.0739657990297369</v>
      </c>
      <c r="J44">
        <f t="shared" si="6"/>
        <v>1.0739657990297369</v>
      </c>
      <c r="K44">
        <f t="shared" si="7"/>
        <v>0.4772255750516613</v>
      </c>
      <c r="L44">
        <f t="shared" si="8"/>
        <v>0.52277442494833892</v>
      </c>
      <c r="M44">
        <f t="shared" si="9"/>
        <v>2.0954451150103317</v>
      </c>
      <c r="N44">
        <f t="shared" si="10"/>
        <v>1.9128709291752766</v>
      </c>
    </row>
    <row r="45" spans="1:14" x14ac:dyDescent="0.25">
      <c r="A45" s="4">
        <f>IF('True_Odds_Calculator_2-way'!A46="","",'True_Odds_Calculator_2-way'!A46)</f>
        <v>2.04</v>
      </c>
      <c r="B45" s="4">
        <f>IF('True_Odds_Calculator_2-way'!B46="","",'True_Odds_Calculator_2-way'!B46)</f>
        <v>1.84</v>
      </c>
      <c r="C45" s="4">
        <f t="shared" si="0"/>
        <v>0.49019607843137253</v>
      </c>
      <c r="D45">
        <f t="shared" si="1"/>
        <v>0.54347826086956519</v>
      </c>
      <c r="E45">
        <f t="shared" si="2"/>
        <v>3.3674339300937772E-2</v>
      </c>
      <c r="F45">
        <f t="shared" si="3"/>
        <v>-0.23273657289002547</v>
      </c>
      <c r="G45">
        <v>0</v>
      </c>
      <c r="H45">
        <f t="shared" si="4"/>
        <v>0.2664109121909633</v>
      </c>
      <c r="I45">
        <f t="shared" si="5"/>
        <v>-1.0699012312772824</v>
      </c>
      <c r="J45">
        <f t="shared" si="6"/>
        <v>1.0699012312772824</v>
      </c>
      <c r="K45">
        <f t="shared" si="7"/>
        <v>0.47332857821916891</v>
      </c>
      <c r="L45">
        <f t="shared" si="8"/>
        <v>0.52667142178083093</v>
      </c>
      <c r="M45">
        <f t="shared" si="9"/>
        <v>2.1126972805283741</v>
      </c>
      <c r="N45">
        <f t="shared" si="10"/>
        <v>1.8987170342729172</v>
      </c>
    </row>
    <row r="46" spans="1:14" x14ac:dyDescent="0.25">
      <c r="A46" s="4">
        <f>IF('True_Odds_Calculator_2-way'!A47="","",'True_Odds_Calculator_2-way'!A47)</f>
        <v>1.87</v>
      </c>
      <c r="B46" s="4">
        <f>IF('True_Odds_Calculator_2-way'!B47="","",'True_Odds_Calculator_2-way'!B47)</f>
        <v>2</v>
      </c>
      <c r="C46" s="4">
        <f t="shared" si="0"/>
        <v>0.53475935828876997</v>
      </c>
      <c r="D46">
        <f t="shared" si="1"/>
        <v>0.5</v>
      </c>
      <c r="E46">
        <f t="shared" si="2"/>
        <v>3.475935828876997E-2</v>
      </c>
      <c r="F46">
        <f t="shared" si="3"/>
        <v>-0.23262032085561501</v>
      </c>
      <c r="G46">
        <v>0</v>
      </c>
      <c r="H46">
        <f t="shared" si="4"/>
        <v>0.26737967914438499</v>
      </c>
      <c r="I46">
        <f t="shared" si="5"/>
        <v>-1.0721125348377947</v>
      </c>
      <c r="J46">
        <f t="shared" si="6"/>
        <v>1.0721125348377947</v>
      </c>
      <c r="K46">
        <f t="shared" si="7"/>
        <v>0.51740072839321916</v>
      </c>
      <c r="L46">
        <f t="shared" si="8"/>
        <v>0.48259927160678084</v>
      </c>
      <c r="M46">
        <f t="shared" si="9"/>
        <v>1.9327379053088816</v>
      </c>
      <c r="N46">
        <f t="shared" si="10"/>
        <v>2.0721125348377947</v>
      </c>
    </row>
    <row r="47" spans="1:14" x14ac:dyDescent="0.25">
      <c r="A47" s="4">
        <f>IF('True_Odds_Calculator_2-way'!A48="","",'True_Odds_Calculator_2-way'!A48)</f>
        <v>2.29</v>
      </c>
      <c r="B47" s="4">
        <f>IF('True_Odds_Calculator_2-way'!B48="","",'True_Odds_Calculator_2-way'!B48)</f>
        <v>1.66</v>
      </c>
      <c r="C47" s="4">
        <f t="shared" si="0"/>
        <v>0.4366812227074236</v>
      </c>
      <c r="D47">
        <f t="shared" si="1"/>
        <v>0.60240963855421692</v>
      </c>
      <c r="E47">
        <f t="shared" si="2"/>
        <v>3.9090861261640519E-2</v>
      </c>
      <c r="F47">
        <f t="shared" si="3"/>
        <v>-0.22397011627295205</v>
      </c>
      <c r="G47">
        <v>0</v>
      </c>
      <c r="H47">
        <f t="shared" si="4"/>
        <v>0.26306097753459257</v>
      </c>
      <c r="I47">
        <f t="shared" si="5"/>
        <v>-1.0837601479372587</v>
      </c>
      <c r="J47">
        <f t="shared" si="6"/>
        <v>1.0837601479372587</v>
      </c>
      <c r="K47">
        <f t="shared" si="7"/>
        <v>0.41700538087901889</v>
      </c>
      <c r="L47">
        <f t="shared" si="8"/>
        <v>0.58299461912098116</v>
      </c>
      <c r="M47">
        <f t="shared" si="9"/>
        <v>2.3980505908390635</v>
      </c>
      <c r="N47">
        <f t="shared" si="10"/>
        <v>1.7152816976385905</v>
      </c>
    </row>
    <row r="48" spans="1:14" x14ac:dyDescent="0.25">
      <c r="A48" s="4">
        <f>IF('True_Odds_Calculator_2-way'!A49="","",'True_Odds_Calculator_2-way'!A49)</f>
        <v>2.23</v>
      </c>
      <c r="B48" s="4">
        <f>IF('True_Odds_Calculator_2-way'!B49="","",'True_Odds_Calculator_2-way'!B49)</f>
        <v>1.69</v>
      </c>
      <c r="C48" s="4">
        <f t="shared" si="0"/>
        <v>0.44843049327354262</v>
      </c>
      <c r="D48">
        <f t="shared" si="1"/>
        <v>0.59171597633136097</v>
      </c>
      <c r="E48">
        <f t="shared" si="2"/>
        <v>4.0146469604903645E-2</v>
      </c>
      <c r="F48">
        <f t="shared" si="3"/>
        <v>-0.2251970175392044</v>
      </c>
      <c r="G48">
        <v>0</v>
      </c>
      <c r="H48">
        <f t="shared" si="4"/>
        <v>0.26534348714410805</v>
      </c>
      <c r="I48">
        <f t="shared" si="5"/>
        <v>-1.0854826817097272</v>
      </c>
      <c r="J48">
        <f t="shared" si="6"/>
        <v>1.0854826817097272</v>
      </c>
      <c r="K48">
        <f t="shared" si="7"/>
        <v>0.42823917030934305</v>
      </c>
      <c r="L48">
        <f t="shared" si="8"/>
        <v>0.571760829690657</v>
      </c>
      <c r="M48">
        <f t="shared" si="9"/>
        <v>2.3351436985029639</v>
      </c>
      <c r="N48">
        <f t="shared" si="10"/>
        <v>1.7489830503797115</v>
      </c>
    </row>
    <row r="49" spans="1:14" x14ac:dyDescent="0.25">
      <c r="A49" s="4">
        <f>IF('True_Odds_Calculator_2-way'!A50="","",'True_Odds_Calculator_2-way'!A50)</f>
        <v>2.08</v>
      </c>
      <c r="B49" s="4">
        <f>IF('True_Odds_Calculator_2-way'!B50="","",'True_Odds_Calculator_2-way'!B50)</f>
        <v>1.78</v>
      </c>
      <c r="C49" s="4">
        <f t="shared" si="0"/>
        <v>0.48076923076923073</v>
      </c>
      <c r="D49">
        <f t="shared" si="1"/>
        <v>0.5617977528089888</v>
      </c>
      <c r="E49">
        <f t="shared" si="2"/>
        <v>4.2566983578219642E-2</v>
      </c>
      <c r="F49">
        <f t="shared" si="3"/>
        <v>-0.22752808988764039</v>
      </c>
      <c r="G49">
        <v>0</v>
      </c>
      <c r="H49">
        <f t="shared" si="4"/>
        <v>0.27009507346585998</v>
      </c>
      <c r="I49">
        <f t="shared" si="5"/>
        <v>-1.0895340841010226</v>
      </c>
      <c r="J49">
        <f t="shared" si="6"/>
        <v>1.0895340841010226</v>
      </c>
      <c r="K49">
        <f t="shared" si="7"/>
        <v>0.45941170815567078</v>
      </c>
      <c r="L49">
        <f t="shared" si="8"/>
        <v>0.54058829184432911</v>
      </c>
      <c r="M49">
        <f t="shared" si="9"/>
        <v>2.1766968108291049</v>
      </c>
      <c r="N49">
        <f t="shared" si="10"/>
        <v>1.8498365855987975</v>
      </c>
    </row>
    <row r="50" spans="1:14" x14ac:dyDescent="0.25">
      <c r="A50" s="4">
        <f>IF('True_Odds_Calculator_2-way'!A51="","",'True_Odds_Calculator_2-way'!A51)</f>
        <v>1.78</v>
      </c>
      <c r="B50" s="4">
        <f>IF('True_Odds_Calculator_2-way'!B51="","",'True_Odds_Calculator_2-way'!B51)</f>
        <v>2.08</v>
      </c>
      <c r="C50" s="4">
        <f t="shared" si="0"/>
        <v>0.5617977528089888</v>
      </c>
      <c r="D50">
        <f t="shared" si="1"/>
        <v>0.48076923076923073</v>
      </c>
      <c r="E50">
        <f t="shared" si="2"/>
        <v>4.2566983578219642E-2</v>
      </c>
      <c r="F50">
        <f t="shared" si="3"/>
        <v>-0.22752808988764039</v>
      </c>
      <c r="G50">
        <v>0</v>
      </c>
      <c r="H50">
        <f t="shared" si="4"/>
        <v>0.27009507346585998</v>
      </c>
      <c r="I50">
        <f t="shared" si="5"/>
        <v>-1.0895340841010226</v>
      </c>
      <c r="J50">
        <f t="shared" si="6"/>
        <v>1.0895340841010226</v>
      </c>
      <c r="K50">
        <f t="shared" si="7"/>
        <v>0.54058829184432911</v>
      </c>
      <c r="L50">
        <f t="shared" si="8"/>
        <v>0.45941170815567078</v>
      </c>
      <c r="M50">
        <f t="shared" si="9"/>
        <v>1.8498365855987975</v>
      </c>
      <c r="N50">
        <f t="shared" si="10"/>
        <v>2.1766968108291049</v>
      </c>
    </row>
    <row r="51" spans="1:14" x14ac:dyDescent="0.25">
      <c r="A51" s="4">
        <f>IF('True_Odds_Calculator_2-way'!A52="","",'True_Odds_Calculator_2-way'!A52)</f>
        <v>1.83</v>
      </c>
      <c r="B51" s="4">
        <f>IF('True_Odds_Calculator_2-way'!B52="","",'True_Odds_Calculator_2-way'!B52)</f>
        <v>2.0299999999999998</v>
      </c>
      <c r="C51" s="4">
        <f t="shared" si="0"/>
        <v>0.54644808743169393</v>
      </c>
      <c r="D51">
        <f t="shared" si="1"/>
        <v>0.49261083743842371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0.52695987471447536</v>
      </c>
      <c r="L51">
        <f t="shared" si="8"/>
        <v>0.47304012528552486</v>
      </c>
      <c r="M51">
        <f t="shared" si="9"/>
        <v>1.8976776942301987</v>
      </c>
      <c r="N51">
        <f t="shared" si="10"/>
        <v>2.113985572357957</v>
      </c>
    </row>
    <row r="52" spans="1:14" x14ac:dyDescent="0.25">
      <c r="A52" s="4">
        <f>IF('True_Odds_Calculator_2-way'!A53="","",'True_Odds_Calculator_2-way'!A53)</f>
        <v>1.69</v>
      </c>
      <c r="B52" s="4">
        <f>IF('True_Odds_Calculator_2-way'!B53="","",'True_Odds_Calculator_2-way'!B53)</f>
        <v>2.21</v>
      </c>
      <c r="C52" s="4">
        <f t="shared" si="0"/>
        <v>0.59171597633136097</v>
      </c>
      <c r="D52">
        <f t="shared" si="1"/>
        <v>0.45248868778280543</v>
      </c>
      <c r="E52">
        <f t="shared" si="2"/>
        <v>4.4204664114166459E-2</v>
      </c>
      <c r="F52">
        <f t="shared" si="3"/>
        <v>-0.22354012155613256</v>
      </c>
      <c r="G52">
        <v>0</v>
      </c>
      <c r="H52">
        <f t="shared" si="4"/>
        <v>0.26774478567029908</v>
      </c>
      <c r="I52">
        <f t="shared" si="5"/>
        <v>-1.0944168462342658</v>
      </c>
      <c r="J52">
        <f t="shared" si="6"/>
        <v>1.0944168462342658</v>
      </c>
      <c r="K52">
        <f t="shared" si="7"/>
        <v>0.56975264438271478</v>
      </c>
      <c r="L52">
        <f t="shared" si="8"/>
        <v>0.430247355617285</v>
      </c>
      <c r="M52">
        <f t="shared" si="9"/>
        <v>1.7551476239016437</v>
      </c>
      <c r="N52">
        <f t="shared" si="10"/>
        <v>2.3242443839434617</v>
      </c>
    </row>
    <row r="53" spans="1:14" x14ac:dyDescent="0.25">
      <c r="A53" s="4">
        <f>IF('True_Odds_Calculator_2-way'!A54="","",'True_Odds_Calculator_2-way'!A54)</f>
        <v>1.71</v>
      </c>
      <c r="B53" s="4">
        <f>IF('True_Odds_Calculator_2-way'!B54="","",'True_Odds_Calculator_2-way'!B54)</f>
        <v>2.17</v>
      </c>
      <c r="C53" s="4">
        <f t="shared" si="0"/>
        <v>0.58479532163742687</v>
      </c>
      <c r="D53">
        <f t="shared" si="1"/>
        <v>0.46082949308755761</v>
      </c>
      <c r="E53">
        <f t="shared" si="2"/>
        <v>4.5624814724984475E-2</v>
      </c>
      <c r="F53">
        <f t="shared" si="3"/>
        <v>-0.22386611690516611</v>
      </c>
      <c r="G53">
        <v>0</v>
      </c>
      <c r="H53">
        <f t="shared" si="4"/>
        <v>0.26949093163015064</v>
      </c>
      <c r="I53">
        <f t="shared" si="5"/>
        <v>-1.097180031127722</v>
      </c>
      <c r="J53">
        <f t="shared" si="6"/>
        <v>1.097180031127722</v>
      </c>
      <c r="K53">
        <f t="shared" si="7"/>
        <v>0.56211423509174197</v>
      </c>
      <c r="L53">
        <f t="shared" si="8"/>
        <v>0.43788576490825809</v>
      </c>
      <c r="M53">
        <f t="shared" si="9"/>
        <v>1.7789978221006826</v>
      </c>
      <c r="N53">
        <f t="shared" si="10"/>
        <v>2.283700636419435</v>
      </c>
    </row>
    <row r="54" spans="1:14" x14ac:dyDescent="0.25">
      <c r="A54" s="4">
        <f>IF('True_Odds_Calculator_2-way'!A55="","",'True_Odds_Calculator_2-way'!A55)</f>
        <v>1.74</v>
      </c>
      <c r="B54" s="4">
        <f>IF('True_Odds_Calculator_2-way'!B55="","",'True_Odds_Calculator_2-way'!B55)</f>
        <v>2.13</v>
      </c>
      <c r="C54" s="4">
        <f t="shared" si="0"/>
        <v>0.57471264367816088</v>
      </c>
      <c r="D54">
        <f t="shared" si="1"/>
        <v>0.46948356807511737</v>
      </c>
      <c r="E54">
        <f t="shared" si="2"/>
        <v>4.4196211753278369E-2</v>
      </c>
      <c r="F54">
        <f t="shared" si="3"/>
        <v>-0.22562193081862814</v>
      </c>
      <c r="G54">
        <v>0</v>
      </c>
      <c r="H54">
        <f t="shared" si="4"/>
        <v>0.26981814257190651</v>
      </c>
      <c r="I54">
        <f t="shared" si="5"/>
        <v>-1.093565796666284</v>
      </c>
      <c r="J54">
        <f t="shared" si="6"/>
        <v>1.093565796666284</v>
      </c>
      <c r="K54">
        <f t="shared" si="7"/>
        <v>0.55271866878885501</v>
      </c>
      <c r="L54">
        <f t="shared" si="8"/>
        <v>0.44728133121114488</v>
      </c>
      <c r="M54">
        <f t="shared" si="9"/>
        <v>1.8092386895330501</v>
      </c>
      <c r="N54">
        <f t="shared" si="10"/>
        <v>2.235729350232901</v>
      </c>
    </row>
    <row r="55" spans="1:14" x14ac:dyDescent="0.25">
      <c r="A55" s="4">
        <f>IF('True_Odds_Calculator_2-way'!A56="","",'True_Odds_Calculator_2-way'!A56)</f>
        <v>1.8</v>
      </c>
      <c r="B55" s="4">
        <f>IF('True_Odds_Calculator_2-way'!B56="","",'True_Odds_Calculator_2-way'!B56)</f>
        <v>2.0499999999999998</v>
      </c>
      <c r="C55" s="4">
        <f t="shared" si="0"/>
        <v>0.55555555555555558</v>
      </c>
      <c r="D55">
        <f t="shared" si="1"/>
        <v>0.48780487804878053</v>
      </c>
      <c r="E55">
        <f t="shared" si="2"/>
        <v>4.3360433604336057E-2</v>
      </c>
      <c r="F55">
        <f t="shared" si="3"/>
        <v>-0.22764227642276424</v>
      </c>
      <c r="G55">
        <v>0</v>
      </c>
      <c r="H55">
        <f t="shared" si="4"/>
        <v>0.2710027100271003</v>
      </c>
      <c r="I55">
        <f t="shared" si="5"/>
        <v>-1.091089451179962</v>
      </c>
      <c r="J55">
        <f t="shared" si="6"/>
        <v>1.091089451179962</v>
      </c>
      <c r="K55">
        <f t="shared" si="7"/>
        <v>0.533939444035328</v>
      </c>
      <c r="L55">
        <f t="shared" si="8"/>
        <v>0.466060555964672</v>
      </c>
      <c r="M55">
        <f t="shared" si="9"/>
        <v>1.8728715609439694</v>
      </c>
      <c r="N55">
        <f t="shared" si="10"/>
        <v>2.1456439237389602</v>
      </c>
    </row>
    <row r="56" spans="1:14" x14ac:dyDescent="0.25">
      <c r="A56" s="4">
        <f>IF('True_Odds_Calculator_2-way'!A57="","",'True_Odds_Calculator_2-way'!A57)</f>
        <v>2.11</v>
      </c>
      <c r="B56" s="4">
        <f>IF('True_Odds_Calculator_2-way'!B57="","",'True_Odds_Calculator_2-way'!B57)</f>
        <v>1.76</v>
      </c>
      <c r="C56" s="4">
        <f t="shared" si="0"/>
        <v>0.47393364928909953</v>
      </c>
      <c r="D56">
        <f t="shared" si="1"/>
        <v>0.56818181818181823</v>
      </c>
      <c r="E56">
        <f t="shared" si="2"/>
        <v>4.2115467470917878E-2</v>
      </c>
      <c r="F56">
        <f t="shared" si="3"/>
        <v>-0.22716501507970688</v>
      </c>
      <c r="G56">
        <v>0</v>
      </c>
      <c r="H56">
        <f t="shared" si="4"/>
        <v>0.26928048255062476</v>
      </c>
      <c r="I56">
        <f t="shared" si="5"/>
        <v>-1.0887588907733561</v>
      </c>
      <c r="J56">
        <f t="shared" si="6"/>
        <v>1.0887588907733561</v>
      </c>
      <c r="K56">
        <f t="shared" si="7"/>
        <v>0.45279142930400768</v>
      </c>
      <c r="L56">
        <f t="shared" si="8"/>
        <v>0.54720857069599227</v>
      </c>
      <c r="M56">
        <f t="shared" si="9"/>
        <v>2.208522368758425</v>
      </c>
      <c r="N56">
        <f t="shared" si="10"/>
        <v>1.82745675698775</v>
      </c>
    </row>
    <row r="57" spans="1:14" x14ac:dyDescent="0.25">
      <c r="A57" s="4">
        <f>IF('True_Odds_Calculator_2-way'!A58="","",'True_Odds_Calculator_2-way'!A58)</f>
        <v>1.9</v>
      </c>
      <c r="B57" s="4">
        <f>IF('True_Odds_Calculator_2-way'!B58="","",'True_Odds_Calculator_2-way'!B58)</f>
        <v>1.95</v>
      </c>
      <c r="C57" s="4">
        <f t="shared" si="0"/>
        <v>0.52631578947368418</v>
      </c>
      <c r="D57">
        <f t="shared" si="1"/>
        <v>0.51282051282051289</v>
      </c>
      <c r="E57">
        <f t="shared" si="2"/>
        <v>3.9136302294197067E-2</v>
      </c>
      <c r="F57">
        <f t="shared" si="3"/>
        <v>-0.23076923076923073</v>
      </c>
      <c r="G57">
        <v>0</v>
      </c>
      <c r="H57">
        <f t="shared" si="4"/>
        <v>0.26990553306342779</v>
      </c>
      <c r="I57">
        <f t="shared" si="5"/>
        <v>-1.0814761408717504</v>
      </c>
      <c r="J57">
        <f t="shared" si="6"/>
        <v>1.0814761408717504</v>
      </c>
      <c r="K57">
        <f t="shared" si="7"/>
        <v>0.50675799109307063</v>
      </c>
      <c r="L57">
        <f t="shared" si="8"/>
        <v>0.49324200890692937</v>
      </c>
      <c r="M57">
        <f t="shared" si="9"/>
        <v>1.9733285267845753</v>
      </c>
      <c r="N57">
        <f t="shared" si="10"/>
        <v>2.0274023338281628</v>
      </c>
    </row>
    <row r="58" spans="1:14" x14ac:dyDescent="0.25">
      <c r="A58" s="4">
        <f>IF('True_Odds_Calculator_2-way'!A59="","",'True_Odds_Calculator_2-way'!A59)</f>
        <v>1.77</v>
      </c>
      <c r="B58" s="4">
        <f>IF('True_Odds_Calculator_2-way'!B59="","",'True_Odds_Calculator_2-way'!B59)</f>
        <v>2.15</v>
      </c>
      <c r="C58" s="4">
        <f t="shared" si="0"/>
        <v>0.56497175141242939</v>
      </c>
      <c r="D58">
        <f t="shared" si="1"/>
        <v>0.46511627906976744</v>
      </c>
      <c r="E58">
        <f t="shared" si="2"/>
        <v>3.0088030482196881E-2</v>
      </c>
      <c r="F58">
        <f t="shared" si="3"/>
        <v>-0.23268952831428191</v>
      </c>
      <c r="G58">
        <v>0</v>
      </c>
      <c r="H58">
        <f t="shared" si="4"/>
        <v>0.26277755879647879</v>
      </c>
      <c r="I58">
        <f t="shared" si="5"/>
        <v>-1.0626878549845031</v>
      </c>
      <c r="J58">
        <f t="shared" si="6"/>
        <v>1.0626878549845031</v>
      </c>
      <c r="K58">
        <f t="shared" si="7"/>
        <v>0.54997343266111198</v>
      </c>
      <c r="L58">
        <f t="shared" si="8"/>
        <v>0.45002656733888785</v>
      </c>
      <c r="M58">
        <f t="shared" si="9"/>
        <v>1.8182696483380676</v>
      </c>
      <c r="N58">
        <f t="shared" si="10"/>
        <v>2.2220910332321786</v>
      </c>
    </row>
    <row r="59" spans="1:14" x14ac:dyDescent="0.25">
      <c r="A59" s="4">
        <f>IF('True_Odds_Calculator_2-way'!A60="","",'True_Odds_Calculator_2-way'!A60)</f>
        <v>1.66</v>
      </c>
      <c r="B59" s="4">
        <f>IF('True_Odds_Calculator_2-way'!B60="","",'True_Odds_Calculator_2-way'!B60)</f>
        <v>2.35</v>
      </c>
      <c r="C59" s="4">
        <f t="shared" si="0"/>
        <v>0.60240963855421692</v>
      </c>
      <c r="D59">
        <f t="shared" si="1"/>
        <v>0.42553191489361702</v>
      </c>
      <c r="E59">
        <f t="shared" si="2"/>
        <v>2.7941553447834E-2</v>
      </c>
      <c r="F59">
        <f t="shared" si="3"/>
        <v>-0.22840297359651363</v>
      </c>
      <c r="G59">
        <v>0</v>
      </c>
      <c r="H59">
        <f t="shared" si="4"/>
        <v>0.25634452704434763</v>
      </c>
      <c r="I59">
        <f t="shared" si="5"/>
        <v>-1.0594028769395474</v>
      </c>
      <c r="J59">
        <f t="shared" si="6"/>
        <v>1.0594028769395474</v>
      </c>
      <c r="K59">
        <f t="shared" si="7"/>
        <v>0.58851019803893267</v>
      </c>
      <c r="L59">
        <f t="shared" si="8"/>
        <v>0.41148980196106721</v>
      </c>
      <c r="M59">
        <f t="shared" si="9"/>
        <v>1.6992058987801013</v>
      </c>
      <c r="N59">
        <f t="shared" si="10"/>
        <v>2.4301938838683887</v>
      </c>
    </row>
    <row r="60" spans="1:14" x14ac:dyDescent="0.25">
      <c r="A60" s="4">
        <f>IF('True_Odds_Calculator_2-way'!A61="","",'True_Odds_Calculator_2-way'!A61)</f>
        <v>1.7</v>
      </c>
      <c r="B60" s="4">
        <f>IF('True_Odds_Calculator_2-way'!B61="","",'True_Odds_Calculator_2-way'!B61)</f>
        <v>2.27</v>
      </c>
      <c r="C60" s="4">
        <f t="shared" si="0"/>
        <v>0.58823529411764708</v>
      </c>
      <c r="D60">
        <f t="shared" si="1"/>
        <v>0.44052863436123346</v>
      </c>
      <c r="E60">
        <f t="shared" si="2"/>
        <v>2.876392847888054E-2</v>
      </c>
      <c r="F60">
        <f t="shared" si="3"/>
        <v>-0.23037056232184505</v>
      </c>
      <c r="G60">
        <v>0</v>
      </c>
      <c r="H60">
        <f t="shared" si="4"/>
        <v>0.25913449080072559</v>
      </c>
      <c r="I60">
        <f t="shared" si="5"/>
        <v>-1.0605938867332434</v>
      </c>
      <c r="J60">
        <f t="shared" si="6"/>
        <v>1.0605938867332434</v>
      </c>
      <c r="K60">
        <f t="shared" si="7"/>
        <v>0.5739158503406081</v>
      </c>
      <c r="L60">
        <f t="shared" si="8"/>
        <v>0.42608414965939195</v>
      </c>
      <c r="M60">
        <f t="shared" si="9"/>
        <v>1.7424157207132702</v>
      </c>
      <c r="N60">
        <f t="shared" si="10"/>
        <v>2.3469542361512192</v>
      </c>
    </row>
    <row r="61" spans="1:14" x14ac:dyDescent="0.25">
      <c r="A61" s="4">
        <f>IF('True_Odds_Calculator_2-way'!A62="","",'True_Odds_Calculator_2-way'!A62)</f>
        <v>1.63</v>
      </c>
      <c r="B61" s="4">
        <f>IF('True_Odds_Calculator_2-way'!B62="","",'True_Odds_Calculator_2-way'!B62)</f>
        <v>2.4300000000000002</v>
      </c>
      <c r="C61" s="4">
        <f t="shared" si="0"/>
        <v>0.61349693251533743</v>
      </c>
      <c r="D61">
        <f t="shared" si="1"/>
        <v>0.41152263374485593</v>
      </c>
      <c r="E61">
        <f t="shared" si="2"/>
        <v>2.5019566260193304E-2</v>
      </c>
      <c r="F61">
        <f t="shared" si="3"/>
        <v>-0.22744830720290854</v>
      </c>
      <c r="G61">
        <v>0</v>
      </c>
      <c r="H61">
        <f t="shared" si="4"/>
        <v>0.25246787346310179</v>
      </c>
      <c r="I61">
        <f t="shared" si="5"/>
        <v>-1.0535659020683563</v>
      </c>
      <c r="J61">
        <f t="shared" si="6"/>
        <v>1.0535659020683563</v>
      </c>
      <c r="K61">
        <f t="shared" si="7"/>
        <v>0.60105309853327193</v>
      </c>
      <c r="L61">
        <f t="shared" si="8"/>
        <v>0.39894690146672812</v>
      </c>
      <c r="M61">
        <f t="shared" si="9"/>
        <v>1.6637465183030646</v>
      </c>
      <c r="N61">
        <f t="shared" si="10"/>
        <v>2.5065992399577497</v>
      </c>
    </row>
    <row r="62" spans="1:14" x14ac:dyDescent="0.25">
      <c r="A62" s="4">
        <f>IF('True_Odds_Calculator_2-way'!A63="","",'True_Odds_Calculator_2-way'!A63)</f>
        <v>1.78</v>
      </c>
      <c r="B62" s="4">
        <f>IF('True_Odds_Calculator_2-way'!B63="","",'True_Odds_Calculator_2-way'!B63)</f>
        <v>2.14</v>
      </c>
      <c r="C62" s="4">
        <f t="shared" si="0"/>
        <v>0.5617977528089888</v>
      </c>
      <c r="D62">
        <f t="shared" si="1"/>
        <v>0.46728971962616822</v>
      </c>
      <c r="E62">
        <f t="shared" si="2"/>
        <v>2.908747243515708E-2</v>
      </c>
      <c r="F62">
        <f t="shared" si="3"/>
        <v>-0.23343484196156661</v>
      </c>
      <c r="G62">
        <v>0</v>
      </c>
      <c r="H62">
        <f t="shared" si="4"/>
        <v>0.26252231439672374</v>
      </c>
      <c r="I62">
        <f t="shared" si="5"/>
        <v>-1.0604746049596299</v>
      </c>
      <c r="J62">
        <f t="shared" si="6"/>
        <v>1.0604746049596299</v>
      </c>
      <c r="K62">
        <f t="shared" si="7"/>
        <v>0.54729439241638145</v>
      </c>
      <c r="L62">
        <f t="shared" si="8"/>
        <v>0.45270560758361844</v>
      </c>
      <c r="M62">
        <f t="shared" si="9"/>
        <v>1.8271701918685113</v>
      </c>
      <c r="N62">
        <f t="shared" si="10"/>
        <v>2.2089410496539781</v>
      </c>
    </row>
    <row r="63" spans="1:14" x14ac:dyDescent="0.25">
      <c r="A63" s="4">
        <f>IF('True_Odds_Calculator_2-way'!A64="","",'True_Odds_Calculator_2-way'!A64)</f>
        <v>2.7</v>
      </c>
      <c r="B63" s="4">
        <f>IF('True_Odds_Calculator_2-way'!B64="","",'True_Odds_Calculator_2-way'!B64)</f>
        <v>1.49</v>
      </c>
      <c r="C63" s="4">
        <f t="shared" si="0"/>
        <v>0.37037037037037035</v>
      </c>
      <c r="D63">
        <f t="shared" si="1"/>
        <v>0.67114093959731547</v>
      </c>
      <c r="E63">
        <f t="shared" si="2"/>
        <v>4.1511309967685817E-2</v>
      </c>
      <c r="F63">
        <f t="shared" si="3"/>
        <v>-0.20705940840169024</v>
      </c>
      <c r="G63">
        <v>0</v>
      </c>
      <c r="H63">
        <f t="shared" si="4"/>
        <v>0.24857071836937608</v>
      </c>
      <c r="I63">
        <f t="shared" si="5"/>
        <v>-1.0956642697819579</v>
      </c>
      <c r="J63">
        <f t="shared" si="6"/>
        <v>1.0956642697819579</v>
      </c>
      <c r="K63">
        <f t="shared" si="7"/>
        <v>0.34932920390774452</v>
      </c>
      <c r="L63">
        <f t="shared" si="8"/>
        <v>0.65067079609225564</v>
      </c>
      <c r="M63">
        <f t="shared" si="9"/>
        <v>2.8626292586293278</v>
      </c>
      <c r="N63">
        <f t="shared" si="10"/>
        <v>1.5368754921931591</v>
      </c>
    </row>
    <row r="64" spans="1:14" x14ac:dyDescent="0.25">
      <c r="A64" s="4">
        <f>IF('True_Odds_Calculator_2-way'!A65="","",'True_Odds_Calculator_2-way'!A65)</f>
        <v>2.16</v>
      </c>
      <c r="B64" s="4">
        <f>IF('True_Odds_Calculator_2-way'!B65="","",'True_Odds_Calculator_2-way'!B65)</f>
        <v>1.72</v>
      </c>
      <c r="C64" s="4">
        <f t="shared" si="0"/>
        <v>0.46296296296296291</v>
      </c>
      <c r="D64">
        <f t="shared" si="1"/>
        <v>0.58139534883720934</v>
      </c>
      <c r="E64">
        <f t="shared" si="2"/>
        <v>4.4358311800172245E-2</v>
      </c>
      <c r="F64">
        <f t="shared" si="3"/>
        <v>-0.22480620155038755</v>
      </c>
      <c r="G64">
        <v>0</v>
      </c>
      <c r="H64">
        <f t="shared" si="4"/>
        <v>0.26916451335055985</v>
      </c>
      <c r="I64">
        <f t="shared" si="5"/>
        <v>-1.0942202738310214</v>
      </c>
      <c r="J64">
        <f t="shared" si="6"/>
        <v>1.0942202738310214</v>
      </c>
      <c r="K64">
        <f t="shared" si="7"/>
        <v>0.44066539250833864</v>
      </c>
      <c r="L64">
        <f t="shared" si="8"/>
        <v>0.55933460749166131</v>
      </c>
      <c r="M64">
        <f t="shared" si="9"/>
        <v>2.2692955176439846</v>
      </c>
      <c r="N64">
        <f t="shared" si="10"/>
        <v>1.7878385971583355</v>
      </c>
    </row>
    <row r="65" spans="1:14" x14ac:dyDescent="0.25">
      <c r="A65" s="4">
        <f>IF('True_Odds_Calculator_2-way'!A66="","",'True_Odds_Calculator_2-way'!A66)</f>
        <v>2.57</v>
      </c>
      <c r="B65" s="4">
        <f>IF('True_Odds_Calculator_2-way'!B66="","",'True_Odds_Calculator_2-way'!B66)</f>
        <v>1.53</v>
      </c>
      <c r="C65" s="4">
        <f t="shared" si="0"/>
        <v>0.38910505836575876</v>
      </c>
      <c r="D65">
        <f t="shared" si="1"/>
        <v>0.65359477124183007</v>
      </c>
      <c r="E65">
        <f t="shared" si="2"/>
        <v>4.2699829607588891E-2</v>
      </c>
      <c r="F65">
        <f t="shared" si="3"/>
        <v>-0.21161720200401812</v>
      </c>
      <c r="G65">
        <v>0</v>
      </c>
      <c r="H65">
        <f t="shared" si="4"/>
        <v>0.25431703161160701</v>
      </c>
      <c r="I65">
        <f t="shared" si="5"/>
        <v>-1.0962566453052482</v>
      </c>
      <c r="J65">
        <f t="shared" si="6"/>
        <v>1.0962566453052482</v>
      </c>
      <c r="K65">
        <f t="shared" si="7"/>
        <v>0.36749534092163155</v>
      </c>
      <c r="L65">
        <f t="shared" si="8"/>
        <v>0.6325046590783685</v>
      </c>
      <c r="M65">
        <f t="shared" si="9"/>
        <v>2.7211229331292399</v>
      </c>
      <c r="N65">
        <f t="shared" si="10"/>
        <v>1.5810160220117813</v>
      </c>
    </row>
    <row r="66" spans="1:14" x14ac:dyDescent="0.25">
      <c r="A66" s="4">
        <f>IF('True_Odds_Calculator_2-way'!A67="","",'True_Odds_Calculator_2-way'!A67)</f>
        <v>2.81</v>
      </c>
      <c r="B66" s="4">
        <f>IF('True_Odds_Calculator_2-way'!B67="","",'True_Odds_Calculator_2-way'!B67)</f>
        <v>1.45</v>
      </c>
      <c r="C66" s="4">
        <f t="shared" si="0"/>
        <v>0.35587188612099646</v>
      </c>
      <c r="D66">
        <f t="shared" si="1"/>
        <v>0.68965517241379315</v>
      </c>
      <c r="E66">
        <f t="shared" si="2"/>
        <v>4.5527058534789555E-2</v>
      </c>
      <c r="F66">
        <f t="shared" si="3"/>
        <v>-0.19990182844520799</v>
      </c>
      <c r="G66">
        <v>0</v>
      </c>
      <c r="H66">
        <f t="shared" si="4"/>
        <v>0.24542888697999757</v>
      </c>
      <c r="I66">
        <f t="shared" si="5"/>
        <v>-1.1080374921908895</v>
      </c>
      <c r="J66">
        <f t="shared" si="6"/>
        <v>1.1080374921908895</v>
      </c>
      <c r="K66">
        <f t="shared" si="7"/>
        <v>0.3327180421981466</v>
      </c>
      <c r="L66">
        <f t="shared" si="8"/>
        <v>0.6672819578018534</v>
      </c>
      <c r="M66">
        <f t="shared" si="9"/>
        <v>3.00554786086551</v>
      </c>
      <c r="N66">
        <f t="shared" si="10"/>
        <v>1.4986168714859003</v>
      </c>
    </row>
    <row r="67" spans="1:14" x14ac:dyDescent="0.25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ref="C67:C130" si="11">1/A67</f>
        <v>0.43478260869565222</v>
      </c>
      <c r="D67">
        <f t="shared" ref="D67:D130" si="12">1/B67</f>
        <v>0.60606060606060608</v>
      </c>
      <c r="E67">
        <f t="shared" ref="E67:E130" si="13">C67+D67-1</f>
        <v>4.0843214756258295E-2</v>
      </c>
      <c r="F67">
        <f t="shared" ref="F67:F130" si="14">C67+D67-(C67*D67)-1</f>
        <v>-0.22266139657443995</v>
      </c>
      <c r="G67">
        <v>0</v>
      </c>
      <c r="H67">
        <f t="shared" ref="H67:H130" si="15">C67*D67</f>
        <v>0.2635046113306983</v>
      </c>
      <c r="I67">
        <f t="shared" ref="I67:I130" si="16">((-4*F67*H67)^0.5)/(2*F67)</f>
        <v>-1.0878565864408427</v>
      </c>
      <c r="J67">
        <f t="shared" ref="J67:J130" si="17">(-((-4*F67*H67)^0.5))/(2*F67)</f>
        <v>1.0878565864408427</v>
      </c>
      <c r="K67">
        <f t="shared" ref="K67:K130" si="18">IF(A67="","",(C67/($J67+C67-($J67*C67))))</f>
        <v>0.41421356237309503</v>
      </c>
      <c r="L67">
        <f t="shared" ref="L67:L130" si="19">IF(B67="","",(D67/($J67+D67-($J67*D67))))</f>
        <v>0.58578643762690474</v>
      </c>
      <c r="M67">
        <f t="shared" ref="M67:M130" si="20">IF(A67="","",1/K67)</f>
        <v>2.4142135623730949</v>
      </c>
      <c r="N67">
        <f t="shared" ref="N67:N130" si="21">IF(B67="","",1/L67)</f>
        <v>1.7071067811865481</v>
      </c>
    </row>
    <row r="68" spans="1:14" x14ac:dyDescent="0.25">
      <c r="A68" s="4">
        <f>IF('True_Odds_Calculator_2-way'!A69="","",'True_Odds_Calculator_2-way'!A69)</f>
        <v>2.4</v>
      </c>
      <c r="B68" s="4">
        <f>IF('True_Odds_Calculator_2-way'!B69="","",'True_Odds_Calculator_2-way'!B69)</f>
        <v>1.6</v>
      </c>
      <c r="C68" s="4">
        <f t="shared" si="11"/>
        <v>0.41666666666666669</v>
      </c>
      <c r="D68">
        <f t="shared" si="12"/>
        <v>0.625</v>
      </c>
      <c r="E68">
        <f t="shared" si="13"/>
        <v>4.1666666666666741E-2</v>
      </c>
      <c r="F68">
        <f t="shared" si="14"/>
        <v>-0.21875</v>
      </c>
      <c r="G68">
        <v>0</v>
      </c>
      <c r="H68">
        <f t="shared" si="15"/>
        <v>0.26041666666666669</v>
      </c>
      <c r="I68">
        <f t="shared" si="16"/>
        <v>-1.0910894511799618</v>
      </c>
      <c r="J68">
        <f t="shared" si="17"/>
        <v>1.0910894511799618</v>
      </c>
      <c r="K68">
        <f t="shared" si="18"/>
        <v>0.39564392373896001</v>
      </c>
      <c r="L68">
        <f t="shared" si="19"/>
        <v>0.60435607626104004</v>
      </c>
      <c r="M68">
        <f t="shared" si="20"/>
        <v>2.5275252316519468</v>
      </c>
      <c r="N68">
        <f t="shared" si="21"/>
        <v>1.6546536707079771</v>
      </c>
    </row>
    <row r="69" spans="1:14" x14ac:dyDescent="0.25">
      <c r="A69" s="4">
        <f>IF('True_Odds_Calculator_2-way'!A70="","",'True_Odds_Calculator_2-way'!A70)</f>
        <v>2.5099999999999998</v>
      </c>
      <c r="B69" s="4">
        <f>IF('True_Odds_Calculator_2-way'!B70="","",'True_Odds_Calculator_2-way'!B70)</f>
        <v>1.55</v>
      </c>
      <c r="C69" s="4">
        <f t="shared" si="11"/>
        <v>0.39840637450199207</v>
      </c>
      <c r="D69">
        <f t="shared" si="12"/>
        <v>0.64516129032258063</v>
      </c>
      <c r="E69">
        <f t="shared" si="13"/>
        <v>4.3567664824572638E-2</v>
      </c>
      <c r="F69">
        <f t="shared" si="14"/>
        <v>-0.21346870582187383</v>
      </c>
      <c r="G69">
        <v>0</v>
      </c>
      <c r="H69">
        <f t="shared" si="15"/>
        <v>0.25703637064644647</v>
      </c>
      <c r="I69">
        <f t="shared" si="16"/>
        <v>-1.0973121339553789</v>
      </c>
      <c r="J69">
        <f t="shared" si="17"/>
        <v>1.0973121339553789</v>
      </c>
      <c r="K69">
        <f t="shared" si="18"/>
        <v>0.37637263255202313</v>
      </c>
      <c r="L69">
        <f t="shared" si="19"/>
        <v>0.62362736744797698</v>
      </c>
      <c r="M69">
        <f t="shared" si="20"/>
        <v>2.6569413222726217</v>
      </c>
      <c r="N69">
        <f t="shared" si="21"/>
        <v>1.6035216736754583</v>
      </c>
    </row>
    <row r="70" spans="1:14" x14ac:dyDescent="0.25">
      <c r="A70" s="4">
        <f>IF('True_Odds_Calculator_2-way'!A71="","",'True_Odds_Calculator_2-way'!A71)</f>
        <v>2.23</v>
      </c>
      <c r="B70" s="4">
        <f>IF('True_Odds_Calculator_2-way'!B71="","",'True_Odds_Calculator_2-way'!B71)</f>
        <v>1.68</v>
      </c>
      <c r="C70" s="4">
        <f t="shared" si="11"/>
        <v>0.44843049327354262</v>
      </c>
      <c r="D70">
        <f t="shared" si="12"/>
        <v>0.59523809523809523</v>
      </c>
      <c r="E70">
        <f t="shared" si="13"/>
        <v>4.3668588511637907E-2</v>
      </c>
      <c r="F70">
        <f t="shared" si="14"/>
        <v>-0.22325432415118507</v>
      </c>
      <c r="G70">
        <v>0</v>
      </c>
      <c r="H70">
        <f t="shared" si="15"/>
        <v>0.26692291266282298</v>
      </c>
      <c r="I70">
        <f t="shared" si="16"/>
        <v>-1.0934350421017387</v>
      </c>
      <c r="J70">
        <f t="shared" si="17"/>
        <v>1.0934350421017387</v>
      </c>
      <c r="K70">
        <f t="shared" si="18"/>
        <v>0.42645285311617104</v>
      </c>
      <c r="L70">
        <f t="shared" si="19"/>
        <v>0.57354714688382902</v>
      </c>
      <c r="M70">
        <f t="shared" si="20"/>
        <v>2.3449251017851385</v>
      </c>
      <c r="N70">
        <f t="shared" si="21"/>
        <v>1.743535828629182</v>
      </c>
    </row>
    <row r="71" spans="1:14" x14ac:dyDescent="0.25">
      <c r="A71" s="4">
        <f>IF('True_Odds_Calculator_2-way'!A72="","",'True_Odds_Calculator_2-way'!A72)</f>
        <v>1.8</v>
      </c>
      <c r="B71" s="4">
        <f>IF('True_Odds_Calculator_2-way'!B72="","",'True_Odds_Calculator_2-way'!B72)</f>
        <v>2.09</v>
      </c>
      <c r="C71" s="4">
        <f t="shared" si="11"/>
        <v>0.55555555555555558</v>
      </c>
      <c r="D71">
        <f t="shared" si="12"/>
        <v>0.47846889952153115</v>
      </c>
      <c r="E71">
        <f t="shared" si="13"/>
        <v>3.4024455077086735E-2</v>
      </c>
      <c r="F71">
        <f t="shared" si="14"/>
        <v>-0.23179160021265277</v>
      </c>
      <c r="G71">
        <v>0</v>
      </c>
      <c r="H71">
        <f t="shared" si="15"/>
        <v>0.26581605528973956</v>
      </c>
      <c r="I71">
        <f t="shared" si="16"/>
        <v>-1.0708823421952987</v>
      </c>
      <c r="J71">
        <f t="shared" si="17"/>
        <v>1.0708823421952987</v>
      </c>
      <c r="K71">
        <f t="shared" si="18"/>
        <v>0.53858826760586154</v>
      </c>
      <c r="L71">
        <f t="shared" si="19"/>
        <v>0.46141173239413841</v>
      </c>
      <c r="M71">
        <f t="shared" si="20"/>
        <v>1.8567058737562385</v>
      </c>
      <c r="N71">
        <f t="shared" si="21"/>
        <v>2.1672617529928755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1.96</v>
      </c>
      <c r="C72" s="4">
        <f t="shared" si="11"/>
        <v>0.5181347150259068</v>
      </c>
      <c r="D72">
        <f t="shared" si="12"/>
        <v>0.51020408163265307</v>
      </c>
      <c r="E72">
        <f t="shared" si="13"/>
        <v>2.8338796658559762E-2</v>
      </c>
      <c r="F72">
        <f t="shared" si="14"/>
        <v>-0.23601564978322942</v>
      </c>
      <c r="G72">
        <v>0</v>
      </c>
      <c r="H72">
        <f t="shared" si="15"/>
        <v>0.26435444644178918</v>
      </c>
      <c r="I72">
        <f t="shared" si="16"/>
        <v>-1.0583343916682539</v>
      </c>
      <c r="J72">
        <f t="shared" si="17"/>
        <v>1.0583343916682539</v>
      </c>
      <c r="K72">
        <f t="shared" si="18"/>
        <v>0.50396850395275605</v>
      </c>
      <c r="L72">
        <f t="shared" si="19"/>
        <v>0.49603149604724417</v>
      </c>
      <c r="M72">
        <f t="shared" si="20"/>
        <v>1.9842509842514759</v>
      </c>
      <c r="N72">
        <f t="shared" si="21"/>
        <v>2.0160010160015238</v>
      </c>
    </row>
    <row r="73" spans="1:14" x14ac:dyDescent="0.25">
      <c r="A73" s="4">
        <f>IF('True_Odds_Calculator_2-way'!A74="","",'True_Odds_Calculator_2-way'!A74)</f>
        <v>1.89</v>
      </c>
      <c r="B73" s="4">
        <f>IF('True_Odds_Calculator_2-way'!B74="","",'True_Odds_Calculator_2-way'!B74)</f>
        <v>2</v>
      </c>
      <c r="C73" s="4">
        <f t="shared" si="11"/>
        <v>0.52910052910052918</v>
      </c>
      <c r="D73">
        <f t="shared" si="12"/>
        <v>0.5</v>
      </c>
      <c r="E73">
        <f t="shared" si="13"/>
        <v>2.9100529100529293E-2</v>
      </c>
      <c r="F73">
        <f t="shared" si="14"/>
        <v>-0.23544973544973535</v>
      </c>
      <c r="G73">
        <v>0</v>
      </c>
      <c r="H73">
        <f t="shared" si="15"/>
        <v>0.26455026455026459</v>
      </c>
      <c r="I73">
        <f t="shared" si="16"/>
        <v>-1.0599978800063603</v>
      </c>
      <c r="J73">
        <f t="shared" si="17"/>
        <v>1.0599978800063603</v>
      </c>
      <c r="K73">
        <f t="shared" si="18"/>
        <v>0.51456260722126923</v>
      </c>
      <c r="L73">
        <f t="shared" si="19"/>
        <v>0.48543739277873066</v>
      </c>
      <c r="M73">
        <f t="shared" si="20"/>
        <v>1.9433981132056606</v>
      </c>
      <c r="N73">
        <f t="shared" si="21"/>
        <v>2.0599978800063603</v>
      </c>
    </row>
    <row r="74" spans="1:14" x14ac:dyDescent="0.25">
      <c r="A74" s="4">
        <f>IF('True_Odds_Calculator_2-way'!A75="","",'True_Odds_Calculator_2-way'!A75)</f>
        <v>1.56</v>
      </c>
      <c r="B74" s="4">
        <f>IF('True_Odds_Calculator_2-way'!B75="","",'True_Odds_Calculator_2-way'!B75)</f>
        <v>2.5499999999999998</v>
      </c>
      <c r="C74" s="4">
        <f t="shared" si="11"/>
        <v>0.64102564102564097</v>
      </c>
      <c r="D74">
        <f t="shared" si="12"/>
        <v>0.39215686274509809</v>
      </c>
      <c r="E74">
        <f t="shared" si="13"/>
        <v>3.3182503770738947E-2</v>
      </c>
      <c r="F74">
        <f t="shared" si="14"/>
        <v>-0.21820010055304184</v>
      </c>
      <c r="G74">
        <v>0</v>
      </c>
      <c r="H74">
        <f t="shared" si="15"/>
        <v>0.25138260432378079</v>
      </c>
      <c r="I74">
        <f t="shared" si="16"/>
        <v>-1.0733469768527293</v>
      </c>
      <c r="J74">
        <f t="shared" si="17"/>
        <v>1.0733469768527293</v>
      </c>
      <c r="K74">
        <f t="shared" si="18"/>
        <v>0.62458063039578859</v>
      </c>
      <c r="L74">
        <f t="shared" si="19"/>
        <v>0.37541936960421152</v>
      </c>
      <c r="M74">
        <f t="shared" si="20"/>
        <v>1.6010743070375286</v>
      </c>
      <c r="N74">
        <f t="shared" si="21"/>
        <v>2.6636878141217299</v>
      </c>
    </row>
    <row r="75" spans="1:14" x14ac:dyDescent="0.25">
      <c r="A75" s="4">
        <f>IF('True_Odds_Calculator_2-way'!A76="","",'True_Odds_Calculator_2-way'!A76)</f>
        <v>1.65</v>
      </c>
      <c r="B75" s="4">
        <f>IF('True_Odds_Calculator_2-way'!B76="","",'True_Odds_Calculator_2-way'!B76)</f>
        <v>2.35</v>
      </c>
      <c r="C75" s="4">
        <f t="shared" si="11"/>
        <v>0.60606060606060608</v>
      </c>
      <c r="D75">
        <f t="shared" si="12"/>
        <v>0.42553191489361702</v>
      </c>
      <c r="E75">
        <f t="shared" si="13"/>
        <v>3.1592520954223158E-2</v>
      </c>
      <c r="F75">
        <f t="shared" si="14"/>
        <v>-0.22630560928433263</v>
      </c>
      <c r="G75">
        <v>0</v>
      </c>
      <c r="H75">
        <f t="shared" si="15"/>
        <v>0.25789813023855579</v>
      </c>
      <c r="I75">
        <f t="shared" si="16"/>
        <v>-1.0675210253672478</v>
      </c>
      <c r="J75">
        <f t="shared" si="17"/>
        <v>1.0675210253672478</v>
      </c>
      <c r="K75">
        <f t="shared" si="18"/>
        <v>0.59035757177177173</v>
      </c>
      <c r="L75">
        <f t="shared" si="19"/>
        <v>0.40964242822822811</v>
      </c>
      <c r="M75">
        <f t="shared" si="20"/>
        <v>1.6938886664887112</v>
      </c>
      <c r="N75">
        <f t="shared" si="21"/>
        <v>2.4411533842457849</v>
      </c>
    </row>
    <row r="76" spans="1:14" x14ac:dyDescent="0.25">
      <c r="A76" s="4">
        <f>IF('True_Odds_Calculator_2-way'!A77="","",'True_Odds_Calculator_2-way'!A77)</f>
        <v>1.57</v>
      </c>
      <c r="B76" s="4">
        <f>IF('True_Odds_Calculator_2-way'!B77="","",'True_Odds_Calculator_2-way'!B77)</f>
        <v>2.5499999999999998</v>
      </c>
      <c r="C76" s="4">
        <f t="shared" si="11"/>
        <v>0.63694267515923564</v>
      </c>
      <c r="D76">
        <f t="shared" si="12"/>
        <v>0.39215686274509809</v>
      </c>
      <c r="E76">
        <f t="shared" si="13"/>
        <v>2.9099537904333728E-2</v>
      </c>
      <c r="F76">
        <f t="shared" si="14"/>
        <v>-0.22068190333458226</v>
      </c>
      <c r="G76">
        <v>0</v>
      </c>
      <c r="H76">
        <f t="shared" si="15"/>
        <v>0.24978144123891596</v>
      </c>
      <c r="I76">
        <f t="shared" si="16"/>
        <v>-1.0638899909514294</v>
      </c>
      <c r="J76">
        <f t="shared" si="17"/>
        <v>1.0638899909514294</v>
      </c>
      <c r="K76">
        <f t="shared" si="18"/>
        <v>0.62250325815756336</v>
      </c>
      <c r="L76">
        <f t="shared" si="19"/>
        <v>0.37749674184243676</v>
      </c>
      <c r="M76">
        <f t="shared" si="20"/>
        <v>1.6064172948423148</v>
      </c>
      <c r="N76">
        <f t="shared" si="21"/>
        <v>2.6490294859747152</v>
      </c>
    </row>
    <row r="77" spans="1:14" x14ac:dyDescent="0.25">
      <c r="A77" s="4">
        <f>IF('True_Odds_Calculator_2-way'!A78="","",'True_Odds_Calculator_2-way'!A78)</f>
        <v>1.17</v>
      </c>
      <c r="B77" s="4">
        <f>IF('True_Odds_Calculator_2-way'!B78="","",'True_Odds_Calculator_2-way'!B78)</f>
        <v>5.0599999999999996</v>
      </c>
      <c r="C77" s="4">
        <f t="shared" si="11"/>
        <v>0.85470085470085477</v>
      </c>
      <c r="D77">
        <f t="shared" si="12"/>
        <v>0.19762845849802374</v>
      </c>
      <c r="E77">
        <f t="shared" si="13"/>
        <v>5.2329313198878458E-2</v>
      </c>
      <c r="F77">
        <f t="shared" si="14"/>
        <v>-0.11658389919259482</v>
      </c>
      <c r="G77">
        <v>0</v>
      </c>
      <c r="H77">
        <f t="shared" si="15"/>
        <v>0.16891321239147331</v>
      </c>
      <c r="I77">
        <f t="shared" si="16"/>
        <v>-1.2036840965264344</v>
      </c>
      <c r="J77">
        <f t="shared" si="17"/>
        <v>1.2036840965264344</v>
      </c>
      <c r="K77">
        <f t="shared" si="18"/>
        <v>0.83013296570114525</v>
      </c>
      <c r="L77">
        <f t="shared" si="19"/>
        <v>0.16986703429885466</v>
      </c>
      <c r="M77">
        <f t="shared" si="20"/>
        <v>1.2046262964094938</v>
      </c>
      <c r="N77">
        <f t="shared" si="21"/>
        <v>5.886957431897323</v>
      </c>
    </row>
    <row r="78" spans="1:14" x14ac:dyDescent="0.25">
      <c r="A78" s="4">
        <f>IF('True_Odds_Calculator_2-way'!A79="","",'True_Odds_Calculator_2-way'!A79)</f>
        <v>1.56</v>
      </c>
      <c r="B78" s="4">
        <f>IF('True_Odds_Calculator_2-way'!B79="","",'True_Odds_Calculator_2-way'!B79)</f>
        <v>2.57</v>
      </c>
      <c r="C78" s="4">
        <f t="shared" si="11"/>
        <v>0.64102564102564097</v>
      </c>
      <c r="D78">
        <f t="shared" si="12"/>
        <v>0.38910505836575876</v>
      </c>
      <c r="E78">
        <f t="shared" si="13"/>
        <v>3.0130699391399673E-2</v>
      </c>
      <c r="F78">
        <f t="shared" si="14"/>
        <v>-0.2192956200738303</v>
      </c>
      <c r="G78">
        <v>0</v>
      </c>
      <c r="H78">
        <f t="shared" si="15"/>
        <v>0.24942631946522995</v>
      </c>
      <c r="I78">
        <f t="shared" si="16"/>
        <v>-1.066488459484171</v>
      </c>
      <c r="J78">
        <f t="shared" si="17"/>
        <v>1.066488459484171</v>
      </c>
      <c r="K78">
        <f t="shared" si="18"/>
        <v>0.62608252120942243</v>
      </c>
      <c r="L78">
        <f t="shared" si="19"/>
        <v>0.37391747879057763</v>
      </c>
      <c r="M78">
        <f t="shared" si="20"/>
        <v>1.5972335373111359</v>
      </c>
      <c r="N78">
        <f t="shared" si="21"/>
        <v>2.6743868813901486</v>
      </c>
    </row>
    <row r="79" spans="1:14" x14ac:dyDescent="0.25">
      <c r="A79" s="4">
        <f>IF('True_Odds_Calculator_2-way'!A80="","",'True_Odds_Calculator_2-way'!A80)</f>
        <v>1.6</v>
      </c>
      <c r="B79" s="4">
        <f>IF('True_Odds_Calculator_2-way'!B80="","",'True_Odds_Calculator_2-way'!B80)</f>
        <v>2.4700000000000002</v>
      </c>
      <c r="C79" s="4">
        <f t="shared" si="11"/>
        <v>0.625</v>
      </c>
      <c r="D79">
        <f t="shared" si="12"/>
        <v>0.40485829959514169</v>
      </c>
      <c r="E79">
        <f t="shared" si="13"/>
        <v>2.9858299595141746E-2</v>
      </c>
      <c r="F79">
        <f t="shared" si="14"/>
        <v>-0.22317813765182182</v>
      </c>
      <c r="G79">
        <v>0</v>
      </c>
      <c r="H79">
        <f t="shared" si="15"/>
        <v>0.25303643724696356</v>
      </c>
      <c r="I79">
        <f t="shared" si="16"/>
        <v>-1.0647942749999</v>
      </c>
      <c r="J79">
        <f t="shared" si="17"/>
        <v>1.0647942749999</v>
      </c>
      <c r="K79">
        <f t="shared" si="18"/>
        <v>0.61017407982768768</v>
      </c>
      <c r="L79">
        <f t="shared" si="19"/>
        <v>0.38982592017231221</v>
      </c>
      <c r="M79">
        <f t="shared" si="20"/>
        <v>1.6388765649999402</v>
      </c>
      <c r="N79">
        <f t="shared" si="21"/>
        <v>2.5652475842498532</v>
      </c>
    </row>
    <row r="80" spans="1:14" x14ac:dyDescent="0.25">
      <c r="A80" s="4">
        <f>IF('True_Odds_Calculator_2-way'!A81="","",'True_Odds_Calculator_2-way'!A81)</f>
        <v>1.46</v>
      </c>
      <c r="B80" s="4">
        <f>IF('True_Odds_Calculator_2-way'!B81="","",'True_Odds_Calculator_2-way'!B81)</f>
        <v>2.71</v>
      </c>
      <c r="C80" s="4">
        <f t="shared" si="11"/>
        <v>0.68493150684931503</v>
      </c>
      <c r="D80">
        <f t="shared" si="12"/>
        <v>0.36900369003690037</v>
      </c>
      <c r="E80">
        <f t="shared" si="13"/>
        <v>5.3935196886215397E-2</v>
      </c>
      <c r="F80">
        <f t="shared" si="14"/>
        <v>-0.19880705656371633</v>
      </c>
      <c r="G80">
        <v>0</v>
      </c>
      <c r="H80">
        <f t="shared" si="15"/>
        <v>0.25274225344993173</v>
      </c>
      <c r="I80">
        <f t="shared" si="16"/>
        <v>-1.127516819152897</v>
      </c>
      <c r="J80">
        <f t="shared" si="17"/>
        <v>1.127516819152897</v>
      </c>
      <c r="K80">
        <f t="shared" si="18"/>
        <v>0.65847621604346485</v>
      </c>
      <c r="L80">
        <f t="shared" si="19"/>
        <v>0.34152378395653527</v>
      </c>
      <c r="M80">
        <f t="shared" si="20"/>
        <v>1.5186577368103327</v>
      </c>
      <c r="N80">
        <f t="shared" si="21"/>
        <v>2.9280537607514536</v>
      </c>
    </row>
    <row r="81" spans="1:14" x14ac:dyDescent="0.25">
      <c r="A81" s="4">
        <f>IF('True_Odds_Calculator_2-way'!A82="","",'True_Odds_Calculator_2-way'!A82)</f>
        <v>1.85</v>
      </c>
      <c r="B81" s="4">
        <f>IF('True_Odds_Calculator_2-way'!B82="","",'True_Odds_Calculator_2-way'!B82)</f>
        <v>2.06</v>
      </c>
      <c r="C81" s="4">
        <f t="shared" si="11"/>
        <v>0.54054054054054046</v>
      </c>
      <c r="D81">
        <f t="shared" si="12"/>
        <v>0.4854368932038835</v>
      </c>
      <c r="E81">
        <f t="shared" si="13"/>
        <v>2.5977433744424072E-2</v>
      </c>
      <c r="F81">
        <f t="shared" si="14"/>
        <v>-0.23642088690632379</v>
      </c>
      <c r="G81">
        <v>0</v>
      </c>
      <c r="H81">
        <f t="shared" si="15"/>
        <v>0.26239832065074781</v>
      </c>
      <c r="I81">
        <f t="shared" si="16"/>
        <v>-1.0535074339697479</v>
      </c>
      <c r="J81">
        <f t="shared" si="17"/>
        <v>1.0535074339697479</v>
      </c>
      <c r="K81">
        <f t="shared" si="18"/>
        <v>0.52757048568217679</v>
      </c>
      <c r="L81">
        <f t="shared" si="19"/>
        <v>0.47242951431782315</v>
      </c>
      <c r="M81">
        <f t="shared" si="20"/>
        <v>1.8954813188742858</v>
      </c>
      <c r="N81">
        <f t="shared" si="21"/>
        <v>2.1167178800079327</v>
      </c>
    </row>
    <row r="82" spans="1:14" x14ac:dyDescent="0.25">
      <c r="A82" s="4">
        <f>IF('True_Odds_Calculator_2-way'!A83="","",'True_Odds_Calculator_2-way'!A83)</f>
        <v>2.4300000000000002</v>
      </c>
      <c r="B82" s="4">
        <f>IF('True_Odds_Calculator_2-way'!B83="","",'True_Odds_Calculator_2-way'!B83)</f>
        <v>1.56</v>
      </c>
      <c r="C82" s="4">
        <f t="shared" si="11"/>
        <v>0.41152263374485593</v>
      </c>
      <c r="D82">
        <f t="shared" si="12"/>
        <v>0.64102564102564097</v>
      </c>
      <c r="E82">
        <f t="shared" si="13"/>
        <v>5.2548274770496839E-2</v>
      </c>
      <c r="F82">
        <f t="shared" si="14"/>
        <v>-0.21124828532235951</v>
      </c>
      <c r="G82">
        <v>0</v>
      </c>
      <c r="H82">
        <f t="shared" si="15"/>
        <v>0.26379656009285635</v>
      </c>
      <c r="I82">
        <f t="shared" si="16"/>
        <v>-1.1174753906691852</v>
      </c>
      <c r="J82">
        <f t="shared" si="17"/>
        <v>1.1174753906691852</v>
      </c>
      <c r="K82">
        <f t="shared" si="18"/>
        <v>0.38491298028492388</v>
      </c>
      <c r="L82">
        <f t="shared" si="19"/>
        <v>0.61508701971507618</v>
      </c>
      <c r="M82">
        <f t="shared" si="20"/>
        <v>2.5979898086569349</v>
      </c>
      <c r="N82">
        <f t="shared" si="21"/>
        <v>1.6257862187747438</v>
      </c>
    </row>
    <row r="83" spans="1:14" x14ac:dyDescent="0.25">
      <c r="A83" s="4">
        <f>IF('True_Odds_Calculator_2-way'!A84="","",'True_Odds_Calculator_2-way'!A84)</f>
        <v>2.81</v>
      </c>
      <c r="B83" s="4">
        <f>IF('True_Odds_Calculator_2-way'!B84="","",'True_Odds_Calculator_2-way'!B84)</f>
        <v>1.43</v>
      </c>
      <c r="C83" s="4">
        <f t="shared" si="11"/>
        <v>0.35587188612099646</v>
      </c>
      <c r="D83">
        <f t="shared" si="12"/>
        <v>0.69930069930069938</v>
      </c>
      <c r="E83">
        <f t="shared" si="13"/>
        <v>5.5172585421695786E-2</v>
      </c>
      <c r="F83">
        <f t="shared" si="14"/>
        <v>-0.19368887340417595</v>
      </c>
      <c r="G83">
        <v>0</v>
      </c>
      <c r="H83">
        <f t="shared" si="15"/>
        <v>0.24886145882587168</v>
      </c>
      <c r="I83">
        <f t="shared" si="16"/>
        <v>-1.1335129463928684</v>
      </c>
      <c r="J83">
        <f t="shared" si="17"/>
        <v>1.1335129463928684</v>
      </c>
      <c r="K83">
        <f t="shared" si="18"/>
        <v>0.3276906711431663</v>
      </c>
      <c r="L83">
        <f t="shared" si="19"/>
        <v>0.6723093288568337</v>
      </c>
      <c r="M83">
        <f t="shared" si="20"/>
        <v>3.0516584329710912</v>
      </c>
      <c r="N83">
        <f t="shared" si="21"/>
        <v>1.4874105669489335</v>
      </c>
    </row>
    <row r="84" spans="1:14" x14ac:dyDescent="0.25">
      <c r="A84" s="4">
        <f>IF('True_Odds_Calculator_2-way'!A85="","",'True_Odds_Calculator_2-way'!A85)</f>
        <v>2.16</v>
      </c>
      <c r="B84" s="4">
        <f>IF('True_Odds_Calculator_2-way'!B85="","",'True_Odds_Calculator_2-way'!B85)</f>
        <v>1.69</v>
      </c>
      <c r="C84" s="4">
        <f t="shared" si="11"/>
        <v>0.46296296296296291</v>
      </c>
      <c r="D84">
        <f t="shared" si="12"/>
        <v>0.59171597633136097</v>
      </c>
      <c r="E84">
        <f t="shared" si="13"/>
        <v>5.4678939294323881E-2</v>
      </c>
      <c r="F84">
        <f t="shared" si="14"/>
        <v>-0.21926364234056539</v>
      </c>
      <c r="G84">
        <v>0</v>
      </c>
      <c r="H84">
        <f t="shared" si="15"/>
        <v>0.27394258163488933</v>
      </c>
      <c r="I84">
        <f t="shared" si="16"/>
        <v>-1.1177545850247397</v>
      </c>
      <c r="J84">
        <f t="shared" si="17"/>
        <v>1.1177545850247397</v>
      </c>
      <c r="K84">
        <f t="shared" si="18"/>
        <v>0.43542716990170555</v>
      </c>
      <c r="L84">
        <f t="shared" si="19"/>
        <v>0.56457283009829429</v>
      </c>
      <c r="M84">
        <f t="shared" si="20"/>
        <v>2.2965953186286989</v>
      </c>
      <c r="N84">
        <f t="shared" si="21"/>
        <v>1.7712506636670706</v>
      </c>
    </row>
    <row r="85" spans="1:14" x14ac:dyDescent="0.25">
      <c r="A85" s="4">
        <f>IF('True_Odds_Calculator_2-way'!A86="","",'True_Odds_Calculator_2-way'!A86)</f>
        <v>1.63</v>
      </c>
      <c r="B85" s="4">
        <f>IF('True_Odds_Calculator_2-way'!B86="","",'True_Odds_Calculator_2-way'!B86)</f>
        <v>2.31</v>
      </c>
      <c r="C85" s="4">
        <f t="shared" si="11"/>
        <v>0.61349693251533743</v>
      </c>
      <c r="D85">
        <f t="shared" si="12"/>
        <v>0.4329004329004329</v>
      </c>
      <c r="E85">
        <f t="shared" si="13"/>
        <v>4.6397365415770331E-2</v>
      </c>
      <c r="F85">
        <f t="shared" si="14"/>
        <v>-0.21918572225320698</v>
      </c>
      <c r="G85">
        <v>0</v>
      </c>
      <c r="H85">
        <f t="shared" si="15"/>
        <v>0.26558308766897726</v>
      </c>
      <c r="I85">
        <f t="shared" si="16"/>
        <v>-1.1007636444730438</v>
      </c>
      <c r="J85">
        <f t="shared" si="17"/>
        <v>1.1007636444730438</v>
      </c>
      <c r="K85">
        <f t="shared" si="18"/>
        <v>0.59049965325940701</v>
      </c>
      <c r="L85">
        <f t="shared" si="19"/>
        <v>0.4095003467405931</v>
      </c>
      <c r="M85">
        <f t="shared" si="20"/>
        <v>1.6934810960180178</v>
      </c>
      <c r="N85">
        <f t="shared" si="21"/>
        <v>2.442000374259687</v>
      </c>
    </row>
    <row r="86" spans="1:14" x14ac:dyDescent="0.25">
      <c r="A86" s="4">
        <f>IF('True_Odds_Calculator_2-way'!A87="","",'True_Odds_Calculator_2-way'!A87)</f>
        <v>1.43</v>
      </c>
      <c r="B86" s="4">
        <f>IF('True_Odds_Calculator_2-way'!B87="","",'True_Odds_Calculator_2-way'!B87)</f>
        <v>2.94</v>
      </c>
      <c r="C86" s="4">
        <f t="shared" si="11"/>
        <v>0.69930069930069938</v>
      </c>
      <c r="D86">
        <f t="shared" si="12"/>
        <v>0.3401360544217687</v>
      </c>
      <c r="E86">
        <f t="shared" si="13"/>
        <v>3.9436753722468021E-2</v>
      </c>
      <c r="F86">
        <f t="shared" si="14"/>
        <v>-0.19842062699205554</v>
      </c>
      <c r="G86">
        <v>0</v>
      </c>
      <c r="H86">
        <f t="shared" si="15"/>
        <v>0.23785738071452359</v>
      </c>
      <c r="I86">
        <f t="shared" si="16"/>
        <v>-1.0948759274783448</v>
      </c>
      <c r="J86">
        <f t="shared" si="17"/>
        <v>1.0948759274783448</v>
      </c>
      <c r="K86">
        <f t="shared" si="18"/>
        <v>0.67990364324342045</v>
      </c>
      <c r="L86">
        <f t="shared" si="19"/>
        <v>0.3200963567565796</v>
      </c>
      <c r="M86">
        <f t="shared" si="20"/>
        <v>1.4707966488156881</v>
      </c>
      <c r="N86">
        <f t="shared" si="21"/>
        <v>3.1240592993079885</v>
      </c>
    </row>
    <row r="87" spans="1:14" x14ac:dyDescent="0.25">
      <c r="A87" s="4">
        <f>IF('True_Odds_Calculator_2-way'!A88="","",'True_Odds_Calculator_2-way'!A88)</f>
        <v>1.4</v>
      </c>
      <c r="B87" s="4">
        <f>IF('True_Odds_Calculator_2-way'!B88="","",'True_Odds_Calculator_2-way'!B88)</f>
        <v>3.11</v>
      </c>
      <c r="C87" s="4">
        <f t="shared" si="11"/>
        <v>0.7142857142857143</v>
      </c>
      <c r="D87">
        <f t="shared" si="12"/>
        <v>0.32154340836012862</v>
      </c>
      <c r="E87">
        <f t="shared" si="13"/>
        <v>3.5829122645842926E-2</v>
      </c>
      <c r="F87">
        <f t="shared" si="14"/>
        <v>-0.19384474046853462</v>
      </c>
      <c r="G87">
        <v>0</v>
      </c>
      <c r="H87">
        <f t="shared" si="15"/>
        <v>0.2296738631143776</v>
      </c>
      <c r="I87">
        <f t="shared" si="16"/>
        <v>-1.0885008604602704</v>
      </c>
      <c r="J87">
        <f t="shared" si="17"/>
        <v>1.0885008604602704</v>
      </c>
      <c r="K87">
        <f t="shared" si="18"/>
        <v>0.69666975074358573</v>
      </c>
      <c r="L87">
        <f t="shared" si="19"/>
        <v>0.30333024925641411</v>
      </c>
      <c r="M87">
        <f t="shared" si="20"/>
        <v>1.4354003441841086</v>
      </c>
      <c r="N87">
        <f t="shared" si="21"/>
        <v>3.2967368155711703</v>
      </c>
    </row>
    <row r="88" spans="1:14" x14ac:dyDescent="0.25">
      <c r="A88" s="4">
        <f>IF('True_Odds_Calculator_2-way'!A89="","",'True_Odds_Calculator_2-way'!A89)</f>
        <v>2.02</v>
      </c>
      <c r="B88" s="4">
        <f>IF('True_Odds_Calculator_2-way'!B89="","",'True_Odds_Calculator_2-way'!B89)</f>
        <v>1.88</v>
      </c>
      <c r="C88" s="4">
        <f t="shared" si="11"/>
        <v>0.49504950495049505</v>
      </c>
      <c r="D88">
        <f t="shared" si="12"/>
        <v>0.53191489361702127</v>
      </c>
      <c r="E88">
        <f t="shared" si="13"/>
        <v>2.6964398567516312E-2</v>
      </c>
      <c r="F88">
        <f t="shared" si="14"/>
        <v>-0.23635980619338537</v>
      </c>
      <c r="G88">
        <v>0</v>
      </c>
      <c r="H88">
        <f t="shared" si="15"/>
        <v>0.26332420476090163</v>
      </c>
      <c r="I88">
        <f t="shared" si="16"/>
        <v>-1.0555008273018724</v>
      </c>
      <c r="J88">
        <f t="shared" si="17"/>
        <v>1.0555008273018724</v>
      </c>
      <c r="K88">
        <f t="shared" si="18"/>
        <v>0.48155387561543506</v>
      </c>
      <c r="L88">
        <f t="shared" si="19"/>
        <v>0.51844612438456505</v>
      </c>
      <c r="M88">
        <f t="shared" si="20"/>
        <v>2.0766108438479098</v>
      </c>
      <c r="N88">
        <f t="shared" si="21"/>
        <v>1.9288407280256479</v>
      </c>
    </row>
    <row r="89" spans="1:14" x14ac:dyDescent="0.25">
      <c r="A89" s="4">
        <f>IF('True_Odds_Calculator_2-way'!A90="","",'True_Odds_Calculator_2-way'!A90)</f>
        <v>2</v>
      </c>
      <c r="B89" s="4">
        <f>IF('True_Odds_Calculator_2-way'!B90="","",'True_Odds_Calculator_2-way'!B90)</f>
        <v>1.89</v>
      </c>
      <c r="C89" s="4">
        <f t="shared" si="11"/>
        <v>0.5</v>
      </c>
      <c r="D89">
        <f t="shared" si="12"/>
        <v>0.52910052910052918</v>
      </c>
      <c r="E89">
        <f t="shared" si="13"/>
        <v>2.9100529100529293E-2</v>
      </c>
      <c r="F89">
        <f t="shared" si="14"/>
        <v>-0.23544973544973535</v>
      </c>
      <c r="G89">
        <v>0</v>
      </c>
      <c r="H89">
        <f t="shared" si="15"/>
        <v>0.26455026455026459</v>
      </c>
      <c r="I89">
        <f t="shared" si="16"/>
        <v>-1.0599978800063603</v>
      </c>
      <c r="J89">
        <f t="shared" si="17"/>
        <v>1.0599978800063603</v>
      </c>
      <c r="K89">
        <f t="shared" si="18"/>
        <v>0.48543739277873066</v>
      </c>
      <c r="L89">
        <f t="shared" si="19"/>
        <v>0.51456260722126923</v>
      </c>
      <c r="M89">
        <f t="shared" si="20"/>
        <v>2.0599978800063603</v>
      </c>
      <c r="N89">
        <f t="shared" si="21"/>
        <v>1.9433981132056606</v>
      </c>
    </row>
    <row r="90" spans="1:14" x14ac:dyDescent="0.25">
      <c r="A90" s="4">
        <f>IF('True_Odds_Calculator_2-way'!A91="","",'True_Odds_Calculator_2-way'!A91)</f>
        <v>1.83</v>
      </c>
      <c r="B90" s="4">
        <f>IF('True_Odds_Calculator_2-way'!B91="","",'True_Odds_Calculator_2-way'!B91)</f>
        <v>2.0499999999999998</v>
      </c>
      <c r="C90" s="4">
        <f t="shared" si="11"/>
        <v>0.54644808743169393</v>
      </c>
      <c r="D90">
        <f t="shared" si="12"/>
        <v>0.48780487804878053</v>
      </c>
      <c r="E90">
        <f t="shared" si="13"/>
        <v>3.4252965480474407E-2</v>
      </c>
      <c r="F90">
        <f t="shared" si="14"/>
        <v>-0.23230707716913246</v>
      </c>
      <c r="G90">
        <v>0</v>
      </c>
      <c r="H90">
        <f t="shared" si="15"/>
        <v>0.26656004264960681</v>
      </c>
      <c r="I90">
        <f t="shared" si="16"/>
        <v>-1.0711894933108055</v>
      </c>
      <c r="J90">
        <f t="shared" si="17"/>
        <v>1.0711894933108055</v>
      </c>
      <c r="K90">
        <f t="shared" si="18"/>
        <v>0.52935616627105819</v>
      </c>
      <c r="L90">
        <f t="shared" si="19"/>
        <v>0.47064383372894186</v>
      </c>
      <c r="M90">
        <f t="shared" si="20"/>
        <v>1.8890872794479689</v>
      </c>
      <c r="N90">
        <f t="shared" si="21"/>
        <v>2.1247489679763456</v>
      </c>
    </row>
    <row r="91" spans="1:14" x14ac:dyDescent="0.25">
      <c r="A91" s="4">
        <f>IF('True_Odds_Calculator_2-way'!A92="","",'True_Odds_Calculator_2-way'!A92)</f>
        <v>2.13</v>
      </c>
      <c r="B91" s="4">
        <f>IF('True_Odds_Calculator_2-way'!B92="","",'True_Odds_Calculator_2-way'!B92)</f>
        <v>1.77</v>
      </c>
      <c r="C91" s="4">
        <f t="shared" si="11"/>
        <v>0.46948356807511737</v>
      </c>
      <c r="D91">
        <f t="shared" si="12"/>
        <v>0.56497175141242939</v>
      </c>
      <c r="E91">
        <f t="shared" si="13"/>
        <v>3.4455319487546765E-2</v>
      </c>
      <c r="F91">
        <f t="shared" si="14"/>
        <v>-0.23078963422720888</v>
      </c>
      <c r="G91">
        <v>0</v>
      </c>
      <c r="H91">
        <f t="shared" si="15"/>
        <v>0.26524495371475559</v>
      </c>
      <c r="I91">
        <f t="shared" si="16"/>
        <v>-1.0720509244860594</v>
      </c>
      <c r="J91">
        <f t="shared" si="17"/>
        <v>1.0720509244860594</v>
      </c>
      <c r="K91">
        <f t="shared" si="18"/>
        <v>0.45219863720922326</v>
      </c>
      <c r="L91">
        <f t="shared" si="19"/>
        <v>0.54780136279077696</v>
      </c>
      <c r="M91">
        <f t="shared" si="20"/>
        <v>2.2114175446692466</v>
      </c>
      <c r="N91">
        <f t="shared" si="21"/>
        <v>1.8254792118542653</v>
      </c>
    </row>
    <row r="92" spans="1:14" x14ac:dyDescent="0.25">
      <c r="A92" s="4">
        <f>IF('True_Odds_Calculator_2-way'!A93="","",'True_Odds_Calculator_2-way'!A93)</f>
        <v>1.96</v>
      </c>
      <c r="B92" s="4">
        <f>IF('True_Odds_Calculator_2-way'!B93="","",'True_Odds_Calculator_2-way'!B93)</f>
        <v>1.93</v>
      </c>
      <c r="C92" s="4">
        <f t="shared" si="11"/>
        <v>0.51020408163265307</v>
      </c>
      <c r="D92">
        <f t="shared" si="12"/>
        <v>0.5181347150259068</v>
      </c>
      <c r="E92">
        <f t="shared" si="13"/>
        <v>2.8338796658559762E-2</v>
      </c>
      <c r="F92">
        <f t="shared" si="14"/>
        <v>-0.23601564978322942</v>
      </c>
      <c r="G92">
        <v>0</v>
      </c>
      <c r="H92">
        <f t="shared" si="15"/>
        <v>0.26435444644178918</v>
      </c>
      <c r="I92">
        <f t="shared" si="16"/>
        <v>-1.0583343916682539</v>
      </c>
      <c r="J92">
        <f t="shared" si="17"/>
        <v>1.0583343916682539</v>
      </c>
      <c r="K92">
        <f t="shared" si="18"/>
        <v>0.49603149604724417</v>
      </c>
      <c r="L92">
        <f t="shared" si="19"/>
        <v>0.50396850395275605</v>
      </c>
      <c r="M92">
        <f t="shared" si="20"/>
        <v>2.0160010160015238</v>
      </c>
      <c r="N92">
        <f t="shared" si="21"/>
        <v>1.9842509842514759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2.44</v>
      </c>
      <c r="C94" s="4">
        <f t="shared" si="11"/>
        <v>0.625</v>
      </c>
      <c r="D94">
        <f t="shared" si="12"/>
        <v>0.4098360655737705</v>
      </c>
      <c r="E94">
        <f t="shared" si="13"/>
        <v>3.4836065573770503E-2</v>
      </c>
      <c r="F94">
        <f t="shared" si="14"/>
        <v>-0.22131147540983609</v>
      </c>
      <c r="G94">
        <v>0</v>
      </c>
      <c r="H94">
        <f t="shared" si="15"/>
        <v>0.25614754098360659</v>
      </c>
      <c r="I94">
        <f t="shared" si="16"/>
        <v>-1.075828707279838</v>
      </c>
      <c r="J94">
        <f t="shared" si="17"/>
        <v>1.075828707279838</v>
      </c>
      <c r="K94">
        <f t="shared" si="18"/>
        <v>0.60771904394073795</v>
      </c>
      <c r="L94">
        <f t="shared" si="19"/>
        <v>0.39228095605926194</v>
      </c>
      <c r="M94">
        <f t="shared" si="20"/>
        <v>1.6454972243679031</v>
      </c>
      <c r="N94">
        <f t="shared" si="21"/>
        <v>2.5491933384829668</v>
      </c>
    </row>
    <row r="95" spans="1:14" x14ac:dyDescent="0.25">
      <c r="A95" s="4">
        <f>IF('True_Odds_Calculator_2-way'!A96="","",'True_Odds_Calculator_2-way'!A96)</f>
        <v>1.63</v>
      </c>
      <c r="B95" s="4">
        <f>IF('True_Odds_Calculator_2-way'!B96="","",'True_Odds_Calculator_2-way'!B96)</f>
        <v>2.37</v>
      </c>
      <c r="C95" s="4">
        <f t="shared" si="11"/>
        <v>0.61349693251533743</v>
      </c>
      <c r="D95">
        <f t="shared" si="12"/>
        <v>0.42194092827004215</v>
      </c>
      <c r="E95">
        <f t="shared" si="13"/>
        <v>3.5437860785379582E-2</v>
      </c>
      <c r="F95">
        <f t="shared" si="14"/>
        <v>-0.22342160441096537</v>
      </c>
      <c r="G95">
        <v>0</v>
      </c>
      <c r="H95">
        <f t="shared" si="15"/>
        <v>0.2588594651963449</v>
      </c>
      <c r="I95">
        <f t="shared" si="16"/>
        <v>-1.0763894728677108</v>
      </c>
      <c r="J95">
        <f t="shared" si="17"/>
        <v>1.0763894728677108</v>
      </c>
      <c r="K95">
        <f t="shared" si="18"/>
        <v>0.59590303509172793</v>
      </c>
      <c r="L95">
        <f t="shared" si="19"/>
        <v>0.40409696490827207</v>
      </c>
      <c r="M95">
        <f t="shared" si="20"/>
        <v>1.6781253679066579</v>
      </c>
      <c r="N95">
        <f t="shared" si="21"/>
        <v>2.4746535778287639</v>
      </c>
    </row>
    <row r="96" spans="1:14" x14ac:dyDescent="0.25">
      <c r="A96" s="4">
        <f>IF('True_Odds_Calculator_2-way'!A97="","",'True_Odds_Calculator_2-way'!A97)</f>
        <v>2.04</v>
      </c>
      <c r="B96" s="4">
        <f>IF('True_Odds_Calculator_2-way'!B97="","",'True_Odds_Calculator_2-way'!B97)</f>
        <v>1.83</v>
      </c>
      <c r="C96" s="4">
        <f t="shared" si="11"/>
        <v>0.49019607843137253</v>
      </c>
      <c r="D96">
        <f t="shared" si="12"/>
        <v>0.54644808743169393</v>
      </c>
      <c r="E96">
        <f t="shared" si="13"/>
        <v>3.6644165863066513E-2</v>
      </c>
      <c r="F96">
        <f t="shared" si="14"/>
        <v>-0.23122254366227368</v>
      </c>
      <c r="G96">
        <v>0</v>
      </c>
      <c r="H96">
        <f t="shared" si="15"/>
        <v>0.26786670952534014</v>
      </c>
      <c r="I96">
        <f t="shared" si="16"/>
        <v>-1.0763271222740438</v>
      </c>
      <c r="J96">
        <f t="shared" si="17"/>
        <v>1.0763271222740438</v>
      </c>
      <c r="K96">
        <f t="shared" si="18"/>
        <v>0.47183605689026059</v>
      </c>
      <c r="L96">
        <f t="shared" si="19"/>
        <v>0.52816394310973935</v>
      </c>
      <c r="M96">
        <f t="shared" si="20"/>
        <v>2.1193802071650061</v>
      </c>
      <c r="N96">
        <f t="shared" si="21"/>
        <v>1.8933515114874566</v>
      </c>
    </row>
    <row r="97" spans="1:14" x14ac:dyDescent="0.25">
      <c r="A97" s="4">
        <f>IF('True_Odds_Calculator_2-way'!A98="","",'True_Odds_Calculator_2-way'!A98)</f>
        <v>1.94</v>
      </c>
      <c r="B97" s="4">
        <f>IF('True_Odds_Calculator_2-way'!B98="","",'True_Odds_Calculator_2-way'!B98)</f>
        <v>1.91</v>
      </c>
      <c r="C97" s="4">
        <f t="shared" si="11"/>
        <v>0.51546391752577325</v>
      </c>
      <c r="D97">
        <f t="shared" si="12"/>
        <v>0.52356020942408377</v>
      </c>
      <c r="E97">
        <f t="shared" si="13"/>
        <v>3.9024126949857019E-2</v>
      </c>
      <c r="F97">
        <f t="shared" si="14"/>
        <v>-0.23085226966049555</v>
      </c>
      <c r="G97">
        <v>0</v>
      </c>
      <c r="H97">
        <f t="shared" si="15"/>
        <v>0.26987639661035251</v>
      </c>
      <c r="I97">
        <f t="shared" si="16"/>
        <v>-1.0812232527259167</v>
      </c>
      <c r="J97">
        <f t="shared" si="17"/>
        <v>1.0812232527259167</v>
      </c>
      <c r="K97">
        <f t="shared" si="18"/>
        <v>0.49594567939163919</v>
      </c>
      <c r="L97">
        <f t="shared" si="19"/>
        <v>0.50405432060836108</v>
      </c>
      <c r="M97">
        <f t="shared" si="20"/>
        <v>2.0163498575623611</v>
      </c>
      <c r="N97">
        <f t="shared" si="21"/>
        <v>1.9839131599805839</v>
      </c>
    </row>
    <row r="98" spans="1:14" x14ac:dyDescent="0.25">
      <c r="A98" s="4">
        <f>IF('True_Odds_Calculator_2-way'!A99="","",'True_Odds_Calculator_2-way'!A99)</f>
        <v>1.78</v>
      </c>
      <c r="B98" s="4">
        <f>IF('True_Odds_Calculator_2-way'!B99="","",'True_Odds_Calculator_2-way'!B99)</f>
        <v>2.06</v>
      </c>
      <c r="C98" s="4">
        <f t="shared" si="11"/>
        <v>0.5617977528089888</v>
      </c>
      <c r="D98">
        <f t="shared" si="12"/>
        <v>0.4854368932038835</v>
      </c>
      <c r="E98">
        <f t="shared" si="13"/>
        <v>4.7234646012872306E-2</v>
      </c>
      <c r="F98">
        <f t="shared" si="14"/>
        <v>-0.22548270971964657</v>
      </c>
      <c r="G98">
        <v>0</v>
      </c>
      <c r="H98">
        <f t="shared" si="15"/>
        <v>0.27271735573251882</v>
      </c>
      <c r="I98">
        <f t="shared" si="16"/>
        <v>-1.0997646755364592</v>
      </c>
      <c r="J98">
        <f t="shared" si="17"/>
        <v>1.0997646755364592</v>
      </c>
      <c r="K98">
        <f t="shared" si="18"/>
        <v>0.53826630809448417</v>
      </c>
      <c r="L98">
        <f t="shared" si="19"/>
        <v>0.46173369190551583</v>
      </c>
      <c r="M98">
        <f t="shared" si="20"/>
        <v>1.8578164469184384</v>
      </c>
      <c r="N98">
        <f t="shared" si="21"/>
        <v>2.1657505560686463</v>
      </c>
    </row>
    <row r="99" spans="1:14" x14ac:dyDescent="0.25">
      <c r="A99" s="4">
        <f>IF('True_Odds_Calculator_2-way'!A100="","",'True_Odds_Calculator_2-way'!A100)</f>
        <v>1.9</v>
      </c>
      <c r="B99" s="4">
        <f>IF('True_Odds_Calculator_2-way'!B100="","",'True_Odds_Calculator_2-way'!B100)</f>
        <v>1.95</v>
      </c>
      <c r="C99" s="4">
        <f t="shared" si="11"/>
        <v>0.52631578947368418</v>
      </c>
      <c r="D99">
        <f t="shared" si="12"/>
        <v>0.51282051282051289</v>
      </c>
      <c r="E99">
        <f t="shared" si="13"/>
        <v>3.9136302294197067E-2</v>
      </c>
      <c r="F99">
        <f t="shared" si="14"/>
        <v>-0.23076923076923073</v>
      </c>
      <c r="G99">
        <v>0</v>
      </c>
      <c r="H99">
        <f t="shared" si="15"/>
        <v>0.26990553306342779</v>
      </c>
      <c r="I99">
        <f t="shared" si="16"/>
        <v>-1.0814761408717504</v>
      </c>
      <c r="J99">
        <f t="shared" si="17"/>
        <v>1.0814761408717504</v>
      </c>
      <c r="K99">
        <f t="shared" si="18"/>
        <v>0.50675799109307063</v>
      </c>
      <c r="L99">
        <f t="shared" si="19"/>
        <v>0.49324200890692937</v>
      </c>
      <c r="M99">
        <f t="shared" si="20"/>
        <v>1.9733285267845753</v>
      </c>
      <c r="N99">
        <f t="shared" si="21"/>
        <v>2.0274023338281628</v>
      </c>
    </row>
    <row r="100" spans="1:14" x14ac:dyDescent="0.25">
      <c r="A100" s="4">
        <f>IF('True_Odds_Calculator_2-way'!A101="","",'True_Odds_Calculator_2-way'!A101)</f>
        <v>1.58</v>
      </c>
      <c r="B100" s="4">
        <f>IF('True_Odds_Calculator_2-way'!B101="","",'True_Odds_Calculator_2-way'!B101)</f>
        <v>2.37</v>
      </c>
      <c r="C100" s="4">
        <f t="shared" si="11"/>
        <v>0.63291139240506322</v>
      </c>
      <c r="D100">
        <f t="shared" si="12"/>
        <v>0.42194092827004215</v>
      </c>
      <c r="E100">
        <f t="shared" si="13"/>
        <v>5.4852320675105481E-2</v>
      </c>
      <c r="F100">
        <f t="shared" si="14"/>
        <v>-0.21219889974897188</v>
      </c>
      <c r="G100">
        <v>0</v>
      </c>
      <c r="H100">
        <f t="shared" si="15"/>
        <v>0.26705122042407731</v>
      </c>
      <c r="I100">
        <f t="shared" si="16"/>
        <v>-1.1218265642117569</v>
      </c>
      <c r="J100">
        <f t="shared" si="17"/>
        <v>1.1218265642117569</v>
      </c>
      <c r="K100">
        <f t="shared" si="18"/>
        <v>0.60581849630042783</v>
      </c>
      <c r="L100">
        <f t="shared" si="19"/>
        <v>0.39418150369957228</v>
      </c>
      <c r="M100">
        <f t="shared" si="20"/>
        <v>1.6506594072428187</v>
      </c>
      <c r="N100">
        <f t="shared" si="21"/>
        <v>2.5369023929701071</v>
      </c>
    </row>
    <row r="101" spans="1:14" x14ac:dyDescent="0.25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2.2000000000000002</v>
      </c>
      <c r="C101" s="4">
        <f t="shared" si="11"/>
        <v>0.5988023952095809</v>
      </c>
      <c r="D101">
        <f t="shared" si="12"/>
        <v>0.45454545454545453</v>
      </c>
      <c r="E101">
        <f t="shared" si="13"/>
        <v>5.3347849755035481E-2</v>
      </c>
      <c r="F101">
        <f t="shared" si="14"/>
        <v>-0.21883505715841034</v>
      </c>
      <c r="G101">
        <v>0</v>
      </c>
      <c r="H101">
        <f t="shared" si="15"/>
        <v>0.27218290691344588</v>
      </c>
      <c r="I101">
        <f t="shared" si="16"/>
        <v>-1.1152493418636766</v>
      </c>
      <c r="J101">
        <f t="shared" si="17"/>
        <v>1.1152493418636766</v>
      </c>
      <c r="K101">
        <f t="shared" si="18"/>
        <v>0.57233873422944193</v>
      </c>
      <c r="L101">
        <f t="shared" si="19"/>
        <v>0.42766126577055791</v>
      </c>
      <c r="M101">
        <f t="shared" si="20"/>
        <v>1.7472170590486633</v>
      </c>
      <c r="N101">
        <f t="shared" si="21"/>
        <v>2.3382992102364124</v>
      </c>
    </row>
    <row r="102" spans="1:14" x14ac:dyDescent="0.25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2.0099999999999998</v>
      </c>
      <c r="C102" s="4">
        <f t="shared" si="11"/>
        <v>0.54945054945054939</v>
      </c>
      <c r="D102">
        <f t="shared" si="12"/>
        <v>0.49751243781094534</v>
      </c>
      <c r="E102">
        <f t="shared" si="13"/>
        <v>4.6962987261494726E-2</v>
      </c>
      <c r="F102">
        <f t="shared" si="14"/>
        <v>-0.22639549505221146</v>
      </c>
      <c r="G102">
        <v>0</v>
      </c>
      <c r="H102">
        <f t="shared" si="15"/>
        <v>0.27335848231370619</v>
      </c>
      <c r="I102">
        <f t="shared" si="16"/>
        <v>-1.0988347541611645</v>
      </c>
      <c r="J102">
        <f t="shared" si="17"/>
        <v>1.0988347541611645</v>
      </c>
      <c r="K102">
        <f t="shared" si="18"/>
        <v>0.52602661370380788</v>
      </c>
      <c r="L102">
        <f t="shared" si="19"/>
        <v>0.47397338629619207</v>
      </c>
      <c r="M102">
        <f t="shared" si="20"/>
        <v>1.9010444984121553</v>
      </c>
      <c r="N102">
        <f t="shared" si="21"/>
        <v>2.109823101702776</v>
      </c>
    </row>
    <row r="103" spans="1:14" x14ac:dyDescent="0.25">
      <c r="A103" s="4">
        <f>IF('True_Odds_Calculator_2-way'!A104="","",'True_Odds_Calculator_2-way'!A104)</f>
        <v>1.76</v>
      </c>
      <c r="B103" s="4">
        <f>IF('True_Odds_Calculator_2-way'!B104="","",'True_Odds_Calculator_2-way'!B104)</f>
        <v>2.06</v>
      </c>
      <c r="C103" s="4">
        <f t="shared" si="11"/>
        <v>0.56818181818181823</v>
      </c>
      <c r="D103">
        <f t="shared" si="12"/>
        <v>0.4854368932038835</v>
      </c>
      <c r="E103">
        <f t="shared" si="13"/>
        <v>5.3618711385701623E-2</v>
      </c>
      <c r="F103">
        <f t="shared" si="14"/>
        <v>-0.222197705207414</v>
      </c>
      <c r="G103">
        <v>0</v>
      </c>
      <c r="H103">
        <f t="shared" si="15"/>
        <v>0.27581641659311568</v>
      </c>
      <c r="I103">
        <f t="shared" si="16"/>
        <v>-1.1141412945539659</v>
      </c>
      <c r="J103">
        <f t="shared" si="17"/>
        <v>1.1141412945539659</v>
      </c>
      <c r="K103">
        <f t="shared" si="18"/>
        <v>0.54149257702441678</v>
      </c>
      <c r="L103">
        <f t="shared" si="19"/>
        <v>0.45850742297558345</v>
      </c>
      <c r="M103">
        <f t="shared" si="20"/>
        <v>1.8467473838610133</v>
      </c>
      <c r="N103">
        <f t="shared" si="21"/>
        <v>2.1809897722272038</v>
      </c>
    </row>
    <row r="104" spans="1:14" x14ac:dyDescent="0.25">
      <c r="A104" s="4">
        <f>IF('True_Odds_Calculator_2-way'!A105="","",'True_Odds_Calculator_2-way'!A105)</f>
        <v>1.67</v>
      </c>
      <c r="B104" s="4">
        <f>IF('True_Odds_Calculator_2-way'!B105="","",'True_Odds_Calculator_2-way'!B105)</f>
        <v>2.21</v>
      </c>
      <c r="C104" s="4">
        <f t="shared" si="11"/>
        <v>0.5988023952095809</v>
      </c>
      <c r="D104">
        <f t="shared" si="12"/>
        <v>0.45248868778280543</v>
      </c>
      <c r="E104">
        <f t="shared" si="13"/>
        <v>5.1291082992386272E-2</v>
      </c>
      <c r="F104">
        <f t="shared" si="14"/>
        <v>-0.2196602270571979</v>
      </c>
      <c r="G104">
        <v>0</v>
      </c>
      <c r="H104">
        <f t="shared" si="15"/>
        <v>0.27095131004958412</v>
      </c>
      <c r="I104">
        <f t="shared" si="16"/>
        <v>-1.1106313123300473</v>
      </c>
      <c r="J104">
        <f t="shared" si="17"/>
        <v>1.1106313123300473</v>
      </c>
      <c r="K104">
        <f t="shared" si="18"/>
        <v>0.57335406498894548</v>
      </c>
      <c r="L104">
        <f t="shared" si="19"/>
        <v>0.42664593501105469</v>
      </c>
      <c r="M104">
        <f t="shared" si="20"/>
        <v>1.7441229792611315</v>
      </c>
      <c r="N104">
        <f t="shared" si="21"/>
        <v>2.343863887919357</v>
      </c>
    </row>
    <row r="105" spans="1:14" x14ac:dyDescent="0.25">
      <c r="A105" s="4">
        <f>IF('True_Odds_Calculator_2-way'!A106="","",'True_Odds_Calculator_2-way'!A106)</f>
        <v>1.61</v>
      </c>
      <c r="B105" s="4">
        <f>IF('True_Odds_Calculator_2-way'!B106="","",'True_Odds_Calculator_2-way'!B106)</f>
        <v>2.3199999999999998</v>
      </c>
      <c r="C105" s="4">
        <f t="shared" si="11"/>
        <v>0.6211180124223602</v>
      </c>
      <c r="D105">
        <f t="shared" si="12"/>
        <v>0.43103448275862072</v>
      </c>
      <c r="E105">
        <f t="shared" si="13"/>
        <v>5.2152495180980862E-2</v>
      </c>
      <c r="F105">
        <f t="shared" si="14"/>
        <v>-0.2155707860355538</v>
      </c>
      <c r="G105">
        <v>0</v>
      </c>
      <c r="H105">
        <f t="shared" si="15"/>
        <v>0.2677232812165346</v>
      </c>
      <c r="I105">
        <f t="shared" si="16"/>
        <v>-1.1144179967299825</v>
      </c>
      <c r="J105">
        <f t="shared" si="17"/>
        <v>1.1144179967299825</v>
      </c>
      <c r="K105">
        <f t="shared" si="18"/>
        <v>0.5953107451169265</v>
      </c>
      <c r="L105">
        <f t="shared" si="19"/>
        <v>0.40468925488307361</v>
      </c>
      <c r="M105">
        <f t="shared" si="20"/>
        <v>1.6797949780052894</v>
      </c>
      <c r="N105">
        <f t="shared" si="21"/>
        <v>2.471031755683577</v>
      </c>
    </row>
    <row r="106" spans="1:14" x14ac:dyDescent="0.25">
      <c r="A106" s="4">
        <f>IF('True_Odds_Calculator_2-way'!A107="","",'True_Odds_Calculator_2-way'!A107)</f>
        <v>1.64</v>
      </c>
      <c r="B106" s="4">
        <f>IF('True_Odds_Calculator_2-way'!B107="","",'True_Odds_Calculator_2-way'!B107)</f>
        <v>2.2599999999999998</v>
      </c>
      <c r="C106" s="4">
        <f t="shared" si="11"/>
        <v>0.6097560975609756</v>
      </c>
      <c r="D106">
        <f t="shared" si="12"/>
        <v>0.44247787610619471</v>
      </c>
      <c r="E106">
        <f t="shared" si="13"/>
        <v>5.2233973667170197E-2</v>
      </c>
      <c r="F106">
        <f t="shared" si="14"/>
        <v>-0.21756960932441194</v>
      </c>
      <c r="G106">
        <v>0</v>
      </c>
      <c r="H106">
        <f t="shared" si="15"/>
        <v>0.26980358299158214</v>
      </c>
      <c r="I106">
        <f t="shared" si="16"/>
        <v>-1.1135885079684347</v>
      </c>
      <c r="J106">
        <f t="shared" si="17"/>
        <v>1.1135885079684347</v>
      </c>
      <c r="K106">
        <f t="shared" si="18"/>
        <v>0.58387455995847437</v>
      </c>
      <c r="L106">
        <f t="shared" si="19"/>
        <v>0.41612544004152574</v>
      </c>
      <c r="M106">
        <f t="shared" si="20"/>
        <v>1.7126966450997982</v>
      </c>
      <c r="N106">
        <f t="shared" si="21"/>
        <v>2.4031215200402278</v>
      </c>
    </row>
    <row r="107" spans="1:14" x14ac:dyDescent="0.25">
      <c r="A107" s="4">
        <f>IF('True_Odds_Calculator_2-way'!A108="","",'True_Odds_Calculator_2-way'!A108)</f>
        <v>1.39</v>
      </c>
      <c r="B107" s="4">
        <f>IF('True_Odds_Calculator_2-way'!B108="","",'True_Odds_Calculator_2-way'!B108)</f>
        <v>2.94</v>
      </c>
      <c r="C107" s="4">
        <f t="shared" si="11"/>
        <v>0.71942446043165476</v>
      </c>
      <c r="D107">
        <f t="shared" si="12"/>
        <v>0.3401360544217687</v>
      </c>
      <c r="E107">
        <f t="shared" si="13"/>
        <v>5.9560514853423507E-2</v>
      </c>
      <c r="F107">
        <f t="shared" si="14"/>
        <v>-0.18514168257230934</v>
      </c>
      <c r="G107">
        <v>0</v>
      </c>
      <c r="H107">
        <f t="shared" si="15"/>
        <v>0.2447021974257329</v>
      </c>
      <c r="I107">
        <f t="shared" si="16"/>
        <v>-1.1496531444875837</v>
      </c>
      <c r="J107">
        <f t="shared" si="17"/>
        <v>1.1496531444875837</v>
      </c>
      <c r="K107">
        <f t="shared" si="18"/>
        <v>0.69043382637464168</v>
      </c>
      <c r="L107">
        <f t="shared" si="19"/>
        <v>0.30956617362535821</v>
      </c>
      <c r="M107">
        <f t="shared" si="20"/>
        <v>1.4483647263501573</v>
      </c>
      <c r="N107">
        <f t="shared" si="21"/>
        <v>3.2303271003059124</v>
      </c>
    </row>
    <row r="108" spans="1:14" x14ac:dyDescent="0.25">
      <c r="A108" s="4">
        <f>IF('True_Odds_Calculator_2-way'!A109="","",'True_Odds_Calculator_2-way'!A109)</f>
        <v>1.65</v>
      </c>
      <c r="B108" s="4">
        <f>IF('True_Odds_Calculator_2-way'!B109="","",'True_Odds_Calculator_2-way'!B109)</f>
        <v>2.25</v>
      </c>
      <c r="C108" s="4">
        <f t="shared" si="11"/>
        <v>0.60606060606060608</v>
      </c>
      <c r="D108">
        <f t="shared" si="12"/>
        <v>0.44444444444444442</v>
      </c>
      <c r="E108">
        <f t="shared" si="13"/>
        <v>5.0505050505050608E-2</v>
      </c>
      <c r="F108">
        <f t="shared" si="14"/>
        <v>-0.21885521885521875</v>
      </c>
      <c r="G108">
        <v>0</v>
      </c>
      <c r="H108">
        <f t="shared" si="15"/>
        <v>0.26936026936026936</v>
      </c>
      <c r="I108">
        <f t="shared" si="16"/>
        <v>-1.1094003924504585</v>
      </c>
      <c r="J108">
        <f t="shared" si="17"/>
        <v>1.1094003924504585</v>
      </c>
      <c r="K108">
        <f t="shared" si="18"/>
        <v>0.58102030189000442</v>
      </c>
      <c r="L108">
        <f t="shared" si="19"/>
        <v>0.41897969810999541</v>
      </c>
      <c r="M108">
        <f t="shared" si="20"/>
        <v>1.7211102550927979</v>
      </c>
      <c r="N108">
        <f t="shared" si="21"/>
        <v>2.3867504905630734</v>
      </c>
    </row>
    <row r="109" spans="1:14" x14ac:dyDescent="0.25">
      <c r="A109" s="4">
        <f>IF('True_Odds_Calculator_2-way'!A110="","",'True_Odds_Calculator_2-way'!A110)</f>
        <v>1.83</v>
      </c>
      <c r="B109" s="4">
        <f>IF('True_Odds_Calculator_2-way'!B110="","",'True_Odds_Calculator_2-way'!B110)</f>
        <v>1.99</v>
      </c>
      <c r="C109" s="4">
        <f t="shared" si="11"/>
        <v>0.54644808743169393</v>
      </c>
      <c r="D109">
        <f t="shared" si="12"/>
        <v>0.50251256281407031</v>
      </c>
      <c r="E109">
        <f t="shared" si="13"/>
        <v>4.8960650245764237E-2</v>
      </c>
      <c r="F109">
        <f t="shared" si="14"/>
        <v>-0.22563637861438346</v>
      </c>
      <c r="G109">
        <v>0</v>
      </c>
      <c r="H109">
        <f t="shared" si="15"/>
        <v>0.2745970288601477</v>
      </c>
      <c r="I109">
        <f t="shared" si="16"/>
        <v>-1.103172320535825</v>
      </c>
      <c r="J109">
        <f t="shared" si="17"/>
        <v>1.103172320535825</v>
      </c>
      <c r="K109">
        <f t="shared" si="18"/>
        <v>0.52202065134820208</v>
      </c>
      <c r="L109">
        <f t="shared" si="19"/>
        <v>0.47797934865179792</v>
      </c>
      <c r="M109">
        <f t="shared" si="20"/>
        <v>1.9156330260447352</v>
      </c>
      <c r="N109">
        <f t="shared" si="21"/>
        <v>2.092140597330467</v>
      </c>
    </row>
    <row r="110" spans="1:14" x14ac:dyDescent="0.25">
      <c r="A110" s="4">
        <f>IF('True_Odds_Calculator_2-way'!A111="","",'True_Odds_Calculator_2-way'!A111)</f>
        <v>1.9</v>
      </c>
      <c r="B110" s="4">
        <f>IF('True_Odds_Calculator_2-way'!B111="","",'True_Odds_Calculator_2-way'!B111)</f>
        <v>1.99</v>
      </c>
      <c r="C110" s="4">
        <f t="shared" si="11"/>
        <v>0.52631578947368418</v>
      </c>
      <c r="D110">
        <f t="shared" si="12"/>
        <v>0.50251256281407031</v>
      </c>
      <c r="E110">
        <f t="shared" si="13"/>
        <v>2.8828352287754377E-2</v>
      </c>
      <c r="F110">
        <f t="shared" si="14"/>
        <v>-0.23565194393017741</v>
      </c>
      <c r="G110">
        <v>0</v>
      </c>
      <c r="H110">
        <f t="shared" si="15"/>
        <v>0.26448029621793173</v>
      </c>
      <c r="I110">
        <f t="shared" si="16"/>
        <v>-1.0594028769395465</v>
      </c>
      <c r="J110">
        <f t="shared" si="17"/>
        <v>1.0594028769395465</v>
      </c>
      <c r="K110">
        <f t="shared" si="18"/>
        <v>0.51191151829848447</v>
      </c>
      <c r="L110">
        <f t="shared" si="19"/>
        <v>0.48808848170151553</v>
      </c>
      <c r="M110">
        <f t="shared" si="20"/>
        <v>1.9534625892455926</v>
      </c>
      <c r="N110">
        <f t="shared" si="21"/>
        <v>2.0488088481701512</v>
      </c>
    </row>
    <row r="111" spans="1:14" x14ac:dyDescent="0.25">
      <c r="A111" s="4">
        <f>IF('True_Odds_Calculator_2-way'!A112="","",'True_Odds_Calculator_2-way'!A112)</f>
        <v>1.73</v>
      </c>
      <c r="B111" s="4">
        <f>IF('True_Odds_Calculator_2-way'!B112="","",'True_Odds_Calculator_2-way'!B112)</f>
        <v>2.1800000000000002</v>
      </c>
      <c r="C111" s="4">
        <f t="shared" si="11"/>
        <v>0.5780346820809249</v>
      </c>
      <c r="D111">
        <f t="shared" si="12"/>
        <v>0.4587155963302752</v>
      </c>
      <c r="E111">
        <f t="shared" si="13"/>
        <v>3.6750278411200155E-2</v>
      </c>
      <c r="F111">
        <f t="shared" si="14"/>
        <v>-0.22840324547913238</v>
      </c>
      <c r="G111">
        <v>0</v>
      </c>
      <c r="H111">
        <f t="shared" si="15"/>
        <v>0.26515352389033253</v>
      </c>
      <c r="I111">
        <f t="shared" si="16"/>
        <v>-1.0774510935845933</v>
      </c>
      <c r="J111">
        <f t="shared" si="17"/>
        <v>1.0774510935845933</v>
      </c>
      <c r="K111">
        <f t="shared" si="18"/>
        <v>0.55974139552495883</v>
      </c>
      <c r="L111">
        <f t="shared" si="19"/>
        <v>0.44025860447504123</v>
      </c>
      <c r="M111">
        <f t="shared" si="20"/>
        <v>1.786539298316753</v>
      </c>
      <c r="N111">
        <f t="shared" si="21"/>
        <v>2.2713922904298198</v>
      </c>
    </row>
    <row r="112" spans="1:14" x14ac:dyDescent="0.25">
      <c r="A112" s="4">
        <f>IF('True_Odds_Calculator_2-way'!A113="","",'True_Odds_Calculator_2-way'!A113)</f>
        <v>2.15</v>
      </c>
      <c r="B112" s="4">
        <f>IF('True_Odds_Calculator_2-way'!B113="","",'True_Odds_Calculator_2-way'!B113)</f>
        <v>1.75</v>
      </c>
      <c r="C112" s="4">
        <f t="shared" si="11"/>
        <v>0.46511627906976744</v>
      </c>
      <c r="D112">
        <f t="shared" si="12"/>
        <v>0.5714285714285714</v>
      </c>
      <c r="E112">
        <f t="shared" si="13"/>
        <v>3.6544850498338777E-2</v>
      </c>
      <c r="F112">
        <f t="shared" si="14"/>
        <v>-0.22923588039867115</v>
      </c>
      <c r="G112">
        <v>0</v>
      </c>
      <c r="H112">
        <f t="shared" si="15"/>
        <v>0.26578073089700993</v>
      </c>
      <c r="I112">
        <f t="shared" si="16"/>
        <v>-1.0767638041163308</v>
      </c>
      <c r="J112">
        <f t="shared" si="17"/>
        <v>1.0767638041163308</v>
      </c>
      <c r="K112">
        <f t="shared" si="18"/>
        <v>0.44677195262583885</v>
      </c>
      <c r="L112">
        <f t="shared" si="19"/>
        <v>0.5532280473741612</v>
      </c>
      <c r="M112">
        <f t="shared" si="20"/>
        <v>2.2382783747337802</v>
      </c>
      <c r="N112">
        <f t="shared" si="21"/>
        <v>1.8075728530872484</v>
      </c>
    </row>
    <row r="113" spans="1:14" x14ac:dyDescent="0.25">
      <c r="A113" s="4">
        <f>IF('True_Odds_Calculator_2-way'!A114="","",'True_Odds_Calculator_2-way'!A114)</f>
        <v>2.06</v>
      </c>
      <c r="B113" s="4">
        <f>IF('True_Odds_Calculator_2-way'!B114="","",'True_Odds_Calculator_2-way'!B114)</f>
        <v>1.84</v>
      </c>
      <c r="C113" s="4">
        <f t="shared" si="11"/>
        <v>0.4854368932038835</v>
      </c>
      <c r="D113">
        <f t="shared" si="12"/>
        <v>0.54347826086956519</v>
      </c>
      <c r="E113">
        <f t="shared" si="13"/>
        <v>2.891515407344869E-2</v>
      </c>
      <c r="F113">
        <f t="shared" si="14"/>
        <v>-0.23490924440692273</v>
      </c>
      <c r="G113">
        <v>0</v>
      </c>
      <c r="H113">
        <f t="shared" si="15"/>
        <v>0.26382439848037148</v>
      </c>
      <c r="I113">
        <f t="shared" si="16"/>
        <v>-1.0597597584982434</v>
      </c>
      <c r="J113">
        <f t="shared" si="17"/>
        <v>1.0597597584982434</v>
      </c>
      <c r="K113">
        <f t="shared" si="18"/>
        <v>0.47095494984925418</v>
      </c>
      <c r="L113">
        <f t="shared" si="19"/>
        <v>0.52904505015074577</v>
      </c>
      <c r="M113">
        <f t="shared" si="20"/>
        <v>2.123345344008138</v>
      </c>
      <c r="N113">
        <f t="shared" si="21"/>
        <v>1.8901981971385247</v>
      </c>
    </row>
    <row r="114" spans="1:14" x14ac:dyDescent="0.25">
      <c r="A114" s="4">
        <f>IF('True_Odds_Calculator_2-way'!A115="","",'True_Odds_Calculator_2-way'!A115)</f>
        <v>2.38</v>
      </c>
      <c r="B114" s="4">
        <f>IF('True_Odds_Calculator_2-way'!B115="","",'True_Odds_Calculator_2-way'!B115)</f>
        <v>1.63</v>
      </c>
      <c r="C114" s="4">
        <f t="shared" si="11"/>
        <v>0.42016806722689076</v>
      </c>
      <c r="D114">
        <f t="shared" si="12"/>
        <v>0.61349693251533743</v>
      </c>
      <c r="E114">
        <f t="shared" si="13"/>
        <v>3.3664999742228252E-2</v>
      </c>
      <c r="F114">
        <f t="shared" si="14"/>
        <v>-0.22410682064236731</v>
      </c>
      <c r="G114">
        <v>0</v>
      </c>
      <c r="H114">
        <f t="shared" si="15"/>
        <v>0.25777182038459556</v>
      </c>
      <c r="I114">
        <f t="shared" si="16"/>
        <v>-1.0724824201463117</v>
      </c>
      <c r="J114">
        <f t="shared" si="17"/>
        <v>1.0724824201463117</v>
      </c>
      <c r="K114">
        <f t="shared" si="18"/>
        <v>0.40322162143360418</v>
      </c>
      <c r="L114">
        <f t="shared" si="19"/>
        <v>0.59677837856639582</v>
      </c>
      <c r="M114">
        <f t="shared" si="20"/>
        <v>2.4800257398019103</v>
      </c>
      <c r="N114">
        <f t="shared" si="21"/>
        <v>1.6756639246921761</v>
      </c>
    </row>
    <row r="115" spans="1:14" x14ac:dyDescent="0.25">
      <c r="A115" s="4">
        <f>IF('True_Odds_Calculator_2-way'!A116="","",'True_Odds_Calculator_2-way'!A116)</f>
        <v>1.88</v>
      </c>
      <c r="B115" s="4">
        <f>IF('True_Odds_Calculator_2-way'!B116="","",'True_Odds_Calculator_2-way'!B116)</f>
        <v>2.0299999999999998</v>
      </c>
      <c r="C115" s="4">
        <f t="shared" si="11"/>
        <v>0.53191489361702127</v>
      </c>
      <c r="D115">
        <f t="shared" si="12"/>
        <v>0.49261083743842371</v>
      </c>
      <c r="E115">
        <f t="shared" si="13"/>
        <v>2.4525731055444977E-2</v>
      </c>
      <c r="F115">
        <f t="shared" si="14"/>
        <v>-0.23750131013520592</v>
      </c>
      <c r="G115">
        <v>0</v>
      </c>
      <c r="H115">
        <f t="shared" si="15"/>
        <v>0.2620270411906509</v>
      </c>
      <c r="I115">
        <f t="shared" si="16"/>
        <v>-1.0503645397539194</v>
      </c>
      <c r="J115">
        <f t="shared" si="17"/>
        <v>1.0503645397539194</v>
      </c>
      <c r="K115">
        <f t="shared" si="18"/>
        <v>0.51966387444698414</v>
      </c>
      <c r="L115">
        <f t="shared" si="19"/>
        <v>0.48033612555301569</v>
      </c>
      <c r="M115">
        <f t="shared" si="20"/>
        <v>1.9243207949834495</v>
      </c>
      <c r="N115">
        <f t="shared" si="21"/>
        <v>2.081875475946537</v>
      </c>
    </row>
    <row r="116" spans="1:14" x14ac:dyDescent="0.25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2.0299999999999998</v>
      </c>
      <c r="C116" s="4">
        <f t="shared" si="11"/>
        <v>0.54054054054054046</v>
      </c>
      <c r="D116">
        <f t="shared" si="12"/>
        <v>0.49261083743842371</v>
      </c>
      <c r="E116">
        <f t="shared" si="13"/>
        <v>3.315137797896428E-2</v>
      </c>
      <c r="F116">
        <f t="shared" si="14"/>
        <v>-0.23312475036612956</v>
      </c>
      <c r="G116">
        <v>0</v>
      </c>
      <c r="H116">
        <f t="shared" si="15"/>
        <v>0.26627612834509384</v>
      </c>
      <c r="I116">
        <f t="shared" si="16"/>
        <v>-1.0687396570715308</v>
      </c>
      <c r="J116">
        <f t="shared" si="17"/>
        <v>1.0687396570715308</v>
      </c>
      <c r="K116">
        <f t="shared" si="18"/>
        <v>0.52399127907708287</v>
      </c>
      <c r="L116">
        <f t="shared" si="19"/>
        <v>0.47600872092291718</v>
      </c>
      <c r="M116">
        <f t="shared" si="20"/>
        <v>1.9084287085108012</v>
      </c>
      <c r="N116">
        <f t="shared" si="21"/>
        <v>2.1008018467836762</v>
      </c>
    </row>
    <row r="117" spans="1:14" x14ac:dyDescent="0.25">
      <c r="A117" s="4">
        <f>IF('True_Odds_Calculator_2-way'!A118="","",'True_Odds_Calculator_2-way'!A118)</f>
        <v>2.17</v>
      </c>
      <c r="B117" s="4">
        <f>IF('True_Odds_Calculator_2-way'!B118="","",'True_Odds_Calculator_2-way'!B118)</f>
        <v>1.73</v>
      </c>
      <c r="C117" s="4">
        <f t="shared" si="11"/>
        <v>0.46082949308755761</v>
      </c>
      <c r="D117">
        <f t="shared" si="12"/>
        <v>0.5780346820809249</v>
      </c>
      <c r="E117">
        <f t="shared" si="13"/>
        <v>3.8864175168482618E-2</v>
      </c>
      <c r="F117">
        <f t="shared" si="14"/>
        <v>-0.22751125436189756</v>
      </c>
      <c r="G117">
        <v>0</v>
      </c>
      <c r="H117">
        <f t="shared" si="15"/>
        <v>0.26637542953038013</v>
      </c>
      <c r="I117">
        <f t="shared" si="16"/>
        <v>-1.0820457886019927</v>
      </c>
      <c r="J117">
        <f t="shared" si="17"/>
        <v>1.0820457886019927</v>
      </c>
      <c r="K117">
        <f t="shared" si="18"/>
        <v>0.44130751828400394</v>
      </c>
      <c r="L117">
        <f t="shared" si="19"/>
        <v>0.55869248171599584</v>
      </c>
      <c r="M117">
        <f t="shared" si="20"/>
        <v>2.2659935726643319</v>
      </c>
      <c r="N117">
        <f t="shared" si="21"/>
        <v>1.789893425679455</v>
      </c>
    </row>
    <row r="118" spans="1:14" x14ac:dyDescent="0.25">
      <c r="A118" s="4">
        <f>IF('True_Odds_Calculator_2-way'!A119="","",'True_Odds_Calculator_2-way'!A119)</f>
        <v>1.57</v>
      </c>
      <c r="B118" s="4">
        <f>IF('True_Odds_Calculator_2-way'!B119="","",'True_Odds_Calculator_2-way'!B119)</f>
        <v>2.5299999999999998</v>
      </c>
      <c r="C118" s="4">
        <f t="shared" si="11"/>
        <v>0.63694267515923564</v>
      </c>
      <c r="D118">
        <f t="shared" si="12"/>
        <v>0.39525691699604748</v>
      </c>
      <c r="E118">
        <f t="shared" si="13"/>
        <v>3.2199592155283119E-2</v>
      </c>
      <c r="F118">
        <f t="shared" si="14"/>
        <v>-0.21955640593137127</v>
      </c>
      <c r="G118">
        <v>0</v>
      </c>
      <c r="H118">
        <f t="shared" si="15"/>
        <v>0.25175599808665444</v>
      </c>
      <c r="I118">
        <f t="shared" si="16"/>
        <v>-1.0708209436720593</v>
      </c>
      <c r="J118">
        <f t="shared" si="17"/>
        <v>1.0708209436720593</v>
      </c>
      <c r="K118">
        <f t="shared" si="18"/>
        <v>0.62097609898291362</v>
      </c>
      <c r="L118">
        <f t="shared" si="19"/>
        <v>0.37902390101708633</v>
      </c>
      <c r="M118">
        <f t="shared" si="20"/>
        <v>1.610367937893074</v>
      </c>
      <c r="N118">
        <f t="shared" si="21"/>
        <v>2.6383560438182503</v>
      </c>
    </row>
    <row r="119" spans="1:14" x14ac:dyDescent="0.25">
      <c r="A119" s="4">
        <f>IF('True_Odds_Calculator_2-way'!A120="","",'True_Odds_Calculator_2-way'!A120)</f>
        <v>3</v>
      </c>
      <c r="B119" s="4">
        <f>IF('True_Odds_Calculator_2-way'!B120="","",'True_Odds_Calculator_2-way'!B120)</f>
        <v>1.41</v>
      </c>
      <c r="C119" s="4">
        <f t="shared" si="11"/>
        <v>0.33333333333333331</v>
      </c>
      <c r="D119">
        <f t="shared" si="12"/>
        <v>0.70921985815602839</v>
      </c>
      <c r="E119">
        <f t="shared" si="13"/>
        <v>4.2553191489361764E-2</v>
      </c>
      <c r="F119">
        <f t="shared" si="14"/>
        <v>-0.19385342789598103</v>
      </c>
      <c r="G119">
        <v>0</v>
      </c>
      <c r="H119">
        <f t="shared" si="15"/>
        <v>0.2364066193853428</v>
      </c>
      <c r="I119">
        <f t="shared" si="16"/>
        <v>-1.1043152607484656</v>
      </c>
      <c r="J119">
        <f t="shared" si="17"/>
        <v>1.1043152607484656</v>
      </c>
      <c r="K119">
        <f t="shared" si="18"/>
        <v>0.311659442650152</v>
      </c>
      <c r="L119">
        <f t="shared" si="19"/>
        <v>0.688340557349848</v>
      </c>
      <c r="M119">
        <f t="shared" si="20"/>
        <v>3.2086305214969308</v>
      </c>
      <c r="N119">
        <f t="shared" si="21"/>
        <v>1.4527692569068709</v>
      </c>
    </row>
    <row r="120" spans="1:14" x14ac:dyDescent="0.25">
      <c r="A120" s="4">
        <f>IF('True_Odds_Calculator_2-way'!A121="","",'True_Odds_Calculator_2-way'!A121)</f>
        <v>2.6</v>
      </c>
      <c r="B120" s="4">
        <f>IF('True_Odds_Calculator_2-way'!B121="","",'True_Odds_Calculator_2-way'!B121)</f>
        <v>1.53</v>
      </c>
      <c r="C120" s="4">
        <f t="shared" si="11"/>
        <v>0.38461538461538458</v>
      </c>
      <c r="D120">
        <f t="shared" si="12"/>
        <v>0.65359477124183007</v>
      </c>
      <c r="E120">
        <f t="shared" si="13"/>
        <v>3.8210155857214545E-2</v>
      </c>
      <c r="F120">
        <f t="shared" si="14"/>
        <v>-0.21317244846656624</v>
      </c>
      <c r="G120">
        <v>0</v>
      </c>
      <c r="H120">
        <f t="shared" si="15"/>
        <v>0.25138260432378079</v>
      </c>
      <c r="I120">
        <f t="shared" si="16"/>
        <v>-1.0859306069076731</v>
      </c>
      <c r="J120">
        <f t="shared" si="17"/>
        <v>1.0859306069076731</v>
      </c>
      <c r="K120">
        <f t="shared" si="18"/>
        <v>0.36529827538103465</v>
      </c>
      <c r="L120">
        <f t="shared" si="19"/>
        <v>0.63470172461896535</v>
      </c>
      <c r="M120">
        <f t="shared" si="20"/>
        <v>2.7374889710522772</v>
      </c>
      <c r="N120">
        <f t="shared" si="21"/>
        <v>1.575543221661067</v>
      </c>
    </row>
    <row r="121" spans="1:14" x14ac:dyDescent="0.25">
      <c r="A121" s="4">
        <f>IF('True_Odds_Calculator_2-way'!A122="","",'True_Odds_Calculator_2-way'!A122)</f>
        <v>2.86</v>
      </c>
      <c r="B121" s="4">
        <f>IF('True_Odds_Calculator_2-way'!B122="","",'True_Odds_Calculator_2-way'!B122)</f>
        <v>1.45</v>
      </c>
      <c r="C121" s="4">
        <f t="shared" si="11"/>
        <v>0.34965034965034969</v>
      </c>
      <c r="D121">
        <f t="shared" si="12"/>
        <v>0.68965517241379315</v>
      </c>
      <c r="E121">
        <f t="shared" si="13"/>
        <v>3.9305522064142728E-2</v>
      </c>
      <c r="F121">
        <f t="shared" si="14"/>
        <v>-0.20183265010851226</v>
      </c>
      <c r="G121">
        <v>0</v>
      </c>
      <c r="H121">
        <f t="shared" si="15"/>
        <v>0.24113817217265499</v>
      </c>
      <c r="I121">
        <f t="shared" si="16"/>
        <v>-1.0930430596399214</v>
      </c>
      <c r="J121">
        <f t="shared" si="17"/>
        <v>1.0930430596399214</v>
      </c>
      <c r="K121">
        <f t="shared" si="18"/>
        <v>0.32970002902029394</v>
      </c>
      <c r="L121">
        <f t="shared" si="19"/>
        <v>0.67029997097970617</v>
      </c>
      <c r="M121">
        <f t="shared" si="20"/>
        <v>3.0330600909302539</v>
      </c>
      <c r="N121">
        <f t="shared" si="21"/>
        <v>1.4918693768379645</v>
      </c>
    </row>
    <row r="122" spans="1:14" x14ac:dyDescent="0.25">
      <c r="A122" s="4">
        <f>IF('True_Odds_Calculator_2-way'!A123="","",'True_Odds_Calculator_2-way'!A123)</f>
        <v>2.33</v>
      </c>
      <c r="B122" s="4">
        <f>IF('True_Odds_Calculator_2-way'!B123="","",'True_Odds_Calculator_2-way'!B123)</f>
        <v>1.64</v>
      </c>
      <c r="C122" s="4">
        <f t="shared" si="11"/>
        <v>0.42918454935622319</v>
      </c>
      <c r="D122">
        <f t="shared" si="12"/>
        <v>0.6097560975609756</v>
      </c>
      <c r="E122">
        <f t="shared" si="13"/>
        <v>3.8940646917198674E-2</v>
      </c>
      <c r="F122">
        <f t="shared" si="14"/>
        <v>-0.2227572490317179</v>
      </c>
      <c r="G122">
        <v>0</v>
      </c>
      <c r="H122">
        <f t="shared" si="15"/>
        <v>0.26169789594891657</v>
      </c>
      <c r="I122">
        <f t="shared" si="16"/>
        <v>-1.0838874619051497</v>
      </c>
      <c r="J122">
        <f t="shared" si="17"/>
        <v>1.0838874619051497</v>
      </c>
      <c r="K122">
        <f t="shared" si="18"/>
        <v>0.4095724747444402</v>
      </c>
      <c r="L122">
        <f t="shared" si="19"/>
        <v>0.59042752525555997</v>
      </c>
      <c r="M122">
        <f t="shared" si="20"/>
        <v>2.4415703243338491</v>
      </c>
      <c r="N122">
        <f t="shared" si="21"/>
        <v>1.6936879756192957</v>
      </c>
    </row>
    <row r="123" spans="1:14" x14ac:dyDescent="0.25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2.13</v>
      </c>
      <c r="C123" s="4">
        <f t="shared" si="11"/>
        <v>0.57471264367816088</v>
      </c>
      <c r="D123">
        <f t="shared" si="12"/>
        <v>0.46948356807511737</v>
      </c>
      <c r="E123">
        <f t="shared" si="13"/>
        <v>4.4196211753278369E-2</v>
      </c>
      <c r="F123">
        <f t="shared" si="14"/>
        <v>-0.22562193081862814</v>
      </c>
      <c r="G123">
        <v>0</v>
      </c>
      <c r="H123">
        <f t="shared" si="15"/>
        <v>0.26981814257190651</v>
      </c>
      <c r="I123">
        <f t="shared" si="16"/>
        <v>-1.093565796666284</v>
      </c>
      <c r="J123">
        <f t="shared" si="17"/>
        <v>1.093565796666284</v>
      </c>
      <c r="K123">
        <f t="shared" si="18"/>
        <v>0.55271866878885501</v>
      </c>
      <c r="L123">
        <f t="shared" si="19"/>
        <v>0.44728133121114488</v>
      </c>
      <c r="M123">
        <f t="shared" si="20"/>
        <v>1.8092386895330501</v>
      </c>
      <c r="N123">
        <f t="shared" si="21"/>
        <v>2.235729350232901</v>
      </c>
    </row>
    <row r="124" spans="1:14" x14ac:dyDescent="0.25">
      <c r="A124" s="4">
        <f>IF('True_Odds_Calculator_2-way'!A125="","",'True_Odds_Calculator_2-way'!A125)</f>
        <v>1.89</v>
      </c>
      <c r="B124" s="4">
        <f>IF('True_Odds_Calculator_2-way'!B125="","",'True_Odds_Calculator_2-way'!B125)</f>
        <v>1.96</v>
      </c>
      <c r="C124" s="4">
        <f t="shared" si="11"/>
        <v>0.52910052910052918</v>
      </c>
      <c r="D124">
        <f t="shared" si="12"/>
        <v>0.51020408163265307</v>
      </c>
      <c r="E124">
        <f t="shared" si="13"/>
        <v>3.9304610733182255E-2</v>
      </c>
      <c r="F124">
        <f t="shared" si="14"/>
        <v>-0.23064463880790409</v>
      </c>
      <c r="G124">
        <v>0</v>
      </c>
      <c r="H124">
        <f t="shared" si="15"/>
        <v>0.26994924954108634</v>
      </c>
      <c r="I124">
        <f t="shared" si="16"/>
        <v>-1.0818558060197889</v>
      </c>
      <c r="J124">
        <f t="shared" si="17"/>
        <v>1.0818558060197889</v>
      </c>
      <c r="K124">
        <f t="shared" si="18"/>
        <v>0.50946284766703676</v>
      </c>
      <c r="L124">
        <f t="shared" si="19"/>
        <v>0.49053715233296324</v>
      </c>
      <c r="M124">
        <f t="shared" si="20"/>
        <v>1.9628516673576117</v>
      </c>
      <c r="N124">
        <f t="shared" si="21"/>
        <v>2.0385815737789974</v>
      </c>
    </row>
    <row r="125" spans="1:14" x14ac:dyDescent="0.25">
      <c r="A125" s="4">
        <f>IF('True_Odds_Calculator_2-way'!A126="","",'True_Odds_Calculator_2-way'!A126)</f>
        <v>1.6</v>
      </c>
      <c r="B125" s="4">
        <f>IF('True_Odds_Calculator_2-way'!B126="","",'True_Odds_Calculator_2-way'!B126)</f>
        <v>2.4</v>
      </c>
      <c r="C125" s="4">
        <f t="shared" si="11"/>
        <v>0.625</v>
      </c>
      <c r="D125">
        <f t="shared" si="12"/>
        <v>0.41666666666666669</v>
      </c>
      <c r="E125">
        <f t="shared" si="13"/>
        <v>4.1666666666666741E-2</v>
      </c>
      <c r="F125">
        <f t="shared" si="14"/>
        <v>-0.21875</v>
      </c>
      <c r="G125">
        <v>0</v>
      </c>
      <c r="H125">
        <f t="shared" si="15"/>
        <v>0.26041666666666669</v>
      </c>
      <c r="I125">
        <f t="shared" si="16"/>
        <v>-1.0910894511799618</v>
      </c>
      <c r="J125">
        <f t="shared" si="17"/>
        <v>1.0910894511799618</v>
      </c>
      <c r="K125">
        <f t="shared" si="18"/>
        <v>0.60435607626104004</v>
      </c>
      <c r="L125">
        <f t="shared" si="19"/>
        <v>0.39564392373896001</v>
      </c>
      <c r="M125">
        <f t="shared" si="20"/>
        <v>1.6546536707079771</v>
      </c>
      <c r="N125">
        <f t="shared" si="21"/>
        <v>2.5275252316519468</v>
      </c>
    </row>
    <row r="126" spans="1:14" x14ac:dyDescent="0.25">
      <c r="A126" s="4">
        <f>IF('True_Odds_Calculator_2-way'!A127="","",'True_Odds_Calculator_2-way'!A127)</f>
        <v>1.79</v>
      </c>
      <c r="B126" s="4">
        <f>IF('True_Odds_Calculator_2-way'!B127="","",'True_Odds_Calculator_2-way'!B127)</f>
        <v>2.06</v>
      </c>
      <c r="C126" s="4">
        <f t="shared" si="11"/>
        <v>0.55865921787709494</v>
      </c>
      <c r="D126">
        <f t="shared" si="12"/>
        <v>0.4854368932038835</v>
      </c>
      <c r="E126">
        <f t="shared" si="13"/>
        <v>4.4096111080978329E-2</v>
      </c>
      <c r="F126">
        <f t="shared" si="14"/>
        <v>-0.22709768400499009</v>
      </c>
      <c r="G126">
        <v>0</v>
      </c>
      <c r="H126">
        <f t="shared" si="15"/>
        <v>0.27119379508596841</v>
      </c>
      <c r="I126">
        <f t="shared" si="16"/>
        <v>-1.0927819720786569</v>
      </c>
      <c r="J126">
        <f t="shared" si="17"/>
        <v>1.0927819720786569</v>
      </c>
      <c r="K126">
        <f t="shared" si="18"/>
        <v>0.53668287622715694</v>
      </c>
      <c r="L126">
        <f t="shared" si="19"/>
        <v>0.46331712377284329</v>
      </c>
      <c r="M126">
        <f t="shared" si="20"/>
        <v>1.863297757942139</v>
      </c>
      <c r="N126">
        <f t="shared" si="21"/>
        <v>2.1583488904033761</v>
      </c>
    </row>
    <row r="127" spans="1:14" x14ac:dyDescent="0.25">
      <c r="A127" s="4">
        <f>IF('True_Odds_Calculator_2-way'!A128="","",'True_Odds_Calculator_2-way'!A128)</f>
        <v>1.47</v>
      </c>
      <c r="B127" s="4">
        <f>IF('True_Odds_Calculator_2-way'!B128="","",'True_Odds_Calculator_2-way'!B128)</f>
        <v>2.78</v>
      </c>
      <c r="C127" s="4">
        <f t="shared" si="11"/>
        <v>0.68027210884353739</v>
      </c>
      <c r="D127">
        <f t="shared" si="12"/>
        <v>0.35971223021582738</v>
      </c>
      <c r="E127">
        <f t="shared" si="13"/>
        <v>3.9984339059364826E-2</v>
      </c>
      <c r="F127">
        <f t="shared" si="14"/>
        <v>-0.20471785836636802</v>
      </c>
      <c r="G127">
        <v>0</v>
      </c>
      <c r="H127">
        <f t="shared" si="15"/>
        <v>0.2447021974257329</v>
      </c>
      <c r="I127">
        <f t="shared" si="16"/>
        <v>-1.093304334427839</v>
      </c>
      <c r="J127">
        <f t="shared" si="17"/>
        <v>1.093304334427839</v>
      </c>
      <c r="K127">
        <f t="shared" si="18"/>
        <v>0.66056610215089318</v>
      </c>
      <c r="L127">
        <f t="shared" si="19"/>
        <v>0.33943389784910682</v>
      </c>
      <c r="M127">
        <f t="shared" si="20"/>
        <v>1.5138530371810843</v>
      </c>
      <c r="N127">
        <f t="shared" si="21"/>
        <v>2.9460817152815526</v>
      </c>
    </row>
    <row r="128" spans="1:14" x14ac:dyDescent="0.25">
      <c r="A128" s="4">
        <f>IF('True_Odds_Calculator_2-way'!A129="","",'True_Odds_Calculator_2-way'!A129)</f>
        <v>1.66</v>
      </c>
      <c r="B128" s="4">
        <f>IF('True_Odds_Calculator_2-way'!B129="","",'True_Odds_Calculator_2-way'!B129)</f>
        <v>2.2999999999999998</v>
      </c>
      <c r="C128" s="4">
        <f t="shared" si="11"/>
        <v>0.60240963855421692</v>
      </c>
      <c r="D128">
        <f t="shared" si="12"/>
        <v>0.43478260869565222</v>
      </c>
      <c r="E128">
        <f t="shared" si="13"/>
        <v>3.7192247249869137E-2</v>
      </c>
      <c r="F128">
        <f t="shared" si="14"/>
        <v>-0.22472498690413822</v>
      </c>
      <c r="G128">
        <v>0</v>
      </c>
      <c r="H128">
        <f t="shared" si="15"/>
        <v>0.26191723415400736</v>
      </c>
      <c r="I128">
        <f t="shared" si="16"/>
        <v>-1.0795837927188263</v>
      </c>
      <c r="J128">
        <f t="shared" si="17"/>
        <v>1.0795837927188263</v>
      </c>
      <c r="K128">
        <f t="shared" si="18"/>
        <v>0.58393297788632348</v>
      </c>
      <c r="L128">
        <f t="shared" si="19"/>
        <v>0.41606702211367647</v>
      </c>
      <c r="M128">
        <f t="shared" si="20"/>
        <v>1.7125253031944256</v>
      </c>
      <c r="N128">
        <f t="shared" si="21"/>
        <v>2.4034589305344736</v>
      </c>
    </row>
    <row r="129" spans="1:14" x14ac:dyDescent="0.25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2.3199999999999998</v>
      </c>
      <c r="C129" s="4">
        <f t="shared" si="11"/>
        <v>0.60606060606060608</v>
      </c>
      <c r="D129">
        <f t="shared" si="12"/>
        <v>0.43103448275862072</v>
      </c>
      <c r="E129">
        <f t="shared" si="13"/>
        <v>3.709508881922674E-2</v>
      </c>
      <c r="F129">
        <f t="shared" si="14"/>
        <v>-0.22413793103448287</v>
      </c>
      <c r="G129">
        <v>0</v>
      </c>
      <c r="H129">
        <f t="shared" si="15"/>
        <v>0.26123301985370956</v>
      </c>
      <c r="I129">
        <f t="shared" si="16"/>
        <v>-1.0795837927188261</v>
      </c>
      <c r="J129">
        <f t="shared" si="17"/>
        <v>1.0795837927188261</v>
      </c>
      <c r="K129">
        <f t="shared" si="18"/>
        <v>0.58763747141380174</v>
      </c>
      <c r="L129">
        <f t="shared" si="19"/>
        <v>0.41236252858619832</v>
      </c>
      <c r="M129">
        <f t="shared" si="20"/>
        <v>1.7017294652672368</v>
      </c>
      <c r="N129">
        <f t="shared" si="21"/>
        <v>2.4250506063888508</v>
      </c>
    </row>
    <row r="130" spans="1:14" x14ac:dyDescent="0.25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2.46</v>
      </c>
      <c r="C130" s="4">
        <f t="shared" si="11"/>
        <v>0.62893081761006286</v>
      </c>
      <c r="D130">
        <f t="shared" si="12"/>
        <v>0.4065040650406504</v>
      </c>
      <c r="E130">
        <f t="shared" si="13"/>
        <v>3.5434882650713373E-2</v>
      </c>
      <c r="F130">
        <f t="shared" si="14"/>
        <v>-0.22022805133711709</v>
      </c>
      <c r="G130">
        <v>0</v>
      </c>
      <c r="H130">
        <f t="shared" si="15"/>
        <v>0.25566293398783041</v>
      </c>
      <c r="I130">
        <f t="shared" si="16"/>
        <v>-1.0774510935845931</v>
      </c>
      <c r="J130">
        <f t="shared" si="17"/>
        <v>1.0774510935845931</v>
      </c>
      <c r="K130">
        <f t="shared" si="18"/>
        <v>0.61136049193819697</v>
      </c>
      <c r="L130">
        <f t="shared" si="19"/>
        <v>0.38863950806180297</v>
      </c>
      <c r="M130">
        <f t="shared" si="20"/>
        <v>1.6356961452149104</v>
      </c>
      <c r="N130">
        <f t="shared" si="21"/>
        <v>2.5730785966335055</v>
      </c>
    </row>
    <row r="131" spans="1:14" x14ac:dyDescent="0.25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2.1</v>
      </c>
      <c r="C131" s="4">
        <f t="shared" ref="C131:C194" si="22">1/A131</f>
        <v>0.5524861878453039</v>
      </c>
      <c r="D131">
        <f t="shared" ref="D131:D194" si="23">1/B131</f>
        <v>0.47619047619047616</v>
      </c>
      <c r="E131">
        <f t="shared" ref="E131:E194" si="24">C131+D131-1</f>
        <v>2.8676664035780064E-2</v>
      </c>
      <c r="F131">
        <f t="shared" ref="F131:F194" si="25">C131+D131-(C131*D131)-1</f>
        <v>-0.23441199684293612</v>
      </c>
      <c r="G131">
        <v>0</v>
      </c>
      <c r="H131">
        <f t="shared" ref="H131:H194" si="26">C131*D131</f>
        <v>0.26308866087871613</v>
      </c>
      <c r="I131">
        <f t="shared" ref="I131:I194" si="27">((-4*F131*H131)^0.5)/(2*F131)</f>
        <v>-1.0594028769395469</v>
      </c>
      <c r="J131">
        <f t="shared" ref="J131:J194" si="28">(-((-4*F131*H131)^0.5))/(2*F131)</f>
        <v>1.0594028769395469</v>
      </c>
      <c r="K131">
        <f t="shared" ref="K131:K194" si="29">IF(A131="","",(C131/($J131+C131-($J131*C131))))</f>
        <v>0.5381794367133228</v>
      </c>
      <c r="L131">
        <f t="shared" ref="L131:L194" si="30">IF(B131="","",(D131/($J131+D131-($J131*D131))))</f>
        <v>0.46182056328667725</v>
      </c>
      <c r="M131">
        <f t="shared" ref="M131:M194" si="31">IF(A131="","",1/K131)</f>
        <v>1.8581163303210331</v>
      </c>
      <c r="N131">
        <f t="shared" ref="N131:N194" si="32">IF(B131="","",1/L131)</f>
        <v>2.1653431646335015</v>
      </c>
    </row>
    <row r="132" spans="1:14" x14ac:dyDescent="0.25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22"/>
        <v>0.5988023952095809</v>
      </c>
      <c r="D132">
        <f t="shared" si="23"/>
        <v>0.42918454935622319</v>
      </c>
      <c r="E132">
        <f t="shared" si="24"/>
        <v>2.7986944565804084E-2</v>
      </c>
      <c r="F132">
        <f t="shared" si="25"/>
        <v>-0.22900979157564694</v>
      </c>
      <c r="G132">
        <v>0</v>
      </c>
      <c r="H132">
        <f t="shared" si="26"/>
        <v>0.25699673614145102</v>
      </c>
      <c r="I132">
        <f t="shared" si="27"/>
        <v>-1.0593434317257451</v>
      </c>
      <c r="J132">
        <f t="shared" si="28"/>
        <v>1.0593434317257451</v>
      </c>
      <c r="K132">
        <f t="shared" si="29"/>
        <v>0.58487737574119503</v>
      </c>
      <c r="L132">
        <f t="shared" si="30"/>
        <v>0.41512262425880503</v>
      </c>
      <c r="M132">
        <f t="shared" si="31"/>
        <v>1.7097600992562489</v>
      </c>
      <c r="N132">
        <f t="shared" si="32"/>
        <v>2.408926764195241</v>
      </c>
    </row>
    <row r="133" spans="1:14" x14ac:dyDescent="0.25">
      <c r="A133" s="4">
        <f>IF('True_Odds_Calculator_2-way'!A134="","",'True_Odds_Calculator_2-way'!A134)</f>
        <v>1.57</v>
      </c>
      <c r="B133" s="4">
        <f>IF('True_Odds_Calculator_2-way'!B134="","",'True_Odds_Calculator_2-way'!B134)</f>
        <v>2.48</v>
      </c>
      <c r="C133" s="4">
        <f t="shared" si="22"/>
        <v>0.63694267515923564</v>
      </c>
      <c r="D133">
        <f t="shared" si="23"/>
        <v>0.40322580645161293</v>
      </c>
      <c r="E133">
        <f t="shared" si="24"/>
        <v>4.0168481610848517E-2</v>
      </c>
      <c r="F133">
        <f t="shared" si="25"/>
        <v>-0.21666324224368205</v>
      </c>
      <c r="G133">
        <v>0</v>
      </c>
      <c r="H133">
        <f t="shared" si="26"/>
        <v>0.25683172385453051</v>
      </c>
      <c r="I133">
        <f t="shared" si="27"/>
        <v>-1.0887588907733552</v>
      </c>
      <c r="J133">
        <f t="shared" si="28"/>
        <v>1.0887588907733552</v>
      </c>
      <c r="K133">
        <f t="shared" si="29"/>
        <v>0.61705824147648058</v>
      </c>
      <c r="L133">
        <f t="shared" si="30"/>
        <v>0.38294175852351953</v>
      </c>
      <c r="M133">
        <f t="shared" si="31"/>
        <v>1.6205925677408124</v>
      </c>
      <c r="N133">
        <f t="shared" si="32"/>
        <v>2.6113631583445658</v>
      </c>
    </row>
    <row r="134" spans="1:14" x14ac:dyDescent="0.25">
      <c r="A134" s="4">
        <f>IF('True_Odds_Calculator_2-way'!A135="","",'True_Odds_Calculator_2-way'!A135)</f>
        <v>2.12</v>
      </c>
      <c r="B134" s="4">
        <f>IF('True_Odds_Calculator_2-way'!B135="","",'True_Odds_Calculator_2-way'!B135)</f>
        <v>1.79</v>
      </c>
      <c r="C134" s="4">
        <f t="shared" si="22"/>
        <v>0.47169811320754712</v>
      </c>
      <c r="D134">
        <f t="shared" si="23"/>
        <v>0.55865921787709494</v>
      </c>
      <c r="E134">
        <f t="shared" si="24"/>
        <v>3.0357331084642114E-2</v>
      </c>
      <c r="F134">
        <f t="shared" si="25"/>
        <v>-0.23316116791398755</v>
      </c>
      <c r="G134">
        <v>0</v>
      </c>
      <c r="H134">
        <f t="shared" si="26"/>
        <v>0.26351849899862967</v>
      </c>
      <c r="I134">
        <f t="shared" si="27"/>
        <v>-1.0631081389064057</v>
      </c>
      <c r="J134">
        <f t="shared" si="28"/>
        <v>1.0631081389064057</v>
      </c>
      <c r="K134">
        <f t="shared" si="29"/>
        <v>0.4564790342557204</v>
      </c>
      <c r="L134">
        <f t="shared" si="30"/>
        <v>0.54352096574427933</v>
      </c>
      <c r="M134">
        <f t="shared" si="31"/>
        <v>2.1906811155751749</v>
      </c>
      <c r="N134">
        <f t="shared" si="32"/>
        <v>1.8398554297360612</v>
      </c>
    </row>
    <row r="135" spans="1:14" x14ac:dyDescent="0.25">
      <c r="A135" s="4">
        <f>IF('True_Odds_Calculator_2-way'!A136="","",'True_Odds_Calculator_2-way'!A136)</f>
        <v>1.75</v>
      </c>
      <c r="B135" s="4">
        <f>IF('True_Odds_Calculator_2-way'!B136="","",'True_Odds_Calculator_2-way'!B136)</f>
        <v>2.19</v>
      </c>
      <c r="C135" s="4">
        <f t="shared" si="22"/>
        <v>0.5714285714285714</v>
      </c>
      <c r="D135">
        <f t="shared" si="23"/>
        <v>0.45662100456621008</v>
      </c>
      <c r="E135">
        <f t="shared" si="24"/>
        <v>2.8049575994781417E-2</v>
      </c>
      <c r="F135">
        <f t="shared" si="25"/>
        <v>-0.23287671232876717</v>
      </c>
      <c r="G135">
        <v>0</v>
      </c>
      <c r="H135">
        <f t="shared" si="26"/>
        <v>0.26092628832354858</v>
      </c>
      <c r="I135">
        <f t="shared" si="27"/>
        <v>-1.0585122480499263</v>
      </c>
      <c r="J135">
        <f t="shared" si="28"/>
        <v>1.0585122480499263</v>
      </c>
      <c r="K135">
        <f t="shared" si="29"/>
        <v>0.55744958776236542</v>
      </c>
      <c r="L135">
        <f t="shared" si="30"/>
        <v>0.44255041223763469</v>
      </c>
      <c r="M135">
        <f t="shared" si="31"/>
        <v>1.7938841860374448</v>
      </c>
      <c r="N135">
        <f t="shared" si="32"/>
        <v>2.2596295751794115</v>
      </c>
    </row>
    <row r="136" spans="1:14" x14ac:dyDescent="0.25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2.02</v>
      </c>
      <c r="C136" s="4">
        <f t="shared" si="22"/>
        <v>0.52910052910052918</v>
      </c>
      <c r="D136">
        <f t="shared" si="23"/>
        <v>0.49504950495049505</v>
      </c>
      <c r="E136">
        <f t="shared" si="24"/>
        <v>2.4150034051024338E-2</v>
      </c>
      <c r="F136">
        <f t="shared" si="25"/>
        <v>-0.23778092094923764</v>
      </c>
      <c r="G136">
        <v>0</v>
      </c>
      <c r="H136">
        <f t="shared" si="26"/>
        <v>0.26193095500026198</v>
      </c>
      <c r="I136">
        <f t="shared" si="27"/>
        <v>-1.0495542964487814</v>
      </c>
      <c r="J136">
        <f t="shared" si="28"/>
        <v>1.0495542964487814</v>
      </c>
      <c r="K136">
        <f t="shared" si="29"/>
        <v>0.51703545910612803</v>
      </c>
      <c r="L136">
        <f t="shared" si="30"/>
        <v>0.48296454089387197</v>
      </c>
      <c r="M136">
        <f t="shared" si="31"/>
        <v>1.9341033238394147</v>
      </c>
      <c r="N136">
        <f t="shared" si="32"/>
        <v>2.0705453823777571</v>
      </c>
    </row>
    <row r="137" spans="1:14" x14ac:dyDescent="0.25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22"/>
        <v>0.49261083743842371</v>
      </c>
      <c r="D137">
        <f t="shared" si="23"/>
        <v>0.53191489361702127</v>
      </c>
      <c r="E137">
        <f t="shared" si="24"/>
        <v>2.4525731055444977E-2</v>
      </c>
      <c r="F137">
        <f t="shared" si="25"/>
        <v>-0.23750131013520592</v>
      </c>
      <c r="G137">
        <v>0</v>
      </c>
      <c r="H137">
        <f t="shared" si="26"/>
        <v>0.2620270411906509</v>
      </c>
      <c r="I137">
        <f t="shared" si="27"/>
        <v>-1.0503645397539194</v>
      </c>
      <c r="J137">
        <f t="shared" si="28"/>
        <v>1.0503645397539194</v>
      </c>
      <c r="K137">
        <f t="shared" si="29"/>
        <v>0.48033612555301569</v>
      </c>
      <c r="L137">
        <f t="shared" si="30"/>
        <v>0.51966387444698414</v>
      </c>
      <c r="M137">
        <f t="shared" si="31"/>
        <v>2.081875475946537</v>
      </c>
      <c r="N137">
        <f t="shared" si="32"/>
        <v>1.9243207949834495</v>
      </c>
    </row>
    <row r="138" spans="1:14" x14ac:dyDescent="0.25">
      <c r="A138" s="4">
        <f>IF('True_Odds_Calculator_2-way'!A139="","",'True_Odds_Calculator_2-way'!A139)</f>
        <v>2.16</v>
      </c>
      <c r="B138" s="4">
        <f>IF('True_Odds_Calculator_2-way'!B139="","",'True_Odds_Calculator_2-way'!B139)</f>
        <v>1.76</v>
      </c>
      <c r="C138" s="4">
        <f t="shared" si="22"/>
        <v>0.46296296296296291</v>
      </c>
      <c r="D138">
        <f t="shared" si="23"/>
        <v>0.56818181818181823</v>
      </c>
      <c r="E138">
        <f t="shared" si="24"/>
        <v>3.1144781144781142E-2</v>
      </c>
      <c r="F138">
        <f t="shared" si="25"/>
        <v>-0.23190235690235683</v>
      </c>
      <c r="G138">
        <v>0</v>
      </c>
      <c r="H138">
        <f t="shared" si="26"/>
        <v>0.26304713804713803</v>
      </c>
      <c r="I138">
        <f t="shared" si="27"/>
        <v>-1.0650358071057626</v>
      </c>
      <c r="J138">
        <f t="shared" si="28"/>
        <v>1.0650358071057626</v>
      </c>
      <c r="K138">
        <f t="shared" si="29"/>
        <v>0.44733891886110039</v>
      </c>
      <c r="L138">
        <f t="shared" si="30"/>
        <v>0.55266108113889945</v>
      </c>
      <c r="M138">
        <f t="shared" si="31"/>
        <v>2.2354415362426847</v>
      </c>
      <c r="N138">
        <f t="shared" si="32"/>
        <v>1.8094272134003797</v>
      </c>
    </row>
    <row r="139" spans="1:14" x14ac:dyDescent="0.25">
      <c r="A139" s="4">
        <f>IF('True_Odds_Calculator_2-way'!A140="","",'True_Odds_Calculator_2-way'!A140)</f>
        <v>2.4500000000000002</v>
      </c>
      <c r="B139" s="4">
        <f>IF('True_Odds_Calculator_2-way'!B140="","",'True_Odds_Calculator_2-way'!B140)</f>
        <v>1.61</v>
      </c>
      <c r="C139" s="4">
        <f t="shared" si="22"/>
        <v>0.4081632653061224</v>
      </c>
      <c r="D139">
        <f t="shared" si="23"/>
        <v>0.6211180124223602</v>
      </c>
      <c r="E139">
        <f t="shared" si="24"/>
        <v>2.9281277728482547E-2</v>
      </c>
      <c r="F139">
        <f t="shared" si="25"/>
        <v>-0.22423627836227666</v>
      </c>
      <c r="G139">
        <v>0</v>
      </c>
      <c r="H139">
        <f t="shared" si="26"/>
        <v>0.25351755609075921</v>
      </c>
      <c r="I139">
        <f t="shared" si="27"/>
        <v>-1.0632884133003033</v>
      </c>
      <c r="J139">
        <f t="shared" si="28"/>
        <v>1.0632884133003033</v>
      </c>
      <c r="K139">
        <f t="shared" si="29"/>
        <v>0.39342690662395058</v>
      </c>
      <c r="L139">
        <f t="shared" si="30"/>
        <v>0.60657309337604948</v>
      </c>
      <c r="M139">
        <f t="shared" si="31"/>
        <v>2.5417681992854404</v>
      </c>
      <c r="N139">
        <f t="shared" si="32"/>
        <v>1.648605932113185</v>
      </c>
    </row>
    <row r="140" spans="1:14" x14ac:dyDescent="0.25">
      <c r="A140" s="4">
        <f>IF('True_Odds_Calculator_2-way'!A141="","",'True_Odds_Calculator_2-way'!A141)</f>
        <v>2.08</v>
      </c>
      <c r="B140" s="4">
        <f>IF('True_Odds_Calculator_2-way'!B141="","",'True_Odds_Calculator_2-way'!B141)</f>
        <v>1.84</v>
      </c>
      <c r="C140" s="4">
        <f t="shared" si="22"/>
        <v>0.48076923076923073</v>
      </c>
      <c r="D140">
        <f t="shared" si="23"/>
        <v>0.54347826086956519</v>
      </c>
      <c r="E140">
        <f t="shared" si="24"/>
        <v>2.4247491638795804E-2</v>
      </c>
      <c r="F140">
        <f t="shared" si="25"/>
        <v>-0.23704013377926436</v>
      </c>
      <c r="G140">
        <v>0</v>
      </c>
      <c r="H140">
        <f t="shared" si="26"/>
        <v>0.26128762541806017</v>
      </c>
      <c r="I140">
        <f t="shared" si="27"/>
        <v>-1.0499013139145197</v>
      </c>
      <c r="J140">
        <f t="shared" si="28"/>
        <v>1.0499013139145197</v>
      </c>
      <c r="K140">
        <f t="shared" si="29"/>
        <v>0.46862696659688596</v>
      </c>
      <c r="L140">
        <f t="shared" si="30"/>
        <v>0.53137303340311415</v>
      </c>
      <c r="M140">
        <f t="shared" si="31"/>
        <v>2.1338934190276815</v>
      </c>
      <c r="N140">
        <f t="shared" si="32"/>
        <v>1.8819171036881968</v>
      </c>
    </row>
    <row r="141" spans="1:14" x14ac:dyDescent="0.25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2.06</v>
      </c>
      <c r="C141" s="4">
        <f t="shared" si="22"/>
        <v>0.5524861878453039</v>
      </c>
      <c r="D141">
        <f t="shared" si="23"/>
        <v>0.4854368932038835</v>
      </c>
      <c r="E141">
        <f t="shared" si="24"/>
        <v>3.7923081049187513E-2</v>
      </c>
      <c r="F141">
        <f t="shared" si="25"/>
        <v>-0.23027409751649397</v>
      </c>
      <c r="G141">
        <v>0</v>
      </c>
      <c r="H141">
        <f t="shared" si="26"/>
        <v>0.26819717856568148</v>
      </c>
      <c r="I141">
        <f t="shared" si="27"/>
        <v>-1.079206513730294</v>
      </c>
      <c r="J141">
        <f t="shared" si="28"/>
        <v>1.079206513730294</v>
      </c>
      <c r="K141">
        <f t="shared" si="29"/>
        <v>0.5335731492446798</v>
      </c>
      <c r="L141">
        <f t="shared" si="30"/>
        <v>0.46642685075531992</v>
      </c>
      <c r="M141">
        <f t="shared" si="31"/>
        <v>1.8741572761215382</v>
      </c>
      <c r="N141">
        <f t="shared" si="32"/>
        <v>2.1439589045541121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2.23</v>
      </c>
      <c r="C142" s="4">
        <f t="shared" si="22"/>
        <v>0.58479532163742687</v>
      </c>
      <c r="D142">
        <f t="shared" si="23"/>
        <v>0.44843049327354262</v>
      </c>
      <c r="E142">
        <f t="shared" si="24"/>
        <v>3.3225814910969431E-2</v>
      </c>
      <c r="F142">
        <f t="shared" si="25"/>
        <v>-0.22901423963496192</v>
      </c>
      <c r="G142">
        <v>0</v>
      </c>
      <c r="H142">
        <f t="shared" si="26"/>
        <v>0.26224005454593136</v>
      </c>
      <c r="I142">
        <f t="shared" si="27"/>
        <v>-1.070084984173661</v>
      </c>
      <c r="J142">
        <f t="shared" si="28"/>
        <v>1.070084984173661</v>
      </c>
      <c r="K142">
        <f t="shared" si="29"/>
        <v>0.56825919869450314</v>
      </c>
      <c r="L142">
        <f t="shared" si="30"/>
        <v>0.43174080130549697</v>
      </c>
      <c r="M142">
        <f t="shared" si="31"/>
        <v>1.7597603387632996</v>
      </c>
      <c r="N142">
        <f t="shared" si="32"/>
        <v>2.3162045305336028</v>
      </c>
    </row>
    <row r="143" spans="1:14" x14ac:dyDescent="0.25">
      <c r="A143" s="4">
        <f>IF('True_Odds_Calculator_2-way'!A144="","",'True_Odds_Calculator_2-way'!A144)</f>
        <v>1.65</v>
      </c>
      <c r="B143" s="4">
        <f>IF('True_Odds_Calculator_2-way'!B144="","",'True_Odds_Calculator_2-way'!B144)</f>
        <v>2.35</v>
      </c>
      <c r="C143" s="4">
        <f t="shared" si="22"/>
        <v>0.60606060606060608</v>
      </c>
      <c r="D143">
        <f t="shared" si="23"/>
        <v>0.42553191489361702</v>
      </c>
      <c r="E143">
        <f t="shared" si="24"/>
        <v>3.1592520954223158E-2</v>
      </c>
      <c r="F143">
        <f t="shared" si="25"/>
        <v>-0.22630560928433263</v>
      </c>
      <c r="G143">
        <v>0</v>
      </c>
      <c r="H143">
        <f t="shared" si="26"/>
        <v>0.25789813023855579</v>
      </c>
      <c r="I143">
        <f t="shared" si="27"/>
        <v>-1.0675210253672478</v>
      </c>
      <c r="J143">
        <f t="shared" si="28"/>
        <v>1.0675210253672478</v>
      </c>
      <c r="K143">
        <f t="shared" si="29"/>
        <v>0.59035757177177173</v>
      </c>
      <c r="L143">
        <f t="shared" si="30"/>
        <v>0.40964242822822811</v>
      </c>
      <c r="M143">
        <f t="shared" si="31"/>
        <v>1.6938886664887112</v>
      </c>
      <c r="N143">
        <f t="shared" si="32"/>
        <v>2.4411533842457849</v>
      </c>
    </row>
    <row r="144" spans="1:14" x14ac:dyDescent="0.25">
      <c r="A144" s="4">
        <f>IF('True_Odds_Calculator_2-way'!A145="","",'True_Odds_Calculator_2-way'!A145)</f>
        <v>1.6</v>
      </c>
      <c r="B144" s="4">
        <f>IF('True_Odds_Calculator_2-way'!B145="","",'True_Odds_Calculator_2-way'!B145)</f>
        <v>2.4500000000000002</v>
      </c>
      <c r="C144" s="4">
        <f t="shared" si="22"/>
        <v>0.625</v>
      </c>
      <c r="D144">
        <f t="shared" si="23"/>
        <v>0.4081632653061224</v>
      </c>
      <c r="E144">
        <f t="shared" si="24"/>
        <v>3.3163265306122458E-2</v>
      </c>
      <c r="F144">
        <f t="shared" si="25"/>
        <v>-0.22193877551020402</v>
      </c>
      <c r="G144">
        <v>0</v>
      </c>
      <c r="H144">
        <f t="shared" si="26"/>
        <v>0.25510204081632648</v>
      </c>
      <c r="I144">
        <f t="shared" si="27"/>
        <v>-1.0721125348377949</v>
      </c>
      <c r="J144">
        <f t="shared" si="28"/>
        <v>1.0721125348377949</v>
      </c>
      <c r="K144">
        <f t="shared" si="29"/>
        <v>0.60854364081308054</v>
      </c>
      <c r="L144">
        <f t="shared" si="30"/>
        <v>0.39145635918691934</v>
      </c>
      <c r="M144">
        <f t="shared" si="31"/>
        <v>1.643267520902677</v>
      </c>
      <c r="N144">
        <f t="shared" si="32"/>
        <v>2.5545631755148031</v>
      </c>
    </row>
    <row r="145" spans="1:14" x14ac:dyDescent="0.25">
      <c r="A145" s="4">
        <f>IF('True_Odds_Calculator_2-way'!A146="","",'True_Odds_Calculator_2-way'!A146)</f>
        <v>1.99</v>
      </c>
      <c r="B145" s="4">
        <f>IF('True_Odds_Calculator_2-way'!B146="","",'True_Odds_Calculator_2-way'!B146)</f>
        <v>1.92</v>
      </c>
      <c r="C145" s="4">
        <f t="shared" si="22"/>
        <v>0.50251256281407031</v>
      </c>
      <c r="D145">
        <f t="shared" si="23"/>
        <v>0.52083333333333337</v>
      </c>
      <c r="E145">
        <f t="shared" si="24"/>
        <v>2.3345896147403788E-2</v>
      </c>
      <c r="F145">
        <f t="shared" si="25"/>
        <v>-0.2383793969849245</v>
      </c>
      <c r="G145">
        <v>0</v>
      </c>
      <c r="H145">
        <f t="shared" si="26"/>
        <v>0.26172529313232828</v>
      </c>
      <c r="I145">
        <f t="shared" si="27"/>
        <v>-1.0478243557698861</v>
      </c>
      <c r="J145">
        <f t="shared" si="28"/>
        <v>1.0478243557698861</v>
      </c>
      <c r="K145">
        <f t="shared" si="29"/>
        <v>0.49083461764588526</v>
      </c>
      <c r="L145">
        <f t="shared" si="30"/>
        <v>0.50916538235411457</v>
      </c>
      <c r="M145">
        <f t="shared" si="31"/>
        <v>2.0373461122121879</v>
      </c>
      <c r="N145">
        <f t="shared" si="32"/>
        <v>1.9639984073082948</v>
      </c>
    </row>
    <row r="146" spans="1:14" x14ac:dyDescent="0.25">
      <c r="A146" s="4">
        <f>IF('True_Odds_Calculator_2-way'!A147="","",'True_Odds_Calculator_2-way'!A147)</f>
        <v>1.7</v>
      </c>
      <c r="B146" s="4">
        <f>IF('True_Odds_Calculator_2-way'!B147="","",'True_Odds_Calculator_2-way'!B147)</f>
        <v>2.2599999999999998</v>
      </c>
      <c r="C146" s="4">
        <f t="shared" si="22"/>
        <v>0.58823529411764708</v>
      </c>
      <c r="D146">
        <f t="shared" si="23"/>
        <v>0.44247787610619471</v>
      </c>
      <c r="E146">
        <f t="shared" si="24"/>
        <v>3.0713170223841679E-2</v>
      </c>
      <c r="F146">
        <f t="shared" si="25"/>
        <v>-0.2295679333680376</v>
      </c>
      <c r="G146">
        <v>0</v>
      </c>
      <c r="H146">
        <f t="shared" si="26"/>
        <v>0.26028110359187923</v>
      </c>
      <c r="I146">
        <f t="shared" si="27"/>
        <v>-1.0647942749998995</v>
      </c>
      <c r="J146">
        <f t="shared" si="28"/>
        <v>1.0647942749998995</v>
      </c>
      <c r="K146">
        <f t="shared" si="29"/>
        <v>0.57294901687515787</v>
      </c>
      <c r="L146">
        <f t="shared" si="30"/>
        <v>0.42705098312484241</v>
      </c>
      <c r="M146">
        <f t="shared" si="31"/>
        <v>1.7453559924999296</v>
      </c>
      <c r="N146">
        <f t="shared" si="32"/>
        <v>2.3416407864998732</v>
      </c>
    </row>
    <row r="147" spans="1:14" x14ac:dyDescent="0.25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1.81</v>
      </c>
      <c r="C147" s="4">
        <f t="shared" si="22"/>
        <v>0.49504950495049505</v>
      </c>
      <c r="D147">
        <f t="shared" si="23"/>
        <v>0.5524861878453039</v>
      </c>
      <c r="E147">
        <f t="shared" si="24"/>
        <v>4.7535692795798834E-2</v>
      </c>
      <c r="F147">
        <f t="shared" si="25"/>
        <v>-0.22597232098900499</v>
      </c>
      <c r="G147">
        <v>0</v>
      </c>
      <c r="H147">
        <f t="shared" si="26"/>
        <v>0.27350801378480388</v>
      </c>
      <c r="I147">
        <f t="shared" si="27"/>
        <v>-1.1001639366407492</v>
      </c>
      <c r="J147">
        <f t="shared" si="28"/>
        <v>1.1001639366407492</v>
      </c>
      <c r="K147">
        <f t="shared" si="29"/>
        <v>0.47121640215517624</v>
      </c>
      <c r="L147">
        <f t="shared" si="30"/>
        <v>0.52878359784482387</v>
      </c>
      <c r="M147">
        <f t="shared" si="31"/>
        <v>2.1221672153735645</v>
      </c>
      <c r="N147">
        <f t="shared" si="32"/>
        <v>1.8911327886790064</v>
      </c>
    </row>
    <row r="148" spans="1:14" x14ac:dyDescent="0.25">
      <c r="A148" s="4">
        <f>IF('True_Odds_Calculator_2-way'!A149="","",'True_Odds_Calculator_2-way'!A149)</f>
        <v>2.6</v>
      </c>
      <c r="B148" s="4">
        <f>IF('True_Odds_Calculator_2-way'!B149="","",'True_Odds_Calculator_2-way'!B149)</f>
        <v>1.5</v>
      </c>
      <c r="C148" s="4">
        <f t="shared" si="22"/>
        <v>0.38461538461538458</v>
      </c>
      <c r="D148">
        <f t="shared" si="23"/>
        <v>0.66666666666666663</v>
      </c>
      <c r="E148">
        <f t="shared" si="24"/>
        <v>5.12820512820511E-2</v>
      </c>
      <c r="F148">
        <f t="shared" si="25"/>
        <v>-0.20512820512820529</v>
      </c>
      <c r="G148">
        <v>0</v>
      </c>
      <c r="H148">
        <f t="shared" si="26"/>
        <v>0.25641025641025639</v>
      </c>
      <c r="I148">
        <f t="shared" si="27"/>
        <v>-1.1180339887498945</v>
      </c>
      <c r="J148">
        <f t="shared" si="28"/>
        <v>1.1180339887498945</v>
      </c>
      <c r="K148">
        <f t="shared" si="29"/>
        <v>0.35857017363628724</v>
      </c>
      <c r="L148">
        <f t="shared" si="30"/>
        <v>0.64142982636371293</v>
      </c>
      <c r="M148">
        <f t="shared" si="31"/>
        <v>2.788854381999831</v>
      </c>
      <c r="N148">
        <f t="shared" si="32"/>
        <v>1.5590169943749472</v>
      </c>
    </row>
    <row r="149" spans="1:14" x14ac:dyDescent="0.25">
      <c r="A149" s="4">
        <f>IF('True_Odds_Calculator_2-way'!A150="","",'True_Odds_Calculator_2-way'!A150)</f>
        <v>1.72</v>
      </c>
      <c r="B149" s="4">
        <f>IF('True_Odds_Calculator_2-way'!B150="","",'True_Odds_Calculator_2-way'!B150)</f>
        <v>2.12</v>
      </c>
      <c r="C149" s="4">
        <f t="shared" si="22"/>
        <v>0.58139534883720934</v>
      </c>
      <c r="D149">
        <f t="shared" si="23"/>
        <v>0.47169811320754712</v>
      </c>
      <c r="E149">
        <f t="shared" si="24"/>
        <v>5.3093462044756512E-2</v>
      </c>
      <c r="F149">
        <f t="shared" si="25"/>
        <v>-0.22114962702939889</v>
      </c>
      <c r="G149">
        <v>0</v>
      </c>
      <c r="H149">
        <f t="shared" si="26"/>
        <v>0.27424308907415534</v>
      </c>
      <c r="I149">
        <f t="shared" si="27"/>
        <v>-1.1135885079684349</v>
      </c>
      <c r="J149">
        <f t="shared" si="28"/>
        <v>1.1135885079684349</v>
      </c>
      <c r="K149">
        <f t="shared" si="29"/>
        <v>0.55500556793563516</v>
      </c>
      <c r="L149">
        <f t="shared" si="30"/>
        <v>0.44499443206436479</v>
      </c>
      <c r="M149">
        <f t="shared" si="31"/>
        <v>1.8017837257372731</v>
      </c>
      <c r="N149">
        <f t="shared" si="32"/>
        <v>2.2472191289246473</v>
      </c>
    </row>
    <row r="150" spans="1:14" x14ac:dyDescent="0.25">
      <c r="A150" s="4">
        <f>IF('True_Odds_Calculator_2-way'!A151="","",'True_Odds_Calculator_2-way'!A151)</f>
        <v>1.44</v>
      </c>
      <c r="B150" s="4">
        <f>IF('True_Odds_Calculator_2-way'!B151="","",'True_Odds_Calculator_2-way'!B151)</f>
        <v>2.94</v>
      </c>
      <c r="C150" s="4">
        <f t="shared" si="22"/>
        <v>0.69444444444444442</v>
      </c>
      <c r="D150">
        <f t="shared" si="23"/>
        <v>0.3401360544217687</v>
      </c>
      <c r="E150">
        <f t="shared" si="24"/>
        <v>3.4580498866213061E-2</v>
      </c>
      <c r="F150">
        <f t="shared" si="25"/>
        <v>-0.20162509448223742</v>
      </c>
      <c r="G150">
        <v>0</v>
      </c>
      <c r="H150">
        <f t="shared" si="26"/>
        <v>0.23620559334845048</v>
      </c>
      <c r="I150">
        <f t="shared" si="27"/>
        <v>-1.0823626487770472</v>
      </c>
      <c r="J150">
        <f t="shared" si="28"/>
        <v>1.0823626487770472</v>
      </c>
      <c r="K150">
        <f t="shared" si="29"/>
        <v>0.67739682866927498</v>
      </c>
      <c r="L150">
        <f t="shared" si="30"/>
        <v>0.32260317133072525</v>
      </c>
      <c r="M150">
        <f t="shared" si="31"/>
        <v>1.4762395654619005</v>
      </c>
      <c r="N150">
        <f t="shared" si="32"/>
        <v>3.0997835386274715</v>
      </c>
    </row>
    <row r="151" spans="1:14" x14ac:dyDescent="0.25">
      <c r="A151" s="4">
        <f>IF('True_Odds_Calculator_2-way'!A152="","",'True_Odds_Calculator_2-way'!A152)</f>
        <v>1.51</v>
      </c>
      <c r="B151" s="4">
        <f>IF('True_Odds_Calculator_2-way'!B152="","",'True_Odds_Calculator_2-way'!B152)</f>
        <v>2.7</v>
      </c>
      <c r="C151" s="4">
        <f t="shared" si="22"/>
        <v>0.66225165562913912</v>
      </c>
      <c r="D151">
        <f t="shared" si="23"/>
        <v>0.37037037037037035</v>
      </c>
      <c r="E151">
        <f t="shared" si="24"/>
        <v>3.2622025999509585E-2</v>
      </c>
      <c r="F151">
        <f t="shared" si="25"/>
        <v>-0.21265636497424567</v>
      </c>
      <c r="G151">
        <v>0</v>
      </c>
      <c r="H151">
        <f t="shared" si="26"/>
        <v>0.24527839097375523</v>
      </c>
      <c r="I151">
        <f t="shared" si="27"/>
        <v>-1.0739657990297378</v>
      </c>
      <c r="J151">
        <f t="shared" si="28"/>
        <v>1.0739657990297378</v>
      </c>
      <c r="K151">
        <f t="shared" si="29"/>
        <v>0.64611063213547693</v>
      </c>
      <c r="L151">
        <f t="shared" si="30"/>
        <v>0.35388936786452291</v>
      </c>
      <c r="M151">
        <f t="shared" si="31"/>
        <v>1.5477225575051663</v>
      </c>
      <c r="N151">
        <f t="shared" si="32"/>
        <v>2.8257418583505545</v>
      </c>
    </row>
    <row r="152" spans="1:14" x14ac:dyDescent="0.25">
      <c r="A152" s="4">
        <f>IF('True_Odds_Calculator_2-way'!A153="","",'True_Odds_Calculator_2-way'!A153)</f>
        <v>1.42</v>
      </c>
      <c r="B152" s="4">
        <f>IF('True_Odds_Calculator_2-way'!B153="","",'True_Odds_Calculator_2-way'!B153)</f>
        <v>3.03</v>
      </c>
      <c r="C152" s="4">
        <f t="shared" si="22"/>
        <v>0.70422535211267612</v>
      </c>
      <c r="D152">
        <f t="shared" si="23"/>
        <v>0.33003300330033003</v>
      </c>
      <c r="E152">
        <f t="shared" si="24"/>
        <v>3.4258355413006036E-2</v>
      </c>
      <c r="F152">
        <f t="shared" si="25"/>
        <v>-0.19815925254497291</v>
      </c>
      <c r="G152">
        <v>0</v>
      </c>
      <c r="H152">
        <f t="shared" si="26"/>
        <v>0.23241760795797892</v>
      </c>
      <c r="I152">
        <f t="shared" si="27"/>
        <v>-1.082997205112719</v>
      </c>
      <c r="J152">
        <f t="shared" si="28"/>
        <v>1.082997205112719</v>
      </c>
      <c r="K152">
        <f t="shared" si="29"/>
        <v>0.68735191485769931</v>
      </c>
      <c r="L152">
        <f t="shared" si="30"/>
        <v>0.31264808514230086</v>
      </c>
      <c r="M152">
        <f t="shared" si="31"/>
        <v>1.4548588261473416</v>
      </c>
      <c r="N152">
        <f t="shared" si="32"/>
        <v>3.1984843263788196</v>
      </c>
    </row>
    <row r="153" spans="1:14" x14ac:dyDescent="0.25">
      <c r="A153" s="4">
        <f>IF('True_Odds_Calculator_2-way'!A154="","",'True_Odds_Calculator_2-way'!A154)</f>
        <v>1.7</v>
      </c>
      <c r="B153" s="4">
        <f>IF('True_Odds_Calculator_2-way'!B154="","",'True_Odds_Calculator_2-way'!B154)</f>
        <v>2.27</v>
      </c>
      <c r="C153" s="4">
        <f t="shared" si="22"/>
        <v>0.58823529411764708</v>
      </c>
      <c r="D153">
        <f t="shared" si="23"/>
        <v>0.44052863436123346</v>
      </c>
      <c r="E153">
        <f t="shared" si="24"/>
        <v>2.876392847888054E-2</v>
      </c>
      <c r="F153">
        <f t="shared" si="25"/>
        <v>-0.23037056232184505</v>
      </c>
      <c r="G153">
        <v>0</v>
      </c>
      <c r="H153">
        <f t="shared" si="26"/>
        <v>0.25913449080072559</v>
      </c>
      <c r="I153">
        <f t="shared" si="27"/>
        <v>-1.0605938867332434</v>
      </c>
      <c r="J153">
        <f t="shared" si="28"/>
        <v>1.0605938867332434</v>
      </c>
      <c r="K153">
        <f t="shared" si="29"/>
        <v>0.5739158503406081</v>
      </c>
      <c r="L153">
        <f t="shared" si="30"/>
        <v>0.42608414965939195</v>
      </c>
      <c r="M153">
        <f t="shared" si="31"/>
        <v>1.7424157207132702</v>
      </c>
      <c r="N153">
        <f t="shared" si="32"/>
        <v>2.3469542361512192</v>
      </c>
    </row>
    <row r="154" spans="1:14" x14ac:dyDescent="0.25">
      <c r="A154" s="4">
        <f>IF('True_Odds_Calculator_2-way'!A155="","",'True_Odds_Calculator_2-way'!A155)</f>
        <v>1.67</v>
      </c>
      <c r="B154" s="4">
        <f>IF('True_Odds_Calculator_2-way'!B155="","",'True_Odds_Calculator_2-way'!B155)</f>
        <v>2.3199999999999998</v>
      </c>
      <c r="C154" s="4">
        <f t="shared" si="22"/>
        <v>0.5988023952095809</v>
      </c>
      <c r="D154">
        <f t="shared" si="23"/>
        <v>0.43103448275862072</v>
      </c>
      <c r="E154">
        <f t="shared" si="24"/>
        <v>2.9836877968201669E-2</v>
      </c>
      <c r="F154">
        <f t="shared" si="25"/>
        <v>-0.22826760272558322</v>
      </c>
      <c r="G154">
        <v>0</v>
      </c>
      <c r="H154">
        <f t="shared" si="26"/>
        <v>0.25810448069378489</v>
      </c>
      <c r="I154">
        <f t="shared" si="27"/>
        <v>-1.0633485251477839</v>
      </c>
      <c r="J154">
        <f t="shared" si="28"/>
        <v>1.0633485251477839</v>
      </c>
      <c r="K154">
        <f t="shared" si="29"/>
        <v>0.5839608682450772</v>
      </c>
      <c r="L154">
        <f t="shared" si="30"/>
        <v>0.41603913175492269</v>
      </c>
      <c r="M154">
        <f t="shared" si="31"/>
        <v>1.7124435118490151</v>
      </c>
      <c r="N154">
        <f t="shared" si="32"/>
        <v>2.4036200531950747</v>
      </c>
    </row>
    <row r="155" spans="1:14" x14ac:dyDescent="0.25">
      <c r="A155" s="4">
        <f>IF('True_Odds_Calculator_2-way'!A156="","",'True_Odds_Calculator_2-way'!A156)</f>
        <v>1.94</v>
      </c>
      <c r="B155" s="4">
        <f>IF('True_Odds_Calculator_2-way'!B156="","",'True_Odds_Calculator_2-way'!B156)</f>
        <v>1.96</v>
      </c>
      <c r="C155" s="4">
        <f t="shared" si="22"/>
        <v>0.51546391752577325</v>
      </c>
      <c r="D155">
        <f t="shared" si="23"/>
        <v>0.51020408163265307</v>
      </c>
      <c r="E155">
        <f t="shared" si="24"/>
        <v>2.5667999158426325E-2</v>
      </c>
      <c r="F155">
        <f t="shared" si="25"/>
        <v>-0.23732379549758043</v>
      </c>
      <c r="G155">
        <v>0</v>
      </c>
      <c r="H155">
        <f t="shared" si="26"/>
        <v>0.26299179465600675</v>
      </c>
      <c r="I155">
        <f t="shared" si="27"/>
        <v>-1.052689901333149</v>
      </c>
      <c r="J155">
        <f t="shared" si="28"/>
        <v>1.052689901333149</v>
      </c>
      <c r="K155">
        <f t="shared" si="29"/>
        <v>0.50263165184833114</v>
      </c>
      <c r="L155">
        <f t="shared" si="30"/>
        <v>0.49736834815166897</v>
      </c>
      <c r="M155">
        <f t="shared" si="31"/>
        <v>1.9895285072531594</v>
      </c>
      <c r="N155">
        <f t="shared" si="32"/>
        <v>2.0105823052798226</v>
      </c>
    </row>
    <row r="156" spans="1:14" x14ac:dyDescent="0.25">
      <c r="A156" s="4">
        <f>IF('True_Odds_Calculator_2-way'!A157="","",'True_Odds_Calculator_2-way'!A157)</f>
        <v>1.54</v>
      </c>
      <c r="B156" s="4">
        <f>IF('True_Odds_Calculator_2-way'!B157="","",'True_Odds_Calculator_2-way'!B157)</f>
        <v>2.64</v>
      </c>
      <c r="C156" s="4">
        <f t="shared" si="22"/>
        <v>0.64935064935064934</v>
      </c>
      <c r="D156">
        <f t="shared" si="23"/>
        <v>0.37878787878787878</v>
      </c>
      <c r="E156">
        <f t="shared" si="24"/>
        <v>2.813852813852824E-2</v>
      </c>
      <c r="F156">
        <f t="shared" si="25"/>
        <v>-0.21782762691853597</v>
      </c>
      <c r="G156">
        <v>0</v>
      </c>
      <c r="H156">
        <f t="shared" si="26"/>
        <v>0.24596615505706415</v>
      </c>
      <c r="I156">
        <f t="shared" si="27"/>
        <v>-1.0626278551055639</v>
      </c>
      <c r="J156">
        <f t="shared" si="28"/>
        <v>1.0626278551055639</v>
      </c>
      <c r="K156">
        <f t="shared" si="29"/>
        <v>0.63539706501682969</v>
      </c>
      <c r="L156">
        <f t="shared" si="30"/>
        <v>0.36460293498317031</v>
      </c>
      <c r="M156">
        <f t="shared" si="31"/>
        <v>1.5738190417570046</v>
      </c>
      <c r="N156">
        <f t="shared" si="32"/>
        <v>2.7427096823731243</v>
      </c>
    </row>
    <row r="157" spans="1:14" x14ac:dyDescent="0.25">
      <c r="A157" s="4">
        <f>IF('True_Odds_Calculator_2-way'!A158="","",'True_Odds_Calculator_2-way'!A158)</f>
        <v>2.21</v>
      </c>
      <c r="B157" s="4">
        <f>IF('True_Odds_Calculator_2-way'!B158="","",'True_Odds_Calculator_2-way'!B158)</f>
        <v>1.72</v>
      </c>
      <c r="C157" s="4">
        <f t="shared" si="22"/>
        <v>0.45248868778280543</v>
      </c>
      <c r="D157">
        <f t="shared" si="23"/>
        <v>0.58139534883720934</v>
      </c>
      <c r="E157">
        <f t="shared" si="24"/>
        <v>3.3884036620014824E-2</v>
      </c>
      <c r="F157">
        <f t="shared" si="25"/>
        <v>-0.2291907818583605</v>
      </c>
      <c r="G157">
        <v>0</v>
      </c>
      <c r="H157">
        <f t="shared" si="26"/>
        <v>0.26307481847837527</v>
      </c>
      <c r="I157">
        <f t="shared" si="27"/>
        <v>-1.0713739108887084</v>
      </c>
      <c r="J157">
        <f t="shared" si="28"/>
        <v>1.0713739108887084</v>
      </c>
      <c r="K157">
        <f t="shared" si="29"/>
        <v>0.43547132891069945</v>
      </c>
      <c r="L157">
        <f t="shared" si="30"/>
        <v>0.56452867108930049</v>
      </c>
      <c r="M157">
        <f t="shared" si="31"/>
        <v>2.2963624321753371</v>
      </c>
      <c r="N157">
        <f t="shared" si="32"/>
        <v>1.7713892158398703</v>
      </c>
    </row>
    <row r="158" spans="1:14" x14ac:dyDescent="0.25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1.84</v>
      </c>
      <c r="C158" s="4">
        <f t="shared" si="22"/>
        <v>0.4854368932038835</v>
      </c>
      <c r="D158">
        <f t="shared" si="23"/>
        <v>0.54347826086956519</v>
      </c>
      <c r="E158">
        <f t="shared" si="24"/>
        <v>2.891515407344869E-2</v>
      </c>
      <c r="F158">
        <f t="shared" si="25"/>
        <v>-0.23490924440692273</v>
      </c>
      <c r="G158">
        <v>0</v>
      </c>
      <c r="H158">
        <f t="shared" si="26"/>
        <v>0.26382439848037148</v>
      </c>
      <c r="I158">
        <f t="shared" si="27"/>
        <v>-1.0597597584982434</v>
      </c>
      <c r="J158">
        <f t="shared" si="28"/>
        <v>1.0597597584982434</v>
      </c>
      <c r="K158">
        <f t="shared" si="29"/>
        <v>0.47095494984925418</v>
      </c>
      <c r="L158">
        <f t="shared" si="30"/>
        <v>0.52904505015074577</v>
      </c>
      <c r="M158">
        <f t="shared" si="31"/>
        <v>2.123345344008138</v>
      </c>
      <c r="N158">
        <f t="shared" si="32"/>
        <v>1.8901981971385247</v>
      </c>
    </row>
    <row r="159" spans="1:14" x14ac:dyDescent="0.25">
      <c r="A159" s="4">
        <f>IF('True_Odds_Calculator_2-way'!A160="","",'True_Odds_Calculator_2-way'!A160)</f>
        <v>1.2</v>
      </c>
      <c r="B159" s="4">
        <f>IF('True_Odds_Calculator_2-way'!B160="","",'True_Odds_Calculator_2-way'!B160)</f>
        <v>4.8099999999999996</v>
      </c>
      <c r="C159" s="4">
        <f t="shared" si="22"/>
        <v>0.83333333333333337</v>
      </c>
      <c r="D159">
        <f t="shared" si="23"/>
        <v>0.20790020790020791</v>
      </c>
      <c r="E159">
        <f t="shared" si="24"/>
        <v>4.1233541233541171E-2</v>
      </c>
      <c r="F159">
        <f t="shared" si="25"/>
        <v>-0.13201663201663205</v>
      </c>
      <c r="G159">
        <v>0</v>
      </c>
      <c r="H159">
        <f t="shared" si="26"/>
        <v>0.17325017325017328</v>
      </c>
      <c r="I159">
        <f t="shared" si="27"/>
        <v>-1.1455723277057845</v>
      </c>
      <c r="J159">
        <f t="shared" si="28"/>
        <v>1.1455723277057845</v>
      </c>
      <c r="K159">
        <f t="shared" si="29"/>
        <v>0.81359387431805885</v>
      </c>
      <c r="L159">
        <f t="shared" si="30"/>
        <v>0.18640612568194123</v>
      </c>
      <c r="M159">
        <f t="shared" si="31"/>
        <v>1.2291144655411568</v>
      </c>
      <c r="N159">
        <f t="shared" si="32"/>
        <v>5.364630568559039</v>
      </c>
    </row>
    <row r="160" spans="1:14" x14ac:dyDescent="0.25">
      <c r="A160" s="4">
        <f>IF('True_Odds_Calculator_2-way'!A161="","",'True_Odds_Calculator_2-way'!A161)</f>
        <v>1.35</v>
      </c>
      <c r="B160" s="4">
        <f>IF('True_Odds_Calculator_2-way'!B161="","",'True_Odds_Calculator_2-way'!B161)</f>
        <v>3.32</v>
      </c>
      <c r="C160" s="4">
        <f t="shared" si="22"/>
        <v>0.7407407407407407</v>
      </c>
      <c r="D160">
        <f t="shared" si="23"/>
        <v>0.30120481927710846</v>
      </c>
      <c r="E160">
        <f t="shared" si="24"/>
        <v>4.1945560017849104E-2</v>
      </c>
      <c r="F160">
        <f t="shared" si="25"/>
        <v>-0.18116912092815718</v>
      </c>
      <c r="G160">
        <v>0</v>
      </c>
      <c r="H160">
        <f t="shared" si="26"/>
        <v>0.22311468094600626</v>
      </c>
      <c r="I160">
        <f t="shared" si="27"/>
        <v>-1.109741904046188</v>
      </c>
      <c r="J160">
        <f t="shared" si="28"/>
        <v>1.109741904046188</v>
      </c>
      <c r="K160">
        <f t="shared" si="29"/>
        <v>0.72024851467740869</v>
      </c>
      <c r="L160">
        <f t="shared" si="30"/>
        <v>0.27975148532259136</v>
      </c>
      <c r="M160">
        <f t="shared" si="31"/>
        <v>1.388409666416166</v>
      </c>
      <c r="N160">
        <f t="shared" si="32"/>
        <v>3.5746012173871553</v>
      </c>
    </row>
    <row r="161" spans="1:14" x14ac:dyDescent="0.25">
      <c r="A161" s="4">
        <f>IF('True_Odds_Calculator_2-way'!A162="","",'True_Odds_Calculator_2-way'!A162)</f>
        <v>1.51</v>
      </c>
      <c r="B161" s="4">
        <f>IF('True_Odds_Calculator_2-way'!B162="","",'True_Odds_Calculator_2-way'!B162)</f>
        <v>2.67</v>
      </c>
      <c r="C161" s="4">
        <f t="shared" si="22"/>
        <v>0.66225165562913912</v>
      </c>
      <c r="D161">
        <f t="shared" si="23"/>
        <v>0.37453183520599254</v>
      </c>
      <c r="E161">
        <f t="shared" si="24"/>
        <v>3.678349083513166E-2</v>
      </c>
      <c r="F161">
        <f t="shared" si="25"/>
        <v>-0.21125083711585679</v>
      </c>
      <c r="G161">
        <v>0</v>
      </c>
      <c r="H161">
        <f t="shared" si="26"/>
        <v>0.24803432795098845</v>
      </c>
      <c r="I161">
        <f t="shared" si="27"/>
        <v>-1.0835692610757275</v>
      </c>
      <c r="J161">
        <f t="shared" si="28"/>
        <v>1.0835692610757275</v>
      </c>
      <c r="K161">
        <f t="shared" si="29"/>
        <v>0.64407246581189925</v>
      </c>
      <c r="L161">
        <f t="shared" si="30"/>
        <v>0.3559275341881008</v>
      </c>
      <c r="M161">
        <f t="shared" si="31"/>
        <v>1.5526203231486206</v>
      </c>
      <c r="N161">
        <f t="shared" si="32"/>
        <v>2.8095606659964649</v>
      </c>
    </row>
    <row r="162" spans="1:14" x14ac:dyDescent="0.25">
      <c r="A162" s="4">
        <f>IF('True_Odds_Calculator_2-way'!A163="","",'True_Odds_Calculator_2-way'!A163)</f>
        <v>1.68</v>
      </c>
      <c r="B162" s="4">
        <f>IF('True_Odds_Calculator_2-way'!B163="","",'True_Odds_Calculator_2-way'!B163)</f>
        <v>2.27</v>
      </c>
      <c r="C162" s="4">
        <f t="shared" si="22"/>
        <v>0.59523809523809523</v>
      </c>
      <c r="D162">
        <f t="shared" si="23"/>
        <v>0.44052863436123346</v>
      </c>
      <c r="E162">
        <f t="shared" si="24"/>
        <v>3.5766729599328695E-2</v>
      </c>
      <c r="F162">
        <f t="shared" si="25"/>
        <v>-0.22645269561569115</v>
      </c>
      <c r="G162">
        <v>0</v>
      </c>
      <c r="H162">
        <f t="shared" si="26"/>
        <v>0.2622194252150199</v>
      </c>
      <c r="I162">
        <f t="shared" si="27"/>
        <v>-1.0760778282064791</v>
      </c>
      <c r="J162">
        <f t="shared" si="28"/>
        <v>1.0760778282064791</v>
      </c>
      <c r="K162">
        <f t="shared" si="29"/>
        <v>0.57745625010319412</v>
      </c>
      <c r="L162">
        <f t="shared" si="30"/>
        <v>0.42254374989680582</v>
      </c>
      <c r="M162">
        <f t="shared" si="31"/>
        <v>1.7317329231804059</v>
      </c>
      <c r="N162">
        <f t="shared" si="32"/>
        <v>2.3666188418222287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2.46</v>
      </c>
      <c r="C163" s="4">
        <f t="shared" si="22"/>
        <v>0.62893081761006286</v>
      </c>
      <c r="D163">
        <f t="shared" si="23"/>
        <v>0.4065040650406504</v>
      </c>
      <c r="E163">
        <f t="shared" si="24"/>
        <v>3.5434882650713373E-2</v>
      </c>
      <c r="F163">
        <f t="shared" si="25"/>
        <v>-0.22022805133711709</v>
      </c>
      <c r="G163">
        <v>0</v>
      </c>
      <c r="H163">
        <f t="shared" si="26"/>
        <v>0.25566293398783041</v>
      </c>
      <c r="I163">
        <f t="shared" si="27"/>
        <v>-1.0774510935845931</v>
      </c>
      <c r="J163">
        <f t="shared" si="28"/>
        <v>1.0774510935845931</v>
      </c>
      <c r="K163">
        <f t="shared" si="29"/>
        <v>0.61136049193819697</v>
      </c>
      <c r="L163">
        <f t="shared" si="30"/>
        <v>0.38863950806180297</v>
      </c>
      <c r="M163">
        <f t="shared" si="31"/>
        <v>1.6356961452149104</v>
      </c>
      <c r="N163">
        <f t="shared" si="32"/>
        <v>2.5730785966335055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2.15</v>
      </c>
      <c r="C165" s="4">
        <f t="shared" si="22"/>
        <v>0.5714285714285714</v>
      </c>
      <c r="D165">
        <f t="shared" si="23"/>
        <v>0.46511627906976744</v>
      </c>
      <c r="E165">
        <f t="shared" si="24"/>
        <v>3.6544850498338777E-2</v>
      </c>
      <c r="F165">
        <f t="shared" si="25"/>
        <v>-0.22923588039867115</v>
      </c>
      <c r="G165">
        <v>0</v>
      </c>
      <c r="H165">
        <f t="shared" si="26"/>
        <v>0.26578073089700993</v>
      </c>
      <c r="I165">
        <f t="shared" si="27"/>
        <v>-1.0767638041163308</v>
      </c>
      <c r="J165">
        <f t="shared" si="28"/>
        <v>1.0767638041163308</v>
      </c>
      <c r="K165">
        <f t="shared" si="29"/>
        <v>0.5532280473741612</v>
      </c>
      <c r="L165">
        <f t="shared" si="30"/>
        <v>0.44677195262583885</v>
      </c>
      <c r="M165">
        <f t="shared" si="31"/>
        <v>1.8075728530872484</v>
      </c>
      <c r="N165">
        <f t="shared" si="32"/>
        <v>2.2382783747337802</v>
      </c>
    </row>
    <row r="166" spans="1:14" x14ac:dyDescent="0.25">
      <c r="A166" s="4">
        <f>IF('True_Odds_Calculator_2-way'!A167="","",'True_Odds_Calculator_2-way'!A167)</f>
        <v>2.4</v>
      </c>
      <c r="B166" s="4">
        <f>IF('True_Odds_Calculator_2-way'!B167="","",'True_Odds_Calculator_2-way'!B167)</f>
        <v>1.61</v>
      </c>
      <c r="C166" s="4">
        <f t="shared" si="22"/>
        <v>0.41666666666666669</v>
      </c>
      <c r="D166">
        <f t="shared" si="23"/>
        <v>0.6211180124223602</v>
      </c>
      <c r="E166">
        <f t="shared" si="24"/>
        <v>3.7784679089026829E-2</v>
      </c>
      <c r="F166">
        <f t="shared" si="25"/>
        <v>-0.22101449275362328</v>
      </c>
      <c r="G166">
        <v>0</v>
      </c>
      <c r="H166">
        <f t="shared" si="26"/>
        <v>0.25879917184265011</v>
      </c>
      <c r="I166">
        <f t="shared" si="27"/>
        <v>-1.0821091383745125</v>
      </c>
      <c r="J166">
        <f t="shared" si="28"/>
        <v>1.0821091383745125</v>
      </c>
      <c r="K166">
        <f t="shared" si="29"/>
        <v>0.39762177743270088</v>
      </c>
      <c r="L166">
        <f t="shared" si="30"/>
        <v>0.602378222567299</v>
      </c>
      <c r="M166">
        <f t="shared" si="31"/>
        <v>2.5149527937243179</v>
      </c>
      <c r="N166">
        <f t="shared" si="32"/>
        <v>1.660086574408453</v>
      </c>
    </row>
    <row r="167" spans="1:14" x14ac:dyDescent="0.25">
      <c r="A167" s="4">
        <f>IF('True_Odds_Calculator_2-way'!A168="","",'True_Odds_Calculator_2-way'!A168)</f>
        <v>2.38</v>
      </c>
      <c r="B167" s="4">
        <f>IF('True_Odds_Calculator_2-way'!B168="","",'True_Odds_Calculator_2-way'!B168)</f>
        <v>1.64</v>
      </c>
      <c r="C167" s="4">
        <f t="shared" si="22"/>
        <v>0.42016806722689076</v>
      </c>
      <c r="D167">
        <f t="shared" si="23"/>
        <v>0.6097560975609756</v>
      </c>
      <c r="E167">
        <f t="shared" si="24"/>
        <v>2.9924164787866303E-2</v>
      </c>
      <c r="F167">
        <f t="shared" si="25"/>
        <v>-0.22627587620414025</v>
      </c>
      <c r="G167">
        <v>0</v>
      </c>
      <c r="H167">
        <f t="shared" si="26"/>
        <v>0.25620004099200655</v>
      </c>
      <c r="I167">
        <f t="shared" si="27"/>
        <v>-1.0640706634484356</v>
      </c>
      <c r="J167">
        <f t="shared" si="28"/>
        <v>1.0640706634484356</v>
      </c>
      <c r="K167">
        <f t="shared" si="29"/>
        <v>0.40511785129413308</v>
      </c>
      <c r="L167">
        <f t="shared" si="30"/>
        <v>0.59488214870586709</v>
      </c>
      <c r="M167">
        <f t="shared" si="31"/>
        <v>2.468417515558841</v>
      </c>
      <c r="N167">
        <f t="shared" si="32"/>
        <v>1.6810052246069986</v>
      </c>
    </row>
    <row r="168" spans="1:14" x14ac:dyDescent="0.25">
      <c r="A168" s="4">
        <f>IF('True_Odds_Calculator_2-way'!A169="","",'True_Odds_Calculator_2-way'!A169)</f>
        <v>2.95</v>
      </c>
      <c r="B168" s="4">
        <f>IF('True_Odds_Calculator_2-way'!B169="","",'True_Odds_Calculator_2-way'!B169)</f>
        <v>1.44</v>
      </c>
      <c r="C168" s="4">
        <f t="shared" si="22"/>
        <v>0.33898305084745761</v>
      </c>
      <c r="D168">
        <f t="shared" si="23"/>
        <v>0.69444444444444442</v>
      </c>
      <c r="E168">
        <f t="shared" si="24"/>
        <v>3.3427495291902032E-2</v>
      </c>
      <c r="F168">
        <f t="shared" si="25"/>
        <v>-0.20197740112994356</v>
      </c>
      <c r="G168">
        <v>0</v>
      </c>
      <c r="H168">
        <f t="shared" si="26"/>
        <v>0.23540489642184556</v>
      </c>
      <c r="I168">
        <f t="shared" si="27"/>
        <v>-1.0795837927188261</v>
      </c>
      <c r="J168">
        <f t="shared" si="28"/>
        <v>1.0795837927188261</v>
      </c>
      <c r="K168">
        <f t="shared" si="29"/>
        <v>0.32204165175679</v>
      </c>
      <c r="L168">
        <f t="shared" si="30"/>
        <v>0.67795834824321011</v>
      </c>
      <c r="M168">
        <f t="shared" si="31"/>
        <v>3.105188395801711</v>
      </c>
      <c r="N168">
        <f t="shared" si="32"/>
        <v>1.4750168687962832</v>
      </c>
    </row>
    <row r="169" spans="1:14" x14ac:dyDescent="0.25">
      <c r="A169" s="4">
        <f>IF('True_Odds_Calculator_2-way'!A170="","",'True_Odds_Calculator_2-way'!A170)</f>
        <v>2.73</v>
      </c>
      <c r="B169" s="4">
        <f>IF('True_Odds_Calculator_2-way'!B170="","",'True_Odds_Calculator_2-way'!B170)</f>
        <v>1.51</v>
      </c>
      <c r="C169" s="4">
        <f t="shared" si="22"/>
        <v>0.36630036630036628</v>
      </c>
      <c r="D169">
        <f t="shared" si="23"/>
        <v>0.66225165562913912</v>
      </c>
      <c r="E169">
        <f t="shared" si="24"/>
        <v>2.8552021929505456E-2</v>
      </c>
      <c r="F169">
        <f t="shared" si="25"/>
        <v>-0.21403100211047221</v>
      </c>
      <c r="G169">
        <v>0</v>
      </c>
      <c r="H169">
        <f t="shared" si="26"/>
        <v>0.2425830240399777</v>
      </c>
      <c r="I169">
        <f t="shared" si="27"/>
        <v>-1.0646132337208565</v>
      </c>
      <c r="J169">
        <f t="shared" si="28"/>
        <v>1.0646132337208565</v>
      </c>
      <c r="K169">
        <f t="shared" si="29"/>
        <v>0.35189201320648461</v>
      </c>
      <c r="L169">
        <f t="shared" si="30"/>
        <v>0.64810798679351533</v>
      </c>
      <c r="M169">
        <f t="shared" si="31"/>
        <v>2.8417808943370817</v>
      </c>
      <c r="N169">
        <f t="shared" si="32"/>
        <v>1.5429527491976365</v>
      </c>
    </row>
    <row r="170" spans="1:14" x14ac:dyDescent="0.25">
      <c r="A170" s="4">
        <f>IF('True_Odds_Calculator_2-way'!A171="","",'True_Odds_Calculator_2-way'!A171)</f>
        <v>2.88</v>
      </c>
      <c r="B170" s="4">
        <f>IF('True_Odds_Calculator_2-way'!B171="","",'True_Odds_Calculator_2-way'!B171)</f>
        <v>1.44</v>
      </c>
      <c r="C170" s="4">
        <f t="shared" si="22"/>
        <v>0.34722222222222221</v>
      </c>
      <c r="D170">
        <f t="shared" si="23"/>
        <v>0.69444444444444442</v>
      </c>
      <c r="E170">
        <f t="shared" si="24"/>
        <v>4.1666666666666519E-2</v>
      </c>
      <c r="F170">
        <f t="shared" si="25"/>
        <v>-0.19945987654321007</v>
      </c>
      <c r="G170">
        <v>0</v>
      </c>
      <c r="H170">
        <f t="shared" si="26"/>
        <v>0.24112654320987653</v>
      </c>
      <c r="I170">
        <f t="shared" si="27"/>
        <v>-1.0994987428338556</v>
      </c>
      <c r="J170">
        <f t="shared" si="28"/>
        <v>1.0994987428338556</v>
      </c>
      <c r="K170">
        <f t="shared" si="29"/>
        <v>0.32604538893900414</v>
      </c>
      <c r="L170">
        <f t="shared" si="30"/>
        <v>0.67395461106099597</v>
      </c>
      <c r="M170">
        <f t="shared" si="31"/>
        <v>3.0670576365276485</v>
      </c>
      <c r="N170">
        <f t="shared" si="32"/>
        <v>1.4837794468468968</v>
      </c>
    </row>
    <row r="171" spans="1:14" x14ac:dyDescent="0.25">
      <c r="A171" s="4">
        <f>IF('True_Odds_Calculator_2-way'!A172="","",'True_Odds_Calculator_2-way'!A172)</f>
        <v>2.64</v>
      </c>
      <c r="B171" s="4">
        <f>IF('True_Odds_Calculator_2-way'!B172="","",'True_Odds_Calculator_2-way'!B172)</f>
        <v>1.51</v>
      </c>
      <c r="C171" s="4">
        <f t="shared" si="22"/>
        <v>0.37878787878787878</v>
      </c>
      <c r="D171">
        <f t="shared" si="23"/>
        <v>0.66225165562913912</v>
      </c>
      <c r="E171">
        <f t="shared" si="24"/>
        <v>4.1039534417017798E-2</v>
      </c>
      <c r="F171">
        <f t="shared" si="25"/>
        <v>-0.20981336544250462</v>
      </c>
      <c r="G171">
        <v>0</v>
      </c>
      <c r="H171">
        <f t="shared" si="26"/>
        <v>0.25085289985952242</v>
      </c>
      <c r="I171">
        <f t="shared" si="27"/>
        <v>-1.0934350421017383</v>
      </c>
      <c r="J171">
        <f t="shared" si="28"/>
        <v>1.0934350421017383</v>
      </c>
      <c r="K171">
        <f t="shared" si="29"/>
        <v>0.35800802585300368</v>
      </c>
      <c r="L171">
        <f t="shared" si="30"/>
        <v>0.64199197414699649</v>
      </c>
      <c r="M171">
        <f t="shared" si="31"/>
        <v>2.7932334690468505</v>
      </c>
      <c r="N171">
        <f t="shared" si="32"/>
        <v>1.5576518714718863</v>
      </c>
    </row>
    <row r="172" spans="1:14" x14ac:dyDescent="0.25">
      <c r="A172" s="4">
        <f>IF('True_Odds_Calculator_2-way'!A173="","",'True_Odds_Calculator_2-way'!A173)</f>
        <v>2.65</v>
      </c>
      <c r="B172" s="4">
        <f>IF('True_Odds_Calculator_2-way'!B173="","",'True_Odds_Calculator_2-way'!B173)</f>
        <v>1.51</v>
      </c>
      <c r="C172" s="4">
        <f t="shared" si="22"/>
        <v>0.37735849056603776</v>
      </c>
      <c r="D172">
        <f t="shared" si="23"/>
        <v>0.66225165562913912</v>
      </c>
      <c r="E172">
        <f t="shared" si="24"/>
        <v>3.9610146195176998E-2</v>
      </c>
      <c r="F172">
        <f t="shared" si="25"/>
        <v>-0.21029613894789434</v>
      </c>
      <c r="G172">
        <v>0</v>
      </c>
      <c r="H172">
        <f t="shared" si="26"/>
        <v>0.24990628514307139</v>
      </c>
      <c r="I172">
        <f t="shared" si="27"/>
        <v>-1.0901165669462149</v>
      </c>
      <c r="J172">
        <f t="shared" si="28"/>
        <v>1.0901165669462149</v>
      </c>
      <c r="K172">
        <f t="shared" si="29"/>
        <v>0.35730972902213964</v>
      </c>
      <c r="L172">
        <f t="shared" si="30"/>
        <v>0.64269027097786013</v>
      </c>
      <c r="M172">
        <f t="shared" si="31"/>
        <v>2.7986923354612547</v>
      </c>
      <c r="N172">
        <f t="shared" si="32"/>
        <v>1.5559594491425695</v>
      </c>
    </row>
    <row r="173" spans="1:14" x14ac:dyDescent="0.25">
      <c r="A173" s="4">
        <f>IF('True_Odds_Calculator_2-way'!A174="","",'True_Odds_Calculator_2-way'!A174)</f>
        <v>2.82</v>
      </c>
      <c r="B173" s="4">
        <f>IF('True_Odds_Calculator_2-way'!B174="","",'True_Odds_Calculator_2-way'!B174)</f>
        <v>1.46</v>
      </c>
      <c r="C173" s="4">
        <f t="shared" si="22"/>
        <v>0.3546099290780142</v>
      </c>
      <c r="D173">
        <f t="shared" si="23"/>
        <v>0.68493150684931503</v>
      </c>
      <c r="E173">
        <f t="shared" si="24"/>
        <v>3.9541435927329172E-2</v>
      </c>
      <c r="F173">
        <f t="shared" si="25"/>
        <v>-0.20334207713980379</v>
      </c>
      <c r="G173">
        <v>0</v>
      </c>
      <c r="H173">
        <f t="shared" si="26"/>
        <v>0.24288351306713299</v>
      </c>
      <c r="I173">
        <f t="shared" si="27"/>
        <v>-1.0929124924699354</v>
      </c>
      <c r="J173">
        <f t="shared" si="28"/>
        <v>1.0929124924699354</v>
      </c>
      <c r="K173">
        <f t="shared" si="29"/>
        <v>0.33454877845281611</v>
      </c>
      <c r="L173">
        <f t="shared" si="30"/>
        <v>0.66545122154718395</v>
      </c>
      <c r="M173">
        <f t="shared" si="31"/>
        <v>2.9891007362952826</v>
      </c>
      <c r="N173">
        <f t="shared" si="32"/>
        <v>1.50273974653617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2.2200000000000002</v>
      </c>
      <c r="C174" s="4">
        <f t="shared" si="22"/>
        <v>0.59523809523809523</v>
      </c>
      <c r="D174">
        <f t="shared" si="23"/>
        <v>0.4504504504504504</v>
      </c>
      <c r="E174">
        <f t="shared" si="24"/>
        <v>4.5688545688545634E-2</v>
      </c>
      <c r="F174">
        <f t="shared" si="25"/>
        <v>-0.22243672243672252</v>
      </c>
      <c r="G174">
        <v>0</v>
      </c>
      <c r="H174">
        <f t="shared" si="26"/>
        <v>0.2681252681252681</v>
      </c>
      <c r="I174">
        <f t="shared" si="27"/>
        <v>-1.0979071877276467</v>
      </c>
      <c r="J174">
        <f t="shared" si="28"/>
        <v>1.0979071877276467</v>
      </c>
      <c r="K174">
        <f t="shared" si="29"/>
        <v>0.57254851307619281</v>
      </c>
      <c r="L174">
        <f t="shared" si="30"/>
        <v>0.42745148692380741</v>
      </c>
      <c r="M174">
        <f t="shared" si="31"/>
        <v>1.7465768876547993</v>
      </c>
      <c r="N174">
        <f t="shared" si="32"/>
        <v>2.3394467690277296</v>
      </c>
    </row>
    <row r="175" spans="1:14" x14ac:dyDescent="0.25">
      <c r="A175" s="4">
        <f>IF('True_Odds_Calculator_2-way'!A176="","",'True_Odds_Calculator_2-way'!A176)</f>
        <v>1.81</v>
      </c>
      <c r="B175" s="4">
        <f>IF('True_Odds_Calculator_2-way'!B176="","",'True_Odds_Calculator_2-way'!B176)</f>
        <v>2.04</v>
      </c>
      <c r="C175" s="4">
        <f t="shared" si="22"/>
        <v>0.5524861878453039</v>
      </c>
      <c r="D175">
        <f t="shared" si="23"/>
        <v>0.49019607843137253</v>
      </c>
      <c r="E175">
        <f t="shared" si="24"/>
        <v>4.2682266276676373E-2</v>
      </c>
      <c r="F175">
        <f t="shared" si="25"/>
        <v>-0.22814429639259015</v>
      </c>
      <c r="G175">
        <v>0</v>
      </c>
      <c r="H175">
        <f t="shared" si="26"/>
        <v>0.27082656266926658</v>
      </c>
      <c r="I175">
        <f t="shared" si="27"/>
        <v>-1.0895340841010224</v>
      </c>
      <c r="J175">
        <f t="shared" si="28"/>
        <v>1.0895340841010224</v>
      </c>
      <c r="K175">
        <f t="shared" si="29"/>
        <v>0.53120211979695098</v>
      </c>
      <c r="L175">
        <f t="shared" si="30"/>
        <v>0.46879788020304902</v>
      </c>
      <c r="M175">
        <f t="shared" si="31"/>
        <v>1.8825226081218283</v>
      </c>
      <c r="N175">
        <f t="shared" si="32"/>
        <v>2.1331154474650633</v>
      </c>
    </row>
    <row r="176" spans="1:14" x14ac:dyDescent="0.25">
      <c r="A176" s="4">
        <f>IF('True_Odds_Calculator_2-way'!A177="","",'True_Odds_Calculator_2-way'!A177)</f>
        <v>2.0499999999999998</v>
      </c>
      <c r="B176" s="4">
        <f>IF('True_Odds_Calculator_2-way'!B177="","",'True_Odds_Calculator_2-way'!B177)</f>
        <v>1.81</v>
      </c>
      <c r="C176" s="4">
        <f t="shared" si="22"/>
        <v>0.48780487804878053</v>
      </c>
      <c r="D176">
        <f t="shared" si="23"/>
        <v>0.5524861878453039</v>
      </c>
      <c r="E176">
        <f t="shared" si="24"/>
        <v>4.0291065894084488E-2</v>
      </c>
      <c r="F176">
        <f t="shared" si="25"/>
        <v>-0.22921439159142964</v>
      </c>
      <c r="G176">
        <v>0</v>
      </c>
      <c r="H176">
        <f t="shared" si="26"/>
        <v>0.26950545748551413</v>
      </c>
      <c r="I176">
        <f t="shared" si="27"/>
        <v>-1.0843334143872594</v>
      </c>
      <c r="J176">
        <f t="shared" si="28"/>
        <v>1.0843334143872594</v>
      </c>
      <c r="K176">
        <f t="shared" si="29"/>
        <v>0.46760653723484941</v>
      </c>
      <c r="L176">
        <f t="shared" si="30"/>
        <v>0.53239346276515054</v>
      </c>
      <c r="M176">
        <f t="shared" si="31"/>
        <v>2.1385500851066221</v>
      </c>
      <c r="N176">
        <f t="shared" si="32"/>
        <v>1.8783100656536802</v>
      </c>
    </row>
    <row r="177" spans="1:14" x14ac:dyDescent="0.25">
      <c r="A177" s="4">
        <f>IF('True_Odds_Calculator_2-way'!A178="","",'True_Odds_Calculator_2-way'!A178)</f>
        <v>1.83</v>
      </c>
      <c r="B177" s="4">
        <f>IF('True_Odds_Calculator_2-way'!B178="","",'True_Odds_Calculator_2-way'!B178)</f>
        <v>2.0299999999999998</v>
      </c>
      <c r="C177" s="4">
        <f t="shared" si="22"/>
        <v>0.54644808743169393</v>
      </c>
      <c r="D177">
        <f t="shared" si="23"/>
        <v>0.49261083743842371</v>
      </c>
      <c r="E177">
        <f t="shared" si="24"/>
        <v>3.9058924870117639E-2</v>
      </c>
      <c r="F177">
        <f t="shared" si="25"/>
        <v>-0.23012732509623413</v>
      </c>
      <c r="G177">
        <v>0</v>
      </c>
      <c r="H177">
        <f t="shared" si="26"/>
        <v>0.26918624996635171</v>
      </c>
      <c r="I177">
        <f t="shared" si="27"/>
        <v>-1.0815393906387938</v>
      </c>
      <c r="J177">
        <f t="shared" si="28"/>
        <v>1.0815393906387938</v>
      </c>
      <c r="K177">
        <f t="shared" si="29"/>
        <v>0.52695987471447536</v>
      </c>
      <c r="L177">
        <f t="shared" si="30"/>
        <v>0.47304012528552486</v>
      </c>
      <c r="M177">
        <f t="shared" si="31"/>
        <v>1.8976776942301987</v>
      </c>
      <c r="N177">
        <f t="shared" si="32"/>
        <v>2.113985572357957</v>
      </c>
    </row>
    <row r="178" spans="1:14" x14ac:dyDescent="0.25">
      <c r="A178" s="4">
        <f>IF('True_Odds_Calculator_2-way'!A179="","",'True_Odds_Calculator_2-way'!A179)</f>
        <v>1.77</v>
      </c>
      <c r="B178" s="4">
        <f>IF('True_Odds_Calculator_2-way'!B179="","",'True_Odds_Calculator_2-way'!B179)</f>
        <v>2.09</v>
      </c>
      <c r="C178" s="4">
        <f t="shared" si="22"/>
        <v>0.56497175141242939</v>
      </c>
      <c r="D178">
        <f t="shared" si="23"/>
        <v>0.47846889952153115</v>
      </c>
      <c r="E178">
        <f t="shared" si="24"/>
        <v>4.3440650933960434E-2</v>
      </c>
      <c r="F178">
        <f t="shared" si="25"/>
        <v>-0.22688076122509671</v>
      </c>
      <c r="G178">
        <v>0</v>
      </c>
      <c r="H178">
        <f t="shared" si="26"/>
        <v>0.27032141215905714</v>
      </c>
      <c r="I178">
        <f t="shared" si="27"/>
        <v>-1.09154435611996</v>
      </c>
      <c r="J178">
        <f t="shared" si="28"/>
        <v>1.09154435611996</v>
      </c>
      <c r="K178">
        <f t="shared" si="29"/>
        <v>0.54333381846411721</v>
      </c>
      <c r="L178">
        <f t="shared" si="30"/>
        <v>0.4566661815358829</v>
      </c>
      <c r="M178">
        <f t="shared" si="31"/>
        <v>1.8404891542123691</v>
      </c>
      <c r="N178">
        <f t="shared" si="32"/>
        <v>2.189783348170756</v>
      </c>
    </row>
    <row r="179" spans="1:14" x14ac:dyDescent="0.25">
      <c r="A179" s="4">
        <f>IF('True_Odds_Calculator_2-way'!A180="","",'True_Odds_Calculator_2-way'!A180)</f>
        <v>1.59</v>
      </c>
      <c r="B179" s="4">
        <f>IF('True_Odds_Calculator_2-way'!B180="","",'True_Odds_Calculator_2-way'!B180)</f>
        <v>2.44</v>
      </c>
      <c r="C179" s="4">
        <f t="shared" si="22"/>
        <v>0.62893081761006286</v>
      </c>
      <c r="D179">
        <f t="shared" si="23"/>
        <v>0.4098360655737705</v>
      </c>
      <c r="E179">
        <f t="shared" si="24"/>
        <v>3.8766883183833478E-2</v>
      </c>
      <c r="F179">
        <f t="shared" si="25"/>
        <v>-0.21899164862356935</v>
      </c>
      <c r="G179">
        <v>0</v>
      </c>
      <c r="H179">
        <f t="shared" si="26"/>
        <v>0.25775853180740282</v>
      </c>
      <c r="I179">
        <f t="shared" si="27"/>
        <v>-1.0849075915068658</v>
      </c>
      <c r="J179">
        <f t="shared" si="28"/>
        <v>1.0849075915068658</v>
      </c>
      <c r="K179">
        <f t="shared" si="29"/>
        <v>0.60972060030090225</v>
      </c>
      <c r="L179">
        <f t="shared" si="30"/>
        <v>0.39027939969909758</v>
      </c>
      <c r="M179">
        <f t="shared" si="31"/>
        <v>1.6400954789890509</v>
      </c>
      <c r="N179">
        <f t="shared" si="32"/>
        <v>2.5622669317698867</v>
      </c>
    </row>
    <row r="180" spans="1:14" x14ac:dyDescent="0.25">
      <c r="A180" s="4">
        <f>IF('True_Odds_Calculator_2-way'!A181="","",'True_Odds_Calculator_2-way'!A181)</f>
        <v>2.56</v>
      </c>
      <c r="B180" s="4">
        <f>IF('True_Odds_Calculator_2-way'!B181="","",'True_Odds_Calculator_2-way'!B181)</f>
        <v>1.58</v>
      </c>
      <c r="C180" s="4">
        <f t="shared" si="22"/>
        <v>0.390625</v>
      </c>
      <c r="D180">
        <f t="shared" si="23"/>
        <v>0.63291139240506322</v>
      </c>
      <c r="E180">
        <f t="shared" si="24"/>
        <v>2.3536392405063111E-2</v>
      </c>
      <c r="F180">
        <f t="shared" si="25"/>
        <v>-0.22369462025316467</v>
      </c>
      <c r="G180">
        <v>0</v>
      </c>
      <c r="H180">
        <f t="shared" si="26"/>
        <v>0.24723101265822783</v>
      </c>
      <c r="I180">
        <f t="shared" si="27"/>
        <v>-1.0512928338279497</v>
      </c>
      <c r="J180">
        <f t="shared" si="28"/>
        <v>1.0512928338279497</v>
      </c>
      <c r="K180">
        <f t="shared" si="29"/>
        <v>0.37878546535462176</v>
      </c>
      <c r="L180">
        <f t="shared" si="30"/>
        <v>0.62121453464537835</v>
      </c>
      <c r="M180">
        <f t="shared" si="31"/>
        <v>2.640016820771601</v>
      </c>
      <c r="N180">
        <f t="shared" si="32"/>
        <v>1.6097498436202111</v>
      </c>
    </row>
    <row r="181" spans="1:14" x14ac:dyDescent="0.25">
      <c r="A181" s="4">
        <f>IF('True_Odds_Calculator_2-way'!A182="","",'True_Odds_Calculator_2-way'!A182)</f>
        <v>2.3199999999999998</v>
      </c>
      <c r="B181" s="4">
        <f>IF('True_Odds_Calculator_2-way'!B182="","",'True_Odds_Calculator_2-way'!B182)</f>
        <v>1.68</v>
      </c>
      <c r="C181" s="4">
        <f t="shared" si="22"/>
        <v>0.43103448275862072</v>
      </c>
      <c r="D181">
        <f t="shared" si="23"/>
        <v>0.59523809523809523</v>
      </c>
      <c r="E181">
        <f t="shared" si="24"/>
        <v>2.6272577996715896E-2</v>
      </c>
      <c r="F181">
        <f t="shared" si="25"/>
        <v>-0.23029556650246308</v>
      </c>
      <c r="G181">
        <v>0</v>
      </c>
      <c r="H181">
        <f t="shared" si="26"/>
        <v>0.25656814449917897</v>
      </c>
      <c r="I181">
        <f t="shared" si="27"/>
        <v>-1.0555008273018727</v>
      </c>
      <c r="J181">
        <f t="shared" si="28"/>
        <v>1.0555008273018727</v>
      </c>
      <c r="K181">
        <f t="shared" si="29"/>
        <v>0.41783991029087642</v>
      </c>
      <c r="L181">
        <f t="shared" si="30"/>
        <v>0.58216008970912358</v>
      </c>
      <c r="M181">
        <f t="shared" si="31"/>
        <v>2.3932610920384718</v>
      </c>
      <c r="N181">
        <f t="shared" si="32"/>
        <v>1.7177405625652735</v>
      </c>
    </row>
    <row r="182" spans="1:14" x14ac:dyDescent="0.25">
      <c r="A182" s="4">
        <f>IF('True_Odds_Calculator_2-way'!A183="","",'True_Odds_Calculator_2-way'!A183)</f>
        <v>2.56</v>
      </c>
      <c r="B182" s="4">
        <f>IF('True_Odds_Calculator_2-way'!B183="","",'True_Odds_Calculator_2-way'!B183)</f>
        <v>1.52</v>
      </c>
      <c r="C182" s="4">
        <f t="shared" si="22"/>
        <v>0.390625</v>
      </c>
      <c r="D182">
        <f t="shared" si="23"/>
        <v>0.65789473684210531</v>
      </c>
      <c r="E182">
        <f t="shared" si="24"/>
        <v>4.851973684210531E-2</v>
      </c>
      <c r="F182">
        <f t="shared" si="25"/>
        <v>-0.20847039473684204</v>
      </c>
      <c r="G182">
        <v>0</v>
      </c>
      <c r="H182">
        <f t="shared" si="26"/>
        <v>0.2569901315789474</v>
      </c>
      <c r="I182">
        <f t="shared" si="27"/>
        <v>-1.110288979210819</v>
      </c>
      <c r="J182">
        <f t="shared" si="28"/>
        <v>1.110288979210819</v>
      </c>
      <c r="K182">
        <f t="shared" si="29"/>
        <v>0.3660254037844386</v>
      </c>
      <c r="L182">
        <f t="shared" si="30"/>
        <v>0.63397459621556129</v>
      </c>
      <c r="M182">
        <f t="shared" si="31"/>
        <v>2.7320508075688776</v>
      </c>
      <c r="N182">
        <f t="shared" si="32"/>
        <v>1.577350269189626</v>
      </c>
    </row>
    <row r="183" spans="1:14" x14ac:dyDescent="0.25">
      <c r="A183" s="4">
        <f>IF('True_Odds_Calculator_2-way'!A184="","",'True_Odds_Calculator_2-way'!A184)</f>
        <v>1.82</v>
      </c>
      <c r="B183" s="4">
        <f>IF('True_Odds_Calculator_2-way'!B184="","",'True_Odds_Calculator_2-way'!B184)</f>
        <v>2.0499999999999998</v>
      </c>
      <c r="C183" s="4">
        <f t="shared" si="22"/>
        <v>0.54945054945054939</v>
      </c>
      <c r="D183">
        <f t="shared" si="23"/>
        <v>0.48780487804878053</v>
      </c>
      <c r="E183">
        <f t="shared" si="24"/>
        <v>3.7255427499329974E-2</v>
      </c>
      <c r="F183">
        <f t="shared" si="25"/>
        <v>-0.23076923076923073</v>
      </c>
      <c r="G183">
        <v>0</v>
      </c>
      <c r="H183">
        <f t="shared" si="26"/>
        <v>0.2680246582685607</v>
      </c>
      <c r="I183">
        <f t="shared" si="27"/>
        <v>-1.0777013435226059</v>
      </c>
      <c r="J183">
        <f t="shared" si="28"/>
        <v>1.0777013435226059</v>
      </c>
      <c r="K183">
        <f t="shared" si="29"/>
        <v>0.53086584011754934</v>
      </c>
      <c r="L183">
        <f t="shared" si="30"/>
        <v>0.46913415988245072</v>
      </c>
      <c r="M183">
        <f t="shared" si="31"/>
        <v>1.883715101688537</v>
      </c>
      <c r="N183">
        <f t="shared" si="32"/>
        <v>2.1315864106987359</v>
      </c>
    </row>
    <row r="184" spans="1:14" x14ac:dyDescent="0.25">
      <c r="A184" s="4">
        <f>IF('True_Odds_Calculator_2-way'!A185="","",'True_Odds_Calculator_2-way'!A185)</f>
        <v>2.2599999999999998</v>
      </c>
      <c r="B184" s="4">
        <f>IF('True_Odds_Calculator_2-way'!B185="","",'True_Odds_Calculator_2-way'!B185)</f>
        <v>1.64</v>
      </c>
      <c r="C184" s="4">
        <f t="shared" si="22"/>
        <v>0.44247787610619471</v>
      </c>
      <c r="D184">
        <f t="shared" si="23"/>
        <v>0.6097560975609756</v>
      </c>
      <c r="E184">
        <f t="shared" si="24"/>
        <v>5.2233973667170197E-2</v>
      </c>
      <c r="F184">
        <f t="shared" si="25"/>
        <v>-0.21756960932441194</v>
      </c>
      <c r="G184">
        <v>0</v>
      </c>
      <c r="H184">
        <f t="shared" si="26"/>
        <v>0.26980358299158214</v>
      </c>
      <c r="I184">
        <f t="shared" si="27"/>
        <v>-1.1135885079684347</v>
      </c>
      <c r="J184">
        <f t="shared" si="28"/>
        <v>1.1135885079684347</v>
      </c>
      <c r="K184">
        <f t="shared" si="29"/>
        <v>0.41612544004152574</v>
      </c>
      <c r="L184">
        <f t="shared" si="30"/>
        <v>0.58387455995847437</v>
      </c>
      <c r="M184">
        <f t="shared" si="31"/>
        <v>2.4031215200402278</v>
      </c>
      <c r="N184">
        <f t="shared" si="32"/>
        <v>1.7126966450997982</v>
      </c>
    </row>
    <row r="185" spans="1:14" x14ac:dyDescent="0.25">
      <c r="A185" s="4">
        <f>IF('True_Odds_Calculator_2-way'!A186="","",'True_Odds_Calculator_2-way'!A186)</f>
        <v>2.2799999999999998</v>
      </c>
      <c r="B185" s="4">
        <f>IF('True_Odds_Calculator_2-way'!B186="","",'True_Odds_Calculator_2-way'!B186)</f>
        <v>1.67</v>
      </c>
      <c r="C185" s="4">
        <f t="shared" si="22"/>
        <v>0.43859649122807021</v>
      </c>
      <c r="D185">
        <f t="shared" si="23"/>
        <v>0.5988023952095809</v>
      </c>
      <c r="E185">
        <f t="shared" si="24"/>
        <v>3.7398886437651102E-2</v>
      </c>
      <c r="F185">
        <f t="shared" si="25"/>
        <v>-0.22523374304023536</v>
      </c>
      <c r="G185">
        <v>0</v>
      </c>
      <c r="H185">
        <f t="shared" si="26"/>
        <v>0.2626326294778864</v>
      </c>
      <c r="I185">
        <f t="shared" si="27"/>
        <v>-1.0798355319767001</v>
      </c>
      <c r="J185">
        <f t="shared" si="28"/>
        <v>1.0798355319767001</v>
      </c>
      <c r="K185">
        <f t="shared" si="29"/>
        <v>0.41978188889052137</v>
      </c>
      <c r="L185">
        <f t="shared" si="30"/>
        <v>0.58021811110947863</v>
      </c>
      <c r="M185">
        <f t="shared" si="31"/>
        <v>2.382189480930176</v>
      </c>
      <c r="N185">
        <f t="shared" si="32"/>
        <v>1.7234898064243891</v>
      </c>
    </row>
    <row r="186" spans="1:14" x14ac:dyDescent="0.25">
      <c r="A186" s="4">
        <f>IF('True_Odds_Calculator_2-way'!A187="","",'True_Odds_Calculator_2-way'!A187)</f>
        <v>2.2200000000000002</v>
      </c>
      <c r="B186" s="4">
        <f>IF('True_Odds_Calculator_2-way'!B187="","",'True_Odds_Calculator_2-way'!B187)</f>
        <v>1.72</v>
      </c>
      <c r="C186" s="4">
        <f t="shared" si="22"/>
        <v>0.4504504504504504</v>
      </c>
      <c r="D186">
        <f t="shared" si="23"/>
        <v>0.58139534883720934</v>
      </c>
      <c r="E186">
        <f t="shared" si="24"/>
        <v>3.1845799287659737E-2</v>
      </c>
      <c r="F186">
        <f t="shared" si="25"/>
        <v>-0.23004399748585791</v>
      </c>
      <c r="G186">
        <v>0</v>
      </c>
      <c r="H186">
        <f t="shared" si="26"/>
        <v>0.2618897967735177</v>
      </c>
      <c r="I186">
        <f t="shared" si="27"/>
        <v>-1.0669739994407998</v>
      </c>
      <c r="J186">
        <f t="shared" si="28"/>
        <v>1.0669739994407998</v>
      </c>
      <c r="K186">
        <f t="shared" si="29"/>
        <v>0.43445992221759705</v>
      </c>
      <c r="L186">
        <f t="shared" si="30"/>
        <v>0.56554007778240289</v>
      </c>
      <c r="M186">
        <f t="shared" si="31"/>
        <v>2.3017082793177757</v>
      </c>
      <c r="N186">
        <f t="shared" si="32"/>
        <v>1.768221279597376</v>
      </c>
    </row>
    <row r="187" spans="1:14" x14ac:dyDescent="0.25">
      <c r="A187" s="4">
        <f>IF('True_Odds_Calculator_2-way'!A188="","",'True_Odds_Calculator_2-way'!A188)</f>
        <v>2.57</v>
      </c>
      <c r="B187" s="4">
        <f>IF('True_Odds_Calculator_2-way'!B188="","",'True_Odds_Calculator_2-way'!B188)</f>
        <v>1.54</v>
      </c>
      <c r="C187" s="4">
        <f t="shared" si="22"/>
        <v>0.38910505836575876</v>
      </c>
      <c r="D187">
        <f t="shared" si="23"/>
        <v>0.64935064935064934</v>
      </c>
      <c r="E187">
        <f t="shared" si="24"/>
        <v>3.845570771640805E-2</v>
      </c>
      <c r="F187">
        <f t="shared" si="25"/>
        <v>-0.21420991459901972</v>
      </c>
      <c r="G187">
        <v>0</v>
      </c>
      <c r="H187">
        <f t="shared" si="26"/>
        <v>0.25266562231542777</v>
      </c>
      <c r="I187">
        <f t="shared" si="27"/>
        <v>-1.0860586874184577</v>
      </c>
      <c r="J187">
        <f t="shared" si="28"/>
        <v>1.0860586874184577</v>
      </c>
      <c r="K187">
        <f t="shared" si="29"/>
        <v>0.36967044193530912</v>
      </c>
      <c r="L187">
        <f t="shared" si="30"/>
        <v>0.63032955806469082</v>
      </c>
      <c r="M187">
        <f t="shared" si="31"/>
        <v>2.7051121392469786</v>
      </c>
      <c r="N187">
        <f t="shared" si="32"/>
        <v>1.5864716912059673</v>
      </c>
    </row>
    <row r="188" spans="1:14" x14ac:dyDescent="0.25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2.1</v>
      </c>
      <c r="C188" s="4">
        <f t="shared" si="22"/>
        <v>0.61349693251533743</v>
      </c>
      <c r="D188">
        <f t="shared" si="23"/>
        <v>0.47619047619047616</v>
      </c>
      <c r="E188">
        <f t="shared" si="24"/>
        <v>8.9687408705813709E-2</v>
      </c>
      <c r="F188">
        <f t="shared" si="25"/>
        <v>-0.20245398773006129</v>
      </c>
      <c r="G188">
        <v>0</v>
      </c>
      <c r="H188">
        <f t="shared" si="26"/>
        <v>0.29214139643587494</v>
      </c>
      <c r="I188">
        <f t="shared" si="27"/>
        <v>-1.2012499502607454</v>
      </c>
      <c r="J188">
        <f t="shared" si="28"/>
        <v>1.2012499502607454</v>
      </c>
      <c r="K188">
        <f t="shared" si="29"/>
        <v>0.56922081801979474</v>
      </c>
      <c r="L188">
        <f t="shared" si="30"/>
        <v>0.43077918198020509</v>
      </c>
      <c r="M188">
        <f t="shared" si="31"/>
        <v>1.7567874686642695</v>
      </c>
      <c r="N188">
        <f t="shared" si="32"/>
        <v>2.3213749452868209</v>
      </c>
    </row>
    <row r="189" spans="1:14" x14ac:dyDescent="0.25">
      <c r="A189" s="4">
        <f>IF('True_Odds_Calculator_2-way'!A190="","",'True_Odds_Calculator_2-way'!A190)</f>
        <v>1.61</v>
      </c>
      <c r="B189" s="4">
        <f>IF('True_Odds_Calculator_2-way'!B190="","",'True_Odds_Calculator_2-way'!B190)</f>
        <v>2.41</v>
      </c>
      <c r="C189" s="4">
        <f t="shared" si="22"/>
        <v>0.6211180124223602</v>
      </c>
      <c r="D189">
        <f t="shared" si="23"/>
        <v>0.41493775933609955</v>
      </c>
      <c r="E189">
        <f t="shared" si="24"/>
        <v>3.6055771758459754E-2</v>
      </c>
      <c r="F189">
        <f t="shared" si="25"/>
        <v>-0.22166954459936605</v>
      </c>
      <c r="G189">
        <v>0</v>
      </c>
      <c r="H189">
        <f t="shared" si="26"/>
        <v>0.25772531635782581</v>
      </c>
      <c r="I189">
        <f t="shared" si="27"/>
        <v>-1.0782650440285155</v>
      </c>
      <c r="J189">
        <f t="shared" si="28"/>
        <v>1.0782650440285155</v>
      </c>
      <c r="K189">
        <f t="shared" si="29"/>
        <v>0.60323029453884203</v>
      </c>
      <c r="L189">
        <f t="shared" si="30"/>
        <v>0.39676970546115803</v>
      </c>
      <c r="M189">
        <f t="shared" si="31"/>
        <v>1.6577416768573945</v>
      </c>
      <c r="N189">
        <f t="shared" si="32"/>
        <v>2.5203537120802069</v>
      </c>
    </row>
    <row r="190" spans="1:14" x14ac:dyDescent="0.25">
      <c r="A190" s="4">
        <f>IF('True_Odds_Calculator_2-way'!A191="","",'True_Odds_Calculator_2-way'!A191)</f>
        <v>2.48</v>
      </c>
      <c r="B190" s="4">
        <f>IF('True_Odds_Calculator_2-way'!B191="","",'True_Odds_Calculator_2-way'!B191)</f>
        <v>1.59</v>
      </c>
      <c r="C190" s="4">
        <f t="shared" si="22"/>
        <v>0.40322580645161293</v>
      </c>
      <c r="D190">
        <f t="shared" si="23"/>
        <v>0.62893081761006286</v>
      </c>
      <c r="E190">
        <f t="shared" si="24"/>
        <v>3.2156624061675743E-2</v>
      </c>
      <c r="F190">
        <f t="shared" si="25"/>
        <v>-0.22144451207141413</v>
      </c>
      <c r="G190">
        <v>0</v>
      </c>
      <c r="H190">
        <f t="shared" si="26"/>
        <v>0.25360113613308988</v>
      </c>
      <c r="I190">
        <f t="shared" si="27"/>
        <v>-1.0701462561817374</v>
      </c>
      <c r="J190">
        <f t="shared" si="28"/>
        <v>1.0701462561817374</v>
      </c>
      <c r="K190">
        <f t="shared" si="29"/>
        <v>0.38702439426729596</v>
      </c>
      <c r="L190">
        <f t="shared" si="30"/>
        <v>0.61297560573270427</v>
      </c>
      <c r="M190">
        <f t="shared" si="31"/>
        <v>2.583816459148971</v>
      </c>
      <c r="N190">
        <f t="shared" si="32"/>
        <v>1.6313862911472248</v>
      </c>
    </row>
    <row r="191" spans="1:14" x14ac:dyDescent="0.25">
      <c r="A191" s="4">
        <f>IF('True_Odds_Calculator_2-way'!A192="","",'True_Odds_Calculator_2-way'!A192)</f>
        <v>1.85</v>
      </c>
      <c r="B191" s="4">
        <f>IF('True_Odds_Calculator_2-way'!B192="","",'True_Odds_Calculator_2-way'!B192)</f>
        <v>2.04</v>
      </c>
      <c r="C191" s="4">
        <f t="shared" si="22"/>
        <v>0.54054054054054046</v>
      </c>
      <c r="D191">
        <f t="shared" si="23"/>
        <v>0.49019607843137253</v>
      </c>
      <c r="E191">
        <f t="shared" si="24"/>
        <v>3.0736618971912932E-2</v>
      </c>
      <c r="F191">
        <f t="shared" si="25"/>
        <v>-0.23423423423423428</v>
      </c>
      <c r="G191">
        <v>0</v>
      </c>
      <c r="H191">
        <f t="shared" si="26"/>
        <v>0.26497085320614727</v>
      </c>
      <c r="I191">
        <f t="shared" si="27"/>
        <v>-1.0635890745287924</v>
      </c>
      <c r="J191">
        <f t="shared" si="28"/>
        <v>1.0635890745287924</v>
      </c>
      <c r="K191">
        <f t="shared" si="29"/>
        <v>0.52519609535024903</v>
      </c>
      <c r="L191">
        <f t="shared" si="30"/>
        <v>0.47480390464975097</v>
      </c>
      <c r="M191">
        <f t="shared" si="31"/>
        <v>1.904050713349474</v>
      </c>
      <c r="N191">
        <f t="shared" si="32"/>
        <v>2.1061326375099441</v>
      </c>
    </row>
    <row r="192" spans="1:14" x14ac:dyDescent="0.25">
      <c r="A192" s="4">
        <f>IF('True_Odds_Calculator_2-way'!A193="","",'True_Odds_Calculator_2-way'!A193)</f>
        <v>2.0499999999999998</v>
      </c>
      <c r="B192" s="4">
        <f>IF('True_Odds_Calculator_2-way'!B193="","",'True_Odds_Calculator_2-way'!B193)</f>
        <v>1.84</v>
      </c>
      <c r="C192" s="4">
        <f t="shared" si="22"/>
        <v>0.48780487804878053</v>
      </c>
      <c r="D192">
        <f t="shared" si="23"/>
        <v>0.54347826086956519</v>
      </c>
      <c r="E192">
        <f t="shared" si="24"/>
        <v>3.1283138918345665E-2</v>
      </c>
      <c r="F192">
        <f t="shared" si="25"/>
        <v>-0.23382820784729597</v>
      </c>
      <c r="G192">
        <v>0</v>
      </c>
      <c r="H192">
        <f t="shared" si="26"/>
        <v>0.26511134676564158</v>
      </c>
      <c r="I192">
        <f t="shared" si="27"/>
        <v>-1.0647942749998995</v>
      </c>
      <c r="J192">
        <f t="shared" si="28"/>
        <v>1.0647942749998995</v>
      </c>
      <c r="K192">
        <f t="shared" si="29"/>
        <v>0.47213595499957955</v>
      </c>
      <c r="L192">
        <f t="shared" si="30"/>
        <v>0.52786404500042072</v>
      </c>
      <c r="M192">
        <f t="shared" si="31"/>
        <v>2.118033988749894</v>
      </c>
      <c r="N192">
        <f t="shared" si="32"/>
        <v>1.8944271909999155</v>
      </c>
    </row>
    <row r="193" spans="1:14" x14ac:dyDescent="0.25">
      <c r="A193" s="4">
        <f>IF('True_Odds_Calculator_2-way'!A194="","",'True_Odds_Calculator_2-way'!A194)</f>
        <v>2.1</v>
      </c>
      <c r="B193" s="4">
        <f>IF('True_Odds_Calculator_2-way'!B194="","",'True_Odds_Calculator_2-way'!B194)</f>
        <v>1.79</v>
      </c>
      <c r="C193" s="4">
        <f t="shared" si="22"/>
        <v>0.47619047619047616</v>
      </c>
      <c r="D193">
        <f t="shared" si="23"/>
        <v>0.55865921787709494</v>
      </c>
      <c r="E193">
        <f t="shared" si="24"/>
        <v>3.4849694067571102E-2</v>
      </c>
      <c r="F193">
        <f t="shared" si="25"/>
        <v>-0.2311785049215217</v>
      </c>
      <c r="G193">
        <v>0</v>
      </c>
      <c r="H193">
        <f t="shared" si="26"/>
        <v>0.2660281989890928</v>
      </c>
      <c r="I193">
        <f t="shared" si="27"/>
        <v>-1.072729223145815</v>
      </c>
      <c r="J193">
        <f t="shared" si="28"/>
        <v>1.072729223145815</v>
      </c>
      <c r="K193">
        <f t="shared" si="29"/>
        <v>0.4587151448829464</v>
      </c>
      <c r="L193">
        <f t="shared" si="30"/>
        <v>0.5412848551170536</v>
      </c>
      <c r="M193">
        <f t="shared" si="31"/>
        <v>2.1800021454603971</v>
      </c>
      <c r="N193">
        <f t="shared" si="32"/>
        <v>1.8474560862851939</v>
      </c>
    </row>
    <row r="194" spans="1:14" x14ac:dyDescent="0.25">
      <c r="A194" s="4">
        <f>IF('True_Odds_Calculator_2-way'!A195="","",'True_Odds_Calculator_2-way'!A195)</f>
        <v>2.19</v>
      </c>
      <c r="B194" s="4">
        <f>IF('True_Odds_Calculator_2-way'!B195="","",'True_Odds_Calculator_2-way'!B195)</f>
        <v>1.74</v>
      </c>
      <c r="C194" s="4">
        <f t="shared" si="22"/>
        <v>0.45662100456621008</v>
      </c>
      <c r="D194">
        <f t="shared" si="23"/>
        <v>0.57471264367816088</v>
      </c>
      <c r="E194">
        <f t="shared" si="24"/>
        <v>3.1333648244370904E-2</v>
      </c>
      <c r="F194">
        <f t="shared" si="25"/>
        <v>-0.23109221644885325</v>
      </c>
      <c r="G194">
        <v>0</v>
      </c>
      <c r="H194">
        <f t="shared" si="26"/>
        <v>0.26242586469322415</v>
      </c>
      <c r="I194">
        <f t="shared" si="27"/>
        <v>-1.0656403571953759</v>
      </c>
      <c r="J194">
        <f t="shared" si="28"/>
        <v>1.0656403571953759</v>
      </c>
      <c r="K194">
        <f t="shared" si="29"/>
        <v>0.4408953301027736</v>
      </c>
      <c r="L194">
        <f t="shared" si="30"/>
        <v>0.5591046698972264</v>
      </c>
      <c r="M194">
        <f t="shared" si="31"/>
        <v>2.2681120250624973</v>
      </c>
      <c r="N194">
        <f t="shared" si="32"/>
        <v>1.7885738643245783</v>
      </c>
    </row>
    <row r="195" spans="1:14" x14ac:dyDescent="0.25">
      <c r="A195" s="4">
        <f>IF('True_Odds_Calculator_2-way'!A196="","",'True_Odds_Calculator_2-way'!A196)</f>
        <v>1.89</v>
      </c>
      <c r="B195" s="4">
        <f>IF('True_Odds_Calculator_2-way'!B196="","",'True_Odds_Calculator_2-way'!B196)</f>
        <v>1.99</v>
      </c>
      <c r="C195" s="4">
        <f t="shared" ref="C195:C258" si="33">1/A195</f>
        <v>0.52910052910052918</v>
      </c>
      <c r="D195">
        <f t="shared" ref="D195:D258" si="34">1/B195</f>
        <v>0.50251256281407031</v>
      </c>
      <c r="E195">
        <f t="shared" ref="E195:E258" si="35">C195+D195-1</f>
        <v>3.16130919145996E-2</v>
      </c>
      <c r="F195">
        <f t="shared" ref="F195:F258" si="36">C195+D195-(C195*D195)-1</f>
        <v>-0.23426657094998793</v>
      </c>
      <c r="G195">
        <v>0</v>
      </c>
      <c r="H195">
        <f t="shared" ref="H195:H258" si="37">C195*D195</f>
        <v>0.26587966286458753</v>
      </c>
      <c r="I195">
        <f t="shared" ref="I195:I258" si="38">((-4*F195*H195)^0.5)/(2*F195)</f>
        <v>-1.0653379535009888</v>
      </c>
      <c r="J195">
        <f t="shared" ref="J195:J258" si="39">(-((-4*F195*H195)^0.5))/(2*F195)</f>
        <v>1.0653379535009888</v>
      </c>
      <c r="K195">
        <f t="shared" ref="K195:K258" si="40">IF(A195="","",(C195/($J195+C195-($J195*C195))))</f>
        <v>0.51330729170279055</v>
      </c>
      <c r="L195">
        <f t="shared" ref="L195:L258" si="41">IF(B195="","",(D195/($J195+D195-($J195*D195))))</f>
        <v>0.48669270829720923</v>
      </c>
      <c r="M195">
        <f t="shared" ref="M195:M258" si="42">IF(A195="","",1/K195)</f>
        <v>1.9481507786158798</v>
      </c>
      <c r="N195">
        <f t="shared" ref="N195:N258" si="43">IF(B195="","",1/L195)</f>
        <v>2.0546845739659791</v>
      </c>
    </row>
    <row r="196" spans="1:14" x14ac:dyDescent="0.25">
      <c r="A196" s="4">
        <f>IF('True_Odds_Calculator_2-way'!A197="","",'True_Odds_Calculator_2-way'!A197)</f>
        <v>2.0699999999999998</v>
      </c>
      <c r="B196" s="4">
        <f>IF('True_Odds_Calculator_2-way'!B197="","",'True_Odds_Calculator_2-way'!B197)</f>
        <v>1.83</v>
      </c>
      <c r="C196" s="4">
        <f t="shared" si="33"/>
        <v>0.48309178743961356</v>
      </c>
      <c r="D196">
        <f t="shared" si="34"/>
        <v>0.54644808743169393</v>
      </c>
      <c r="E196">
        <f t="shared" si="35"/>
        <v>2.9539874871307603E-2</v>
      </c>
      <c r="F196">
        <f t="shared" si="36"/>
        <v>-0.23444470842902765</v>
      </c>
      <c r="G196">
        <v>0</v>
      </c>
      <c r="H196">
        <f t="shared" si="37"/>
        <v>0.26398458330033525</v>
      </c>
      <c r="I196">
        <f t="shared" si="38"/>
        <v>-1.0611311532512866</v>
      </c>
      <c r="J196">
        <f t="shared" si="39"/>
        <v>1.0611311532512866</v>
      </c>
      <c r="K196">
        <f t="shared" si="40"/>
        <v>0.46829407167694814</v>
      </c>
      <c r="L196">
        <f t="shared" si="41"/>
        <v>0.53170592832305175</v>
      </c>
      <c r="M196">
        <f t="shared" si="42"/>
        <v>2.1354103339788768</v>
      </c>
      <c r="N196">
        <f t="shared" si="43"/>
        <v>1.8807388571985679</v>
      </c>
    </row>
    <row r="197" spans="1:14" x14ac:dyDescent="0.25">
      <c r="A197" s="4">
        <f>IF('True_Odds_Calculator_2-way'!A198="","",'True_Odds_Calculator_2-way'!A198)</f>
        <v>2.23</v>
      </c>
      <c r="B197" s="4">
        <f>IF('True_Odds_Calculator_2-way'!B198="","",'True_Odds_Calculator_2-way'!B198)</f>
        <v>1.71</v>
      </c>
      <c r="C197" s="4">
        <f t="shared" si="33"/>
        <v>0.44843049327354262</v>
      </c>
      <c r="D197">
        <f t="shared" si="34"/>
        <v>0.58479532163742687</v>
      </c>
      <c r="E197">
        <f t="shared" si="35"/>
        <v>3.3225814910969431E-2</v>
      </c>
      <c r="F197">
        <f t="shared" si="36"/>
        <v>-0.22901423963496192</v>
      </c>
      <c r="G197">
        <v>0</v>
      </c>
      <c r="H197">
        <f t="shared" si="37"/>
        <v>0.26224005454593136</v>
      </c>
      <c r="I197">
        <f t="shared" si="38"/>
        <v>-1.070084984173661</v>
      </c>
      <c r="J197">
        <f t="shared" si="39"/>
        <v>1.070084984173661</v>
      </c>
      <c r="K197">
        <f t="shared" si="40"/>
        <v>0.43174080130549697</v>
      </c>
      <c r="L197">
        <f t="shared" si="41"/>
        <v>0.56825919869450314</v>
      </c>
      <c r="M197">
        <f t="shared" si="42"/>
        <v>2.3162045305336028</v>
      </c>
      <c r="N197">
        <f t="shared" si="43"/>
        <v>1.7597603387632996</v>
      </c>
    </row>
    <row r="198" spans="1:14" x14ac:dyDescent="0.25">
      <c r="A198" s="4">
        <f>IF('True_Odds_Calculator_2-way'!A199="","",'True_Odds_Calculator_2-way'!A199)</f>
        <v>1.99</v>
      </c>
      <c r="B198" s="4">
        <f>IF('True_Odds_Calculator_2-way'!B199="","",'True_Odds_Calculator_2-way'!B199)</f>
        <v>1.89</v>
      </c>
      <c r="C198" s="4">
        <f t="shared" si="33"/>
        <v>0.50251256281407031</v>
      </c>
      <c r="D198">
        <f t="shared" si="34"/>
        <v>0.52910052910052918</v>
      </c>
      <c r="E198">
        <f t="shared" si="35"/>
        <v>3.16130919145996E-2</v>
      </c>
      <c r="F198">
        <f t="shared" si="36"/>
        <v>-0.23426657094998793</v>
      </c>
      <c r="G198">
        <v>0</v>
      </c>
      <c r="H198">
        <f t="shared" si="37"/>
        <v>0.26587966286458753</v>
      </c>
      <c r="I198">
        <f t="shared" si="38"/>
        <v>-1.0653379535009888</v>
      </c>
      <c r="J198">
        <f t="shared" si="39"/>
        <v>1.0653379535009888</v>
      </c>
      <c r="K198">
        <f t="shared" si="40"/>
        <v>0.48669270829720923</v>
      </c>
      <c r="L198">
        <f t="shared" si="41"/>
        <v>0.51330729170279055</v>
      </c>
      <c r="M198">
        <f t="shared" si="42"/>
        <v>2.0546845739659791</v>
      </c>
      <c r="N198">
        <f t="shared" si="43"/>
        <v>1.9481507786158798</v>
      </c>
    </row>
    <row r="199" spans="1:14" x14ac:dyDescent="0.25">
      <c r="A199" s="4">
        <f>IF('True_Odds_Calculator_2-way'!A200="","",'True_Odds_Calculator_2-way'!A200)</f>
        <v>2</v>
      </c>
      <c r="B199" s="4">
        <f>IF('True_Odds_Calculator_2-way'!B200="","",'True_Odds_Calculator_2-way'!B200)</f>
        <v>1.89</v>
      </c>
      <c r="C199" s="4">
        <f t="shared" si="33"/>
        <v>0.5</v>
      </c>
      <c r="D199">
        <f t="shared" si="34"/>
        <v>0.52910052910052918</v>
      </c>
      <c r="E199">
        <f t="shared" si="35"/>
        <v>2.9100529100529293E-2</v>
      </c>
      <c r="F199">
        <f t="shared" si="36"/>
        <v>-0.23544973544973535</v>
      </c>
      <c r="G199">
        <v>0</v>
      </c>
      <c r="H199">
        <f t="shared" si="37"/>
        <v>0.26455026455026459</v>
      </c>
      <c r="I199">
        <f t="shared" si="38"/>
        <v>-1.0599978800063603</v>
      </c>
      <c r="J199">
        <f t="shared" si="39"/>
        <v>1.0599978800063603</v>
      </c>
      <c r="K199">
        <f t="shared" si="40"/>
        <v>0.48543739277873066</v>
      </c>
      <c r="L199">
        <f t="shared" si="41"/>
        <v>0.51456260722126923</v>
      </c>
      <c r="M199">
        <f t="shared" si="42"/>
        <v>2.0599978800063603</v>
      </c>
      <c r="N199">
        <f t="shared" si="43"/>
        <v>1.9433981132056606</v>
      </c>
    </row>
    <row r="200" spans="1:14" x14ac:dyDescent="0.25">
      <c r="A200" s="4">
        <f>IF('True_Odds_Calculator_2-way'!A201="","",'True_Odds_Calculator_2-way'!A201)</f>
        <v>2.14</v>
      </c>
      <c r="B200" s="4">
        <f>IF('True_Odds_Calculator_2-way'!B201="","",'True_Odds_Calculator_2-way'!B201)</f>
        <v>1.76</v>
      </c>
      <c r="C200" s="4">
        <f t="shared" si="33"/>
        <v>0.46728971962616822</v>
      </c>
      <c r="D200">
        <f t="shared" si="34"/>
        <v>0.56818181818181823</v>
      </c>
      <c r="E200">
        <f t="shared" si="35"/>
        <v>3.5471537807986397E-2</v>
      </c>
      <c r="F200">
        <f t="shared" si="36"/>
        <v>-0.23003398470688197</v>
      </c>
      <c r="G200">
        <v>0</v>
      </c>
      <c r="H200">
        <f t="shared" si="37"/>
        <v>0.26550552251486831</v>
      </c>
      <c r="I200">
        <f t="shared" si="38"/>
        <v>-1.0743376064838499</v>
      </c>
      <c r="J200">
        <f t="shared" si="39"/>
        <v>1.0743376064838499</v>
      </c>
      <c r="K200">
        <f t="shared" si="40"/>
        <v>0.4494897427831781</v>
      </c>
      <c r="L200">
        <f t="shared" si="41"/>
        <v>0.55051025721682212</v>
      </c>
      <c r="M200">
        <f t="shared" si="42"/>
        <v>2.2247448713915889</v>
      </c>
      <c r="N200">
        <f t="shared" si="43"/>
        <v>1.8164965809277254</v>
      </c>
    </row>
    <row r="201" spans="1:14" x14ac:dyDescent="0.25">
      <c r="A201" s="4">
        <f>IF('True_Odds_Calculator_2-way'!A202="","",'True_Odds_Calculator_2-way'!A202)</f>
        <v>2.0499999999999998</v>
      </c>
      <c r="B201" s="4">
        <f>IF('True_Odds_Calculator_2-way'!B202="","",'True_Odds_Calculator_2-way'!B202)</f>
        <v>1.85</v>
      </c>
      <c r="C201" s="4">
        <f t="shared" si="33"/>
        <v>0.48780487804878053</v>
      </c>
      <c r="D201">
        <f t="shared" si="34"/>
        <v>0.54054054054054046</v>
      </c>
      <c r="E201">
        <f t="shared" si="35"/>
        <v>2.8345418589321048E-2</v>
      </c>
      <c r="F201">
        <f t="shared" si="36"/>
        <v>-0.2353328938694792</v>
      </c>
      <c r="G201">
        <v>0</v>
      </c>
      <c r="H201">
        <f t="shared" si="37"/>
        <v>0.26367831245880025</v>
      </c>
      <c r="I201">
        <f t="shared" si="38"/>
        <v>-1.0585122480499263</v>
      </c>
      <c r="J201">
        <f t="shared" si="39"/>
        <v>1.0585122480499263</v>
      </c>
      <c r="K201">
        <f t="shared" si="40"/>
        <v>0.47361090692279612</v>
      </c>
      <c r="L201">
        <f t="shared" si="41"/>
        <v>0.52638909307720383</v>
      </c>
      <c r="M201">
        <f t="shared" si="42"/>
        <v>2.1114378604524222</v>
      </c>
      <c r="N201">
        <f t="shared" si="43"/>
        <v>1.8997354108424378</v>
      </c>
    </row>
    <row r="202" spans="1:14" x14ac:dyDescent="0.25">
      <c r="A202" s="4">
        <f>IF('True_Odds_Calculator_2-way'!A203="","",'True_Odds_Calculator_2-way'!A203)</f>
        <v>2.2400000000000002</v>
      </c>
      <c r="B202" s="4">
        <f>IF('True_Odds_Calculator_2-way'!B203="","",'True_Odds_Calculator_2-way'!B203)</f>
        <v>1.7</v>
      </c>
      <c r="C202" s="4">
        <f t="shared" si="33"/>
        <v>0.4464285714285714</v>
      </c>
      <c r="D202">
        <f t="shared" si="34"/>
        <v>0.58823529411764708</v>
      </c>
      <c r="E202">
        <f t="shared" si="35"/>
        <v>3.4663865546218364E-2</v>
      </c>
      <c r="F202">
        <f t="shared" si="36"/>
        <v>-0.22794117647058831</v>
      </c>
      <c r="G202">
        <v>0</v>
      </c>
      <c r="H202">
        <f t="shared" si="37"/>
        <v>0.26260504201680673</v>
      </c>
      <c r="I202">
        <f t="shared" si="38"/>
        <v>-1.0733469768527293</v>
      </c>
      <c r="J202">
        <f t="shared" si="39"/>
        <v>1.0733469768527293</v>
      </c>
      <c r="K202">
        <f t="shared" si="40"/>
        <v>0.42900958501512831</v>
      </c>
      <c r="L202">
        <f t="shared" si="41"/>
        <v>0.5709904149848718</v>
      </c>
      <c r="M202">
        <f t="shared" si="42"/>
        <v>2.3309502512973848</v>
      </c>
      <c r="N202">
        <f t="shared" si="43"/>
        <v>1.7513428837969105</v>
      </c>
    </row>
    <row r="203" spans="1:14" x14ac:dyDescent="0.25">
      <c r="A203" s="4">
        <f>IF('True_Odds_Calculator_2-way'!A204="","",'True_Odds_Calculator_2-way'!A204)</f>
        <v>1.63</v>
      </c>
      <c r="B203" s="4">
        <f>IF('True_Odds_Calculator_2-way'!B204="","",'True_Odds_Calculator_2-way'!B204)</f>
        <v>2.38</v>
      </c>
      <c r="C203" s="4">
        <f t="shared" si="33"/>
        <v>0.61349693251533743</v>
      </c>
      <c r="D203">
        <f t="shared" si="34"/>
        <v>0.42016806722689076</v>
      </c>
      <c r="E203">
        <f t="shared" si="35"/>
        <v>3.3664999742228252E-2</v>
      </c>
      <c r="F203">
        <f t="shared" si="36"/>
        <v>-0.22410682064236731</v>
      </c>
      <c r="G203">
        <v>0</v>
      </c>
      <c r="H203">
        <f t="shared" si="37"/>
        <v>0.25777182038459556</v>
      </c>
      <c r="I203">
        <f t="shared" si="38"/>
        <v>-1.0724824201463117</v>
      </c>
      <c r="J203">
        <f t="shared" si="39"/>
        <v>1.0724824201463117</v>
      </c>
      <c r="K203">
        <f t="shared" si="40"/>
        <v>0.59677837856639582</v>
      </c>
      <c r="L203">
        <f t="shared" si="41"/>
        <v>0.40322162143360418</v>
      </c>
      <c r="M203">
        <f t="shared" si="42"/>
        <v>1.6756639246921761</v>
      </c>
      <c r="N203">
        <f t="shared" si="43"/>
        <v>2.4800257398019103</v>
      </c>
    </row>
    <row r="204" spans="1:14" x14ac:dyDescent="0.25">
      <c r="A204" s="4">
        <f>IF('True_Odds_Calculator_2-way'!A205="","",'True_Odds_Calculator_2-way'!A205)</f>
        <v>1.88</v>
      </c>
      <c r="B204" s="4">
        <f>IF('True_Odds_Calculator_2-way'!B205="","",'True_Odds_Calculator_2-way'!B205)</f>
        <v>2.0099999999999998</v>
      </c>
      <c r="C204" s="4">
        <f t="shared" si="33"/>
        <v>0.53191489361702127</v>
      </c>
      <c r="D204">
        <f t="shared" si="34"/>
        <v>0.49751243781094534</v>
      </c>
      <c r="E204">
        <f t="shared" si="35"/>
        <v>2.9427331427966497E-2</v>
      </c>
      <c r="F204">
        <f t="shared" si="36"/>
        <v>-0.23520694400338749</v>
      </c>
      <c r="G204">
        <v>0</v>
      </c>
      <c r="H204">
        <f t="shared" si="37"/>
        <v>0.26463427543135393</v>
      </c>
      <c r="I204">
        <f t="shared" si="38"/>
        <v>-1.060713208766217</v>
      </c>
      <c r="J204">
        <f t="shared" si="39"/>
        <v>1.060713208766217</v>
      </c>
      <c r="K204">
        <f t="shared" si="40"/>
        <v>0.5172161542198922</v>
      </c>
      <c r="L204">
        <f t="shared" si="41"/>
        <v>0.48278384578010813</v>
      </c>
      <c r="M204">
        <f t="shared" si="42"/>
        <v>1.9334276237142709</v>
      </c>
      <c r="N204">
        <f t="shared" si="43"/>
        <v>2.0713203408538785</v>
      </c>
    </row>
    <row r="205" spans="1:14" x14ac:dyDescent="0.25">
      <c r="A205" s="4">
        <f>IF('True_Odds_Calculator_2-way'!A206="","",'True_Odds_Calculator_2-way'!A206)</f>
        <v>1.9</v>
      </c>
      <c r="B205" s="4">
        <f>IF('True_Odds_Calculator_2-way'!B206="","",'True_Odds_Calculator_2-way'!B206)</f>
        <v>1.99</v>
      </c>
      <c r="C205" s="4">
        <f t="shared" si="33"/>
        <v>0.52631578947368418</v>
      </c>
      <c r="D205">
        <f t="shared" si="34"/>
        <v>0.50251256281407031</v>
      </c>
      <c r="E205">
        <f t="shared" si="35"/>
        <v>2.8828352287754377E-2</v>
      </c>
      <c r="F205">
        <f t="shared" si="36"/>
        <v>-0.23565194393017741</v>
      </c>
      <c r="G205">
        <v>0</v>
      </c>
      <c r="H205">
        <f t="shared" si="37"/>
        <v>0.26448029621793173</v>
      </c>
      <c r="I205">
        <f t="shared" si="38"/>
        <v>-1.0594028769395465</v>
      </c>
      <c r="J205">
        <f t="shared" si="39"/>
        <v>1.0594028769395465</v>
      </c>
      <c r="K205">
        <f t="shared" si="40"/>
        <v>0.51191151829848447</v>
      </c>
      <c r="L205">
        <f t="shared" si="41"/>
        <v>0.48808848170151553</v>
      </c>
      <c r="M205">
        <f t="shared" si="42"/>
        <v>1.9534625892455926</v>
      </c>
      <c r="N205">
        <f t="shared" si="43"/>
        <v>2.0488088481701512</v>
      </c>
    </row>
    <row r="206" spans="1:14" x14ac:dyDescent="0.25">
      <c r="A206" s="4">
        <f>IF('True_Odds_Calculator_2-way'!A207="","",'True_Odds_Calculator_2-way'!A207)</f>
        <v>2</v>
      </c>
      <c r="B206" s="4">
        <f>IF('True_Odds_Calculator_2-way'!B207="","",'True_Odds_Calculator_2-way'!B207)</f>
        <v>1.89</v>
      </c>
      <c r="C206" s="4">
        <f t="shared" si="33"/>
        <v>0.5</v>
      </c>
      <c r="D206">
        <f t="shared" si="34"/>
        <v>0.52910052910052918</v>
      </c>
      <c r="E206">
        <f t="shared" si="35"/>
        <v>2.9100529100529293E-2</v>
      </c>
      <c r="F206">
        <f t="shared" si="36"/>
        <v>-0.23544973544973535</v>
      </c>
      <c r="G206">
        <v>0</v>
      </c>
      <c r="H206">
        <f t="shared" si="37"/>
        <v>0.26455026455026459</v>
      </c>
      <c r="I206">
        <f t="shared" si="38"/>
        <v>-1.0599978800063603</v>
      </c>
      <c r="J206">
        <f t="shared" si="39"/>
        <v>1.0599978800063603</v>
      </c>
      <c r="K206">
        <f t="shared" si="40"/>
        <v>0.48543739277873066</v>
      </c>
      <c r="L206">
        <f t="shared" si="41"/>
        <v>0.51456260722126923</v>
      </c>
      <c r="M206">
        <f t="shared" si="42"/>
        <v>2.0599978800063603</v>
      </c>
      <c r="N206">
        <f t="shared" si="43"/>
        <v>1.9433981132056606</v>
      </c>
    </row>
    <row r="207" spans="1:14" x14ac:dyDescent="0.25">
      <c r="A207" s="4">
        <f>IF('True_Odds_Calculator_2-way'!A208="","",'True_Odds_Calculator_2-way'!A208)</f>
        <v>2.15</v>
      </c>
      <c r="B207" s="4">
        <f>IF('True_Odds_Calculator_2-way'!B208="","",'True_Odds_Calculator_2-way'!B208)</f>
        <v>1.76</v>
      </c>
      <c r="C207" s="4">
        <f t="shared" si="33"/>
        <v>0.46511627906976744</v>
      </c>
      <c r="D207">
        <f t="shared" si="34"/>
        <v>0.56818181818181823</v>
      </c>
      <c r="E207">
        <f t="shared" si="35"/>
        <v>3.3298097251585723E-2</v>
      </c>
      <c r="F207">
        <f t="shared" si="36"/>
        <v>-0.23097251585623668</v>
      </c>
      <c r="G207">
        <v>0</v>
      </c>
      <c r="H207">
        <f t="shared" si="37"/>
        <v>0.26427061310782241</v>
      </c>
      <c r="I207">
        <f t="shared" si="38"/>
        <v>-1.0696563746013956</v>
      </c>
      <c r="J207">
        <f t="shared" si="39"/>
        <v>1.0696563746013956</v>
      </c>
      <c r="K207">
        <f t="shared" si="40"/>
        <v>0.44840941385030625</v>
      </c>
      <c r="L207">
        <f t="shared" si="41"/>
        <v>0.5515905861496937</v>
      </c>
      <c r="M207">
        <f t="shared" si="42"/>
        <v>2.2301048307916052</v>
      </c>
      <c r="N207">
        <f t="shared" si="43"/>
        <v>1.8129388446970602</v>
      </c>
    </row>
    <row r="208" spans="1:14" x14ac:dyDescent="0.25">
      <c r="A208" s="4">
        <f>IF('True_Odds_Calculator_2-way'!A209="","",'True_Odds_Calculator_2-way'!A209)</f>
        <v>1.81</v>
      </c>
      <c r="B208" s="4">
        <f>IF('True_Odds_Calculator_2-way'!B209="","",'True_Odds_Calculator_2-way'!B209)</f>
        <v>2.08</v>
      </c>
      <c r="C208" s="4">
        <f t="shared" si="33"/>
        <v>0.5524861878453039</v>
      </c>
      <c r="D208">
        <f t="shared" si="34"/>
        <v>0.48076923076923073</v>
      </c>
      <c r="E208">
        <f t="shared" si="35"/>
        <v>3.3255418614534626E-2</v>
      </c>
      <c r="F208">
        <f t="shared" si="36"/>
        <v>-0.23236294092647691</v>
      </c>
      <c r="G208">
        <v>0</v>
      </c>
      <c r="H208">
        <f t="shared" si="37"/>
        <v>0.26561835954101148</v>
      </c>
      <c r="I208">
        <f t="shared" si="38"/>
        <v>-1.0691671651659735</v>
      </c>
      <c r="J208">
        <f t="shared" si="39"/>
        <v>1.0691671651659735</v>
      </c>
      <c r="K208">
        <f t="shared" si="40"/>
        <v>0.5358983848622455</v>
      </c>
      <c r="L208">
        <f t="shared" si="41"/>
        <v>0.4641016151377545</v>
      </c>
      <c r="M208">
        <f t="shared" si="42"/>
        <v>1.8660254037844384</v>
      </c>
      <c r="N208">
        <f t="shared" si="43"/>
        <v>2.1547005383792519</v>
      </c>
    </row>
    <row r="209" spans="1:14" x14ac:dyDescent="0.25">
      <c r="A209" s="4">
        <f>IF('True_Odds_Calculator_2-way'!A210="","",'True_Odds_Calculator_2-way'!A210)</f>
        <v>2.0499999999999998</v>
      </c>
      <c r="B209" s="4">
        <f>IF('True_Odds_Calculator_2-way'!B210="","",'True_Odds_Calculator_2-way'!B210)</f>
        <v>1.85</v>
      </c>
      <c r="C209" s="4">
        <f t="shared" si="33"/>
        <v>0.48780487804878053</v>
      </c>
      <c r="D209">
        <f t="shared" si="34"/>
        <v>0.54054054054054046</v>
      </c>
      <c r="E209">
        <f t="shared" si="35"/>
        <v>2.8345418589321048E-2</v>
      </c>
      <c r="F209">
        <f t="shared" si="36"/>
        <v>-0.2353328938694792</v>
      </c>
      <c r="G209">
        <v>0</v>
      </c>
      <c r="H209">
        <f t="shared" si="37"/>
        <v>0.26367831245880025</v>
      </c>
      <c r="I209">
        <f t="shared" si="38"/>
        <v>-1.0585122480499263</v>
      </c>
      <c r="J209">
        <f t="shared" si="39"/>
        <v>1.0585122480499263</v>
      </c>
      <c r="K209">
        <f t="shared" si="40"/>
        <v>0.47361090692279612</v>
      </c>
      <c r="L209">
        <f t="shared" si="41"/>
        <v>0.52638909307720383</v>
      </c>
      <c r="M209">
        <f t="shared" si="42"/>
        <v>2.1114378604524222</v>
      </c>
      <c r="N209">
        <f t="shared" si="43"/>
        <v>1.8997354108424378</v>
      </c>
    </row>
    <row r="210" spans="1:14" x14ac:dyDescent="0.25">
      <c r="A210" s="4">
        <f>IF('True_Odds_Calculator_2-way'!A211="","",'True_Odds_Calculator_2-way'!A211)</f>
        <v>2</v>
      </c>
      <c r="B210" s="4">
        <f>IF('True_Odds_Calculator_2-way'!B211="","",'True_Odds_Calculator_2-way'!B211)</f>
        <v>1.89</v>
      </c>
      <c r="C210" s="4">
        <f t="shared" si="33"/>
        <v>0.5</v>
      </c>
      <c r="D210">
        <f t="shared" si="34"/>
        <v>0.52910052910052918</v>
      </c>
      <c r="E210">
        <f t="shared" si="35"/>
        <v>2.9100529100529293E-2</v>
      </c>
      <c r="F210">
        <f t="shared" si="36"/>
        <v>-0.23544973544973535</v>
      </c>
      <c r="G210">
        <v>0</v>
      </c>
      <c r="H210">
        <f t="shared" si="37"/>
        <v>0.26455026455026459</v>
      </c>
      <c r="I210">
        <f t="shared" si="38"/>
        <v>-1.0599978800063603</v>
      </c>
      <c r="J210">
        <f t="shared" si="39"/>
        <v>1.0599978800063603</v>
      </c>
      <c r="K210">
        <f t="shared" si="40"/>
        <v>0.48543739277873066</v>
      </c>
      <c r="L210">
        <f t="shared" si="41"/>
        <v>0.51456260722126923</v>
      </c>
      <c r="M210">
        <f t="shared" si="42"/>
        <v>2.0599978800063603</v>
      </c>
      <c r="N210">
        <f t="shared" si="43"/>
        <v>1.9433981132056606</v>
      </c>
    </row>
    <row r="211" spans="1:14" x14ac:dyDescent="0.25">
      <c r="A211" s="4">
        <f>IF('True_Odds_Calculator_2-way'!A212="","",'True_Odds_Calculator_2-way'!A212)</f>
        <v>1.97</v>
      </c>
      <c r="B211" s="4">
        <f>IF('True_Odds_Calculator_2-way'!B212="","",'True_Odds_Calculator_2-way'!B212)</f>
        <v>1.92</v>
      </c>
      <c r="C211" s="4">
        <f t="shared" si="33"/>
        <v>0.50761421319796951</v>
      </c>
      <c r="D211">
        <f t="shared" si="34"/>
        <v>0.52083333333333337</v>
      </c>
      <c r="E211">
        <f t="shared" si="35"/>
        <v>2.844754653130277E-2</v>
      </c>
      <c r="F211">
        <f t="shared" si="36"/>
        <v>-0.2359348561759731</v>
      </c>
      <c r="G211">
        <v>0</v>
      </c>
      <c r="H211">
        <f t="shared" si="37"/>
        <v>0.26438240270727581</v>
      </c>
      <c r="I211">
        <f t="shared" si="38"/>
        <v>-1.0585715534396718</v>
      </c>
      <c r="J211">
        <f t="shared" si="39"/>
        <v>1.0585715534396718</v>
      </c>
      <c r="K211">
        <f t="shared" si="40"/>
        <v>0.49338508579127022</v>
      </c>
      <c r="L211">
        <f t="shared" si="41"/>
        <v>0.50661491420873006</v>
      </c>
      <c r="M211">
        <f t="shared" si="42"/>
        <v>2.0268144068364817</v>
      </c>
      <c r="N211">
        <f t="shared" si="43"/>
        <v>1.9738858291644976</v>
      </c>
    </row>
    <row r="212" spans="1:14" x14ac:dyDescent="0.25">
      <c r="A212" s="4">
        <f>IF('True_Odds_Calculator_2-way'!A213="","",'True_Odds_Calculator_2-way'!A213)</f>
        <v>2</v>
      </c>
      <c r="B212" s="4">
        <f>IF('True_Odds_Calculator_2-way'!B213="","",'True_Odds_Calculator_2-way'!B213)</f>
        <v>1.89</v>
      </c>
      <c r="C212" s="4">
        <f t="shared" si="33"/>
        <v>0.5</v>
      </c>
      <c r="D212">
        <f t="shared" si="34"/>
        <v>0.52910052910052918</v>
      </c>
      <c r="E212">
        <f t="shared" si="35"/>
        <v>2.9100529100529293E-2</v>
      </c>
      <c r="F212">
        <f t="shared" si="36"/>
        <v>-0.23544973544973535</v>
      </c>
      <c r="G212">
        <v>0</v>
      </c>
      <c r="H212">
        <f t="shared" si="37"/>
        <v>0.26455026455026459</v>
      </c>
      <c r="I212">
        <f t="shared" si="38"/>
        <v>-1.0599978800063603</v>
      </c>
      <c r="J212">
        <f t="shared" si="39"/>
        <v>1.0599978800063603</v>
      </c>
      <c r="K212">
        <f t="shared" si="40"/>
        <v>0.48543739277873066</v>
      </c>
      <c r="L212">
        <f t="shared" si="41"/>
        <v>0.51456260722126923</v>
      </c>
      <c r="M212">
        <f t="shared" si="42"/>
        <v>2.0599978800063603</v>
      </c>
      <c r="N212">
        <f t="shared" si="43"/>
        <v>1.9433981132056606</v>
      </c>
    </row>
    <row r="213" spans="1:14" x14ac:dyDescent="0.25">
      <c r="A213" s="4">
        <f>IF('True_Odds_Calculator_2-way'!A214="","",'True_Odds_Calculator_2-way'!A214)</f>
        <v>2.17</v>
      </c>
      <c r="B213" s="4">
        <f>IF('True_Odds_Calculator_2-way'!B214="","",'True_Odds_Calculator_2-way'!B214)</f>
        <v>1.75</v>
      </c>
      <c r="C213" s="4">
        <f t="shared" si="33"/>
        <v>0.46082949308755761</v>
      </c>
      <c r="D213">
        <f t="shared" si="34"/>
        <v>0.5714285714285714</v>
      </c>
      <c r="E213">
        <f t="shared" si="35"/>
        <v>3.2258064516129004E-2</v>
      </c>
      <c r="F213">
        <f t="shared" si="36"/>
        <v>-0.23107307439104674</v>
      </c>
      <c r="G213">
        <v>0</v>
      </c>
      <c r="H213">
        <f t="shared" si="37"/>
        <v>0.26333113890717574</v>
      </c>
      <c r="I213">
        <f t="shared" si="38"/>
        <v>-1.0675210253672476</v>
      </c>
      <c r="J213">
        <f t="shared" si="39"/>
        <v>1.0675210253672476</v>
      </c>
      <c r="K213">
        <f t="shared" si="40"/>
        <v>0.44464214228514221</v>
      </c>
      <c r="L213">
        <f t="shared" si="41"/>
        <v>0.55535785771485779</v>
      </c>
      <c r="M213">
        <f t="shared" si="42"/>
        <v>2.2489995996796797</v>
      </c>
      <c r="N213">
        <f t="shared" si="43"/>
        <v>1.8006407690254356</v>
      </c>
    </row>
    <row r="214" spans="1:14" x14ac:dyDescent="0.25">
      <c r="A214" s="4">
        <f>IF('True_Odds_Calculator_2-way'!A215="","",'True_Odds_Calculator_2-way'!A215)</f>
        <v>2.11</v>
      </c>
      <c r="B214" s="4">
        <f>IF('True_Odds_Calculator_2-way'!B215="","",'True_Odds_Calculator_2-way'!B215)</f>
        <v>1.79</v>
      </c>
      <c r="C214" s="4">
        <f t="shared" si="33"/>
        <v>0.47393364928909953</v>
      </c>
      <c r="D214">
        <f t="shared" si="34"/>
        <v>0.55865921787709494</v>
      </c>
      <c r="E214">
        <f t="shared" si="35"/>
        <v>3.2592867166194583E-2</v>
      </c>
      <c r="F214">
        <f t="shared" si="36"/>
        <v>-0.23217453467129112</v>
      </c>
      <c r="G214">
        <v>0</v>
      </c>
      <c r="H214">
        <f t="shared" si="37"/>
        <v>0.26476740183748576</v>
      </c>
      <c r="I214">
        <f t="shared" si="38"/>
        <v>-1.0678861770883312</v>
      </c>
      <c r="J214">
        <f t="shared" si="39"/>
        <v>1.0678861770883312</v>
      </c>
      <c r="K214">
        <f t="shared" si="40"/>
        <v>0.45759183965236705</v>
      </c>
      <c r="L214">
        <f t="shared" si="41"/>
        <v>0.54240816034763273</v>
      </c>
      <c r="M214">
        <f t="shared" si="42"/>
        <v>2.1853536565680476</v>
      </c>
      <c r="N214">
        <f t="shared" si="43"/>
        <v>1.8436300798997822</v>
      </c>
    </row>
    <row r="215" spans="1:14" x14ac:dyDescent="0.25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33"/>
        <v>0.47619047619047616</v>
      </c>
      <c r="D215">
        <f t="shared" si="34"/>
        <v>0.55865921787709494</v>
      </c>
      <c r="E215">
        <f t="shared" si="35"/>
        <v>3.4849694067571102E-2</v>
      </c>
      <c r="F215">
        <f t="shared" si="36"/>
        <v>-0.2311785049215217</v>
      </c>
      <c r="G215">
        <v>0</v>
      </c>
      <c r="H215">
        <f t="shared" si="37"/>
        <v>0.2660281989890928</v>
      </c>
      <c r="I215">
        <f t="shared" si="38"/>
        <v>-1.072729223145815</v>
      </c>
      <c r="J215">
        <f t="shared" si="39"/>
        <v>1.072729223145815</v>
      </c>
      <c r="K215">
        <f t="shared" si="40"/>
        <v>0.4587151448829464</v>
      </c>
      <c r="L215">
        <f t="shared" si="41"/>
        <v>0.5412848551170536</v>
      </c>
      <c r="M215">
        <f t="shared" si="42"/>
        <v>2.1800021454603971</v>
      </c>
      <c r="N215">
        <f t="shared" si="43"/>
        <v>1.8474560862851939</v>
      </c>
    </row>
    <row r="216" spans="1:14" x14ac:dyDescent="0.25">
      <c r="A216" s="4">
        <f>IF('True_Odds_Calculator_2-way'!A217="","",'True_Odds_Calculator_2-way'!A217)</f>
        <v>2.25</v>
      </c>
      <c r="B216" s="4">
        <f>IF('True_Odds_Calculator_2-way'!B217="","",'True_Odds_Calculator_2-way'!B217)</f>
        <v>1.69</v>
      </c>
      <c r="C216" s="4">
        <f t="shared" si="33"/>
        <v>0.44444444444444442</v>
      </c>
      <c r="D216">
        <f t="shared" si="34"/>
        <v>0.59171597633136097</v>
      </c>
      <c r="E216">
        <f t="shared" si="35"/>
        <v>3.6160420775805502E-2</v>
      </c>
      <c r="F216">
        <f t="shared" si="36"/>
        <v>-0.22682445759368819</v>
      </c>
      <c r="G216">
        <v>0</v>
      </c>
      <c r="H216">
        <f t="shared" si="37"/>
        <v>0.26298487836949375</v>
      </c>
      <c r="I216">
        <f t="shared" si="38"/>
        <v>-1.0767638041163314</v>
      </c>
      <c r="J216">
        <f t="shared" si="39"/>
        <v>1.0767638041163314</v>
      </c>
      <c r="K216">
        <f t="shared" si="40"/>
        <v>0.42626568044702751</v>
      </c>
      <c r="L216">
        <f t="shared" si="41"/>
        <v>0.57373431955297227</v>
      </c>
      <c r="M216">
        <f t="shared" si="42"/>
        <v>2.3459547551454145</v>
      </c>
      <c r="N216">
        <f t="shared" si="43"/>
        <v>1.7429670248402687</v>
      </c>
    </row>
    <row r="217" spans="1:14" x14ac:dyDescent="0.25">
      <c r="A217" s="4">
        <f>IF('True_Odds_Calculator_2-way'!A218="","",'True_Odds_Calculator_2-way'!A218)</f>
        <v>1.93</v>
      </c>
      <c r="B217" s="4">
        <f>IF('True_Odds_Calculator_2-way'!B218="","",'True_Odds_Calculator_2-way'!B218)</f>
        <v>1.96</v>
      </c>
      <c r="C217" s="4">
        <f t="shared" si="33"/>
        <v>0.5181347150259068</v>
      </c>
      <c r="D217">
        <f t="shared" si="34"/>
        <v>0.51020408163265307</v>
      </c>
      <c r="E217">
        <f t="shared" si="35"/>
        <v>2.8338796658559762E-2</v>
      </c>
      <c r="F217">
        <f t="shared" si="36"/>
        <v>-0.23601564978322942</v>
      </c>
      <c r="G217">
        <v>0</v>
      </c>
      <c r="H217">
        <f t="shared" si="37"/>
        <v>0.26435444644178918</v>
      </c>
      <c r="I217">
        <f t="shared" si="38"/>
        <v>-1.0583343916682539</v>
      </c>
      <c r="J217">
        <f t="shared" si="39"/>
        <v>1.0583343916682539</v>
      </c>
      <c r="K217">
        <f t="shared" si="40"/>
        <v>0.50396850395275605</v>
      </c>
      <c r="L217">
        <f t="shared" si="41"/>
        <v>0.49603149604724417</v>
      </c>
      <c r="M217">
        <f t="shared" si="42"/>
        <v>1.9842509842514759</v>
      </c>
      <c r="N217">
        <f t="shared" si="43"/>
        <v>2.0160010160015238</v>
      </c>
    </row>
    <row r="218" spans="1:14" x14ac:dyDescent="0.25">
      <c r="A218" s="4">
        <f>IF('True_Odds_Calculator_2-way'!A219="","",'True_Odds_Calculator_2-way'!A219)</f>
        <v>2.37</v>
      </c>
      <c r="B218" s="4">
        <f>IF('True_Odds_Calculator_2-way'!B219="","",'True_Odds_Calculator_2-way'!B219)</f>
        <v>1.63</v>
      </c>
      <c r="C218" s="4">
        <f t="shared" si="33"/>
        <v>0.42194092827004215</v>
      </c>
      <c r="D218">
        <f t="shared" si="34"/>
        <v>0.61349693251533743</v>
      </c>
      <c r="E218">
        <f t="shared" si="35"/>
        <v>3.5437860785379582E-2</v>
      </c>
      <c r="F218">
        <f t="shared" si="36"/>
        <v>-0.22342160441096537</v>
      </c>
      <c r="G218">
        <v>0</v>
      </c>
      <c r="H218">
        <f t="shared" si="37"/>
        <v>0.2588594651963449</v>
      </c>
      <c r="I218">
        <f t="shared" si="38"/>
        <v>-1.0763894728677108</v>
      </c>
      <c r="J218">
        <f t="shared" si="39"/>
        <v>1.0763894728677108</v>
      </c>
      <c r="K218">
        <f t="shared" si="40"/>
        <v>0.40409696490827207</v>
      </c>
      <c r="L218">
        <f t="shared" si="41"/>
        <v>0.59590303509172793</v>
      </c>
      <c r="M218">
        <f t="shared" si="42"/>
        <v>2.4746535778287639</v>
      </c>
      <c r="N218">
        <f t="shared" si="43"/>
        <v>1.6781253679066579</v>
      </c>
    </row>
    <row r="219" spans="1:14" x14ac:dyDescent="0.25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1.69</v>
      </c>
      <c r="C219" s="4">
        <f t="shared" si="33"/>
        <v>0.44247787610619471</v>
      </c>
      <c r="D219">
        <f t="shared" si="34"/>
        <v>0.59171597633136097</v>
      </c>
      <c r="E219">
        <f t="shared" si="35"/>
        <v>3.4193852437555794E-2</v>
      </c>
      <c r="F219">
        <f t="shared" si="36"/>
        <v>-0.22762737602764815</v>
      </c>
      <c r="G219">
        <v>0</v>
      </c>
      <c r="H219">
        <f t="shared" si="37"/>
        <v>0.261821228465204</v>
      </c>
      <c r="I219">
        <f t="shared" si="38"/>
        <v>-1.0724824201463119</v>
      </c>
      <c r="J219">
        <f t="shared" si="39"/>
        <v>1.0724824201463119</v>
      </c>
      <c r="K219">
        <f t="shared" si="40"/>
        <v>0.42529160714947917</v>
      </c>
      <c r="L219">
        <f t="shared" si="41"/>
        <v>0.57470839285052078</v>
      </c>
      <c r="M219">
        <f t="shared" si="42"/>
        <v>2.351327849384353</v>
      </c>
      <c r="N219">
        <f t="shared" si="43"/>
        <v>1.7400128699009547</v>
      </c>
    </row>
    <row r="220" spans="1:14" x14ac:dyDescent="0.25">
      <c r="A220" s="4">
        <f>IF('True_Odds_Calculator_2-way'!A221="","",'True_Odds_Calculator_2-way'!A221)</f>
        <v>1.88</v>
      </c>
      <c r="B220" s="4">
        <f>IF('True_Odds_Calculator_2-way'!B221="","",'True_Odds_Calculator_2-way'!B221)</f>
        <v>1.99</v>
      </c>
      <c r="C220" s="4">
        <f t="shared" si="33"/>
        <v>0.53191489361702127</v>
      </c>
      <c r="D220">
        <f t="shared" si="34"/>
        <v>0.50251256281407031</v>
      </c>
      <c r="E220">
        <f t="shared" si="35"/>
        <v>3.4427456431091574E-2</v>
      </c>
      <c r="F220">
        <f t="shared" si="36"/>
        <v>-0.23286645995937127</v>
      </c>
      <c r="G220">
        <v>0</v>
      </c>
      <c r="H220">
        <f t="shared" si="37"/>
        <v>0.2672939163904629</v>
      </c>
      <c r="I220">
        <f t="shared" si="38"/>
        <v>-1.0713739108887084</v>
      </c>
      <c r="J220">
        <f t="shared" si="39"/>
        <v>1.0713739108887084</v>
      </c>
      <c r="K220">
        <f t="shared" si="40"/>
        <v>0.51471862576142968</v>
      </c>
      <c r="L220">
        <f t="shared" si="41"/>
        <v>0.48528137423857021</v>
      </c>
      <c r="M220">
        <f t="shared" si="42"/>
        <v>1.9428090415820634</v>
      </c>
      <c r="N220">
        <f t="shared" si="43"/>
        <v>2.0606601717798219</v>
      </c>
    </row>
    <row r="221" spans="1:14" x14ac:dyDescent="0.25">
      <c r="A221" s="4">
        <f>IF('True_Odds_Calculator_2-way'!A222="","",'True_Odds_Calculator_2-way'!A222)</f>
        <v>1.82</v>
      </c>
      <c r="B221" s="4">
        <f>IF('True_Odds_Calculator_2-way'!B222="","",'True_Odds_Calculator_2-way'!B222)</f>
        <v>2.0499999999999998</v>
      </c>
      <c r="C221" s="4">
        <f t="shared" si="33"/>
        <v>0.54945054945054939</v>
      </c>
      <c r="D221">
        <f t="shared" si="34"/>
        <v>0.48780487804878053</v>
      </c>
      <c r="E221">
        <f t="shared" si="35"/>
        <v>3.7255427499329974E-2</v>
      </c>
      <c r="F221">
        <f t="shared" si="36"/>
        <v>-0.23076923076923073</v>
      </c>
      <c r="G221">
        <v>0</v>
      </c>
      <c r="H221">
        <f t="shared" si="37"/>
        <v>0.2680246582685607</v>
      </c>
      <c r="I221">
        <f t="shared" si="38"/>
        <v>-1.0777013435226059</v>
      </c>
      <c r="J221">
        <f t="shared" si="39"/>
        <v>1.0777013435226059</v>
      </c>
      <c r="K221">
        <f t="shared" si="40"/>
        <v>0.53086584011754934</v>
      </c>
      <c r="L221">
        <f t="shared" si="41"/>
        <v>0.46913415988245072</v>
      </c>
      <c r="M221">
        <f t="shared" si="42"/>
        <v>1.883715101688537</v>
      </c>
      <c r="N221">
        <f t="shared" si="43"/>
        <v>2.1315864106987359</v>
      </c>
    </row>
    <row r="222" spans="1:14" x14ac:dyDescent="0.25">
      <c r="A222" s="4">
        <f>IF('True_Odds_Calculator_2-way'!A223="","",'True_Odds_Calculator_2-way'!A223)</f>
        <v>2.2799999999999998</v>
      </c>
      <c r="B222" s="4">
        <f>IF('True_Odds_Calculator_2-way'!B223="","",'True_Odds_Calculator_2-way'!B223)</f>
        <v>1.67</v>
      </c>
      <c r="C222" s="4">
        <f t="shared" si="33"/>
        <v>0.43859649122807021</v>
      </c>
      <c r="D222">
        <f t="shared" si="34"/>
        <v>0.5988023952095809</v>
      </c>
      <c r="E222">
        <f t="shared" si="35"/>
        <v>3.7398886437651102E-2</v>
      </c>
      <c r="F222">
        <f t="shared" si="36"/>
        <v>-0.22523374304023536</v>
      </c>
      <c r="G222">
        <v>0</v>
      </c>
      <c r="H222">
        <f t="shared" si="37"/>
        <v>0.2626326294778864</v>
      </c>
      <c r="I222">
        <f t="shared" si="38"/>
        <v>-1.0798355319767001</v>
      </c>
      <c r="J222">
        <f t="shared" si="39"/>
        <v>1.0798355319767001</v>
      </c>
      <c r="K222">
        <f t="shared" si="40"/>
        <v>0.41978188889052137</v>
      </c>
      <c r="L222">
        <f t="shared" si="41"/>
        <v>0.58021811110947863</v>
      </c>
      <c r="M222">
        <f t="shared" si="42"/>
        <v>2.382189480930176</v>
      </c>
      <c r="N222">
        <f t="shared" si="43"/>
        <v>1.7234898064243891</v>
      </c>
    </row>
    <row r="223" spans="1:14" x14ac:dyDescent="0.25">
      <c r="A223" s="4">
        <f>IF('True_Odds_Calculator_2-way'!A224="","",'True_Odds_Calculator_2-way'!A224)</f>
        <v>2.48</v>
      </c>
      <c r="B223" s="4">
        <f>IF('True_Odds_Calculator_2-way'!B224="","",'True_Odds_Calculator_2-way'!B224)</f>
        <v>1.57</v>
      </c>
      <c r="C223" s="4">
        <f t="shared" si="33"/>
        <v>0.40322580645161293</v>
      </c>
      <c r="D223">
        <f t="shared" si="34"/>
        <v>0.63694267515923564</v>
      </c>
      <c r="E223">
        <f t="shared" si="35"/>
        <v>4.0168481610848517E-2</v>
      </c>
      <c r="F223">
        <f t="shared" si="36"/>
        <v>-0.21666324224368205</v>
      </c>
      <c r="G223">
        <v>0</v>
      </c>
      <c r="H223">
        <f t="shared" si="37"/>
        <v>0.25683172385453051</v>
      </c>
      <c r="I223">
        <f t="shared" si="38"/>
        <v>-1.0887588907733552</v>
      </c>
      <c r="J223">
        <f t="shared" si="39"/>
        <v>1.0887588907733552</v>
      </c>
      <c r="K223">
        <f t="shared" si="40"/>
        <v>0.38294175852351953</v>
      </c>
      <c r="L223">
        <f t="shared" si="41"/>
        <v>0.61705824147648058</v>
      </c>
      <c r="M223">
        <f t="shared" si="42"/>
        <v>2.6113631583445658</v>
      </c>
      <c r="N223">
        <f t="shared" si="43"/>
        <v>1.6205925677408124</v>
      </c>
    </row>
    <row r="224" spans="1:14" x14ac:dyDescent="0.25">
      <c r="A224" s="4">
        <f>IF('True_Odds_Calculator_2-way'!A225="","",'True_Odds_Calculator_2-way'!A225)</f>
        <v>2.4500000000000002</v>
      </c>
      <c r="B224" s="4">
        <f>IF('True_Odds_Calculator_2-way'!B225="","",'True_Odds_Calculator_2-way'!B225)</f>
        <v>1.6</v>
      </c>
      <c r="C224" s="4">
        <f t="shared" si="33"/>
        <v>0.4081632653061224</v>
      </c>
      <c r="D224">
        <f t="shared" si="34"/>
        <v>0.625</v>
      </c>
      <c r="E224">
        <f t="shared" si="35"/>
        <v>3.3163265306122458E-2</v>
      </c>
      <c r="F224">
        <f t="shared" si="36"/>
        <v>-0.22193877551020402</v>
      </c>
      <c r="G224">
        <v>0</v>
      </c>
      <c r="H224">
        <f t="shared" si="37"/>
        <v>0.25510204081632648</v>
      </c>
      <c r="I224">
        <f t="shared" si="38"/>
        <v>-1.0721125348377949</v>
      </c>
      <c r="J224">
        <f t="shared" si="39"/>
        <v>1.0721125348377949</v>
      </c>
      <c r="K224">
        <f t="shared" si="40"/>
        <v>0.39145635918691934</v>
      </c>
      <c r="L224">
        <f t="shared" si="41"/>
        <v>0.60854364081308054</v>
      </c>
      <c r="M224">
        <f t="shared" si="42"/>
        <v>2.5545631755148031</v>
      </c>
      <c r="N224">
        <f t="shared" si="43"/>
        <v>1.643267520902677</v>
      </c>
    </row>
    <row r="225" spans="1:14" x14ac:dyDescent="0.25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33"/>
        <v>0.61728395061728392</v>
      </c>
      <c r="D225">
        <f t="shared" si="34"/>
        <v>0.42553191489361702</v>
      </c>
      <c r="E225">
        <f t="shared" si="35"/>
        <v>4.2815865510900997E-2</v>
      </c>
      <c r="F225">
        <f t="shared" si="36"/>
        <v>-0.21985815602836878</v>
      </c>
      <c r="G225">
        <v>0</v>
      </c>
      <c r="H225">
        <f t="shared" si="37"/>
        <v>0.26267402153926978</v>
      </c>
      <c r="I225">
        <f t="shared" si="38"/>
        <v>-1.0930430596399217</v>
      </c>
      <c r="J225">
        <f t="shared" si="39"/>
        <v>1.0930430596399217</v>
      </c>
      <c r="K225">
        <f t="shared" si="40"/>
        <v>0.59605884805669263</v>
      </c>
      <c r="L225">
        <f t="shared" si="41"/>
        <v>0.40394115194330737</v>
      </c>
      <c r="M225">
        <f t="shared" si="42"/>
        <v>1.6776866969767514</v>
      </c>
      <c r="N225">
        <f t="shared" si="43"/>
        <v>2.4756081305138942</v>
      </c>
    </row>
    <row r="226" spans="1:14" x14ac:dyDescent="0.25">
      <c r="A226" s="4">
        <f>IF('True_Odds_Calculator_2-way'!A227="","",'True_Odds_Calculator_2-way'!A227)</f>
        <v>1.71</v>
      </c>
      <c r="B226" s="4">
        <f>IF('True_Odds_Calculator_2-way'!B227="","",'True_Odds_Calculator_2-way'!B227)</f>
        <v>2.13</v>
      </c>
      <c r="C226" s="4">
        <f t="shared" si="33"/>
        <v>0.58479532163742687</v>
      </c>
      <c r="D226">
        <f t="shared" si="34"/>
        <v>0.46948356807511737</v>
      </c>
      <c r="E226">
        <f t="shared" si="35"/>
        <v>5.4278889712544132E-2</v>
      </c>
      <c r="F226">
        <f t="shared" si="36"/>
        <v>-0.22027290448343095</v>
      </c>
      <c r="G226">
        <v>0</v>
      </c>
      <c r="H226">
        <f t="shared" si="37"/>
        <v>0.27455179419597509</v>
      </c>
      <c r="I226">
        <f t="shared" si="38"/>
        <v>-1.116430272077847</v>
      </c>
      <c r="J226">
        <f t="shared" si="39"/>
        <v>1.116430272077847</v>
      </c>
      <c r="K226">
        <f t="shared" si="40"/>
        <v>0.55782855407605514</v>
      </c>
      <c r="L226">
        <f t="shared" si="41"/>
        <v>0.44217144592394497</v>
      </c>
      <c r="M226">
        <f t="shared" si="42"/>
        <v>1.7926654931752715</v>
      </c>
      <c r="N226">
        <f t="shared" si="43"/>
        <v>2.261566207447967</v>
      </c>
    </row>
    <row r="227" spans="1:14" x14ac:dyDescent="0.25">
      <c r="A227" s="4">
        <f>IF('True_Odds_Calculator_2-way'!A228="","",'True_Odds_Calculator_2-way'!A228)</f>
        <v>2.99</v>
      </c>
      <c r="B227" s="4">
        <f>IF('True_Odds_Calculator_2-way'!B228="","",'True_Odds_Calculator_2-way'!B228)</f>
        <v>1.42</v>
      </c>
      <c r="C227" s="4">
        <f t="shared" si="33"/>
        <v>0.33444816053511706</v>
      </c>
      <c r="D227">
        <f t="shared" si="34"/>
        <v>0.70422535211267612</v>
      </c>
      <c r="E227">
        <f t="shared" si="35"/>
        <v>3.8673512647793284E-2</v>
      </c>
      <c r="F227">
        <f t="shared" si="36"/>
        <v>-0.19685336096848638</v>
      </c>
      <c r="G227">
        <v>0</v>
      </c>
      <c r="H227">
        <f t="shared" si="37"/>
        <v>0.23552687361627964</v>
      </c>
      <c r="I227">
        <f t="shared" si="38"/>
        <v>-1.093827446579507</v>
      </c>
      <c r="J227">
        <f t="shared" si="39"/>
        <v>1.093827446579507</v>
      </c>
      <c r="K227">
        <f t="shared" si="40"/>
        <v>0.31479043302621124</v>
      </c>
      <c r="L227">
        <f t="shared" si="41"/>
        <v>0.68520956697378854</v>
      </c>
      <c r="M227">
        <f t="shared" si="42"/>
        <v>3.1767166186932192</v>
      </c>
      <c r="N227">
        <f t="shared" si="43"/>
        <v>1.4594075275633931</v>
      </c>
    </row>
    <row r="228" spans="1:14" x14ac:dyDescent="0.25">
      <c r="A228" s="4">
        <f>IF('True_Odds_Calculator_2-way'!A229="","",'True_Odds_Calculator_2-way'!A229)</f>
        <v>3.01</v>
      </c>
      <c r="B228" s="4">
        <f>IF('True_Odds_Calculator_2-way'!B229="","",'True_Odds_Calculator_2-way'!B229)</f>
        <v>1.41</v>
      </c>
      <c r="C228" s="4">
        <f t="shared" si="33"/>
        <v>0.33222591362126247</v>
      </c>
      <c r="D228">
        <f t="shared" si="34"/>
        <v>0.70921985815602839</v>
      </c>
      <c r="E228">
        <f t="shared" si="35"/>
        <v>4.1445771777290918E-2</v>
      </c>
      <c r="F228">
        <f t="shared" si="36"/>
        <v>-0.19417544355693783</v>
      </c>
      <c r="G228">
        <v>0</v>
      </c>
      <c r="H228">
        <f t="shared" si="37"/>
        <v>0.23562121533422872</v>
      </c>
      <c r="I228">
        <f t="shared" si="38"/>
        <v>-1.1015647826027295</v>
      </c>
      <c r="J228">
        <f t="shared" si="39"/>
        <v>1.1015647826027295</v>
      </c>
      <c r="K228">
        <f t="shared" si="40"/>
        <v>0.31112471083931825</v>
      </c>
      <c r="L228">
        <f t="shared" si="41"/>
        <v>0.68887528916068164</v>
      </c>
      <c r="M228">
        <f t="shared" si="42"/>
        <v>3.214145213031486</v>
      </c>
      <c r="N228">
        <f t="shared" si="43"/>
        <v>1.4516415608671192</v>
      </c>
    </row>
    <row r="229" spans="1:14" x14ac:dyDescent="0.25">
      <c r="A229" s="4">
        <f>IF('True_Odds_Calculator_2-way'!A230="","",'True_Odds_Calculator_2-way'!A230)</f>
        <v>3.01</v>
      </c>
      <c r="B229" s="4">
        <f>IF('True_Odds_Calculator_2-way'!B230="","",'True_Odds_Calculator_2-way'!B230)</f>
        <v>1.42</v>
      </c>
      <c r="C229" s="4">
        <f t="shared" si="33"/>
        <v>0.33222591362126247</v>
      </c>
      <c r="D229">
        <f t="shared" si="34"/>
        <v>0.70422535211267612</v>
      </c>
      <c r="E229">
        <f t="shared" si="35"/>
        <v>3.6451265733938643E-2</v>
      </c>
      <c r="F229">
        <f t="shared" si="36"/>
        <v>-0.19751064526695039</v>
      </c>
      <c r="G229">
        <v>0</v>
      </c>
      <c r="H229">
        <f t="shared" si="37"/>
        <v>0.23396191100088909</v>
      </c>
      <c r="I229">
        <f t="shared" si="38"/>
        <v>-1.0883719140805659</v>
      </c>
      <c r="J229">
        <f t="shared" si="39"/>
        <v>1.0883719140805659</v>
      </c>
      <c r="K229">
        <f t="shared" si="40"/>
        <v>0.31371293702315289</v>
      </c>
      <c r="L229">
        <f t="shared" si="41"/>
        <v>0.68628706297684694</v>
      </c>
      <c r="M229">
        <f t="shared" si="42"/>
        <v>3.1876275473019375</v>
      </c>
      <c r="N229">
        <f t="shared" si="43"/>
        <v>1.4571162039138377</v>
      </c>
    </row>
    <row r="230" spans="1:14" x14ac:dyDescent="0.25">
      <c r="A230" s="4">
        <f>IF('True_Odds_Calculator_2-way'!A231="","",'True_Odds_Calculator_2-way'!A231)</f>
        <v>1.74</v>
      </c>
      <c r="B230" s="4">
        <f>IF('True_Odds_Calculator_2-way'!B231="","",'True_Odds_Calculator_2-way'!B231)</f>
        <v>2.19</v>
      </c>
      <c r="C230" s="4">
        <f t="shared" si="33"/>
        <v>0.57471264367816088</v>
      </c>
      <c r="D230">
        <f t="shared" si="34"/>
        <v>0.45662100456621008</v>
      </c>
      <c r="E230">
        <f t="shared" si="35"/>
        <v>3.1333648244370904E-2</v>
      </c>
      <c r="F230">
        <f t="shared" si="36"/>
        <v>-0.23109221644885325</v>
      </c>
      <c r="G230">
        <v>0</v>
      </c>
      <c r="H230">
        <f t="shared" si="37"/>
        <v>0.26242586469322415</v>
      </c>
      <c r="I230">
        <f t="shared" si="38"/>
        <v>-1.0656403571953759</v>
      </c>
      <c r="J230">
        <f t="shared" si="39"/>
        <v>1.0656403571953759</v>
      </c>
      <c r="K230">
        <f t="shared" si="40"/>
        <v>0.5591046698972264</v>
      </c>
      <c r="L230">
        <f t="shared" si="41"/>
        <v>0.4408953301027736</v>
      </c>
      <c r="M230">
        <f t="shared" si="42"/>
        <v>1.7885738643245783</v>
      </c>
      <c r="N230">
        <f t="shared" si="43"/>
        <v>2.2681120250624973</v>
      </c>
    </row>
    <row r="231" spans="1:14" x14ac:dyDescent="0.25">
      <c r="A231" s="4">
        <f>IF('True_Odds_Calculator_2-way'!A232="","",'True_Odds_Calculator_2-way'!A232)</f>
        <v>2.4300000000000002</v>
      </c>
      <c r="B231" s="4">
        <f>IF('True_Odds_Calculator_2-way'!B232="","",'True_Odds_Calculator_2-way'!B232)</f>
        <v>1.61</v>
      </c>
      <c r="C231" s="4">
        <f t="shared" si="33"/>
        <v>0.41152263374485593</v>
      </c>
      <c r="D231">
        <f t="shared" si="34"/>
        <v>0.6211180124223602</v>
      </c>
      <c r="E231">
        <f t="shared" si="35"/>
        <v>3.2640646167216181E-2</v>
      </c>
      <c r="F231">
        <f t="shared" si="36"/>
        <v>-0.22296347417120366</v>
      </c>
      <c r="G231">
        <v>0</v>
      </c>
      <c r="H231">
        <f t="shared" si="37"/>
        <v>0.25560412033841978</v>
      </c>
      <c r="I231">
        <f t="shared" si="38"/>
        <v>-1.0706981783012146</v>
      </c>
      <c r="J231">
        <f t="shared" si="39"/>
        <v>1.0706981783012146</v>
      </c>
      <c r="K231">
        <f t="shared" si="40"/>
        <v>0.39508539138067028</v>
      </c>
      <c r="L231">
        <f t="shared" si="41"/>
        <v>0.60491460861932955</v>
      </c>
      <c r="M231">
        <f t="shared" si="42"/>
        <v>2.5310983949707371</v>
      </c>
      <c r="N231">
        <f t="shared" si="43"/>
        <v>1.6531258887637414</v>
      </c>
    </row>
    <row r="232" spans="1:14" x14ac:dyDescent="0.25">
      <c r="A232" s="4">
        <f>IF('True_Odds_Calculator_2-way'!A233="","",'True_Odds_Calculator_2-way'!A233)</f>
        <v>2.4</v>
      </c>
      <c r="B232" s="4">
        <f>IF('True_Odds_Calculator_2-way'!B233="","",'True_Odds_Calculator_2-way'!B233)</f>
        <v>1.62</v>
      </c>
      <c r="C232" s="4">
        <f t="shared" si="33"/>
        <v>0.41666666666666669</v>
      </c>
      <c r="D232">
        <f t="shared" si="34"/>
        <v>0.61728395061728392</v>
      </c>
      <c r="E232">
        <f t="shared" si="35"/>
        <v>3.3950617283950546E-2</v>
      </c>
      <c r="F232">
        <f t="shared" si="36"/>
        <v>-0.22325102880658443</v>
      </c>
      <c r="G232">
        <v>0</v>
      </c>
      <c r="H232">
        <f t="shared" si="37"/>
        <v>0.25720164609053497</v>
      </c>
      <c r="I232">
        <f t="shared" si="38"/>
        <v>-1.0733469768527295</v>
      </c>
      <c r="J232">
        <f t="shared" si="39"/>
        <v>1.0733469768527295</v>
      </c>
      <c r="K232">
        <f t="shared" si="40"/>
        <v>0.3995707383438068</v>
      </c>
      <c r="L232">
        <f t="shared" si="41"/>
        <v>0.60042926165619326</v>
      </c>
      <c r="M232">
        <f t="shared" si="42"/>
        <v>2.502685767593821</v>
      </c>
      <c r="N232">
        <f t="shared" si="43"/>
        <v>1.6654751256486924</v>
      </c>
    </row>
    <row r="233" spans="1:14" x14ac:dyDescent="0.25">
      <c r="A233" s="4">
        <f>IF('True_Odds_Calculator_2-way'!A234="","",'True_Odds_Calculator_2-way'!A234)</f>
        <v>2.27</v>
      </c>
      <c r="B233" s="4">
        <f>IF('True_Odds_Calculator_2-way'!B234="","",'True_Odds_Calculator_2-way'!B234)</f>
        <v>1.68</v>
      </c>
      <c r="C233" s="4">
        <f t="shared" si="33"/>
        <v>0.44052863436123346</v>
      </c>
      <c r="D233">
        <f t="shared" si="34"/>
        <v>0.59523809523809523</v>
      </c>
      <c r="E233">
        <f t="shared" si="35"/>
        <v>3.5766729599328695E-2</v>
      </c>
      <c r="F233">
        <f t="shared" si="36"/>
        <v>-0.22645269561569115</v>
      </c>
      <c r="G233">
        <v>0</v>
      </c>
      <c r="H233">
        <f t="shared" si="37"/>
        <v>0.2622194252150199</v>
      </c>
      <c r="I233">
        <f t="shared" si="38"/>
        <v>-1.0760778282064791</v>
      </c>
      <c r="J233">
        <f t="shared" si="39"/>
        <v>1.0760778282064791</v>
      </c>
      <c r="K233">
        <f t="shared" si="40"/>
        <v>0.42254374989680582</v>
      </c>
      <c r="L233">
        <f t="shared" si="41"/>
        <v>0.57745625010319412</v>
      </c>
      <c r="M233">
        <f t="shared" si="42"/>
        <v>2.3666188418222287</v>
      </c>
      <c r="N233">
        <f t="shared" si="43"/>
        <v>1.7317329231804059</v>
      </c>
    </row>
    <row r="234" spans="1:14" x14ac:dyDescent="0.25">
      <c r="A234" s="4">
        <f>IF('True_Odds_Calculator_2-way'!A235="","",'True_Odds_Calculator_2-way'!A235)</f>
        <v>2.11</v>
      </c>
      <c r="B234" s="4">
        <f>IF('True_Odds_Calculator_2-way'!B235="","",'True_Odds_Calculator_2-way'!B235)</f>
        <v>1.79</v>
      </c>
      <c r="C234" s="4">
        <f t="shared" si="33"/>
        <v>0.47393364928909953</v>
      </c>
      <c r="D234">
        <f t="shared" si="34"/>
        <v>0.55865921787709494</v>
      </c>
      <c r="E234">
        <f t="shared" si="35"/>
        <v>3.2592867166194583E-2</v>
      </c>
      <c r="F234">
        <f t="shared" si="36"/>
        <v>-0.23217453467129112</v>
      </c>
      <c r="G234">
        <v>0</v>
      </c>
      <c r="H234">
        <f t="shared" si="37"/>
        <v>0.26476740183748576</v>
      </c>
      <c r="I234">
        <f t="shared" si="38"/>
        <v>-1.0678861770883312</v>
      </c>
      <c r="J234">
        <f t="shared" si="39"/>
        <v>1.0678861770883312</v>
      </c>
      <c r="K234">
        <f t="shared" si="40"/>
        <v>0.45759183965236705</v>
      </c>
      <c r="L234">
        <f t="shared" si="41"/>
        <v>0.54240816034763273</v>
      </c>
      <c r="M234">
        <f t="shared" si="42"/>
        <v>2.1853536565680476</v>
      </c>
      <c r="N234">
        <f t="shared" si="43"/>
        <v>1.8436300798997822</v>
      </c>
    </row>
    <row r="235" spans="1:14" x14ac:dyDescent="0.25">
      <c r="A235" s="4">
        <f>IF('True_Odds_Calculator_2-way'!A236="","",'True_Odds_Calculator_2-way'!A236)</f>
        <v>2.37</v>
      </c>
      <c r="B235" s="4">
        <f>IF('True_Odds_Calculator_2-way'!B236="","",'True_Odds_Calculator_2-way'!B236)</f>
        <v>1.64</v>
      </c>
      <c r="C235" s="4">
        <f t="shared" si="33"/>
        <v>0.42194092827004215</v>
      </c>
      <c r="D235">
        <f t="shared" si="34"/>
        <v>0.6097560975609756</v>
      </c>
      <c r="E235">
        <f t="shared" si="35"/>
        <v>3.1697025831017633E-2</v>
      </c>
      <c r="F235">
        <f t="shared" si="36"/>
        <v>-0.2255840279921788</v>
      </c>
      <c r="G235">
        <v>0</v>
      </c>
      <c r="H235">
        <f t="shared" si="37"/>
        <v>0.25728105382319644</v>
      </c>
      <c r="I235">
        <f t="shared" si="38"/>
        <v>-1.0679470721459507</v>
      </c>
      <c r="J235">
        <f t="shared" si="39"/>
        <v>1.0679470721459507</v>
      </c>
      <c r="K235">
        <f t="shared" si="40"/>
        <v>0.40599451076379461</v>
      </c>
      <c r="L235">
        <f t="shared" si="41"/>
        <v>0.59400548923620555</v>
      </c>
      <c r="M235">
        <f t="shared" si="42"/>
        <v>2.4630874888399528</v>
      </c>
      <c r="N235">
        <f t="shared" si="43"/>
        <v>1.6834861261734084</v>
      </c>
    </row>
    <row r="236" spans="1:14" x14ac:dyDescent="0.25">
      <c r="A236" s="4">
        <f>IF('True_Odds_Calculator_2-way'!A237="","",'True_Odds_Calculator_2-way'!A237)</f>
        <v>2.17</v>
      </c>
      <c r="B236" s="4">
        <f>IF('True_Odds_Calculator_2-way'!B237="","",'True_Odds_Calculator_2-way'!B237)</f>
        <v>1.76</v>
      </c>
      <c r="C236" s="4">
        <f t="shared" si="33"/>
        <v>0.46082949308755761</v>
      </c>
      <c r="D236">
        <f t="shared" si="34"/>
        <v>0.56818181818181823</v>
      </c>
      <c r="E236">
        <f t="shared" si="35"/>
        <v>2.9011311269375728E-2</v>
      </c>
      <c r="F236">
        <f t="shared" si="36"/>
        <v>-0.2328236279849184</v>
      </c>
      <c r="G236">
        <v>0</v>
      </c>
      <c r="H236">
        <f t="shared" si="37"/>
        <v>0.26183493925429413</v>
      </c>
      <c r="I236">
        <f t="shared" si="38"/>
        <v>-1.0604746049596294</v>
      </c>
      <c r="J236">
        <f t="shared" si="39"/>
        <v>1.0604746049596294</v>
      </c>
      <c r="K236">
        <f t="shared" si="40"/>
        <v>0.44627809446366512</v>
      </c>
      <c r="L236">
        <f t="shared" si="41"/>
        <v>0.55372190553633505</v>
      </c>
      <c r="M236">
        <f t="shared" si="42"/>
        <v>2.2407552878027661</v>
      </c>
      <c r="N236">
        <f t="shared" si="43"/>
        <v>1.8059606997693183</v>
      </c>
    </row>
    <row r="237" spans="1:14" x14ac:dyDescent="0.25">
      <c r="A237" s="4">
        <f>IF('True_Odds_Calculator_2-way'!A238="","",'True_Odds_Calculator_2-way'!A238)</f>
        <v>2.15</v>
      </c>
      <c r="B237" s="4">
        <f>IF('True_Odds_Calculator_2-way'!B238="","",'True_Odds_Calculator_2-way'!B238)</f>
        <v>1.7</v>
      </c>
      <c r="C237" s="4">
        <f t="shared" si="33"/>
        <v>0.46511627906976744</v>
      </c>
      <c r="D237">
        <f t="shared" si="34"/>
        <v>0.58823529411764708</v>
      </c>
      <c r="E237">
        <f t="shared" si="35"/>
        <v>5.3351573187414569E-2</v>
      </c>
      <c r="F237">
        <f t="shared" si="36"/>
        <v>-0.22024623803009569</v>
      </c>
      <c r="G237">
        <v>0</v>
      </c>
      <c r="H237">
        <f t="shared" si="37"/>
        <v>0.27359781121751026</v>
      </c>
      <c r="I237">
        <f t="shared" si="38"/>
        <v>-1.1145564251507059</v>
      </c>
      <c r="J237">
        <f t="shared" si="39"/>
        <v>1.1145564251507059</v>
      </c>
      <c r="K237">
        <f t="shared" si="40"/>
        <v>0.43826204943626229</v>
      </c>
      <c r="L237">
        <f t="shared" si="41"/>
        <v>0.56173795056373765</v>
      </c>
      <c r="M237">
        <f t="shared" si="42"/>
        <v>2.2817398889233114</v>
      </c>
      <c r="N237">
        <f t="shared" si="43"/>
        <v>1.7801894976054942</v>
      </c>
    </row>
    <row r="238" spans="1:14" x14ac:dyDescent="0.25">
      <c r="A238" s="4">
        <f>IF('True_Odds_Calculator_2-way'!A239="","",'True_Odds_Calculator_2-way'!A239)</f>
        <v>1.79</v>
      </c>
      <c r="B238" s="4">
        <f>IF('True_Odds_Calculator_2-way'!B239="","",'True_Odds_Calculator_2-way'!B239)</f>
        <v>2.1</v>
      </c>
      <c r="C238" s="4">
        <f t="shared" si="33"/>
        <v>0.55865921787709494</v>
      </c>
      <c r="D238">
        <f t="shared" si="34"/>
        <v>0.47619047619047616</v>
      </c>
      <c r="E238">
        <f t="shared" si="35"/>
        <v>3.4849694067571102E-2</v>
      </c>
      <c r="F238">
        <f t="shared" si="36"/>
        <v>-0.2311785049215217</v>
      </c>
      <c r="G238">
        <v>0</v>
      </c>
      <c r="H238">
        <f t="shared" si="37"/>
        <v>0.2660281989890928</v>
      </c>
      <c r="I238">
        <f t="shared" si="38"/>
        <v>-1.072729223145815</v>
      </c>
      <c r="J238">
        <f t="shared" si="39"/>
        <v>1.072729223145815</v>
      </c>
      <c r="K238">
        <f t="shared" si="40"/>
        <v>0.5412848551170536</v>
      </c>
      <c r="L238">
        <f t="shared" si="41"/>
        <v>0.4587151448829464</v>
      </c>
      <c r="M238">
        <f t="shared" si="42"/>
        <v>1.8474560862851939</v>
      </c>
      <c r="N238">
        <f t="shared" si="43"/>
        <v>2.1800021454603971</v>
      </c>
    </row>
    <row r="239" spans="1:14" x14ac:dyDescent="0.25">
      <c r="A239" s="4">
        <f>IF('True_Odds_Calculator_2-way'!A240="","",'True_Odds_Calculator_2-way'!A240)</f>
        <v>2.8</v>
      </c>
      <c r="B239" s="4">
        <f>IF('True_Odds_Calculator_2-way'!B240="","",'True_Odds_Calculator_2-way'!B240)</f>
        <v>1.47</v>
      </c>
      <c r="C239" s="4">
        <f t="shared" si="33"/>
        <v>0.35714285714285715</v>
      </c>
      <c r="D239">
        <f t="shared" si="34"/>
        <v>0.68027210884353739</v>
      </c>
      <c r="E239">
        <f t="shared" si="35"/>
        <v>3.7414965986394488E-2</v>
      </c>
      <c r="F239">
        <f t="shared" si="36"/>
        <v>-0.20553935860058314</v>
      </c>
      <c r="G239">
        <v>0</v>
      </c>
      <c r="H239">
        <f t="shared" si="37"/>
        <v>0.24295432458697763</v>
      </c>
      <c r="I239">
        <f t="shared" si="38"/>
        <v>-1.0872134550890702</v>
      </c>
      <c r="J239">
        <f t="shared" si="39"/>
        <v>1.0872134550890702</v>
      </c>
      <c r="K239">
        <f t="shared" si="40"/>
        <v>0.33818239323710791</v>
      </c>
      <c r="L239">
        <f t="shared" si="41"/>
        <v>0.66181760676289225</v>
      </c>
      <c r="M239">
        <f t="shared" si="42"/>
        <v>2.9569842191603266</v>
      </c>
      <c r="N239">
        <f t="shared" si="43"/>
        <v>1.5109903238918627</v>
      </c>
    </row>
    <row r="240" spans="1:14" x14ac:dyDescent="0.25">
      <c r="A240" s="4">
        <f>IF('True_Odds_Calculator_2-way'!A241="","",'True_Odds_Calculator_2-way'!A241)</f>
        <v>2.66</v>
      </c>
      <c r="B240" s="4">
        <f>IF('True_Odds_Calculator_2-way'!B241="","",'True_Odds_Calculator_2-way'!B241)</f>
        <v>1.51</v>
      </c>
      <c r="C240" s="4">
        <f t="shared" si="33"/>
        <v>0.37593984962406013</v>
      </c>
      <c r="D240">
        <f t="shared" si="34"/>
        <v>0.66225165562913912</v>
      </c>
      <c r="E240">
        <f t="shared" si="35"/>
        <v>3.8191505253199143E-2</v>
      </c>
      <c r="F240">
        <f t="shared" si="36"/>
        <v>-0.21077528257730427</v>
      </c>
      <c r="G240">
        <v>0</v>
      </c>
      <c r="H240">
        <f t="shared" si="37"/>
        <v>0.24896678783050341</v>
      </c>
      <c r="I240">
        <f t="shared" si="38"/>
        <v>-1.0868281233544477</v>
      </c>
      <c r="J240">
        <f t="shared" si="39"/>
        <v>1.0868281233544477</v>
      </c>
      <c r="K240">
        <f t="shared" si="40"/>
        <v>0.35661625150597864</v>
      </c>
      <c r="L240">
        <f t="shared" si="41"/>
        <v>0.64338374849402136</v>
      </c>
      <c r="M240">
        <f t="shared" si="42"/>
        <v>2.8041346847683837</v>
      </c>
      <c r="N240">
        <f t="shared" si="43"/>
        <v>1.5542823429107684</v>
      </c>
    </row>
    <row r="241" spans="1:14" x14ac:dyDescent="0.25">
      <c r="A241" s="4">
        <f>IF('True_Odds_Calculator_2-way'!A242="","",'True_Odds_Calculator_2-way'!A242)</f>
        <v>2.5499999999999998</v>
      </c>
      <c r="B241" s="4">
        <f>IF('True_Odds_Calculator_2-way'!B242="","",'True_Odds_Calculator_2-way'!B242)</f>
        <v>1.55</v>
      </c>
      <c r="C241" s="4">
        <f t="shared" si="33"/>
        <v>0.39215686274509809</v>
      </c>
      <c r="D241">
        <f t="shared" si="34"/>
        <v>0.64516129032258063</v>
      </c>
      <c r="E241">
        <f t="shared" si="35"/>
        <v>3.7318153067678717E-2</v>
      </c>
      <c r="F241">
        <f t="shared" si="36"/>
        <v>-0.21568627450980393</v>
      </c>
      <c r="G241">
        <v>0</v>
      </c>
      <c r="H241">
        <f t="shared" si="37"/>
        <v>0.25300442757748265</v>
      </c>
      <c r="I241">
        <f t="shared" si="38"/>
        <v>-1.0830607221477648</v>
      </c>
      <c r="J241">
        <f t="shared" si="39"/>
        <v>1.0830607221477648</v>
      </c>
      <c r="K241">
        <f t="shared" si="40"/>
        <v>0.37330926563096944</v>
      </c>
      <c r="L241">
        <f t="shared" si="41"/>
        <v>0.62669073436903067</v>
      </c>
      <c r="M241">
        <f t="shared" si="42"/>
        <v>2.6787441193290351</v>
      </c>
      <c r="N241">
        <f t="shared" si="43"/>
        <v>1.5956833971812705</v>
      </c>
    </row>
    <row r="242" spans="1:14" x14ac:dyDescent="0.25">
      <c r="A242" s="4">
        <f>IF('True_Odds_Calculator_2-way'!A243="","",'True_Odds_Calculator_2-way'!A243)</f>
        <v>2.73</v>
      </c>
      <c r="B242" s="4">
        <f>IF('True_Odds_Calculator_2-way'!B243="","",'True_Odds_Calculator_2-way'!B243)</f>
        <v>1.49</v>
      </c>
      <c r="C242" s="4">
        <f t="shared" si="33"/>
        <v>0.36630036630036628</v>
      </c>
      <c r="D242">
        <f t="shared" si="34"/>
        <v>0.67114093959731547</v>
      </c>
      <c r="E242">
        <f t="shared" si="35"/>
        <v>3.7441305897681687E-2</v>
      </c>
      <c r="F242">
        <f t="shared" si="36"/>
        <v>-0.20839786611598698</v>
      </c>
      <c r="G242">
        <v>0</v>
      </c>
      <c r="H242">
        <f t="shared" si="37"/>
        <v>0.24583917201366864</v>
      </c>
      <c r="I242">
        <f t="shared" si="38"/>
        <v>-1.0861227446710078</v>
      </c>
      <c r="J242">
        <f t="shared" si="39"/>
        <v>1.0861227446710078</v>
      </c>
      <c r="K242">
        <f t="shared" si="40"/>
        <v>0.34734375053033334</v>
      </c>
      <c r="L242">
        <f t="shared" si="41"/>
        <v>0.65265624946966672</v>
      </c>
      <c r="M242">
        <f t="shared" si="42"/>
        <v>2.8789923482808439</v>
      </c>
      <c r="N242">
        <f t="shared" si="43"/>
        <v>1.5322001448887936</v>
      </c>
    </row>
    <row r="243" spans="1:14" x14ac:dyDescent="0.25">
      <c r="A243" s="4">
        <f>IF('True_Odds_Calculator_2-way'!A244="","",'True_Odds_Calculator_2-way'!A244)</f>
        <v>2.8</v>
      </c>
      <c r="B243" s="4">
        <f>IF('True_Odds_Calculator_2-way'!B244="","",'True_Odds_Calculator_2-way'!B244)</f>
        <v>1.47</v>
      </c>
      <c r="C243" s="4">
        <f t="shared" si="33"/>
        <v>0.35714285714285715</v>
      </c>
      <c r="D243">
        <f t="shared" si="34"/>
        <v>0.68027210884353739</v>
      </c>
      <c r="E243">
        <f t="shared" si="35"/>
        <v>3.7414965986394488E-2</v>
      </c>
      <c r="F243">
        <f t="shared" si="36"/>
        <v>-0.20553935860058314</v>
      </c>
      <c r="G243">
        <v>0</v>
      </c>
      <c r="H243">
        <f t="shared" si="37"/>
        <v>0.24295432458697763</v>
      </c>
      <c r="I243">
        <f t="shared" si="38"/>
        <v>-1.0872134550890702</v>
      </c>
      <c r="J243">
        <f t="shared" si="39"/>
        <v>1.0872134550890702</v>
      </c>
      <c r="K243">
        <f t="shared" si="40"/>
        <v>0.33818239323710791</v>
      </c>
      <c r="L243">
        <f t="shared" si="41"/>
        <v>0.66181760676289225</v>
      </c>
      <c r="M243">
        <f t="shared" si="42"/>
        <v>2.9569842191603266</v>
      </c>
      <c r="N243">
        <f t="shared" si="43"/>
        <v>1.5109903238918627</v>
      </c>
    </row>
    <row r="244" spans="1:14" x14ac:dyDescent="0.25">
      <c r="A244" s="4">
        <f>IF('True_Odds_Calculator_2-way'!A245="","",'True_Odds_Calculator_2-way'!A245)</f>
        <v>2.93</v>
      </c>
      <c r="B244" s="4">
        <f>IF('True_Odds_Calculator_2-way'!B245="","",'True_Odds_Calculator_2-way'!B245)</f>
        <v>1.43</v>
      </c>
      <c r="C244" s="4">
        <f t="shared" si="33"/>
        <v>0.34129692832764502</v>
      </c>
      <c r="D244">
        <f t="shared" si="34"/>
        <v>0.69930069930069938</v>
      </c>
      <c r="E244">
        <f t="shared" si="35"/>
        <v>4.0597627628344402E-2</v>
      </c>
      <c r="F244">
        <f t="shared" si="36"/>
        <v>-0.1980715530203585</v>
      </c>
      <c r="G244">
        <v>0</v>
      </c>
      <c r="H244">
        <f t="shared" si="37"/>
        <v>0.23866918064870285</v>
      </c>
      <c r="I244">
        <f t="shared" si="38"/>
        <v>-1.0977087289206642</v>
      </c>
      <c r="J244">
        <f t="shared" si="39"/>
        <v>1.0977087289206642</v>
      </c>
      <c r="K244">
        <f t="shared" si="40"/>
        <v>0.32065898275417282</v>
      </c>
      <c r="L244">
        <f t="shared" si="41"/>
        <v>0.67934101724582718</v>
      </c>
      <c r="M244">
        <f t="shared" si="42"/>
        <v>3.1185778468168821</v>
      </c>
      <c r="N244">
        <f t="shared" si="43"/>
        <v>1.4720147534358856</v>
      </c>
    </row>
    <row r="245" spans="1:14" x14ac:dyDescent="0.25">
      <c r="A245" s="4">
        <f>IF('True_Odds_Calculator_2-way'!A246="","",'True_Odds_Calculator_2-way'!A246)</f>
        <v>2.7</v>
      </c>
      <c r="B245" s="4">
        <f>IF('True_Odds_Calculator_2-way'!B246="","",'True_Odds_Calculator_2-way'!B246)</f>
        <v>1.47</v>
      </c>
      <c r="C245" s="4">
        <f t="shared" si="33"/>
        <v>0.37037037037037035</v>
      </c>
      <c r="D245">
        <f t="shared" si="34"/>
        <v>0.68027210884353739</v>
      </c>
      <c r="E245">
        <f t="shared" si="35"/>
        <v>5.0642479213907743E-2</v>
      </c>
      <c r="F245">
        <f t="shared" si="36"/>
        <v>-0.20131015369110616</v>
      </c>
      <c r="G245">
        <v>0</v>
      </c>
      <c r="H245">
        <f t="shared" si="37"/>
        <v>0.25195263290501385</v>
      </c>
      <c r="I245">
        <f t="shared" si="38"/>
        <v>-1.1187334157740445</v>
      </c>
      <c r="J245">
        <f t="shared" si="39"/>
        <v>1.1187334157740445</v>
      </c>
      <c r="K245">
        <f t="shared" si="40"/>
        <v>0.34460812943370878</v>
      </c>
      <c r="L245">
        <f t="shared" si="41"/>
        <v>0.65539187056629122</v>
      </c>
      <c r="M245">
        <f t="shared" si="42"/>
        <v>2.9018468068158763</v>
      </c>
      <c r="N245">
        <f t="shared" si="43"/>
        <v>1.5258047054138011</v>
      </c>
    </row>
    <row r="246" spans="1:14" x14ac:dyDescent="0.25">
      <c r="A246" s="4">
        <f>IF('True_Odds_Calculator_2-way'!A247="","",'True_Odds_Calculator_2-way'!A247)</f>
        <v>2.5099999999999998</v>
      </c>
      <c r="B246" s="4">
        <f>IF('True_Odds_Calculator_2-way'!B247="","",'True_Odds_Calculator_2-way'!B247)</f>
        <v>1.56</v>
      </c>
      <c r="C246" s="4">
        <f t="shared" si="33"/>
        <v>0.39840637450199207</v>
      </c>
      <c r="D246">
        <f t="shared" si="34"/>
        <v>0.64102564102564097</v>
      </c>
      <c r="E246">
        <f t="shared" si="35"/>
        <v>3.9432015527633091E-2</v>
      </c>
      <c r="F246">
        <f t="shared" si="36"/>
        <v>-0.21595668607620788</v>
      </c>
      <c r="G246">
        <v>0</v>
      </c>
      <c r="H246">
        <f t="shared" si="37"/>
        <v>0.25538870160384103</v>
      </c>
      <c r="I246">
        <f t="shared" si="38"/>
        <v>-1.0874705707258894</v>
      </c>
      <c r="J246">
        <f t="shared" si="39"/>
        <v>1.0874705707258894</v>
      </c>
      <c r="K246">
        <f t="shared" si="40"/>
        <v>0.37848959432190721</v>
      </c>
      <c r="L246">
        <f t="shared" si="41"/>
        <v>0.62151040567809257</v>
      </c>
      <c r="M246">
        <f t="shared" si="42"/>
        <v>2.6420805617960932</v>
      </c>
      <c r="N246">
        <f t="shared" si="43"/>
        <v>1.6089835196064983</v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231" activePane="bottomLeft" state="frozen"/>
      <selection pane="bottomLeft" activeCell="A240" sqref="A240:XFD24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85" t="s">
        <v>9</v>
      </c>
      <c r="B1" s="86"/>
      <c r="C1" s="18"/>
      <c r="D1" s="87" t="s">
        <v>25</v>
      </c>
      <c r="E1" s="86"/>
      <c r="F1" s="87" t="s">
        <v>23</v>
      </c>
      <c r="G1" s="86"/>
      <c r="H1" s="87" t="s">
        <v>11</v>
      </c>
      <c r="I1" s="86"/>
      <c r="J1" s="87" t="s">
        <v>10</v>
      </c>
      <c r="K1" s="86"/>
      <c r="L1" s="83" t="s">
        <v>225</v>
      </c>
      <c r="M1" s="84"/>
      <c r="N1" s="13" t="s">
        <v>214</v>
      </c>
      <c r="O1" s="13" t="s">
        <v>226</v>
      </c>
      <c r="P1" s="13" t="s">
        <v>227</v>
      </c>
      <c r="Q1" s="13" t="s">
        <v>228</v>
      </c>
      <c r="R1" s="13" t="s">
        <v>229</v>
      </c>
      <c r="S1" s="13" t="s">
        <v>230</v>
      </c>
      <c r="T1" s="13" t="s">
        <v>231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66" customFormat="1" ht="15" x14ac:dyDescent="0.25">
      <c r="A3" s="56">
        <v>2.21</v>
      </c>
      <c r="B3" s="56">
        <v>1.72</v>
      </c>
      <c r="C3" s="45">
        <f t="shared" ref="C3:C66" si="0">IF(OR($A3="",$B3=""),"",(1/A3)+(1/B3)-1)</f>
        <v>3.3884036620014824E-2</v>
      </c>
      <c r="D3" s="46">
        <f>IF(OR($A3="",$B3=""),"",A3*'MPTO_working_2-way'!$G2)</f>
        <v>2.2848837209302326</v>
      </c>
      <c r="E3" s="48">
        <f>IF(OR($A3="",$B3=""),"",B3*'MPTO_working_2-way'!$G2)</f>
        <v>1.7782805429864255</v>
      </c>
      <c r="F3" s="46">
        <f>IF(OR($A3="",$B3=""),"",'MPTO_working_2-way'!D2)</f>
        <v>2.2959652089876781</v>
      </c>
      <c r="G3" s="48">
        <f>IF(OR($A3="",$B3=""),"",'MPTO_working_2-way'!E2)</f>
        <v>1.7716256524981358</v>
      </c>
      <c r="H3" s="46">
        <f>IF(OR($A3="",$B3=""),"",'OddsRatio_working_2-way'!M2)</f>
        <v>2.2963624321753371</v>
      </c>
      <c r="I3" s="46">
        <f>IF(OR($A3="",$B3=""),"",'OddsRatio_working_2-way'!N2)</f>
        <v>1.7713892158398703</v>
      </c>
      <c r="J3" s="46">
        <f>IF('Log_working_2-way'!$D2="","",A3^('Log_working_2-way'!$D2))</f>
        <v>2.3014598613122459</v>
      </c>
      <c r="K3" s="48">
        <f>IF('Log_working_2-way'!$D2="","",B3^('Log_working_2-way'!$D2))</f>
        <v>1.7683679149287428</v>
      </c>
      <c r="L3" s="65">
        <f>(1/D3)</f>
        <v>0.43765903307888038</v>
      </c>
      <c r="M3" s="65">
        <f>(1/E3)</f>
        <v>0.56234096692111957</v>
      </c>
      <c r="N3" s="66">
        <v>100</v>
      </c>
      <c r="O3" s="66">
        <f>(1/A3)*((N3*A3)-N3)</f>
        <v>54.751131221719454</v>
      </c>
      <c r="P3" s="66">
        <f>(1/B3)*((N3*B3)-N3)</f>
        <v>41.860465116279073</v>
      </c>
      <c r="Q3" s="66">
        <f>(1/B3)*N3</f>
        <v>58.139534883720934</v>
      </c>
      <c r="R3" s="66">
        <f>(1/A3)*N3</f>
        <v>45.248868778280546</v>
      </c>
      <c r="S3" s="67">
        <f>O3-Q3</f>
        <v>-3.3884036620014797</v>
      </c>
      <c r="T3" s="67">
        <f>P3-R3</f>
        <v>-3.3884036620014726</v>
      </c>
    </row>
    <row r="4" spans="1:20" s="12" customFormat="1" ht="15" x14ac:dyDescent="0.25">
      <c r="A4">
        <v>1.95</v>
      </c>
      <c r="B4">
        <v>1.93</v>
      </c>
      <c r="C4" s="20">
        <f t="shared" si="0"/>
        <v>3.0955227846419575E-2</v>
      </c>
      <c r="D4" s="17">
        <f>IF(OR($A4="",$B4=""),"",A4*'MPTO_working_2-way'!$G3)</f>
        <v>2.0103626943005182</v>
      </c>
      <c r="E4" s="22">
        <f>IF(OR($A4="",$B4=""),"",B4*'MPTO_working_2-way'!$G3)</f>
        <v>1.9897435897435898</v>
      </c>
      <c r="F4" s="17">
        <f>IF(OR($A4="",$B4=""),"",'MPTO_working_2-way'!D3)</f>
        <v>2.0106851876586083</v>
      </c>
      <c r="G4" s="22">
        <f>IF(OR($A4="",$B4=""),"",'MPTO_working_2-way'!E3)</f>
        <v>1.9894277785119598</v>
      </c>
      <c r="H4" s="17">
        <f>IF(OR($A4="",$B4=""),"",'OddsRatio_working_2-way'!M3)</f>
        <v>2.0106954914038573</v>
      </c>
      <c r="I4" s="17">
        <f>IF(OR($A4="",$B4=""),"",'OddsRatio_working_2-way'!N3)</f>
        <v>1.9894176915848294</v>
      </c>
      <c r="J4" s="17">
        <f>IF('Log_working_2-way'!$D3="","",A4^('Log_working_2-way'!$D3))</f>
        <v>2.0108420160403986</v>
      </c>
      <c r="K4" s="22">
        <f>IF('Log_working_2-way'!$D3="","",B4^('Log_working_2-way'!$D3))</f>
        <v>1.9892742724695103</v>
      </c>
      <c r="L4" s="33">
        <f t="shared" ref="L4:L16" si="1">(1/D4)</f>
        <v>0.49742268041237114</v>
      </c>
      <c r="M4" s="33">
        <f t="shared" ref="M4:M16" si="2">(1/E4)</f>
        <v>0.50257731958762886</v>
      </c>
      <c r="N4" s="12">
        <v>100</v>
      </c>
      <c r="O4" s="12">
        <f t="shared" ref="O4:O23" si="3">(1/A4)*((N4*A4)-N4)</f>
        <v>48.717948717948723</v>
      </c>
      <c r="P4" s="12">
        <f t="shared" ref="P4:P23" si="4">(1/B4)*((N4*B4)-N4)</f>
        <v>48.186528497409334</v>
      </c>
      <c r="Q4" s="12">
        <f t="shared" ref="Q4:Q23" si="5">(1/B4)*N4</f>
        <v>51.81347150259068</v>
      </c>
      <c r="R4" s="12">
        <f t="shared" ref="R4:R23" si="6">(1/A4)*N4</f>
        <v>51.282051282051292</v>
      </c>
      <c r="S4" s="39">
        <f t="shared" ref="S4:S23" si="7">O4-Q4</f>
        <v>-3.0955227846419575</v>
      </c>
      <c r="T4" s="39">
        <f t="shared" ref="T4:T23" si="8">P4-R4</f>
        <v>-3.0955227846419575</v>
      </c>
    </row>
    <row r="5" spans="1:20" s="12" customFormat="1" ht="15" x14ac:dyDescent="0.25">
      <c r="A5">
        <v>1.38</v>
      </c>
      <c r="B5">
        <v>3.23</v>
      </c>
      <c r="C5" s="20">
        <f t="shared" si="0"/>
        <v>3.4235204379234663E-2</v>
      </c>
      <c r="D5" s="17">
        <f>IF(OR($A5="",$B5=""),"",A5*'MPTO_working_2-way'!$G4)</f>
        <v>1.4272445820433437</v>
      </c>
      <c r="E5" s="22">
        <f>IF(OR($A5="",$B5=""),"",B5*'MPTO_working_2-way'!$G4)</f>
        <v>3.3405797101449282</v>
      </c>
      <c r="F5" s="17">
        <f>IF(OR($A5="",$B5=""),"",'MPTO_working_2-way'!D4)</f>
        <v>1.4133874496623013</v>
      </c>
      <c r="G5" s="22">
        <f>IF(OR($A5="",$B5=""),"",'MPTO_working_2-way'!E4)</f>
        <v>3.4190381222673936</v>
      </c>
      <c r="H5" s="17">
        <f>IF(OR($A5="",$B5=""),"",'OddsRatio_working_2-way'!M4)</f>
        <v>1.4127996940938139</v>
      </c>
      <c r="I5" s="17">
        <f>IF(OR($A5="",$B5=""),"",'OddsRatio_working_2-way'!N4)</f>
        <v>3.4224824153400126</v>
      </c>
      <c r="J5" s="17">
        <f>IF('Log_working_2-way'!$D4="","",A5^('Log_working_2-way'!$D4))</f>
        <v>1.4063966874701026</v>
      </c>
      <c r="K5" s="22">
        <f>IF('Log_working_2-way'!$D4="","",B5^('Log_working_2-way'!$D4))</f>
        <v>3.4606499777948065</v>
      </c>
      <c r="L5" s="33">
        <f t="shared" si="1"/>
        <v>0.70065075921908893</v>
      </c>
      <c r="M5" s="33">
        <f t="shared" si="2"/>
        <v>0.29934924078091102</v>
      </c>
      <c r="N5" s="12">
        <v>100</v>
      </c>
      <c r="O5" s="12">
        <f t="shared" si="3"/>
        <v>27.536231884057976</v>
      </c>
      <c r="P5" s="12">
        <f t="shared" si="4"/>
        <v>69.040247678018574</v>
      </c>
      <c r="Q5" s="12">
        <f t="shared" si="5"/>
        <v>30.959752321981426</v>
      </c>
      <c r="R5" s="12">
        <f t="shared" si="6"/>
        <v>72.463768115942045</v>
      </c>
      <c r="S5" s="39">
        <f t="shared" si="7"/>
        <v>-3.4235204379234503</v>
      </c>
      <c r="T5" s="39">
        <f t="shared" si="8"/>
        <v>-3.4235204379234716</v>
      </c>
    </row>
    <row r="6" spans="1:20" s="12" customFormat="1" ht="15" x14ac:dyDescent="0.25">
      <c r="A6">
        <v>2.2799999999999998</v>
      </c>
      <c r="B6">
        <v>1.69</v>
      </c>
      <c r="C6" s="20">
        <f t="shared" si="0"/>
        <v>3.0312467559431067E-2</v>
      </c>
      <c r="D6" s="17">
        <f>IF(OR($A6="",$B6=""),"",A6*'MPTO_working_2-way'!$G5)</f>
        <v>2.3491124260355027</v>
      </c>
      <c r="E6" s="22">
        <f>IF(OR($A6="",$B6=""),"",B6*'MPTO_working_2-way'!$G5)</f>
        <v>1.7412280701754383</v>
      </c>
      <c r="F6" s="17">
        <f>IF(OR($A6="",$B6=""),"",'MPTO_working_2-way'!D5)</f>
        <v>2.3616082373130669</v>
      </c>
      <c r="G6" s="22">
        <f>IF(OR($A6="",$B6=""),"",'MPTO_working_2-way'!E5)</f>
        <v>1.7344256391789699</v>
      </c>
      <c r="H6" s="17">
        <f>IF(OR($A6="",$B6=""),"",'OddsRatio_working_2-way'!M5)</f>
        <v>2.3620104492139973</v>
      </c>
      <c r="I6" s="17">
        <f>IF(OR($A6="",$B6=""),"",'OddsRatio_working_2-way'!N5)</f>
        <v>1.7342087577794201</v>
      </c>
      <c r="J6" s="17">
        <f>IF('Log_working_2-way'!$D5="","",A6^('Log_working_2-way'!$D5))</f>
        <v>2.3677515095728476</v>
      </c>
      <c r="K6" s="22">
        <f>IF('Log_working_2-way'!$D5="","",B6^('Log_working_2-way'!$D5))</f>
        <v>1.7311269576388733</v>
      </c>
      <c r="L6" s="33">
        <f t="shared" si="1"/>
        <v>0.42569269521410585</v>
      </c>
      <c r="M6" s="33">
        <f t="shared" si="2"/>
        <v>0.57430730478589431</v>
      </c>
      <c r="N6" s="12">
        <v>100</v>
      </c>
      <c r="O6" s="12">
        <f t="shared" si="3"/>
        <v>56.140350877192972</v>
      </c>
      <c r="P6" s="12">
        <f t="shared" si="4"/>
        <v>40.828402366863905</v>
      </c>
      <c r="Q6" s="12">
        <f t="shared" si="5"/>
        <v>59.171597633136095</v>
      </c>
      <c r="R6" s="12">
        <f t="shared" si="6"/>
        <v>43.859649122807021</v>
      </c>
      <c r="S6" s="39">
        <f t="shared" si="7"/>
        <v>-3.0312467559431227</v>
      </c>
      <c r="T6" s="39">
        <f t="shared" si="8"/>
        <v>-3.0312467559431155</v>
      </c>
    </row>
    <row r="7" spans="1:20" s="12" customFormat="1" ht="15" x14ac:dyDescent="0.25">
      <c r="A7">
        <v>2</v>
      </c>
      <c r="B7">
        <v>1.88</v>
      </c>
      <c r="C7" s="20">
        <f t="shared" si="0"/>
        <v>3.1914893617021267E-2</v>
      </c>
      <c r="D7" s="17">
        <f>IF(OR($A7="",$B7=""),"",A7*'MPTO_working_2-way'!$G6)</f>
        <v>2.0638297872340425</v>
      </c>
      <c r="E7" s="22">
        <f>IF(OR($A7="",$B7=""),"",B7*'MPTO_working_2-way'!$G6)</f>
        <v>1.94</v>
      </c>
      <c r="F7" s="17">
        <f>IF(OR($A7="",$B7=""),"",'MPTO_working_2-way'!D6)</f>
        <v>2.0659340659340657</v>
      </c>
      <c r="G7" s="22">
        <f>IF(OR($A7="",$B7=""),"",'MPTO_working_2-way'!E6)</f>
        <v>1.9381443298969072</v>
      </c>
      <c r="H7" s="17">
        <f>IF(OR($A7="",$B7=""),"",'OddsRatio_working_2-way'!M6)</f>
        <v>2.0660035817780522</v>
      </c>
      <c r="I7" s="17">
        <f>IF(OR($A7="",$B7=""),"",'OddsRatio_working_2-way'!N6)</f>
        <v>1.9380831519646857</v>
      </c>
      <c r="J7" s="17">
        <f>IF('Log_working_2-way'!$D6="","",A7^('Log_working_2-way'!$D6))</f>
        <v>2.0669618454035223</v>
      </c>
      <c r="K7" s="22">
        <f>IF('Log_working_2-way'!$D6="","",B7^('Log_working_2-way'!$D6))</f>
        <v>1.9372406373367297</v>
      </c>
      <c r="L7" s="33">
        <f t="shared" si="1"/>
        <v>0.4845360824742268</v>
      </c>
      <c r="M7" s="33">
        <f t="shared" si="2"/>
        <v>0.51546391752577325</v>
      </c>
      <c r="N7" s="12">
        <v>100</v>
      </c>
      <c r="O7" s="12">
        <f t="shared" si="3"/>
        <v>50</v>
      </c>
      <c r="P7" s="12">
        <f t="shared" si="4"/>
        <v>46.808510638297875</v>
      </c>
      <c r="Q7" s="12">
        <f t="shared" si="5"/>
        <v>53.191489361702125</v>
      </c>
      <c r="R7" s="12">
        <f t="shared" si="6"/>
        <v>50</v>
      </c>
      <c r="S7" s="39">
        <f t="shared" si="7"/>
        <v>-3.1914893617021249</v>
      </c>
      <c r="T7" s="39">
        <f t="shared" si="8"/>
        <v>-3.1914893617021249</v>
      </c>
    </row>
    <row r="8" spans="1:20" ht="15" x14ac:dyDescent="0.25">
      <c r="A8">
        <v>1.78</v>
      </c>
      <c r="B8">
        <v>2.09</v>
      </c>
      <c r="C8" s="20">
        <f t="shared" si="0"/>
        <v>4.0266652330519959E-2</v>
      </c>
      <c r="D8" s="17">
        <f>IF(OR($A8="",$B8=""),"",A8*'MPTO_working_2-way'!$G7)</f>
        <v>1.8516746411483256</v>
      </c>
      <c r="E8" s="22">
        <f>IF(OR($A8="",$B8=""),"",B8*'MPTO_working_2-way'!$G7)</f>
        <v>2.1741573033707864</v>
      </c>
      <c r="F8" s="17">
        <f>IF(OR($A8="",$B8=""),"",'MPTO_working_2-way'!D7)</f>
        <v>1.8461614808198106</v>
      </c>
      <c r="G8" s="22">
        <f>IF(OR($A8="",$B8=""),"",'MPTO_working_2-way'!E7)</f>
        <v>2.1818075186206087</v>
      </c>
      <c r="H8" s="17">
        <f>IF(OR($A8="",$B8=""),"",'OddsRatio_working_2-way'!M7)</f>
        <v>1.8459292702556338</v>
      </c>
      <c r="I8" s="17">
        <f>IF(OR($A8="",$B8=""),"",'OddsRatio_working_2-way'!N7)</f>
        <v>2.1821319289469754</v>
      </c>
      <c r="J8" s="17">
        <f>IF('Log_working_2-way'!$D7="","",A8^('Log_working_2-way'!$D7))</f>
        <v>1.8434137605840082</v>
      </c>
      <c r="K8" s="22">
        <f>IF('Log_working_2-way'!$D7="","",B8^('Log_working_2-way'!$D7))</f>
        <v>2.1856576768529026</v>
      </c>
      <c r="L8" s="33">
        <f t="shared" si="1"/>
        <v>0.54005167958656319</v>
      </c>
      <c r="M8" s="33">
        <f t="shared" si="2"/>
        <v>0.4599483204134367</v>
      </c>
      <c r="N8" s="12">
        <v>100</v>
      </c>
      <c r="O8" s="12">
        <f t="shared" si="3"/>
        <v>43.820224719101127</v>
      </c>
      <c r="P8" s="12">
        <f t="shared" si="4"/>
        <v>52.153110047846894</v>
      </c>
      <c r="Q8" s="12">
        <f t="shared" si="5"/>
        <v>47.846889952153113</v>
      </c>
      <c r="R8" s="12">
        <f t="shared" si="6"/>
        <v>56.17977528089888</v>
      </c>
      <c r="S8" s="39">
        <f t="shared" si="7"/>
        <v>-4.0266652330519861</v>
      </c>
      <c r="T8" s="39">
        <f t="shared" si="8"/>
        <v>-4.0266652330519861</v>
      </c>
    </row>
    <row r="9" spans="1:20" ht="15" x14ac:dyDescent="0.25">
      <c r="A9">
        <v>2.4500000000000002</v>
      </c>
      <c r="B9">
        <v>1.61</v>
      </c>
      <c r="C9" s="20">
        <f t="shared" si="0"/>
        <v>2.9281277728482547E-2</v>
      </c>
      <c r="D9" s="17">
        <f>IF(OR($A9="",$B9=""),"",A9*'MPTO_working_2-way'!$G8)</f>
        <v>2.5217391304347823</v>
      </c>
      <c r="E9" s="22">
        <f>IF(OR($A9="",$B9=""),"",B9*'MPTO_working_2-way'!$G8)</f>
        <v>1.657142857142857</v>
      </c>
      <c r="F9" s="17">
        <f>IF(OR($A9="",$B9=""),"",'MPTO_working_2-way'!D8)</f>
        <v>2.5411499436302138</v>
      </c>
      <c r="G9" s="22">
        <f>IF(OR($A9="",$B9=""),"",'MPTO_working_2-way'!E8)</f>
        <v>1.6488661302121432</v>
      </c>
      <c r="H9" s="17">
        <f>IF(OR($A9="",$B9=""),"",'OddsRatio_working_2-way'!M8)</f>
        <v>2.5417681992854404</v>
      </c>
      <c r="I9" s="17">
        <f>IF(OR($A9="",$B9=""),"",'OddsRatio_working_2-way'!N8)</f>
        <v>1.648605932113185</v>
      </c>
      <c r="J9" s="17">
        <f>IF('Log_working_2-way'!$D8="","",A9^('Log_working_2-way'!$D8))</f>
        <v>2.5507436683605564</v>
      </c>
      <c r="K9" s="22">
        <f>IF('Log_working_2-way'!$D8="","",B9^('Log_working_2-way'!$D8))</f>
        <v>1.6448518993839698</v>
      </c>
      <c r="L9" s="33">
        <f t="shared" si="1"/>
        <v>0.39655172413793111</v>
      </c>
      <c r="M9" s="33">
        <f t="shared" si="2"/>
        <v>0.60344827586206906</v>
      </c>
      <c r="N9" s="12">
        <v>100</v>
      </c>
      <c r="O9" s="12">
        <f t="shared" si="3"/>
        <v>59.183673469387763</v>
      </c>
      <c r="P9" s="12">
        <f t="shared" si="4"/>
        <v>37.888198757763973</v>
      </c>
      <c r="Q9" s="12">
        <f t="shared" si="5"/>
        <v>62.11180124223602</v>
      </c>
      <c r="R9" s="12">
        <f t="shared" si="6"/>
        <v>40.816326530612237</v>
      </c>
      <c r="S9" s="39">
        <f t="shared" si="7"/>
        <v>-2.9281277728482564</v>
      </c>
      <c r="T9" s="39">
        <f t="shared" si="8"/>
        <v>-2.9281277728482635</v>
      </c>
    </row>
    <row r="10" spans="1:20" ht="15" x14ac:dyDescent="0.25">
      <c r="A10">
        <v>3.19</v>
      </c>
      <c r="B10">
        <v>1.38</v>
      </c>
      <c r="C10" s="20">
        <f t="shared" si="0"/>
        <v>3.8117304983871891E-2</v>
      </c>
      <c r="D10" s="17">
        <f>IF(OR($A10="",$B10=""),"",A10*'MPTO_working_2-way'!$G9)</f>
        <v>3.3115942028985512</v>
      </c>
      <c r="E10" s="22">
        <f>IF(OR($A10="",$B10=""),"",B10*'MPTO_working_2-way'!$G9)</f>
        <v>1.4326018808777432</v>
      </c>
      <c r="F10" s="17">
        <f>IF(OR($A10="",$B10=""),"",'MPTO_working_2-way'!D9)</f>
        <v>3.396497183859271</v>
      </c>
      <c r="G10" s="22">
        <f>IF(OR($A10="",$B10=""),"",'MPTO_working_2-way'!E9)</f>
        <v>1.4172756833327969</v>
      </c>
      <c r="H10" s="17">
        <f>IF(OR($A10="",$B10=""),"",'OddsRatio_working_2-way'!M9)</f>
        <v>3.4006578045895766</v>
      </c>
      <c r="I10" s="17">
        <f>IF(OR($A10="",$B10=""),"",'OddsRatio_working_2-way'!N9)</f>
        <v>1.4165524957735338</v>
      </c>
      <c r="J10" s="17">
        <f>IF('Log_working_2-way'!$D9="","",A10^('Log_working_2-way'!$D9))</f>
        <v>3.4422071714373672</v>
      </c>
      <c r="K10" s="22">
        <f>IF('Log_working_2-way'!$D9="","",B10^('Log_working_2-way'!$D9))</f>
        <v>1.4094656717471108</v>
      </c>
      <c r="L10" s="33">
        <f t="shared" si="1"/>
        <v>0.30196936542669578</v>
      </c>
      <c r="M10" s="33">
        <f t="shared" si="2"/>
        <v>0.69803063457330405</v>
      </c>
      <c r="N10" s="12">
        <v>100</v>
      </c>
      <c r="O10" s="12">
        <f t="shared" si="3"/>
        <v>68.652037617554868</v>
      </c>
      <c r="P10" s="12">
        <f t="shared" si="4"/>
        <v>27.536231884057976</v>
      </c>
      <c r="Q10" s="12">
        <f t="shared" si="5"/>
        <v>72.463768115942045</v>
      </c>
      <c r="R10" s="12">
        <f t="shared" si="6"/>
        <v>31.347962382445143</v>
      </c>
      <c r="S10" s="39">
        <f t="shared" si="7"/>
        <v>-3.8117304983871776</v>
      </c>
      <c r="T10" s="39">
        <f t="shared" si="8"/>
        <v>-3.8117304983871669</v>
      </c>
    </row>
    <row r="11" spans="1:20" ht="15" x14ac:dyDescent="0.25">
      <c r="A11">
        <v>2.4</v>
      </c>
      <c r="B11">
        <v>1.62</v>
      </c>
      <c r="C11" s="20">
        <f t="shared" si="0"/>
        <v>3.3950617283950546E-2</v>
      </c>
      <c r="D11" s="17">
        <f>IF(OR($A11="",$B11=""),"",A11*'MPTO_working_2-way'!$G10)</f>
        <v>2.4814814814814814</v>
      </c>
      <c r="E11" s="22">
        <f>IF(OR($A11="",$B11=""),"",B11*'MPTO_working_2-way'!$G10)</f>
        <v>1.675</v>
      </c>
      <c r="F11" s="17">
        <f>IF(OR($A11="",$B11=""),"",'MPTO_working_2-way'!D10)</f>
        <v>2.5019305019305014</v>
      </c>
      <c r="G11" s="22">
        <f>IF(OR($A11="",$B11=""),"",'MPTO_working_2-way'!E10)</f>
        <v>1.6658097686375322</v>
      </c>
      <c r="H11" s="17">
        <f>IF(OR($A11="",$B11=""),"",'OddsRatio_working_2-way'!M10)</f>
        <v>2.502685767593821</v>
      </c>
      <c r="I11" s="17">
        <f>IF(OR($A11="",$B11=""),"",'OddsRatio_working_2-way'!N10)</f>
        <v>1.6654751256486924</v>
      </c>
      <c r="J11" s="17">
        <f>IF('Log_working_2-way'!$D10="","",A11^('Log_working_2-way'!$D10))</f>
        <v>2.5121786003771214</v>
      </c>
      <c r="K11" s="22">
        <f>IF('Log_working_2-way'!$D10="","",B11^('Log_working_2-way'!$D10))</f>
        <v>1.6612975476246807</v>
      </c>
      <c r="L11" s="33">
        <f t="shared" si="1"/>
        <v>0.40298507462686567</v>
      </c>
      <c r="M11" s="33">
        <f t="shared" si="2"/>
        <v>0.59701492537313428</v>
      </c>
      <c r="N11" s="12">
        <v>100</v>
      </c>
      <c r="O11" s="12">
        <f t="shared" si="3"/>
        <v>58.333333333333336</v>
      </c>
      <c r="P11" s="12">
        <f t="shared" si="4"/>
        <v>38.271604938271601</v>
      </c>
      <c r="Q11" s="12">
        <f t="shared" si="5"/>
        <v>61.728395061728392</v>
      </c>
      <c r="R11" s="12">
        <f t="shared" si="6"/>
        <v>41.666666666666671</v>
      </c>
      <c r="S11" s="39">
        <f t="shared" si="7"/>
        <v>-3.3950617283950564</v>
      </c>
      <c r="T11" s="39">
        <f t="shared" si="8"/>
        <v>-3.3950617283950706</v>
      </c>
    </row>
    <row r="12" spans="1:20" ht="15" x14ac:dyDescent="0.25">
      <c r="A12">
        <v>1.49</v>
      </c>
      <c r="B12">
        <v>2.74</v>
      </c>
      <c r="C12" s="20">
        <f t="shared" si="0"/>
        <v>3.6104443246950613E-2</v>
      </c>
      <c r="D12" s="17">
        <f>IF(OR($A12="",$B12=""),"",A12*'MPTO_working_2-way'!$G11)</f>
        <v>1.5437956204379564</v>
      </c>
      <c r="E12" s="22">
        <f>IF(OR($A12="",$B12=""),"",B12*'MPTO_working_2-way'!$G11)</f>
        <v>2.838926174496645</v>
      </c>
      <c r="F12" s="17">
        <f>IF(OR($A12="",$B12=""),"",'MPTO_working_2-way'!D11)</f>
        <v>1.5311855380114767</v>
      </c>
      <c r="G12" s="22">
        <f>IF(OR($A12="",$B12=""),"",'MPTO_working_2-way'!E11)</f>
        <v>2.882581374002684</v>
      </c>
      <c r="H12" s="17">
        <f>IF(OR($A12="",$B12=""),"",'OddsRatio_working_2-way'!M11)</f>
        <v>1.5306686305052322</v>
      </c>
      <c r="I12" s="17">
        <f>IF(OR($A12="",$B12=""),"",'OddsRatio_working_2-way'!N11)</f>
        <v>2.8844151368961324</v>
      </c>
      <c r="J12" s="17">
        <f>IF('Log_working_2-way'!$D11="","",A12^('Log_working_2-way'!$D11))</f>
        <v>1.5248989549900367</v>
      </c>
      <c r="K12" s="22">
        <f>IF('Log_working_2-way'!$D11="","",B12^('Log_working_2-way'!$D11))</f>
        <v>2.9051285785445025</v>
      </c>
      <c r="L12" s="33">
        <f t="shared" si="1"/>
        <v>0.64775413711583918</v>
      </c>
      <c r="M12" s="33">
        <f t="shared" si="2"/>
        <v>0.35224586288416065</v>
      </c>
      <c r="N12" s="12">
        <v>100</v>
      </c>
      <c r="O12" s="12">
        <f t="shared" si="3"/>
        <v>32.885906040268459</v>
      </c>
      <c r="P12" s="12">
        <f t="shared" si="4"/>
        <v>63.503649635036496</v>
      </c>
      <c r="Q12" s="12">
        <f t="shared" si="5"/>
        <v>36.496350364963504</v>
      </c>
      <c r="R12" s="12">
        <f t="shared" si="6"/>
        <v>67.114093959731548</v>
      </c>
      <c r="S12" s="39">
        <f t="shared" si="7"/>
        <v>-3.6104443246950453</v>
      </c>
      <c r="T12" s="39">
        <f t="shared" si="8"/>
        <v>-3.6104443246950524</v>
      </c>
    </row>
    <row r="13" spans="1:20" ht="15" x14ac:dyDescent="0.25">
      <c r="A13">
        <v>1.7</v>
      </c>
      <c r="B13">
        <v>2.2400000000000002</v>
      </c>
      <c r="C13" s="20">
        <f t="shared" si="0"/>
        <v>3.4663865546218364E-2</v>
      </c>
      <c r="D13" s="17">
        <f>IF(OR($A13="",$B13=""),"",A13*'MPTO_working_2-way'!$G12)</f>
        <v>1.7589285714285712</v>
      </c>
      <c r="E13" s="22">
        <f>IF(OR($A13="",$B13=""),"",B13*'MPTO_working_2-way'!$G12)</f>
        <v>2.3176470588235292</v>
      </c>
      <c r="F13" s="17">
        <f>IF(OR($A13="",$B13=""),"",'MPTO_working_2-way'!D12)</f>
        <v>1.7516099356025756</v>
      </c>
      <c r="G13" s="22">
        <f>IF(OR($A13="",$B13=""),"",'MPTO_working_2-way'!E12)</f>
        <v>2.3304773561811505</v>
      </c>
      <c r="H13" s="17">
        <f>IF(OR($A13="",$B13=""),"",'OddsRatio_working_2-way'!M12)</f>
        <v>1.7513428837969105</v>
      </c>
      <c r="I13" s="17">
        <f>IF(OR($A13="",$B13=""),"",'OddsRatio_working_2-way'!N12)</f>
        <v>2.3309502512973848</v>
      </c>
      <c r="J13" s="17">
        <f>IF('Log_working_2-way'!$D12="","",A13^('Log_working_2-way'!$D12))</f>
        <v>1.7480183212340654</v>
      </c>
      <c r="K13" s="22">
        <f>IF('Log_working_2-way'!$D12="","",B13^('Log_working_2-way'!$D12))</f>
        <v>2.3368656510313084</v>
      </c>
      <c r="L13" s="33">
        <f t="shared" si="1"/>
        <v>0.56852791878172593</v>
      </c>
      <c r="M13" s="33">
        <f t="shared" si="2"/>
        <v>0.43147208121827418</v>
      </c>
      <c r="N13" s="12">
        <v>100</v>
      </c>
      <c r="O13" s="12">
        <f t="shared" si="3"/>
        <v>41.176470588235297</v>
      </c>
      <c r="P13" s="12">
        <f t="shared" si="4"/>
        <v>55.357142857142868</v>
      </c>
      <c r="Q13" s="12">
        <f t="shared" si="5"/>
        <v>44.642857142857139</v>
      </c>
      <c r="R13" s="12">
        <f t="shared" si="6"/>
        <v>58.82352941176471</v>
      </c>
      <c r="S13" s="39">
        <f t="shared" si="7"/>
        <v>-3.4663865546218418</v>
      </c>
      <c r="T13" s="39">
        <f t="shared" si="8"/>
        <v>-3.4663865546218418</v>
      </c>
    </row>
    <row r="14" spans="1:20" ht="15" x14ac:dyDescent="0.25">
      <c r="A14">
        <v>1.89</v>
      </c>
      <c r="B14">
        <v>2</v>
      </c>
      <c r="C14" s="20">
        <f t="shared" si="0"/>
        <v>2.9100529100529293E-2</v>
      </c>
      <c r="D14" s="17">
        <f>IF(OR($A14="",$B14=""),"",A14*'MPTO_working_2-way'!$G13)</f>
        <v>1.9450000000000003</v>
      </c>
      <c r="E14" s="22">
        <f>IF(OR($A14="",$B14=""),"",B14*'MPTO_working_2-way'!$G13)</f>
        <v>2.0582010582010586</v>
      </c>
      <c r="F14" s="17">
        <f>IF(OR($A14="",$B14=""),"",'MPTO_working_2-way'!D13)</f>
        <v>1.9434447300771212</v>
      </c>
      <c r="G14" s="22">
        <f>IF(OR($A14="",$B14=""),"",'MPTO_working_2-way'!E13)</f>
        <v>2.0599455040871937</v>
      </c>
      <c r="H14" s="17">
        <f>IF(OR($A14="",$B14=""),"",'OddsRatio_working_2-way'!M13)</f>
        <v>1.9433981132056606</v>
      </c>
      <c r="I14" s="17">
        <f>IF(OR($A14="",$B14=""),"",'OddsRatio_working_2-way'!N13)</f>
        <v>2.0599978800063603</v>
      </c>
      <c r="J14" s="17">
        <f>IF('Log_working_2-way'!$D13="","",A14^('Log_working_2-way'!$D13))</f>
        <v>1.9426935194379702</v>
      </c>
      <c r="K14" s="22">
        <f>IF('Log_working_2-way'!$D13="","",B14^('Log_working_2-way'!$D13))</f>
        <v>2.0607901501181232</v>
      </c>
      <c r="L14" s="33">
        <f t="shared" si="1"/>
        <v>0.51413881748071977</v>
      </c>
      <c r="M14" s="33">
        <f t="shared" si="2"/>
        <v>0.48586118251928012</v>
      </c>
      <c r="N14" s="12">
        <v>100</v>
      </c>
      <c r="O14" s="12">
        <f t="shared" si="3"/>
        <v>47.089947089947096</v>
      </c>
      <c r="P14" s="12">
        <f t="shared" si="4"/>
        <v>50</v>
      </c>
      <c r="Q14" s="12">
        <f t="shared" si="5"/>
        <v>50</v>
      </c>
      <c r="R14" s="12">
        <f t="shared" si="6"/>
        <v>52.910052910052919</v>
      </c>
      <c r="S14" s="39">
        <f t="shared" si="7"/>
        <v>-2.9100529100529045</v>
      </c>
      <c r="T14" s="39">
        <f t="shared" si="8"/>
        <v>-2.9100529100529187</v>
      </c>
    </row>
    <row r="15" spans="1:20" ht="15" x14ac:dyDescent="0.25">
      <c r="A15">
        <v>1.56</v>
      </c>
      <c r="B15">
        <v>2.5499999999999998</v>
      </c>
      <c r="C15" s="20">
        <f t="shared" si="0"/>
        <v>3.3182503770738947E-2</v>
      </c>
      <c r="D15" s="17">
        <f>IF(OR($A15="",$B15=""),"",A15*'MPTO_working_2-way'!$G14)</f>
        <v>1.6117647058823528</v>
      </c>
      <c r="E15" s="22">
        <f>IF(OR($A15="",$B15=""),"",B15*'MPTO_working_2-way'!$G14)</f>
        <v>2.6346153846153841</v>
      </c>
      <c r="F15" s="17">
        <f>IF(OR($A15="",$B15=""),"",'MPTO_working_2-way'!D14)</f>
        <v>1.6014492753623186</v>
      </c>
      <c r="G15" s="22">
        <f>IF(OR($A15="",$B15=""),"",'MPTO_working_2-way'!E14)</f>
        <v>2.6626506024096379</v>
      </c>
      <c r="H15" s="17">
        <f>IF(OR($A15="",$B15=""),"",'OddsRatio_working_2-way'!M14)</f>
        <v>1.6010743070375286</v>
      </c>
      <c r="I15" s="17">
        <f>IF(OR($A15="",$B15=""),"",'OddsRatio_working_2-way'!N14)</f>
        <v>2.6636878141217299</v>
      </c>
      <c r="J15" s="17">
        <f>IF('Log_working_2-way'!$D14="","",A15^('Log_working_2-way'!$D14))</f>
        <v>1.5963778347531083</v>
      </c>
      <c r="K15" s="22">
        <f>IF('Log_working_2-way'!$D14="","",B15^('Log_working_2-way'!$D14))</f>
        <v>2.6767893468305748</v>
      </c>
      <c r="L15" s="33">
        <f t="shared" si="1"/>
        <v>0.62043795620437958</v>
      </c>
      <c r="M15" s="33">
        <f t="shared" si="2"/>
        <v>0.37956204379562053</v>
      </c>
      <c r="N15" s="12">
        <v>100</v>
      </c>
      <c r="O15" s="12">
        <f t="shared" si="3"/>
        <v>35.897435897435898</v>
      </c>
      <c r="P15" s="12">
        <f t="shared" si="4"/>
        <v>60.784313725490193</v>
      </c>
      <c r="Q15" s="12">
        <f t="shared" si="5"/>
        <v>39.215686274509807</v>
      </c>
      <c r="R15" s="12">
        <f t="shared" si="6"/>
        <v>64.102564102564102</v>
      </c>
      <c r="S15" s="39">
        <f t="shared" si="7"/>
        <v>-3.3182503770739089</v>
      </c>
      <c r="T15" s="39">
        <f t="shared" si="8"/>
        <v>-3.3182503770739089</v>
      </c>
    </row>
    <row r="16" spans="1:20" ht="15" x14ac:dyDescent="0.25">
      <c r="A16">
        <v>2.27</v>
      </c>
      <c r="B16">
        <v>1.68</v>
      </c>
      <c r="C16" s="20">
        <f t="shared" si="0"/>
        <v>3.5766729599328695E-2</v>
      </c>
      <c r="D16" s="17">
        <f>IF(OR($A16="",$B16=""),"",A16*'MPTO_working_2-way'!$G15)</f>
        <v>2.3511904761904763</v>
      </c>
      <c r="E16" s="22">
        <f>IF(OR($A16="",$B16=""),"",B16*'MPTO_working_2-way'!$G15)</f>
        <v>1.7400881057268722</v>
      </c>
      <c r="F16" s="17">
        <f>IF(OR($A16="",$B16=""),"",'MPTO_working_2-way'!D15)</f>
        <v>2.3660503784588656</v>
      </c>
      <c r="G16" s="22">
        <f>IF(OR($A16="",$B16=""),"",'MPTO_working_2-way'!E15)</f>
        <v>1.7320374239258789</v>
      </c>
      <c r="H16" s="17">
        <f>IF(OR($A16="",$B16=""),"",'OddsRatio_working_2-way'!M15)</f>
        <v>2.3666188418222287</v>
      </c>
      <c r="I16" s="17">
        <f>IF(OR($A16="",$B16=""),"",'OddsRatio_working_2-way'!N15)</f>
        <v>1.7317329231804059</v>
      </c>
      <c r="J16" s="17">
        <f>IF('Log_working_2-way'!$D15="","",A16^('Log_working_2-way'!$D15))</f>
        <v>2.37348902776783</v>
      </c>
      <c r="K16" s="22">
        <f>IF('Log_working_2-way'!$D15="","",B16^('Log_working_2-way'!$D15))</f>
        <v>1.72807279838637</v>
      </c>
      <c r="L16" s="33">
        <f t="shared" si="1"/>
        <v>0.42531645569620252</v>
      </c>
      <c r="M16" s="33">
        <f t="shared" si="2"/>
        <v>0.57468354430379742</v>
      </c>
      <c r="N16" s="12">
        <v>100</v>
      </c>
      <c r="O16" s="12">
        <f t="shared" si="3"/>
        <v>55.947136563876647</v>
      </c>
      <c r="P16" s="12">
        <f t="shared" si="4"/>
        <v>40.476190476190474</v>
      </c>
      <c r="Q16" s="12">
        <f t="shared" si="5"/>
        <v>59.523809523809526</v>
      </c>
      <c r="R16" s="12">
        <f t="shared" si="6"/>
        <v>44.052863436123346</v>
      </c>
      <c r="S16" s="39">
        <f t="shared" si="7"/>
        <v>-3.5766729599328784</v>
      </c>
      <c r="T16" s="39">
        <f t="shared" si="8"/>
        <v>-3.5766729599328713</v>
      </c>
    </row>
    <row r="17" spans="1:20" ht="15" x14ac:dyDescent="0.25">
      <c r="A17">
        <v>2.0499999999999998</v>
      </c>
      <c r="B17">
        <v>1.85</v>
      </c>
      <c r="C17" s="20">
        <f t="shared" si="0"/>
        <v>2.8345418589321048E-2</v>
      </c>
      <c r="D17" s="17">
        <f>IF(OR($A17="",$B17=""),"",A17*'MPTO_working_2-way'!$G16)</f>
        <v>2.1081081081081079</v>
      </c>
      <c r="E17" s="22">
        <f>IF(OR($A17="",$B17=""),"",B17*'MPTO_working_2-way'!$G16)</f>
        <v>1.902439024390244</v>
      </c>
      <c r="F17" s="17">
        <f>IF(OR($A17="",$B17=""),"",'MPTO_working_2-way'!D16)</f>
        <v>2.1113430758524703</v>
      </c>
      <c r="G17" s="22">
        <f>IF(OR($A17="",$B17=""),"",'MPTO_working_2-way'!E16)</f>
        <v>1.8998121477770822</v>
      </c>
      <c r="H17" s="17">
        <f>IF(OR($A17="",$B17=""),"",'OddsRatio_working_2-way'!M16)</f>
        <v>2.1114378604524222</v>
      </c>
      <c r="I17" s="17">
        <f>IF(OR($A17="",$B17=""),"",'OddsRatio_working_2-way'!N16)</f>
        <v>1.8997354108424378</v>
      </c>
      <c r="J17" s="17">
        <f>IF('Log_working_2-way'!$D16="","",A17^('Log_working_2-way'!$D16))</f>
        <v>2.1129081281913611</v>
      </c>
      <c r="K17" s="22">
        <f>IF('Log_working_2-way'!$D16="","",B17^('Log_working_2-way'!$D16))</f>
        <v>1.8985467665018629</v>
      </c>
      <c r="L17" s="33">
        <f t="shared" ref="L17" si="9">(1/D17)</f>
        <v>0.47435897435897439</v>
      </c>
      <c r="M17" s="33">
        <f t="shared" ref="M17" si="10">(1/E17)</f>
        <v>0.52564102564102555</v>
      </c>
      <c r="N17" s="12">
        <v>100</v>
      </c>
      <c r="O17" s="12">
        <f t="shared" si="3"/>
        <v>51.219512195121943</v>
      </c>
      <c r="P17" s="12">
        <f t="shared" si="4"/>
        <v>45.945945945945937</v>
      </c>
      <c r="Q17" s="12">
        <f t="shared" si="5"/>
        <v>54.054054054054049</v>
      </c>
      <c r="R17" s="12">
        <f t="shared" si="6"/>
        <v>48.780487804878057</v>
      </c>
      <c r="S17" s="39">
        <f t="shared" si="7"/>
        <v>-2.8345418589321056</v>
      </c>
      <c r="T17" s="39">
        <f t="shared" si="8"/>
        <v>-2.8345418589321199</v>
      </c>
    </row>
    <row r="18" spans="1:20" ht="15" x14ac:dyDescent="0.25">
      <c r="A18">
        <v>2.0699999999999998</v>
      </c>
      <c r="B18">
        <v>1.83</v>
      </c>
      <c r="C18" s="20">
        <f t="shared" si="0"/>
        <v>2.9539874871307603E-2</v>
      </c>
      <c r="D18" s="17">
        <f>IF(OR($A18="",$B18=""),"",A18*'MPTO_working_2-way'!$G17)</f>
        <v>2.1311475409836067</v>
      </c>
      <c r="E18" s="22">
        <f>IF(OR($A18="",$B18=""),"",B18*'MPTO_working_2-way'!$G17)</f>
        <v>1.8840579710144929</v>
      </c>
      <c r="F18" s="17">
        <f>IF(OR($A18="",$B18=""),"",'MPTO_working_2-way'!D17)</f>
        <v>2.1352836729517204</v>
      </c>
      <c r="G18" s="22">
        <f>IF(OR($A18="",$B18=""),"",'MPTO_working_2-way'!E17)</f>
        <v>1.8808371192373576</v>
      </c>
      <c r="H18" s="17">
        <f>IF(OR($A18="",$B18=""),"",'OddsRatio_working_2-way'!M17)</f>
        <v>2.1354103339788768</v>
      </c>
      <c r="I18" s="17">
        <f>IF(OR($A18="",$B18=""),"",'OddsRatio_working_2-way'!N17)</f>
        <v>1.8807388571985679</v>
      </c>
      <c r="J18" s="17">
        <f>IF('Log_working_2-way'!$D17="","",A18^('Log_working_2-way'!$D17))</f>
        <v>2.137293622577233</v>
      </c>
      <c r="K18" s="22">
        <f>IF('Log_working_2-way'!$D17="","",B18^('Log_working_2-way'!$D17))</f>
        <v>1.8792804075818812</v>
      </c>
      <c r="L18" s="33">
        <f t="shared" ref="L18" si="11">(1/D18)</f>
        <v>0.46923076923076917</v>
      </c>
      <c r="M18" s="33">
        <f t="shared" ref="M18" si="12">(1/E18)</f>
        <v>0.53076923076923077</v>
      </c>
      <c r="N18" s="12">
        <v>100</v>
      </c>
      <c r="O18" s="12">
        <f t="shared" si="3"/>
        <v>51.690821256038639</v>
      </c>
      <c r="P18" s="12">
        <f t="shared" si="4"/>
        <v>45.355191256830594</v>
      </c>
      <c r="Q18" s="12">
        <f t="shared" si="5"/>
        <v>54.644808743169392</v>
      </c>
      <c r="R18" s="12">
        <f t="shared" si="6"/>
        <v>48.309178743961354</v>
      </c>
      <c r="S18" s="39">
        <f t="shared" si="7"/>
        <v>-2.9539874871307532</v>
      </c>
      <c r="T18" s="39">
        <f t="shared" si="8"/>
        <v>-2.9539874871307603</v>
      </c>
    </row>
    <row r="19" spans="1:20" ht="15" x14ac:dyDescent="0.25">
      <c r="A19">
        <v>1.85</v>
      </c>
      <c r="B19">
        <v>2.0499999999999998</v>
      </c>
      <c r="C19" s="20">
        <f t="shared" si="0"/>
        <v>2.8345418589321048E-2</v>
      </c>
      <c r="D19" s="17">
        <f>IF(OR($A19="",$B19=""),"",A19*'MPTO_working_2-way'!$G18)</f>
        <v>1.902439024390244</v>
      </c>
      <c r="E19" s="22">
        <f>IF(OR($A19="",$B19=""),"",B19*'MPTO_working_2-way'!$G18)</f>
        <v>2.1081081081081079</v>
      </c>
      <c r="F19" s="17">
        <f>IF(OR($A19="",$B19=""),"",'MPTO_working_2-way'!D18)</f>
        <v>1.8998121477770822</v>
      </c>
      <c r="G19" s="22">
        <f>IF(OR($A19="",$B19=""),"",'MPTO_working_2-way'!E18)</f>
        <v>2.1113430758524703</v>
      </c>
      <c r="H19" s="17">
        <f>IF(OR($A19="",$B19=""),"",'OddsRatio_working_2-way'!M18)</f>
        <v>1.8997354108424378</v>
      </c>
      <c r="I19" s="17">
        <f>IF(OR($A19="",$B19=""),"",'OddsRatio_working_2-way'!N18)</f>
        <v>2.1114378604524222</v>
      </c>
      <c r="J19" s="17">
        <f>IF('Log_working_2-way'!$D18="","",A19^('Log_working_2-way'!$D18))</f>
        <v>1.8985467665018629</v>
      </c>
      <c r="K19" s="22">
        <f>IF('Log_working_2-way'!$D18="","",B19^('Log_working_2-way'!$D18))</f>
        <v>2.1129081281913611</v>
      </c>
      <c r="L19" s="33">
        <f t="shared" ref="L19" si="13">(1/D19)</f>
        <v>0.52564102564102555</v>
      </c>
      <c r="M19" s="33">
        <f t="shared" ref="M19" si="14">(1/E19)</f>
        <v>0.47435897435897439</v>
      </c>
      <c r="N19" s="12">
        <v>100</v>
      </c>
      <c r="O19" s="12">
        <f t="shared" si="3"/>
        <v>45.945945945945937</v>
      </c>
      <c r="P19" s="12">
        <f t="shared" si="4"/>
        <v>51.219512195121943</v>
      </c>
      <c r="Q19" s="12">
        <f t="shared" si="5"/>
        <v>48.780487804878057</v>
      </c>
      <c r="R19" s="12">
        <f t="shared" si="6"/>
        <v>54.054054054054049</v>
      </c>
      <c r="S19" s="39">
        <f t="shared" si="7"/>
        <v>-2.8345418589321199</v>
      </c>
      <c r="T19" s="39">
        <f t="shared" si="8"/>
        <v>-2.8345418589321056</v>
      </c>
    </row>
    <row r="20" spans="1:20" ht="15" x14ac:dyDescent="0.25">
      <c r="A20">
        <v>2.4</v>
      </c>
      <c r="B20">
        <v>1.62</v>
      </c>
      <c r="C20" s="20">
        <f t="shared" si="0"/>
        <v>3.3950617283950546E-2</v>
      </c>
      <c r="D20" s="17">
        <f>IF(OR($A20="",$B20=""),"",A20*'MPTO_working_2-way'!$G19)</f>
        <v>2.4814814814814814</v>
      </c>
      <c r="E20" s="22">
        <f>IF(OR($A20="",$B20=""),"",B20*'MPTO_working_2-way'!$G19)</f>
        <v>1.675</v>
      </c>
      <c r="F20" s="17">
        <f>IF(OR($A20="",$B20=""),"",'MPTO_working_2-way'!D19)</f>
        <v>2.5019305019305014</v>
      </c>
      <c r="G20" s="22">
        <f>IF(OR($A20="",$B20=""),"",'MPTO_working_2-way'!E19)</f>
        <v>1.6658097686375322</v>
      </c>
      <c r="H20" s="17">
        <f>IF(OR($A20="",$B20=""),"",'OddsRatio_working_2-way'!M19)</f>
        <v>2.502685767593821</v>
      </c>
      <c r="I20" s="17">
        <f>IF(OR($A20="",$B20=""),"",'OddsRatio_working_2-way'!N19)</f>
        <v>1.6654751256486924</v>
      </c>
      <c r="J20" s="17">
        <f>IF('Log_working_2-way'!$D19="","",A20^('Log_working_2-way'!$D19))</f>
        <v>2.5121786003771214</v>
      </c>
      <c r="K20" s="22">
        <f>IF('Log_working_2-way'!$D19="","",B20^('Log_working_2-way'!$D19))</f>
        <v>1.6612975476246807</v>
      </c>
      <c r="L20" s="33">
        <f t="shared" ref="L20" si="15">(1/D20)</f>
        <v>0.40298507462686567</v>
      </c>
      <c r="M20" s="33">
        <f t="shared" ref="M20" si="16">(1/E20)</f>
        <v>0.59701492537313428</v>
      </c>
      <c r="N20" s="12">
        <v>100</v>
      </c>
      <c r="O20" s="12">
        <f t="shared" si="3"/>
        <v>58.333333333333336</v>
      </c>
      <c r="P20" s="12">
        <f t="shared" si="4"/>
        <v>38.271604938271601</v>
      </c>
      <c r="Q20" s="12">
        <f t="shared" si="5"/>
        <v>61.728395061728392</v>
      </c>
      <c r="R20" s="12">
        <f t="shared" si="6"/>
        <v>41.666666666666671</v>
      </c>
      <c r="S20" s="39">
        <f t="shared" si="7"/>
        <v>-3.3950617283950564</v>
      </c>
      <c r="T20" s="39">
        <f t="shared" si="8"/>
        <v>-3.3950617283950706</v>
      </c>
    </row>
    <row r="21" spans="1:20" ht="15" x14ac:dyDescent="0.25">
      <c r="A21">
        <v>2.5</v>
      </c>
      <c r="B21">
        <v>1.57</v>
      </c>
      <c r="C21" s="20">
        <f t="shared" si="0"/>
        <v>3.6942675159235661E-2</v>
      </c>
      <c r="D21" s="17">
        <f>IF(OR($A21="",$B21=""),"",A21*'MPTO_working_2-way'!$G20)</f>
        <v>2.5923566878980893</v>
      </c>
      <c r="E21" s="22">
        <f>IF(OR($A21="",$B21=""),"",B21*'MPTO_working_2-way'!$G20)</f>
        <v>1.6280000000000001</v>
      </c>
      <c r="F21" s="17">
        <f>IF(OR($A21="",$B21=""),"",'MPTO_working_2-way'!D20)</f>
        <v>2.621035058430718</v>
      </c>
      <c r="G21" s="22">
        <f>IF(OR($A21="",$B21=""),"",'MPTO_working_2-way'!E20)</f>
        <v>1.6168898043254378</v>
      </c>
      <c r="H21" s="17">
        <f>IF(OR($A21="",$B21=""),"",'OddsRatio_working_2-way'!M20)</f>
        <v>2.6222142113076257</v>
      </c>
      <c r="I21" s="17">
        <f>IF(OR($A21="",$B21=""),"",'OddsRatio_working_2-way'!N20)</f>
        <v>1.6164414002968981</v>
      </c>
      <c r="J21" s="17">
        <f>IF('Log_working_2-way'!$D20="","",A21^('Log_working_2-way'!$D20))</f>
        <v>2.6356549417120103</v>
      </c>
      <c r="K21" s="22">
        <f>IF('Log_working_2-way'!$D20="","",B21^('Log_working_2-way'!$D20))</f>
        <v>1.6113758926152844</v>
      </c>
      <c r="L21" s="33">
        <f t="shared" ref="L21" si="17">(1/D21)</f>
        <v>0.38574938574938572</v>
      </c>
      <c r="M21" s="33">
        <f t="shared" ref="M21" si="18">(1/E21)</f>
        <v>0.61425061425061422</v>
      </c>
      <c r="N21" s="12">
        <v>100</v>
      </c>
      <c r="O21" s="12">
        <f t="shared" si="3"/>
        <v>60</v>
      </c>
      <c r="P21" s="12">
        <f t="shared" si="4"/>
        <v>36.30573248407643</v>
      </c>
      <c r="Q21" s="12">
        <f t="shared" si="5"/>
        <v>63.694267515923563</v>
      </c>
      <c r="R21" s="12">
        <f t="shared" si="6"/>
        <v>40</v>
      </c>
      <c r="S21" s="39">
        <f t="shared" si="7"/>
        <v>-3.6942675159235634</v>
      </c>
      <c r="T21" s="39">
        <f t="shared" si="8"/>
        <v>-3.6942675159235705</v>
      </c>
    </row>
    <row r="22" spans="1:20" ht="15" x14ac:dyDescent="0.25">
      <c r="A22">
        <v>2.33</v>
      </c>
      <c r="B22">
        <v>1.65</v>
      </c>
      <c r="C22" s="20">
        <f t="shared" si="0"/>
        <v>3.5245155416829377E-2</v>
      </c>
      <c r="D22" s="17">
        <f>IF(OR($A22="",$B22=""),"",A22*'MPTO_working_2-way'!$G21)</f>
        <v>2.4121212121212126</v>
      </c>
      <c r="E22" s="22">
        <f>IF(OR($A22="",$B22=""),"",B22*'MPTO_working_2-way'!$G21)</f>
        <v>1.7081545064377683</v>
      </c>
      <c r="F22" s="17">
        <f>IF(OR($A22="",$B22=""),"",'MPTO_working_2-way'!D21)</f>
        <v>2.4297677358192451</v>
      </c>
      <c r="G22" s="22">
        <f>IF(OR($A22="",$B22=""),"",'MPTO_working_2-way'!E21)</f>
        <v>1.6994142999226434</v>
      </c>
      <c r="H22" s="17">
        <f>IF(OR($A22="",$B22=""),"",'OddsRatio_working_2-way'!M21)</f>
        <v>2.4304383405634256</v>
      </c>
      <c r="I22" s="17">
        <f>IF(OR($A22="",$B22=""),"",'OddsRatio_working_2-way'!N21)</f>
        <v>1.6990864070422753</v>
      </c>
      <c r="J22" s="17">
        <f>IF('Log_working_2-way'!$D21="","",A22^('Log_working_2-way'!$D21))</f>
        <v>2.4386155296037653</v>
      </c>
      <c r="K22" s="22">
        <f>IF('Log_working_2-way'!$D21="","",B22^('Log_working_2-way'!$D21))</f>
        <v>1.6951127521022427</v>
      </c>
      <c r="L22" s="33">
        <f t="shared" ref="L22" si="19">(1/D22)</f>
        <v>0.41457286432160795</v>
      </c>
      <c r="M22" s="33">
        <f t="shared" ref="M22" si="20">(1/E22)</f>
        <v>0.58542713567839189</v>
      </c>
      <c r="N22" s="12">
        <v>100</v>
      </c>
      <c r="O22" s="12">
        <f t="shared" si="3"/>
        <v>57.081545064377686</v>
      </c>
      <c r="P22" s="12">
        <f t="shared" si="4"/>
        <v>39.393939393939398</v>
      </c>
      <c r="Q22" s="12">
        <f t="shared" si="5"/>
        <v>60.606060606060609</v>
      </c>
      <c r="R22" s="12">
        <f t="shared" si="6"/>
        <v>42.918454935622321</v>
      </c>
      <c r="S22" s="39">
        <f t="shared" si="7"/>
        <v>-3.5245155416829235</v>
      </c>
      <c r="T22" s="39">
        <f t="shared" si="8"/>
        <v>-3.5245155416829235</v>
      </c>
    </row>
    <row r="23" spans="1:20" ht="15" x14ac:dyDescent="0.25">
      <c r="A23">
        <v>2.13</v>
      </c>
      <c r="B23">
        <v>1.78</v>
      </c>
      <c r="C23" s="20">
        <f t="shared" si="0"/>
        <v>3.128132088410629E-2</v>
      </c>
      <c r="D23" s="17">
        <f>IF(OR($A23="",$B23=""),"",A23*'MPTO_working_2-way'!$G22)</f>
        <v>2.1966292134831464</v>
      </c>
      <c r="E23" s="22">
        <f>IF(OR($A23="",$B23=""),"",B23*'MPTO_working_2-way'!$G22)</f>
        <v>1.8356807511737092</v>
      </c>
      <c r="F23" s="17">
        <f>IF(OR($A23="",$B23=""),"",'MPTO_working_2-way'!D22)</f>
        <v>2.2034055907479515</v>
      </c>
      <c r="G23" s="22">
        <f>IF(OR($A23="",$B23=""),"",'MPTO_working_2-way'!E22)</f>
        <v>1.8309750325976726</v>
      </c>
      <c r="H23" s="17">
        <f>IF(OR($A23="",$B23=""),"",'OddsRatio_working_2-way'!M22)</f>
        <v>2.2036269973367788</v>
      </c>
      <c r="I23" s="17">
        <f>IF(OR($A23="",$B23=""),"",'OddsRatio_working_2-way'!N22)</f>
        <v>1.8308221751528204</v>
      </c>
      <c r="J23" s="17">
        <f>IF('Log_working_2-way'!$D22="","",A23^('Log_working_2-way'!$D22))</f>
        <v>2.2067247005110642</v>
      </c>
      <c r="K23" s="22">
        <f>IF('Log_working_2-way'!$D22="","",B23^('Log_working_2-way'!$D22))</f>
        <v>1.8286894264917752</v>
      </c>
      <c r="L23" s="33">
        <f t="shared" ref="L23" si="21">(1/D23)</f>
        <v>0.45524296675191805</v>
      </c>
      <c r="M23" s="33">
        <f t="shared" ref="M23" si="22">(1/E23)</f>
        <v>0.54475703324808178</v>
      </c>
      <c r="N23" s="12">
        <v>100</v>
      </c>
      <c r="O23" s="12">
        <f t="shared" si="3"/>
        <v>53.051643192488264</v>
      </c>
      <c r="P23" s="12">
        <f t="shared" si="4"/>
        <v>43.820224719101127</v>
      </c>
      <c r="Q23" s="12">
        <f t="shared" si="5"/>
        <v>56.17977528089888</v>
      </c>
      <c r="R23" s="12">
        <f t="shared" si="6"/>
        <v>46.948356807511736</v>
      </c>
      <c r="S23" s="39">
        <f t="shared" si="7"/>
        <v>-3.1281320884106165</v>
      </c>
      <c r="T23" s="39">
        <f t="shared" si="8"/>
        <v>-3.1281320884106094</v>
      </c>
    </row>
    <row r="24" spans="1:20" ht="15" x14ac:dyDescent="0.25">
      <c r="A24">
        <v>2.27</v>
      </c>
      <c r="B24">
        <v>1.68</v>
      </c>
      <c r="C24" s="20">
        <f t="shared" si="0"/>
        <v>3.5766729599328695E-2</v>
      </c>
      <c r="D24" s="17">
        <f>IF(OR($A24="",$B24=""),"",A24*'MPTO_working_2-way'!$G23)</f>
        <v>2.3511904761904763</v>
      </c>
      <c r="E24" s="22">
        <f>IF(OR($A24="",$B24=""),"",B24*'MPTO_working_2-way'!$G23)</f>
        <v>1.7400881057268722</v>
      </c>
      <c r="F24" s="17">
        <f>IF(OR($A24="",$B24=""),"",'MPTO_working_2-way'!D23)</f>
        <v>2.3660503784588656</v>
      </c>
      <c r="G24" s="22">
        <f>IF(OR($A24="",$B24=""),"",'MPTO_working_2-way'!E23)</f>
        <v>1.7320374239258789</v>
      </c>
      <c r="H24" s="17">
        <f>IF(OR($A24="",$B24=""),"",'OddsRatio_working_2-way'!M23)</f>
        <v>2.3666188418222287</v>
      </c>
      <c r="I24" s="17">
        <f>IF(OR($A24="",$B24=""),"",'OddsRatio_working_2-way'!N23)</f>
        <v>1.7317329231804059</v>
      </c>
      <c r="J24" s="17">
        <f>IF('Log_working_2-way'!$D23="","",A24^('Log_working_2-way'!$D23))</f>
        <v>2.37348902776783</v>
      </c>
      <c r="K24" s="22">
        <f>IF('Log_working_2-way'!$D23="","",B24^('Log_working_2-way'!$D23))</f>
        <v>1.72807279838637</v>
      </c>
      <c r="L24" s="33">
        <f t="shared" ref="L24" si="23">(1/D24)</f>
        <v>0.42531645569620252</v>
      </c>
      <c r="M24" s="33">
        <f t="shared" ref="M24" si="24">(1/E24)</f>
        <v>0.57468354430379742</v>
      </c>
      <c r="N24" s="12">
        <v>100</v>
      </c>
      <c r="O24" s="12">
        <f t="shared" ref="O24" si="25">(1/A24)*((N24*A24)-N24)</f>
        <v>55.947136563876647</v>
      </c>
      <c r="P24" s="12">
        <f t="shared" ref="P24" si="26">(1/B24)*((N24*B24)-N24)</f>
        <v>40.476190476190474</v>
      </c>
      <c r="Q24" s="12">
        <f t="shared" ref="Q24" si="27">(1/B24)*N24</f>
        <v>59.523809523809526</v>
      </c>
      <c r="R24" s="12">
        <f t="shared" ref="R24" si="28">(1/A24)*N24</f>
        <v>44.052863436123346</v>
      </c>
      <c r="S24" s="39">
        <f t="shared" ref="S24" si="29">O24-Q24</f>
        <v>-3.5766729599328784</v>
      </c>
      <c r="T24" s="39">
        <f t="shared" ref="T24" si="30">P24-R24</f>
        <v>-3.5766729599328713</v>
      </c>
    </row>
    <row r="25" spans="1:20" ht="15" x14ac:dyDescent="0.25">
      <c r="A25">
        <v>2.11</v>
      </c>
      <c r="B25">
        <v>1.78</v>
      </c>
      <c r="C25" s="20">
        <f t="shared" si="0"/>
        <v>3.5731402098088338E-2</v>
      </c>
      <c r="D25" s="17">
        <f>IF(OR($A25="",$B25=""),"",A25*'MPTO_working_2-way'!$G24)</f>
        <v>2.1853932584269664</v>
      </c>
      <c r="E25" s="22">
        <f>IF(OR($A25="",$B25=""),"",B25*'MPTO_working_2-way'!$G24)</f>
        <v>1.8436018957345972</v>
      </c>
      <c r="F25" s="17">
        <f>IF(OR($A25="",$B25=""),"",'MPTO_working_2-way'!D24)</f>
        <v>2.1926557300484557</v>
      </c>
      <c r="G25" s="22">
        <f>IF(OR($A25="",$B25=""),"",'MPTO_working_2-way'!E24)</f>
        <v>1.8384649273092173</v>
      </c>
      <c r="H25" s="17">
        <f>IF(OR($A25="",$B25=""),"",'OddsRatio_working_2-way'!M24)</f>
        <v>2.192927878405448</v>
      </c>
      <c r="I25" s="17">
        <f>IF(OR($A25="",$B25=""),"",'OddsRatio_working_2-way'!N24)</f>
        <v>1.838273644284909</v>
      </c>
      <c r="J25" s="17">
        <f>IF('Log_working_2-way'!$D24="","",A25^('Log_working_2-way'!$D24))</f>
        <v>2.1962612557480616</v>
      </c>
      <c r="K25" s="22">
        <f>IF('Log_working_2-way'!$D24="","",B25^('Log_working_2-way'!$D24))</f>
        <v>1.8359377980310738</v>
      </c>
      <c r="L25" s="33">
        <f t="shared" ref="L25" si="31">(1/D25)</f>
        <v>0.45758354755784059</v>
      </c>
      <c r="M25" s="33">
        <f t="shared" ref="M25" si="32">(1/E25)</f>
        <v>0.54241645244215941</v>
      </c>
      <c r="N25" s="12">
        <v>100</v>
      </c>
      <c r="O25" s="12">
        <f t="shared" ref="O25" si="33">(1/A25)*((N25*A25)-N25)</f>
        <v>52.606635071090047</v>
      </c>
      <c r="P25" s="12">
        <f t="shared" ref="P25" si="34">(1/B25)*((N25*B25)-N25)</f>
        <v>43.820224719101127</v>
      </c>
      <c r="Q25" s="12">
        <f t="shared" ref="Q25" si="35">(1/B25)*N25</f>
        <v>56.17977528089888</v>
      </c>
      <c r="R25" s="12">
        <f t="shared" ref="R25" si="36">(1/A25)*N25</f>
        <v>47.393364928909953</v>
      </c>
      <c r="S25" s="39">
        <f t="shared" ref="S25" si="37">O25-Q25</f>
        <v>-3.5731402098088338</v>
      </c>
      <c r="T25" s="39">
        <f t="shared" ref="T25" si="38">P25-R25</f>
        <v>-3.5731402098088267</v>
      </c>
    </row>
    <row r="26" spans="1:20" ht="15" x14ac:dyDescent="0.25">
      <c r="A26">
        <v>1.81</v>
      </c>
      <c r="B26">
        <v>2.0699999999999998</v>
      </c>
      <c r="C26" s="20">
        <f t="shared" si="0"/>
        <v>3.5577975284917462E-2</v>
      </c>
      <c r="D26" s="17">
        <f>IF(OR($A26="",$B26=""),"",A26*'MPTO_working_2-way'!$G25)</f>
        <v>1.8743961352657006</v>
      </c>
      <c r="E26" s="22">
        <f>IF(OR($A26="",$B26=""),"",B26*'MPTO_working_2-way'!$G25)</f>
        <v>2.1436464088397789</v>
      </c>
      <c r="F26" s="17">
        <f>IF(OR($A26="",$B26=""),"",'MPTO_working_2-way'!D25)</f>
        <v>1.8702173858786533</v>
      </c>
      <c r="G26" s="22">
        <f>IF(OR($A26="",$B26=""),"",'MPTO_working_2-way'!E25)</f>
        <v>2.1491381535549374</v>
      </c>
      <c r="H26" s="17">
        <f>IF(OR($A26="",$B26=""),"",'OddsRatio_working_2-way'!M25)</f>
        <v>1.8700628401410975</v>
      </c>
      <c r="I26" s="17">
        <f>IF(OR($A26="",$B26=""),"",'OddsRatio_working_2-way'!N25)</f>
        <v>2.1493422703098441</v>
      </c>
      <c r="J26" s="17">
        <f>IF('Log_working_2-way'!$D25="","",A26^('Log_working_2-way'!$D25))</f>
        <v>1.8681622223592078</v>
      </c>
      <c r="K26" s="22">
        <f>IF('Log_working_2-way'!$D25="","",B26^('Log_working_2-way'!$D25))</f>
        <v>2.1518584594506485</v>
      </c>
      <c r="L26" s="33">
        <f t="shared" ref="L26" si="39">(1/D26)</f>
        <v>0.53350515463917525</v>
      </c>
      <c r="M26" s="33">
        <f t="shared" ref="M26" si="40">(1/E26)</f>
        <v>0.46649484536082475</v>
      </c>
      <c r="N26" s="12">
        <v>100</v>
      </c>
      <c r="O26" s="12">
        <f t="shared" ref="O26:O27" si="41">(1/A26)*((N26*A26)-N26)</f>
        <v>44.751381215469614</v>
      </c>
      <c r="P26" s="12">
        <f t="shared" ref="P26:P27" si="42">(1/B26)*((N26*B26)-N26)</f>
        <v>51.690821256038639</v>
      </c>
      <c r="Q26" s="12">
        <f t="shared" ref="Q26:Q27" si="43">(1/B26)*N26</f>
        <v>48.309178743961354</v>
      </c>
      <c r="R26" s="12">
        <f t="shared" ref="R26:R27" si="44">(1/A26)*N26</f>
        <v>55.248618784530393</v>
      </c>
      <c r="S26" s="39">
        <f t="shared" ref="S26" si="45">O26-Q26</f>
        <v>-3.55779752849174</v>
      </c>
      <c r="T26" s="39">
        <f t="shared" ref="T26" si="46">P26-R26</f>
        <v>-3.5577975284917542</v>
      </c>
    </row>
    <row r="27" spans="1:20" ht="15" x14ac:dyDescent="0.25">
      <c r="A27">
        <v>1.91</v>
      </c>
      <c r="B27">
        <v>1.96</v>
      </c>
      <c r="C27" s="20">
        <f t="shared" si="0"/>
        <v>3.3764291056736839E-2</v>
      </c>
      <c r="D27" s="17">
        <f>IF(OR($A27="",$B27=""),"",A27*'MPTO_working_2-way'!$G26)</f>
        <v>1.9744897959183674</v>
      </c>
      <c r="E27" s="22">
        <f>IF(OR($A27="",$B27=""),"",B27*'MPTO_working_2-way'!$G26)</f>
        <v>2.0261780104712042</v>
      </c>
      <c r="F27" s="17">
        <f>IF(OR($A27="",$B27=""),"",'MPTO_working_2-way'!D26)</f>
        <v>1.9736398144242935</v>
      </c>
      <c r="G27" s="22">
        <f>IF(OR($A27="",$B27=""),"",'MPTO_working_2-way'!E26)</f>
        <v>2.0270738574832143</v>
      </c>
      <c r="H27" s="17">
        <f>IF(OR($A27="",$B27=""),"",'OddsRatio_working_2-way'!M26)</f>
        <v>1.9736101204623264</v>
      </c>
      <c r="I27" s="17">
        <f>IF(OR($A27="",$B27=""),"",'OddsRatio_working_2-way'!N26)</f>
        <v>2.0271051820261912</v>
      </c>
      <c r="J27" s="17">
        <f>IF('Log_working_2-way'!$D26="","",A27^('Log_working_2-way'!$D26))</f>
        <v>1.9732233459331785</v>
      </c>
      <c r="K27" s="22">
        <f>IF('Log_working_2-way'!$D26="","",B27^('Log_working_2-way'!$D26))</f>
        <v>2.0275133700590602</v>
      </c>
      <c r="L27" s="33">
        <f t="shared" ref="L27" si="47">(1/D27)</f>
        <v>0.50645994832041341</v>
      </c>
      <c r="M27" s="33">
        <f t="shared" ref="M27" si="48">(1/E27)</f>
        <v>0.49354005167958659</v>
      </c>
      <c r="N27" s="12">
        <v>100</v>
      </c>
      <c r="O27" s="4">
        <f t="shared" si="41"/>
        <v>47.643979057591622</v>
      </c>
      <c r="P27" s="4">
        <f t="shared" si="42"/>
        <v>48.979591836734699</v>
      </c>
      <c r="Q27" s="4">
        <f t="shared" si="43"/>
        <v>51.020408163265309</v>
      </c>
      <c r="R27" s="4">
        <f t="shared" si="44"/>
        <v>52.356020942408378</v>
      </c>
      <c r="S27" s="39">
        <f t="shared" ref="S27" si="49">O27-Q27</f>
        <v>-3.3764291056736866</v>
      </c>
      <c r="T27" s="39">
        <f t="shared" ref="T27" si="50">P27-R27</f>
        <v>-3.3764291056736795</v>
      </c>
    </row>
    <row r="28" spans="1:20" ht="15" x14ac:dyDescent="0.25">
      <c r="A28">
        <v>1.95</v>
      </c>
      <c r="B28">
        <v>1.92</v>
      </c>
      <c r="C28" s="20">
        <f t="shared" si="0"/>
        <v>3.3653846153846256E-2</v>
      </c>
      <c r="D28" s="17">
        <f>IF(OR($A28="",$B28=""),"",A28*'MPTO_working_2-way'!$G27)</f>
        <v>2.015625</v>
      </c>
      <c r="E28" s="22">
        <f>IF(OR($A28="",$B28=""),"",B28*'MPTO_working_2-way'!$G27)</f>
        <v>1.9846153846153847</v>
      </c>
      <c r="F28" s="17">
        <f>IF(OR($A28="",$B28=""),"",'MPTO_working_2-way'!D27)</f>
        <v>2.0161550888529889</v>
      </c>
      <c r="G28" s="22">
        <f>IF(OR($A28="",$B28=""),"",'MPTO_working_2-way'!E27)</f>
        <v>1.9841017488076311</v>
      </c>
      <c r="H28" s="17">
        <f>IF(OR($A28="",$B28=""),"",'OddsRatio_working_2-way'!M27)</f>
        <v>2.0161735558713256</v>
      </c>
      <c r="I28" s="17">
        <f>IF(OR($A28="",$B28=""),"",'OddsRatio_working_2-way'!N27)</f>
        <v>1.9840838646332837</v>
      </c>
      <c r="J28" s="17">
        <f>IF('Log_working_2-way'!$D27="","",A28^('Log_working_2-way'!$D27))</f>
        <v>2.0164149948926431</v>
      </c>
      <c r="K28" s="22">
        <f>IF('Log_working_2-way'!$D27="","",B28^('Log_working_2-way'!$D27))</f>
        <v>1.9838501055423525</v>
      </c>
      <c r="L28" s="33">
        <f t="shared" ref="L28:L91" si="51">(1/D28)</f>
        <v>0.49612403100775193</v>
      </c>
      <c r="M28" s="33">
        <f t="shared" ref="M28:M91" si="52">(1/E28)</f>
        <v>0.50387596899224807</v>
      </c>
      <c r="N28" s="4">
        <v>100</v>
      </c>
      <c r="O28" s="4">
        <f t="shared" ref="O28:O39" si="53">(1/A28)*((N28*A28)-N28)</f>
        <v>48.717948717948723</v>
      </c>
      <c r="P28" s="4">
        <f t="shared" ref="P28:P39" si="54">(1/B28)*((N28*B28)-N28)</f>
        <v>47.916666666666671</v>
      </c>
      <c r="Q28" s="4">
        <f t="shared" ref="Q28:Q39" si="55">(1/B28)*N28</f>
        <v>52.083333333333336</v>
      </c>
      <c r="R28" s="4">
        <f t="shared" ref="R28:R39" si="56">(1/A28)*N28</f>
        <v>51.282051282051292</v>
      </c>
      <c r="S28" s="39">
        <f t="shared" ref="S28:S39" si="57">O28-Q28</f>
        <v>-3.3653846153846132</v>
      </c>
      <c r="T28" s="39">
        <f t="shared" ref="T28:T39" si="58">P28-R28</f>
        <v>-3.3653846153846203</v>
      </c>
    </row>
    <row r="29" spans="1:20" ht="15" x14ac:dyDescent="0.25">
      <c r="A29">
        <v>2.12</v>
      </c>
      <c r="B29">
        <v>1.76</v>
      </c>
      <c r="C29" s="20">
        <f t="shared" si="0"/>
        <v>3.9879931389365408E-2</v>
      </c>
      <c r="D29" s="17">
        <f>IF(OR($A29="",$B29=""),"",A29*'MPTO_working_2-way'!$G28)</f>
        <v>2.2045454545454546</v>
      </c>
      <c r="E29" s="22">
        <f>IF(OR($A29="",$B29=""),"",B29*'MPTO_working_2-way'!$G28)</f>
        <v>1.8301886792452831</v>
      </c>
      <c r="F29" s="17">
        <f>IF(OR($A29="",$B29=""),"",'MPTO_working_2-way'!D28)</f>
        <v>2.213573801613669</v>
      </c>
      <c r="G29" s="22">
        <f>IF(OR($A29="",$B29=""),"",'MPTO_working_2-way'!E28)</f>
        <v>1.8240125146656239</v>
      </c>
      <c r="H29" s="17">
        <f>IF(OR($A29="",$B29=""),"",'OddsRatio_working_2-way'!M28)</f>
        <v>2.2139539573337679</v>
      </c>
      <c r="I29" s="17">
        <f>IF(OR($A29="",$B29=""),"",'OddsRatio_working_2-way'!N28)</f>
        <v>1.8237544710479137</v>
      </c>
      <c r="J29" s="17">
        <f>IF('Log_working_2-way'!$D28="","",A29^('Log_working_2-way'!$D28))</f>
        <v>2.2181187217362539</v>
      </c>
      <c r="K29" s="22">
        <f>IF('Log_working_2-way'!$D28="","",B29^('Log_working_2-way'!$D28))</f>
        <v>1.8209380433579214</v>
      </c>
      <c r="L29" s="33">
        <f t="shared" si="51"/>
        <v>0.45360824742268041</v>
      </c>
      <c r="M29" s="33">
        <f t="shared" si="52"/>
        <v>0.54639175257731953</v>
      </c>
      <c r="N29" s="4">
        <v>100</v>
      </c>
      <c r="O29" s="4">
        <f t="shared" si="53"/>
        <v>52.830188679245275</v>
      </c>
      <c r="P29" s="4">
        <f t="shared" si="54"/>
        <v>43.181818181818187</v>
      </c>
      <c r="Q29" s="4">
        <f t="shared" si="55"/>
        <v>56.81818181818182</v>
      </c>
      <c r="R29" s="4">
        <f t="shared" si="56"/>
        <v>47.169811320754711</v>
      </c>
      <c r="S29" s="39">
        <f t="shared" si="57"/>
        <v>-3.9879931389365453</v>
      </c>
      <c r="T29" s="39">
        <f t="shared" si="58"/>
        <v>-3.987993138936524</v>
      </c>
    </row>
    <row r="30" spans="1:20" ht="15" x14ac:dyDescent="0.25">
      <c r="A30">
        <v>1.93</v>
      </c>
      <c r="B30">
        <v>1.93</v>
      </c>
      <c r="C30" s="20">
        <f t="shared" si="0"/>
        <v>3.62694300518136E-2</v>
      </c>
      <c r="D30" s="17">
        <f>IF(OR($A30="",$B30=""),"",A30*'MPTO_working_2-way'!$G29)</f>
        <v>2</v>
      </c>
      <c r="E30" s="22">
        <f>IF(OR($A30="",$B30=""),"",B30*'MPTO_working_2-way'!$G29)</f>
        <v>2</v>
      </c>
      <c r="F30" s="17">
        <f>IF(OR($A30="",$B30=""),"",'MPTO_working_2-way'!D29)</f>
        <v>2.0000000000000004</v>
      </c>
      <c r="G30" s="22">
        <f>IF(OR($A30="",$B30=""),"",'MPTO_working_2-way'!E29)</f>
        <v>2.0000000000000004</v>
      </c>
      <c r="H30" s="17">
        <f>IF(OR($A30="",$B30=""),"",'OddsRatio_working_2-way'!M29)</f>
        <v>2</v>
      </c>
      <c r="I30" s="17">
        <f>IF(OR($A30="",$B30=""),"",'OddsRatio_working_2-way'!N29)</f>
        <v>2</v>
      </c>
      <c r="J30" s="17">
        <f>IF('Log_working_2-way'!$D29="","",A30^('Log_working_2-way'!$D29))</f>
        <v>1.9999999999999618</v>
      </c>
      <c r="K30" s="22">
        <f>IF('Log_working_2-way'!$D29="","",B30^('Log_working_2-way'!$D29))</f>
        <v>1.9999999999999618</v>
      </c>
      <c r="L30" s="33">
        <f t="shared" si="51"/>
        <v>0.5</v>
      </c>
      <c r="M30" s="33">
        <f t="shared" si="52"/>
        <v>0.5</v>
      </c>
      <c r="N30" s="4">
        <v>100</v>
      </c>
      <c r="O30" s="4">
        <f t="shared" si="53"/>
        <v>48.186528497409334</v>
      </c>
      <c r="P30" s="4">
        <f t="shared" si="54"/>
        <v>48.186528497409334</v>
      </c>
      <c r="Q30" s="4">
        <f t="shared" si="55"/>
        <v>51.81347150259068</v>
      </c>
      <c r="R30" s="4">
        <f t="shared" si="56"/>
        <v>51.81347150259068</v>
      </c>
      <c r="S30" s="39">
        <f t="shared" si="57"/>
        <v>-3.6269430051813458</v>
      </c>
      <c r="T30" s="39">
        <f t="shared" si="58"/>
        <v>-3.6269430051813458</v>
      </c>
    </row>
    <row r="31" spans="1:20" ht="15" x14ac:dyDescent="0.25">
      <c r="A31">
        <v>2.13</v>
      </c>
      <c r="B31">
        <v>1.76</v>
      </c>
      <c r="C31" s="20">
        <f t="shared" si="0"/>
        <v>3.7665386256935607E-2</v>
      </c>
      <c r="D31" s="17">
        <f>IF(OR($A31="",$B31=""),"",A31*'MPTO_working_2-way'!$G30)</f>
        <v>2.2102272727272729</v>
      </c>
      <c r="E31" s="22">
        <f>IF(OR($A31="",$B31=""),"",B31*'MPTO_working_2-way'!$G30)</f>
        <v>1.8262910798122067</v>
      </c>
      <c r="F31" s="17">
        <f>IF(OR($A31="",$B31=""),"",'MPTO_working_2-way'!D30)</f>
        <v>2.2190126672191313</v>
      </c>
      <c r="G31" s="22">
        <f>IF(OR($A31="",$B31=""),"",'MPTO_working_2-way'!E30)</f>
        <v>1.8203360202000585</v>
      </c>
      <c r="H31" s="17">
        <f>IF(OR($A31="",$B31=""),"",'OddsRatio_working_2-way'!M30)</f>
        <v>2.2193613513897996</v>
      </c>
      <c r="I31" s="17">
        <f>IF(OR($A31="",$B31=""),"",'OddsRatio_working_2-way'!N30)</f>
        <v>1.8201014398727853</v>
      </c>
      <c r="J31" s="17">
        <f>IF('Log_working_2-way'!$D30="","",A31^('Log_working_2-way'!$D30))</f>
        <v>2.2234058151600675</v>
      </c>
      <c r="K31" s="22">
        <f>IF('Log_working_2-way'!$D30="","",B31^('Log_working_2-way'!$D30))</f>
        <v>1.8173902621748135</v>
      </c>
      <c r="L31" s="33">
        <f t="shared" si="51"/>
        <v>0.45244215938303339</v>
      </c>
      <c r="M31" s="33">
        <f t="shared" si="52"/>
        <v>0.54755784061696655</v>
      </c>
      <c r="N31" s="4">
        <v>100</v>
      </c>
      <c r="O31" s="4">
        <f t="shared" si="53"/>
        <v>53.051643192488264</v>
      </c>
      <c r="P31" s="4">
        <f t="shared" si="54"/>
        <v>43.181818181818187</v>
      </c>
      <c r="Q31" s="4">
        <f t="shared" si="55"/>
        <v>56.81818181818182</v>
      </c>
      <c r="R31" s="4">
        <f t="shared" si="56"/>
        <v>46.948356807511736</v>
      </c>
      <c r="S31" s="39">
        <f t="shared" si="57"/>
        <v>-3.7665386256935562</v>
      </c>
      <c r="T31" s="39">
        <f t="shared" si="58"/>
        <v>-3.7665386256935491</v>
      </c>
    </row>
    <row r="32" spans="1:20" ht="15" x14ac:dyDescent="0.25">
      <c r="A32">
        <v>2.09</v>
      </c>
      <c r="B32">
        <v>1.79</v>
      </c>
      <c r="C32" s="20">
        <f t="shared" si="0"/>
        <v>3.7128117398625982E-2</v>
      </c>
      <c r="D32" s="17">
        <f>IF(OR($A32="",$B32=""),"",A32*'MPTO_working_2-way'!$G31)</f>
        <v>2.1675977653631282</v>
      </c>
      <c r="E32" s="22">
        <f>IF(OR($A32="",$B32=""),"",B32*'MPTO_working_2-way'!$G31)</f>
        <v>1.8564593301435406</v>
      </c>
      <c r="F32" s="17">
        <f>IF(OR($A32="",$B32=""),"",'MPTO_working_2-way'!D31)</f>
        <v>2.1743628490889537</v>
      </c>
      <c r="G32" s="22">
        <f>IF(OR($A32="",$B32=""),"",'MPTO_working_2-way'!E31)</f>
        <v>1.8515255747197545</v>
      </c>
      <c r="H32" s="17">
        <f>IF(OR($A32="",$B32=""),"",'OddsRatio_working_2-way'!M31)</f>
        <v>2.1746262535134471</v>
      </c>
      <c r="I32" s="17">
        <f>IF(OR($A32="",$B32=""),"",'OddsRatio_working_2-way'!N31)</f>
        <v>1.8513346241060764</v>
      </c>
      <c r="J32" s="17">
        <f>IF('Log_working_2-way'!$D31="","",A32^('Log_working_2-way'!$D31))</f>
        <v>2.177733465070919</v>
      </c>
      <c r="K32" s="22">
        <f>IF('Log_working_2-way'!$D31="","",B32^('Log_working_2-way'!$D31))</f>
        <v>1.8490885498780329</v>
      </c>
      <c r="L32" s="33">
        <f t="shared" si="51"/>
        <v>0.46134020618556709</v>
      </c>
      <c r="M32" s="33">
        <f t="shared" si="52"/>
        <v>0.53865979381443296</v>
      </c>
      <c r="N32" s="4">
        <v>100</v>
      </c>
      <c r="O32" s="4">
        <f t="shared" si="53"/>
        <v>52.153110047846894</v>
      </c>
      <c r="P32" s="4">
        <f t="shared" si="54"/>
        <v>44.134078212290497</v>
      </c>
      <c r="Q32" s="4">
        <f t="shared" si="55"/>
        <v>55.865921787709496</v>
      </c>
      <c r="R32" s="4">
        <f t="shared" si="56"/>
        <v>47.846889952153113</v>
      </c>
      <c r="S32" s="39">
        <f t="shared" si="57"/>
        <v>-3.7128117398626017</v>
      </c>
      <c r="T32" s="39">
        <f t="shared" si="58"/>
        <v>-3.7128117398626159</v>
      </c>
    </row>
    <row r="33" spans="1:20" ht="15" x14ac:dyDescent="0.25">
      <c r="A33">
        <v>2.09</v>
      </c>
      <c r="B33">
        <v>1.78</v>
      </c>
      <c r="C33" s="20">
        <f t="shared" si="0"/>
        <v>4.0266652330519959E-2</v>
      </c>
      <c r="D33" s="17">
        <f>IF(OR($A33="",$B33=""),"",A33*'MPTO_working_2-way'!$G32)</f>
        <v>2.1741573033707864</v>
      </c>
      <c r="E33" s="22">
        <f>IF(OR($A33="",$B33=""),"",B33*'MPTO_working_2-way'!$G32)</f>
        <v>1.8516746411483256</v>
      </c>
      <c r="F33" s="17">
        <f>IF(OR($A33="",$B33=""),"",'MPTO_working_2-way'!D32)</f>
        <v>2.1818075186206087</v>
      </c>
      <c r="G33" s="22">
        <f>IF(OR($A33="",$B33=""),"",'MPTO_working_2-way'!E32)</f>
        <v>1.8461614808198106</v>
      </c>
      <c r="H33" s="17">
        <f>IF(OR($A33="",$B33=""),"",'OddsRatio_working_2-way'!M32)</f>
        <v>2.1821319289469754</v>
      </c>
      <c r="I33" s="17">
        <f>IF(OR($A33="",$B33=""),"",'OddsRatio_working_2-way'!N32)</f>
        <v>1.8459292702556338</v>
      </c>
      <c r="J33" s="17">
        <f>IF('Log_working_2-way'!$D32="","",A33^('Log_working_2-way'!$D32))</f>
        <v>2.1856576768529026</v>
      </c>
      <c r="K33" s="22">
        <f>IF('Log_working_2-way'!$D32="","",B33^('Log_working_2-way'!$D32))</f>
        <v>1.8434137605840082</v>
      </c>
      <c r="L33" s="33">
        <f t="shared" si="51"/>
        <v>0.4599483204134367</v>
      </c>
      <c r="M33" s="33">
        <f t="shared" si="52"/>
        <v>0.54005167958656319</v>
      </c>
      <c r="N33" s="4">
        <v>100</v>
      </c>
      <c r="O33" s="4">
        <f t="shared" si="53"/>
        <v>52.153110047846894</v>
      </c>
      <c r="P33" s="4">
        <f t="shared" si="54"/>
        <v>43.820224719101127</v>
      </c>
      <c r="Q33" s="4">
        <f t="shared" si="55"/>
        <v>56.17977528089888</v>
      </c>
      <c r="R33" s="4">
        <f t="shared" si="56"/>
        <v>47.846889952153113</v>
      </c>
      <c r="S33" s="39">
        <f t="shared" si="57"/>
        <v>-4.0266652330519861</v>
      </c>
      <c r="T33" s="39">
        <f t="shared" si="58"/>
        <v>-4.0266652330519861</v>
      </c>
    </row>
    <row r="34" spans="1:20" ht="15" x14ac:dyDescent="0.25">
      <c r="A34">
        <v>1.9</v>
      </c>
      <c r="B34">
        <v>1.97</v>
      </c>
      <c r="C34" s="20">
        <f t="shared" si="0"/>
        <v>3.3930002671653803E-2</v>
      </c>
      <c r="D34" s="17">
        <f>IF(OR($A34="",$B34=""),"",A34*'MPTO_working_2-way'!$G33)</f>
        <v>1.9644670050761421</v>
      </c>
      <c r="E34" s="22">
        <f>IF(OR($A34="",$B34=""),"",B34*'MPTO_working_2-way'!$G33)</f>
        <v>2.0368421052631578</v>
      </c>
      <c r="F34" s="17">
        <f>IF(OR($A34="",$B34=""),"",'MPTO_working_2-way'!D33)</f>
        <v>1.9632835038027801</v>
      </c>
      <c r="G34" s="22">
        <f>IF(OR($A34="",$B34=""),"",'MPTO_working_2-way'!E33)</f>
        <v>2.0381159814865235</v>
      </c>
      <c r="H34" s="17">
        <f>IF(OR($A34="",$B34=""),"",'OddsRatio_working_2-way'!M33)</f>
        <v>1.963241948601903</v>
      </c>
      <c r="I34" s="17">
        <f>IF(OR($A34="",$B34=""),"",'OddsRatio_working_2-way'!N33)</f>
        <v>2.0381607668264961</v>
      </c>
      <c r="J34" s="17">
        <f>IF('Log_working_2-way'!$D33="","",A34^('Log_working_2-way'!$D33))</f>
        <v>1.9627034600020314</v>
      </c>
      <c r="K34" s="22">
        <f>IF('Log_working_2-way'!$D33="","",B34^('Log_working_2-way'!$D33))</f>
        <v>2.0387414625037734</v>
      </c>
      <c r="L34" s="33">
        <f t="shared" si="51"/>
        <v>0.50904392764857886</v>
      </c>
      <c r="M34" s="33">
        <f t="shared" si="52"/>
        <v>0.49095607235142119</v>
      </c>
      <c r="N34" s="4">
        <v>100</v>
      </c>
      <c r="O34" s="4">
        <f t="shared" si="53"/>
        <v>47.368421052631575</v>
      </c>
      <c r="P34" s="4">
        <f t="shared" si="54"/>
        <v>49.238578680203041</v>
      </c>
      <c r="Q34" s="4">
        <f t="shared" si="55"/>
        <v>50.761421319796952</v>
      </c>
      <c r="R34" s="4">
        <f t="shared" si="56"/>
        <v>52.631578947368418</v>
      </c>
      <c r="S34" s="39">
        <f t="shared" si="57"/>
        <v>-3.3930002671653767</v>
      </c>
      <c r="T34" s="39">
        <f t="shared" si="58"/>
        <v>-3.3930002671653767</v>
      </c>
    </row>
    <row r="35" spans="1:20" ht="15" x14ac:dyDescent="0.25">
      <c r="A35">
        <v>2.0699999999999998</v>
      </c>
      <c r="B35">
        <v>1.81</v>
      </c>
      <c r="C35" s="20">
        <f t="shared" si="0"/>
        <v>3.5577975284917462E-2</v>
      </c>
      <c r="D35" s="17">
        <f>IF(OR($A35="",$B35=""),"",A35*'MPTO_working_2-way'!$G34)</f>
        <v>2.1436464088397789</v>
      </c>
      <c r="E35" s="22">
        <f>IF(OR($A35="",$B35=""),"",B35*'MPTO_working_2-way'!$G34)</f>
        <v>1.8743961352657006</v>
      </c>
      <c r="F35" s="17">
        <f>IF(OR($A35="",$B35=""),"",'MPTO_working_2-way'!D34)</f>
        <v>2.1491381535549374</v>
      </c>
      <c r="G35" s="22">
        <f>IF(OR($A35="",$B35=""),"",'MPTO_working_2-way'!E34)</f>
        <v>1.8702173858786533</v>
      </c>
      <c r="H35" s="17">
        <f>IF(OR($A35="",$B35=""),"",'OddsRatio_working_2-way'!M34)</f>
        <v>2.1493422703098441</v>
      </c>
      <c r="I35" s="17">
        <f>IF(OR($A35="",$B35=""),"",'OddsRatio_working_2-way'!N34)</f>
        <v>1.8700628401410975</v>
      </c>
      <c r="J35" s="17">
        <f>IF('Log_working_2-way'!$D34="","",A35^('Log_working_2-way'!$D34))</f>
        <v>2.1518584594506485</v>
      </c>
      <c r="K35" s="22">
        <f>IF('Log_working_2-way'!$D34="","",B35^('Log_working_2-way'!$D34))</f>
        <v>1.8681622223592078</v>
      </c>
      <c r="L35" s="33">
        <f t="shared" si="51"/>
        <v>0.46649484536082475</v>
      </c>
      <c r="M35" s="33">
        <f t="shared" si="52"/>
        <v>0.53350515463917525</v>
      </c>
      <c r="N35" s="4">
        <v>100</v>
      </c>
      <c r="O35" s="4">
        <f t="shared" si="53"/>
        <v>51.690821256038639</v>
      </c>
      <c r="P35" s="4">
        <f t="shared" si="54"/>
        <v>44.751381215469614</v>
      </c>
      <c r="Q35" s="4">
        <f t="shared" si="55"/>
        <v>55.248618784530393</v>
      </c>
      <c r="R35" s="4">
        <f t="shared" si="56"/>
        <v>48.309178743961354</v>
      </c>
      <c r="S35" s="39">
        <f t="shared" si="57"/>
        <v>-3.5577975284917542</v>
      </c>
      <c r="T35" s="39">
        <f t="shared" si="58"/>
        <v>-3.55779752849174</v>
      </c>
    </row>
    <row r="36" spans="1:20" ht="15" x14ac:dyDescent="0.25">
      <c r="A36">
        <v>1.93</v>
      </c>
      <c r="B36">
        <v>1.94</v>
      </c>
      <c r="C36" s="20">
        <f t="shared" si="0"/>
        <v>3.3598632551679941E-2</v>
      </c>
      <c r="D36" s="17">
        <f>IF(OR($A36="",$B36=""),"",A36*'MPTO_working_2-way'!$G35)</f>
        <v>1.9948453608247423</v>
      </c>
      <c r="E36" s="22">
        <f>IF(OR($A36="",$B36=""),"",B36*'MPTO_working_2-way'!$G35)</f>
        <v>2.0051813471502591</v>
      </c>
      <c r="F36" s="17">
        <f>IF(OR($A36="",$B36=""),"",'MPTO_working_2-way'!D35)</f>
        <v>1.9946726333173512</v>
      </c>
      <c r="G36" s="22">
        <f>IF(OR($A36="",$B36=""),"",'MPTO_working_2-way'!E35)</f>
        <v>2.0053558995233249</v>
      </c>
      <c r="H36" s="17">
        <f>IF(OR($A36="",$B36=""),"",'OddsRatio_working_2-way'!M35)</f>
        <v>1.9946666286387909</v>
      </c>
      <c r="I36" s="17">
        <f>IF(OR($A36="",$B36=""),"",'OddsRatio_working_2-way'!N35)</f>
        <v>2.0053619687316817</v>
      </c>
      <c r="J36" s="17">
        <f>IF('Log_working_2-way'!$D35="","",A36^('Log_working_2-way'!$D35))</f>
        <v>1.9945880029745278</v>
      </c>
      <c r="K36" s="22">
        <f>IF('Log_working_2-way'!$D35="","",B36^('Log_working_2-way'!$D35))</f>
        <v>2.0054414461156225</v>
      </c>
      <c r="L36" s="33">
        <f t="shared" si="51"/>
        <v>0.50129198966408273</v>
      </c>
      <c r="M36" s="33">
        <f t="shared" si="52"/>
        <v>0.49870801033591733</v>
      </c>
      <c r="N36" s="4">
        <v>100</v>
      </c>
      <c r="O36" s="4">
        <f t="shared" si="53"/>
        <v>48.186528497409334</v>
      </c>
      <c r="P36" s="4">
        <f t="shared" si="54"/>
        <v>48.453608247422686</v>
      </c>
      <c r="Q36" s="4">
        <f t="shared" si="55"/>
        <v>51.546391752577328</v>
      </c>
      <c r="R36" s="4">
        <f t="shared" si="56"/>
        <v>51.81347150259068</v>
      </c>
      <c r="S36" s="39">
        <f t="shared" si="57"/>
        <v>-3.3598632551679941</v>
      </c>
      <c r="T36" s="39">
        <f t="shared" si="58"/>
        <v>-3.3598632551679941</v>
      </c>
    </row>
    <row r="37" spans="1:20" ht="15" x14ac:dyDescent="0.25">
      <c r="A37">
        <v>2.1</v>
      </c>
      <c r="B37">
        <v>1.78</v>
      </c>
      <c r="C37" s="20">
        <f t="shared" si="0"/>
        <v>3.7988228999465079E-2</v>
      </c>
      <c r="D37" s="17">
        <f>IF(OR($A37="",$B37=""),"",A37*'MPTO_working_2-way'!$G36)</f>
        <v>2.1797752808988768</v>
      </c>
      <c r="E37" s="22">
        <f>IF(OR($A37="",$B37=""),"",B37*'MPTO_working_2-way'!$G36)</f>
        <v>1.8476190476190479</v>
      </c>
      <c r="F37" s="17">
        <f>IF(OR($A37="",$B37=""),"",'MPTO_working_2-way'!D36)</f>
        <v>2.1872440023405506</v>
      </c>
      <c r="G37" s="22">
        <f>IF(OR($A37="",$B37=""),"",'MPTO_working_2-way'!E36)</f>
        <v>1.8422868408082802</v>
      </c>
      <c r="H37" s="17">
        <f>IF(OR($A37="",$B37=""),"",'OddsRatio_working_2-way'!M36)</f>
        <v>2.1875421719907089</v>
      </c>
      <c r="I37" s="17">
        <f>IF(OR($A37="",$B37=""),"",'OddsRatio_working_2-way'!N36)</f>
        <v>1.8420753583206844</v>
      </c>
      <c r="J37" s="17">
        <f>IF('Log_working_2-way'!$D36="","",A37^('Log_working_2-way'!$D36))</f>
        <v>2.1909772182449698</v>
      </c>
      <c r="K37" s="22">
        <f>IF('Log_working_2-way'!$D36="","",B37^('Log_working_2-way'!$D36))</f>
        <v>1.8396466235294411</v>
      </c>
      <c r="L37" s="33">
        <f t="shared" si="51"/>
        <v>0.45876288659793807</v>
      </c>
      <c r="M37" s="33">
        <f t="shared" si="52"/>
        <v>0.54123711340206171</v>
      </c>
      <c r="N37" s="4">
        <v>100</v>
      </c>
      <c r="O37" s="4">
        <f t="shared" si="53"/>
        <v>52.38095238095238</v>
      </c>
      <c r="P37" s="4">
        <f t="shared" si="54"/>
        <v>43.820224719101127</v>
      </c>
      <c r="Q37" s="4">
        <f t="shared" si="55"/>
        <v>56.17977528089888</v>
      </c>
      <c r="R37" s="4">
        <f t="shared" si="56"/>
        <v>47.619047619047613</v>
      </c>
      <c r="S37" s="39">
        <f t="shared" si="57"/>
        <v>-3.7988228999465008</v>
      </c>
      <c r="T37" s="39">
        <f t="shared" si="58"/>
        <v>-3.7988228999464866</v>
      </c>
    </row>
    <row r="38" spans="1:20" ht="15" x14ac:dyDescent="0.25">
      <c r="A38">
        <v>1.93</v>
      </c>
      <c r="B38">
        <v>1.94</v>
      </c>
      <c r="C38" s="20">
        <f t="shared" si="0"/>
        <v>3.3598632551679941E-2</v>
      </c>
      <c r="D38" s="17">
        <f>IF(OR($A38="",$B38=""),"",A38*'MPTO_working_2-way'!$G37)</f>
        <v>1.9948453608247423</v>
      </c>
      <c r="E38" s="22">
        <f>IF(OR($A38="",$B38=""),"",B38*'MPTO_working_2-way'!$G37)</f>
        <v>2.0051813471502591</v>
      </c>
      <c r="F38" s="17">
        <f>IF(OR($A38="",$B38=""),"",'MPTO_working_2-way'!D37)</f>
        <v>1.9946726333173512</v>
      </c>
      <c r="G38" s="22">
        <f>IF(OR($A38="",$B38=""),"",'MPTO_working_2-way'!E37)</f>
        <v>2.0053558995233249</v>
      </c>
      <c r="H38" s="17">
        <f>IF(OR($A38="",$B38=""),"",'OddsRatio_working_2-way'!M37)</f>
        <v>1.9946666286387909</v>
      </c>
      <c r="I38" s="17">
        <f>IF(OR($A38="",$B38=""),"",'OddsRatio_working_2-way'!N37)</f>
        <v>2.0053619687316817</v>
      </c>
      <c r="J38" s="17">
        <f>IF('Log_working_2-way'!$D37="","",A38^('Log_working_2-way'!$D37))</f>
        <v>1.9945880029745278</v>
      </c>
      <c r="K38" s="22">
        <f>IF('Log_working_2-way'!$D37="","",B38^('Log_working_2-way'!$D37))</f>
        <v>2.0054414461156225</v>
      </c>
      <c r="L38" s="33">
        <f t="shared" si="51"/>
        <v>0.50129198966408273</v>
      </c>
      <c r="M38" s="33">
        <f t="shared" si="52"/>
        <v>0.49870801033591733</v>
      </c>
      <c r="N38" s="4">
        <v>100</v>
      </c>
      <c r="O38" s="4">
        <f t="shared" si="53"/>
        <v>48.186528497409334</v>
      </c>
      <c r="P38" s="4">
        <f t="shared" si="54"/>
        <v>48.453608247422686</v>
      </c>
      <c r="Q38" s="4">
        <f t="shared" si="55"/>
        <v>51.546391752577328</v>
      </c>
      <c r="R38" s="4">
        <f t="shared" si="56"/>
        <v>51.81347150259068</v>
      </c>
      <c r="S38" s="39">
        <f t="shared" si="57"/>
        <v>-3.3598632551679941</v>
      </c>
      <c r="T38" s="39">
        <f t="shared" si="58"/>
        <v>-3.3598632551679941</v>
      </c>
    </row>
    <row r="39" spans="1:20" ht="15" x14ac:dyDescent="0.25">
      <c r="A39">
        <v>2.0699999999999998</v>
      </c>
      <c r="B39">
        <v>1.81</v>
      </c>
      <c r="C39" s="20">
        <f t="shared" si="0"/>
        <v>3.5577975284917462E-2</v>
      </c>
      <c r="D39" s="17">
        <f>IF(OR($A39="",$B39=""),"",A39*'MPTO_working_2-way'!$G38)</f>
        <v>2.1436464088397789</v>
      </c>
      <c r="E39" s="22">
        <f>IF(OR($A39="",$B39=""),"",B39*'MPTO_working_2-way'!$G38)</f>
        <v>1.8743961352657006</v>
      </c>
      <c r="F39" s="17">
        <f>IF(OR($A39="",$B39=""),"",'MPTO_working_2-way'!D38)</f>
        <v>2.1491381535549374</v>
      </c>
      <c r="G39" s="22">
        <f>IF(OR($A39="",$B39=""),"",'MPTO_working_2-way'!E38)</f>
        <v>1.8702173858786533</v>
      </c>
      <c r="H39" s="17">
        <f>IF(OR($A39="",$B39=""),"",'OddsRatio_working_2-way'!M38)</f>
        <v>2.1493422703098441</v>
      </c>
      <c r="I39" s="17">
        <f>IF(OR($A39="",$B39=""),"",'OddsRatio_working_2-way'!N38)</f>
        <v>1.8700628401410975</v>
      </c>
      <c r="J39" s="17">
        <f>IF('Log_working_2-way'!$D38="","",A39^('Log_working_2-way'!$D38))</f>
        <v>2.1518584594506485</v>
      </c>
      <c r="K39" s="22">
        <f>IF('Log_working_2-way'!$D38="","",B39^('Log_working_2-way'!$D38))</f>
        <v>1.8681622223592078</v>
      </c>
      <c r="L39" s="33">
        <f t="shared" si="51"/>
        <v>0.46649484536082475</v>
      </c>
      <c r="M39" s="33">
        <f t="shared" si="52"/>
        <v>0.53350515463917525</v>
      </c>
      <c r="N39" s="4">
        <v>100</v>
      </c>
      <c r="O39" s="4">
        <f t="shared" si="53"/>
        <v>51.690821256038639</v>
      </c>
      <c r="P39" s="4">
        <f t="shared" si="54"/>
        <v>44.751381215469614</v>
      </c>
      <c r="Q39" s="4">
        <f t="shared" si="55"/>
        <v>55.248618784530393</v>
      </c>
      <c r="R39" s="4">
        <f t="shared" si="56"/>
        <v>48.309178743961354</v>
      </c>
      <c r="S39" s="39">
        <f t="shared" si="57"/>
        <v>-3.5577975284917542</v>
      </c>
      <c r="T39" s="39">
        <f t="shared" si="58"/>
        <v>-3.55779752849174</v>
      </c>
    </row>
    <row r="40" spans="1:20" ht="15" x14ac:dyDescent="0.25">
      <c r="A40">
        <v>2.09</v>
      </c>
      <c r="B40">
        <v>1.79</v>
      </c>
      <c r="C40" s="20">
        <f t="shared" si="0"/>
        <v>3.7128117398625982E-2</v>
      </c>
      <c r="D40" s="17">
        <f>IF(OR($A40="",$B40=""),"",A40*'MPTO_working_2-way'!$G39)</f>
        <v>2.1675977653631282</v>
      </c>
      <c r="E40" s="22">
        <f>IF(OR($A40="",$B40=""),"",B40*'MPTO_working_2-way'!$G39)</f>
        <v>1.8564593301435406</v>
      </c>
      <c r="F40" s="17">
        <f>IF(OR($A40="",$B40=""),"",'MPTO_working_2-way'!D39)</f>
        <v>2.1743628490889537</v>
      </c>
      <c r="G40" s="22">
        <f>IF(OR($A40="",$B40=""),"",'MPTO_working_2-way'!E39)</f>
        <v>1.8515255747197545</v>
      </c>
      <c r="H40" s="17">
        <f>IF(OR($A40="",$B40=""),"",'OddsRatio_working_2-way'!M39)</f>
        <v>2.1746262535134471</v>
      </c>
      <c r="I40" s="17">
        <f>IF(OR($A40="",$B40=""),"",'OddsRatio_working_2-way'!N39)</f>
        <v>1.8513346241060764</v>
      </c>
      <c r="J40" s="17">
        <f>IF('Log_working_2-way'!$D39="","",A40^('Log_working_2-way'!$D39))</f>
        <v>2.177733465070919</v>
      </c>
      <c r="K40" s="22">
        <f>IF('Log_working_2-way'!$D39="","",B40^('Log_working_2-way'!$D39))</f>
        <v>1.8490885498780329</v>
      </c>
      <c r="L40" s="33">
        <f t="shared" si="51"/>
        <v>0.46134020618556709</v>
      </c>
      <c r="M40" s="33">
        <f t="shared" si="52"/>
        <v>0.53865979381443296</v>
      </c>
      <c r="N40" s="4">
        <v>100</v>
      </c>
      <c r="O40" s="4">
        <f t="shared" ref="O40:O57" si="59">(1/A40)*((N40*A40)-N40)</f>
        <v>52.153110047846894</v>
      </c>
      <c r="P40" s="4">
        <f t="shared" ref="P40:P57" si="60">(1/B40)*((N40*B40)-N40)</f>
        <v>44.134078212290497</v>
      </c>
      <c r="Q40" s="4">
        <f t="shared" ref="Q40:Q57" si="61">(1/B40)*N40</f>
        <v>55.865921787709496</v>
      </c>
      <c r="R40" s="4">
        <f t="shared" ref="R40:R57" si="62">(1/A40)*N40</f>
        <v>47.846889952153113</v>
      </c>
      <c r="S40" s="39">
        <f t="shared" ref="S40:S57" si="63">O40-Q40</f>
        <v>-3.7128117398626017</v>
      </c>
      <c r="T40" s="39">
        <f t="shared" ref="T40:T57" si="64">P40-R40</f>
        <v>-3.7128117398626159</v>
      </c>
    </row>
    <row r="41" spans="1:20" ht="15" x14ac:dyDescent="0.25">
      <c r="A41">
        <v>2.04</v>
      </c>
      <c r="B41">
        <v>1.84</v>
      </c>
      <c r="C41" s="20">
        <f t="shared" si="0"/>
        <v>3.3674339300937772E-2</v>
      </c>
      <c r="D41" s="17">
        <f>IF(OR($A41="",$B41=""),"",A41*'MPTO_working_2-way'!$G40)</f>
        <v>2.1086956521739131</v>
      </c>
      <c r="E41" s="22">
        <f>IF(OR($A41="",$B41=""),"",B41*'MPTO_working_2-way'!$G40)</f>
        <v>1.9019607843137256</v>
      </c>
      <c r="F41" s="17">
        <f>IF(OR($A41="",$B41=""),"",'MPTO_working_2-way'!D40)</f>
        <v>2.1125619090499774</v>
      </c>
      <c r="G41" s="22">
        <f>IF(OR($A41="",$B41=""),"",'MPTO_working_2-way'!E40)</f>
        <v>1.8988263860785108</v>
      </c>
      <c r="H41" s="17">
        <f>IF(OR($A41="",$B41=""),"",'OddsRatio_working_2-way'!M40)</f>
        <v>2.1126972805283741</v>
      </c>
      <c r="I41" s="17">
        <f>IF(OR($A41="",$B41=""),"",'OddsRatio_working_2-way'!N40)</f>
        <v>1.8987170342729172</v>
      </c>
      <c r="J41" s="17">
        <f>IF('Log_working_2-way'!$D40="","",A41^('Log_working_2-way'!$D40))</f>
        <v>2.1144632865880677</v>
      </c>
      <c r="K41" s="22">
        <f>IF('Log_working_2-way'!$D40="","",B41^('Log_working_2-way'!$D40))</f>
        <v>1.8972929050551837</v>
      </c>
      <c r="L41" s="33">
        <f t="shared" si="51"/>
        <v>0.47422680412371132</v>
      </c>
      <c r="M41" s="33">
        <f t="shared" si="52"/>
        <v>0.52577319587628868</v>
      </c>
      <c r="N41" s="4">
        <v>100</v>
      </c>
      <c r="O41" s="4">
        <f t="shared" si="59"/>
        <v>50.980392156862742</v>
      </c>
      <c r="P41" s="4">
        <f t="shared" si="60"/>
        <v>45.652173913043477</v>
      </c>
      <c r="Q41" s="4">
        <f t="shared" si="61"/>
        <v>54.347826086956516</v>
      </c>
      <c r="R41" s="4">
        <f t="shared" si="62"/>
        <v>49.019607843137251</v>
      </c>
      <c r="S41" s="39">
        <f t="shared" si="63"/>
        <v>-3.3674339300937746</v>
      </c>
      <c r="T41" s="39">
        <f t="shared" si="64"/>
        <v>-3.3674339300937746</v>
      </c>
    </row>
    <row r="42" spans="1:20" ht="15" x14ac:dyDescent="0.25">
      <c r="A42">
        <v>1.67</v>
      </c>
      <c r="B42">
        <v>2.2799999999999998</v>
      </c>
      <c r="C42" s="20">
        <f t="shared" si="0"/>
        <v>3.7398886437651102E-2</v>
      </c>
      <c r="D42" s="17">
        <f>IF(OR($A42="",$B42=""),"",A42*'MPTO_working_2-way'!$G41)</f>
        <v>1.7324561403508774</v>
      </c>
      <c r="E42" s="22">
        <f>IF(OR($A42="",$B42=""),"",B42*'MPTO_working_2-way'!$G41)</f>
        <v>2.3652694610778444</v>
      </c>
      <c r="F42" s="17">
        <f>IF(OR($A42="",$B42=""),"",'MPTO_working_2-way'!D41)</f>
        <v>1.723831944947483</v>
      </c>
      <c r="G42" s="22">
        <f>IF(OR($A42="",$B42=""),"",'MPTO_working_2-way'!E41)</f>
        <v>2.3815361521140859</v>
      </c>
      <c r="H42" s="17">
        <f>IF(OR($A42="",$B42=""),"",'OddsRatio_working_2-way'!M41)</f>
        <v>1.7234898064243891</v>
      </c>
      <c r="I42" s="17">
        <f>IF(OR($A42="",$B42=""),"",'OddsRatio_working_2-way'!N41)</f>
        <v>2.382189480930176</v>
      </c>
      <c r="J42" s="17">
        <f>IF('Log_working_2-way'!$D41="","",A42^('Log_working_2-way'!$D41))</f>
        <v>1.7195646323348297</v>
      </c>
      <c r="K42" s="22">
        <f>IF('Log_working_2-way'!$D41="","",B42^('Log_working_2-way'!$D41))</f>
        <v>2.3897292266228689</v>
      </c>
      <c r="L42" s="33">
        <f t="shared" si="51"/>
        <v>0.57721518987341769</v>
      </c>
      <c r="M42" s="33">
        <f t="shared" si="52"/>
        <v>0.42278481012658226</v>
      </c>
      <c r="N42" s="4">
        <v>100</v>
      </c>
      <c r="O42" s="4">
        <f t="shared" si="59"/>
        <v>40.119760479041922</v>
      </c>
      <c r="P42" s="4">
        <f t="shared" si="60"/>
        <v>56.140350877192972</v>
      </c>
      <c r="Q42" s="4">
        <f t="shared" si="61"/>
        <v>43.859649122807021</v>
      </c>
      <c r="R42" s="4">
        <f t="shared" si="62"/>
        <v>59.880239520958092</v>
      </c>
      <c r="S42" s="39">
        <f t="shared" si="63"/>
        <v>-3.7398886437650987</v>
      </c>
      <c r="T42" s="39">
        <f t="shared" si="64"/>
        <v>-3.73988864376512</v>
      </c>
    </row>
    <row r="43" spans="1:20" ht="15" x14ac:dyDescent="0.25">
      <c r="A43">
        <v>2.13</v>
      </c>
      <c r="B43">
        <v>1.76</v>
      </c>
      <c r="C43" s="20">
        <f t="shared" si="0"/>
        <v>3.7665386256935607E-2</v>
      </c>
      <c r="D43" s="17">
        <f>IF(OR($A43="",$B43=""),"",A43*'MPTO_working_2-way'!$G42)</f>
        <v>2.2102272727272729</v>
      </c>
      <c r="E43" s="22">
        <f>IF(OR($A43="",$B43=""),"",B43*'MPTO_working_2-way'!$G42)</f>
        <v>1.8262910798122067</v>
      </c>
      <c r="F43" s="17">
        <f>IF(OR($A43="",$B43=""),"",'MPTO_working_2-way'!D42)</f>
        <v>2.2190126672191313</v>
      </c>
      <c r="G43" s="22">
        <f>IF(OR($A43="",$B43=""),"",'MPTO_working_2-way'!E42)</f>
        <v>1.8203360202000585</v>
      </c>
      <c r="H43" s="17">
        <f>IF(OR($A43="",$B43=""),"",'OddsRatio_working_2-way'!M42)</f>
        <v>2.2193613513897996</v>
      </c>
      <c r="I43" s="17">
        <f>IF(OR($A43="",$B43=""),"",'OddsRatio_working_2-way'!N42)</f>
        <v>1.8201014398727853</v>
      </c>
      <c r="J43" s="17">
        <f>IF('Log_working_2-way'!$D42="","",A43^('Log_working_2-way'!$D42))</f>
        <v>2.2234058151600675</v>
      </c>
      <c r="K43" s="22">
        <f>IF('Log_working_2-way'!$D42="","",B43^('Log_working_2-way'!$D42))</f>
        <v>1.8173902621748135</v>
      </c>
      <c r="L43" s="33">
        <f t="shared" si="51"/>
        <v>0.45244215938303339</v>
      </c>
      <c r="M43" s="33">
        <f t="shared" si="52"/>
        <v>0.54755784061696655</v>
      </c>
      <c r="N43" s="4">
        <v>100</v>
      </c>
      <c r="O43" s="4">
        <f t="shared" si="59"/>
        <v>53.051643192488264</v>
      </c>
      <c r="P43" s="4">
        <f t="shared" si="60"/>
        <v>43.181818181818187</v>
      </c>
      <c r="Q43" s="4">
        <f t="shared" si="61"/>
        <v>56.81818181818182</v>
      </c>
      <c r="R43" s="4">
        <f t="shared" si="62"/>
        <v>46.948356807511736</v>
      </c>
      <c r="S43" s="39">
        <f t="shared" si="63"/>
        <v>-3.7665386256935562</v>
      </c>
      <c r="T43" s="39">
        <f t="shared" si="64"/>
        <v>-3.7665386256935491</v>
      </c>
    </row>
    <row r="44" spans="1:20" ht="15" x14ac:dyDescent="0.25">
      <c r="A44">
        <v>2.2799999999999998</v>
      </c>
      <c r="B44">
        <v>1.67</v>
      </c>
      <c r="C44" s="20">
        <f t="shared" si="0"/>
        <v>3.7398886437651102E-2</v>
      </c>
      <c r="D44" s="17">
        <f>IF(OR($A44="",$B44=""),"",A44*'MPTO_working_2-way'!$G43)</f>
        <v>2.3652694610778444</v>
      </c>
      <c r="E44" s="22">
        <f>IF(OR($A44="",$B44=""),"",B44*'MPTO_working_2-way'!$G43)</f>
        <v>1.7324561403508774</v>
      </c>
      <c r="F44" s="17">
        <f>IF(OR($A44="",$B44=""),"",'MPTO_working_2-way'!D43)</f>
        <v>2.3815361521140859</v>
      </c>
      <c r="G44" s="22">
        <f>IF(OR($A44="",$B44=""),"",'MPTO_working_2-way'!E43)</f>
        <v>1.723831944947483</v>
      </c>
      <c r="H44" s="17">
        <f>IF(OR($A44="",$B44=""),"",'OddsRatio_working_2-way'!M43)</f>
        <v>2.382189480930176</v>
      </c>
      <c r="I44" s="17">
        <f>IF(OR($A44="",$B44=""),"",'OddsRatio_working_2-way'!N43)</f>
        <v>1.7234898064243891</v>
      </c>
      <c r="J44" s="17">
        <f>IF('Log_working_2-way'!$D43="","",A44^('Log_working_2-way'!$D43))</f>
        <v>2.3897292266228689</v>
      </c>
      <c r="K44" s="22">
        <f>IF('Log_working_2-way'!$D43="","",B44^('Log_working_2-way'!$D43))</f>
        <v>1.7195646323348297</v>
      </c>
      <c r="L44" s="33">
        <f t="shared" si="51"/>
        <v>0.42278481012658226</v>
      </c>
      <c r="M44" s="33">
        <f t="shared" si="52"/>
        <v>0.57721518987341769</v>
      </c>
      <c r="N44" s="4">
        <v>100</v>
      </c>
      <c r="O44" s="4">
        <f t="shared" si="59"/>
        <v>56.140350877192972</v>
      </c>
      <c r="P44" s="4">
        <f t="shared" si="60"/>
        <v>40.119760479041922</v>
      </c>
      <c r="Q44" s="4">
        <f t="shared" si="61"/>
        <v>59.880239520958092</v>
      </c>
      <c r="R44" s="4">
        <f t="shared" si="62"/>
        <v>43.859649122807021</v>
      </c>
      <c r="S44" s="39">
        <f t="shared" si="63"/>
        <v>-3.73988864376512</v>
      </c>
      <c r="T44" s="39">
        <f t="shared" si="64"/>
        <v>-3.7398886437650987</v>
      </c>
    </row>
    <row r="45" spans="1:20" ht="15" x14ac:dyDescent="0.25">
      <c r="A45">
        <v>2.02</v>
      </c>
      <c r="B45">
        <v>1.85</v>
      </c>
      <c r="C45" s="20">
        <f t="shared" si="0"/>
        <v>3.5590045491035394E-2</v>
      </c>
      <c r="D45" s="17">
        <f>IF(OR($A45="",$B45=""),"",A45*'MPTO_working_2-way'!$G44)</f>
        <v>2.0918918918918914</v>
      </c>
      <c r="E45" s="22">
        <f>IF(OR($A45="",$B45=""),"",B45*'MPTO_working_2-way'!$G44)</f>
        <v>1.9158415841584155</v>
      </c>
      <c r="F45" s="17">
        <f>IF(OR($A45="",$B45=""),"",'MPTO_working_2-way'!D44)</f>
        <v>2.0953181945612553</v>
      </c>
      <c r="G45" s="22">
        <f>IF(OR($A45="",$B45=""),"",'MPTO_working_2-way'!E44)</f>
        <v>1.9129767084719731</v>
      </c>
      <c r="H45" s="17">
        <f>IF(OR($A45="",$B45=""),"",'OddsRatio_working_2-way'!M44)</f>
        <v>2.0954451150103317</v>
      </c>
      <c r="I45" s="17">
        <f>IF(OR($A45="",$B45=""),"",'OddsRatio_working_2-way'!N44)</f>
        <v>1.9128709291752766</v>
      </c>
      <c r="J45" s="17">
        <f>IF('Log_working_2-way'!$D44="","",A45^('Log_working_2-way'!$D44))</f>
        <v>2.0970120716987148</v>
      </c>
      <c r="K45" s="22">
        <f>IF('Log_working_2-way'!$D44="","",B45^('Log_working_2-way'!$D44))</f>
        <v>1.9115669971173959</v>
      </c>
      <c r="L45" s="33">
        <f t="shared" si="51"/>
        <v>0.47803617571059442</v>
      </c>
      <c r="M45" s="33">
        <f t="shared" si="52"/>
        <v>0.5219638242894058</v>
      </c>
      <c r="N45" s="4">
        <v>100</v>
      </c>
      <c r="O45" s="4">
        <f t="shared" si="59"/>
        <v>50.495049504950494</v>
      </c>
      <c r="P45" s="4">
        <f t="shared" si="60"/>
        <v>45.945945945945937</v>
      </c>
      <c r="Q45" s="4">
        <f t="shared" si="61"/>
        <v>54.054054054054049</v>
      </c>
      <c r="R45" s="4">
        <f t="shared" si="62"/>
        <v>49.504950495049506</v>
      </c>
      <c r="S45" s="39">
        <f t="shared" si="63"/>
        <v>-3.5590045491035553</v>
      </c>
      <c r="T45" s="39">
        <f t="shared" si="64"/>
        <v>-3.5590045491035696</v>
      </c>
    </row>
    <row r="46" spans="1:20" ht="15" x14ac:dyDescent="0.25">
      <c r="A46">
        <v>2.04</v>
      </c>
      <c r="B46">
        <v>1.84</v>
      </c>
      <c r="C46" s="20">
        <f t="shared" si="0"/>
        <v>3.3674339300937772E-2</v>
      </c>
      <c r="D46" s="17">
        <f>IF(OR($A46="",$B46=""),"",A46*'MPTO_working_2-way'!$G45)</f>
        <v>2.1086956521739131</v>
      </c>
      <c r="E46" s="22">
        <f>IF(OR($A46="",$B46=""),"",B46*'MPTO_working_2-way'!$G45)</f>
        <v>1.9019607843137256</v>
      </c>
      <c r="F46" s="17">
        <f>IF(OR($A46="",$B46=""),"",'MPTO_working_2-way'!D45)</f>
        <v>2.1125619090499774</v>
      </c>
      <c r="G46" s="22">
        <f>IF(OR($A46="",$B46=""),"",'MPTO_working_2-way'!E45)</f>
        <v>1.8988263860785108</v>
      </c>
      <c r="H46" s="17">
        <f>IF(OR($A46="",$B46=""),"",'OddsRatio_working_2-way'!M45)</f>
        <v>2.1126972805283741</v>
      </c>
      <c r="I46" s="17">
        <f>IF(OR($A46="",$B46=""),"",'OddsRatio_working_2-way'!N45)</f>
        <v>1.8987170342729172</v>
      </c>
      <c r="J46" s="17">
        <f>IF('Log_working_2-way'!$D45="","",A46^('Log_working_2-way'!$D45))</f>
        <v>2.1144632865880677</v>
      </c>
      <c r="K46" s="22">
        <f>IF('Log_working_2-way'!$D45="","",B46^('Log_working_2-way'!$D45))</f>
        <v>1.8972929050551837</v>
      </c>
      <c r="L46" s="33">
        <f t="shared" si="51"/>
        <v>0.47422680412371132</v>
      </c>
      <c r="M46" s="33">
        <f t="shared" si="52"/>
        <v>0.52577319587628868</v>
      </c>
      <c r="N46" s="4">
        <v>100</v>
      </c>
      <c r="O46" s="4">
        <f t="shared" si="59"/>
        <v>50.980392156862742</v>
      </c>
      <c r="P46" s="4">
        <f t="shared" si="60"/>
        <v>45.652173913043477</v>
      </c>
      <c r="Q46" s="4">
        <f t="shared" si="61"/>
        <v>54.347826086956516</v>
      </c>
      <c r="R46" s="4">
        <f t="shared" si="62"/>
        <v>49.019607843137251</v>
      </c>
      <c r="S46" s="39">
        <f t="shared" si="63"/>
        <v>-3.3674339300937746</v>
      </c>
      <c r="T46" s="39">
        <f t="shared" si="64"/>
        <v>-3.3674339300937746</v>
      </c>
    </row>
    <row r="47" spans="1:20" ht="15" x14ac:dyDescent="0.25">
      <c r="A47">
        <v>1.87</v>
      </c>
      <c r="B47">
        <v>2</v>
      </c>
      <c r="C47" s="20">
        <f t="shared" si="0"/>
        <v>3.475935828876997E-2</v>
      </c>
      <c r="D47" s="17">
        <f>IF(OR($A47="",$B47=""),"",A47*'MPTO_working_2-way'!$G46)</f>
        <v>1.9350000000000001</v>
      </c>
      <c r="E47" s="22">
        <f>IF(OR($A47="",$B47=""),"",B47*'MPTO_working_2-way'!$G46)</f>
        <v>2.0695187165775399</v>
      </c>
      <c r="F47" s="17">
        <f>IF(OR($A47="",$B47=""),"",'MPTO_working_2-way'!D46)</f>
        <v>1.9328165374677002</v>
      </c>
      <c r="G47" s="22">
        <f>IF(OR($A47="",$B47=""),"",'MPTO_working_2-way'!E46)</f>
        <v>2.0720221606648197</v>
      </c>
      <c r="H47" s="17">
        <f>IF(OR($A47="",$B47=""),"",'OddsRatio_working_2-way'!M46)</f>
        <v>1.9327379053088816</v>
      </c>
      <c r="I47" s="17">
        <f>IF(OR($A47="",$B47=""),"",'OddsRatio_working_2-way'!N46)</f>
        <v>2.0721125348377947</v>
      </c>
      <c r="J47" s="17">
        <f>IF('Log_working_2-way'!$D46="","",A47^('Log_working_2-way'!$D46))</f>
        <v>1.9317443969723613</v>
      </c>
      <c r="K47" s="22">
        <f>IF('Log_working_2-way'!$D46="","",B47^('Log_working_2-way'!$D46))</f>
        <v>2.0732557161055905</v>
      </c>
      <c r="L47" s="33">
        <f t="shared" si="51"/>
        <v>0.51679586563307489</v>
      </c>
      <c r="M47" s="33">
        <f t="shared" si="52"/>
        <v>0.48320413436692511</v>
      </c>
      <c r="N47" s="4">
        <v>100</v>
      </c>
      <c r="O47" s="4">
        <f t="shared" si="59"/>
        <v>46.524064171122987</v>
      </c>
      <c r="P47" s="4">
        <f t="shared" si="60"/>
        <v>50</v>
      </c>
      <c r="Q47" s="4">
        <f t="shared" si="61"/>
        <v>50</v>
      </c>
      <c r="R47" s="4">
        <f t="shared" si="62"/>
        <v>53.475935828876999</v>
      </c>
      <c r="S47" s="39">
        <f t="shared" si="63"/>
        <v>-3.475935828877013</v>
      </c>
      <c r="T47" s="39">
        <f t="shared" si="64"/>
        <v>-3.4759358288769988</v>
      </c>
    </row>
    <row r="48" spans="1:20" ht="15" x14ac:dyDescent="0.25">
      <c r="A48">
        <v>2.29</v>
      </c>
      <c r="B48">
        <v>1.66</v>
      </c>
      <c r="C48" s="20">
        <f t="shared" si="0"/>
        <v>3.9090861261640519E-2</v>
      </c>
      <c r="D48" s="17">
        <f>IF(OR($A48="",$B48=""),"",A48*'MPTO_working_2-way'!$G47)</f>
        <v>2.3795180722891569</v>
      </c>
      <c r="E48" s="22">
        <f>IF(OR($A48="",$B48=""),"",B48*'MPTO_working_2-way'!$G47)</f>
        <v>1.7248908296943233</v>
      </c>
      <c r="F48" s="17">
        <f>IF(OR($A48="",$B48=""),"",'MPTO_working_2-way'!D47)</f>
        <v>2.3973008765844739</v>
      </c>
      <c r="G48" s="22">
        <f>IF(OR($A48="",$B48=""),"",'MPTO_working_2-way'!E47)</f>
        <v>1.7156654781784539</v>
      </c>
      <c r="H48" s="17">
        <f>IF(OR($A48="",$B48=""),"",'OddsRatio_working_2-way'!M47)</f>
        <v>2.3980505908390635</v>
      </c>
      <c r="I48" s="17">
        <f>IF(OR($A48="",$B48=""),"",'OddsRatio_working_2-way'!N47)</f>
        <v>1.7152816976385905</v>
      </c>
      <c r="J48" s="17">
        <f>IF('Log_working_2-way'!$D47="","",A48^('Log_working_2-way'!$D47))</f>
        <v>2.4063151286043962</v>
      </c>
      <c r="K48" s="22">
        <f>IF('Log_working_2-way'!$D47="","",B48^('Log_working_2-way'!$D47))</f>
        <v>1.7110781784678428</v>
      </c>
      <c r="L48" s="33">
        <f t="shared" si="51"/>
        <v>0.42025316455696199</v>
      </c>
      <c r="M48" s="33">
        <f t="shared" si="52"/>
        <v>0.57974683544303796</v>
      </c>
      <c r="N48" s="4">
        <v>100</v>
      </c>
      <c r="O48" s="4">
        <f t="shared" si="59"/>
        <v>56.331877729257641</v>
      </c>
      <c r="P48" s="4">
        <f t="shared" si="60"/>
        <v>39.759036144578317</v>
      </c>
      <c r="Q48" s="4">
        <f t="shared" si="61"/>
        <v>60.24096385542169</v>
      </c>
      <c r="R48" s="4">
        <f t="shared" si="62"/>
        <v>43.668122270742359</v>
      </c>
      <c r="S48" s="39">
        <f t="shared" si="63"/>
        <v>-3.9090861261640484</v>
      </c>
      <c r="T48" s="39">
        <f t="shared" si="64"/>
        <v>-3.9090861261640413</v>
      </c>
    </row>
    <row r="49" spans="1:20" ht="15" x14ac:dyDescent="0.25">
      <c r="A49">
        <v>2.23</v>
      </c>
      <c r="B49">
        <v>1.69</v>
      </c>
      <c r="C49" s="20">
        <f t="shared" si="0"/>
        <v>4.0146469604903645E-2</v>
      </c>
      <c r="D49" s="17">
        <f>IF(OR($A49="",$B49=""),"",A49*'MPTO_working_2-way'!$G48)</f>
        <v>2.3195266272189352</v>
      </c>
      <c r="E49" s="22">
        <f>IF(OR($A49="",$B49=""),"",B49*'MPTO_working_2-way'!$G48)</f>
        <v>1.7578475336322872</v>
      </c>
      <c r="F49" s="17">
        <f>IF(OR($A49="",$B49=""),"",'MPTO_working_2-way'!D48)</f>
        <v>2.3344999535416733</v>
      </c>
      <c r="G49" s="22">
        <f>IF(OR($A49="",$B49=""),"",'MPTO_working_2-way'!E48)</f>
        <v>1.7493443498038854</v>
      </c>
      <c r="H49" s="17">
        <f>IF(OR($A49="",$B49=""),"",'OddsRatio_working_2-way'!M48)</f>
        <v>2.3351436985029639</v>
      </c>
      <c r="I49" s="17">
        <f>IF(OR($A49="",$B49=""),"",'OddsRatio_working_2-way'!N48)</f>
        <v>1.7489830503797115</v>
      </c>
      <c r="J49" s="17">
        <f>IF('Log_working_2-way'!$D48="","",A49^('Log_working_2-way'!$D48))</f>
        <v>2.3420901732972235</v>
      </c>
      <c r="K49" s="22">
        <f>IF('Log_working_2-way'!$D48="","",B49^('Log_working_2-way'!$D48))</f>
        <v>1.7451064167640695</v>
      </c>
      <c r="L49" s="33">
        <f t="shared" si="51"/>
        <v>0.43112244897959179</v>
      </c>
      <c r="M49" s="33">
        <f t="shared" si="52"/>
        <v>0.56887755102040816</v>
      </c>
      <c r="N49" s="4">
        <v>100</v>
      </c>
      <c r="O49" s="4">
        <f t="shared" si="59"/>
        <v>55.156950672645742</v>
      </c>
      <c r="P49" s="4">
        <f t="shared" si="60"/>
        <v>40.828402366863905</v>
      </c>
      <c r="Q49" s="4">
        <f t="shared" si="61"/>
        <v>59.171597633136095</v>
      </c>
      <c r="R49" s="4">
        <f t="shared" si="62"/>
        <v>44.843049327354265</v>
      </c>
      <c r="S49" s="39">
        <f t="shared" si="63"/>
        <v>-4.014646960490353</v>
      </c>
      <c r="T49" s="39">
        <f t="shared" si="64"/>
        <v>-4.0146469604903601</v>
      </c>
    </row>
    <row r="50" spans="1:20" ht="15" x14ac:dyDescent="0.25">
      <c r="A50">
        <v>2.08</v>
      </c>
      <c r="B50">
        <v>1.78</v>
      </c>
      <c r="C50" s="20">
        <f t="shared" si="0"/>
        <v>4.2566983578219642E-2</v>
      </c>
      <c r="D50" s="17">
        <f>IF(OR($A50="",$B50=""),"",A50*'MPTO_working_2-way'!$G49)</f>
        <v>2.1685393258426968</v>
      </c>
      <c r="E50" s="22">
        <f>IF(OR($A50="",$B50=""),"",B50*'MPTO_working_2-way'!$G49)</f>
        <v>1.8557692307692311</v>
      </c>
      <c r="F50" s="17">
        <f>IF(OR($A50="",$B50=""),"",'MPTO_working_2-way'!D49)</f>
        <v>2.1763461086292031</v>
      </c>
      <c r="G50" s="22">
        <f>IF(OR($A50="",$B50=""),"",'MPTO_working_2-way'!E49)</f>
        <v>1.8500899460323807</v>
      </c>
      <c r="H50" s="17">
        <f>IF(OR($A50="",$B50=""),"",'OddsRatio_working_2-way'!M49)</f>
        <v>2.1766968108291049</v>
      </c>
      <c r="I50" s="17">
        <f>IF(OR($A50="",$B50=""),"",'OddsRatio_working_2-way'!N49)</f>
        <v>1.8498365855987975</v>
      </c>
      <c r="J50" s="17">
        <f>IF('Log_working_2-way'!$D49="","",A50^('Log_working_2-way'!$D49))</f>
        <v>2.180302148833781</v>
      </c>
      <c r="K50" s="22">
        <f>IF('Log_working_2-way'!$D49="","",B50^('Log_working_2-way'!$D49))</f>
        <v>1.8472406840805713</v>
      </c>
      <c r="L50" s="33">
        <f t="shared" si="51"/>
        <v>0.46113989637305697</v>
      </c>
      <c r="M50" s="33">
        <f t="shared" si="52"/>
        <v>0.53886010362694292</v>
      </c>
      <c r="N50" s="4">
        <v>100</v>
      </c>
      <c r="O50" s="4">
        <f t="shared" si="59"/>
        <v>51.92307692307692</v>
      </c>
      <c r="P50" s="4">
        <f t="shared" si="60"/>
        <v>43.820224719101127</v>
      </c>
      <c r="Q50" s="4">
        <f t="shared" si="61"/>
        <v>56.17977528089888</v>
      </c>
      <c r="R50" s="4">
        <f t="shared" si="62"/>
        <v>48.076923076923073</v>
      </c>
      <c r="S50" s="39">
        <f t="shared" si="63"/>
        <v>-4.2566983578219606</v>
      </c>
      <c r="T50" s="39">
        <f t="shared" si="64"/>
        <v>-4.2566983578219464</v>
      </c>
    </row>
    <row r="51" spans="1:20" ht="15" x14ac:dyDescent="0.25">
      <c r="A51">
        <v>1.78</v>
      </c>
      <c r="B51">
        <v>2.08</v>
      </c>
      <c r="C51" s="20">
        <f t="shared" si="0"/>
        <v>4.2566983578219642E-2</v>
      </c>
      <c r="D51" s="17">
        <f>IF(OR($A51="",$B51=""),"",A51*'MPTO_working_2-way'!$G50)</f>
        <v>1.8557692307692311</v>
      </c>
      <c r="E51" s="22">
        <f>IF(OR($A51="",$B51=""),"",B51*'MPTO_working_2-way'!$G50)</f>
        <v>2.1685393258426968</v>
      </c>
      <c r="F51" s="17">
        <f>IF(OR($A51="",$B51=""),"",'MPTO_working_2-way'!D50)</f>
        <v>1.8500899460323807</v>
      </c>
      <c r="G51" s="22">
        <f>IF(OR($A51="",$B51=""),"",'MPTO_working_2-way'!E50)</f>
        <v>2.1763461086292031</v>
      </c>
      <c r="H51" s="17">
        <f>IF(OR($A51="",$B51=""),"",'OddsRatio_working_2-way'!M50)</f>
        <v>1.8498365855987975</v>
      </c>
      <c r="I51" s="17">
        <f>IF(OR($A51="",$B51=""),"",'OddsRatio_working_2-way'!N50)</f>
        <v>2.1766968108291049</v>
      </c>
      <c r="J51" s="17">
        <f>IF('Log_working_2-way'!$D50="","",A51^('Log_working_2-way'!$D50))</f>
        <v>1.8472406840805713</v>
      </c>
      <c r="K51" s="22">
        <f>IF('Log_working_2-way'!$D50="","",B51^('Log_working_2-way'!$D50))</f>
        <v>2.180302148833781</v>
      </c>
      <c r="L51" s="33">
        <f t="shared" si="51"/>
        <v>0.53886010362694292</v>
      </c>
      <c r="M51" s="33">
        <f t="shared" si="52"/>
        <v>0.46113989637305697</v>
      </c>
      <c r="N51" s="4">
        <v>100</v>
      </c>
      <c r="O51" s="4">
        <f t="shared" si="59"/>
        <v>43.820224719101127</v>
      </c>
      <c r="P51" s="4">
        <f t="shared" si="60"/>
        <v>51.92307692307692</v>
      </c>
      <c r="Q51" s="4">
        <f t="shared" si="61"/>
        <v>48.076923076923073</v>
      </c>
      <c r="R51" s="4">
        <f t="shared" si="62"/>
        <v>56.17977528089888</v>
      </c>
      <c r="S51" s="39">
        <f t="shared" si="63"/>
        <v>-4.2566983578219464</v>
      </c>
      <c r="T51" s="39">
        <f t="shared" si="64"/>
        <v>-4.2566983578219606</v>
      </c>
    </row>
    <row r="52" spans="1:20" ht="15" x14ac:dyDescent="0.25">
      <c r="A52">
        <v>1.83</v>
      </c>
      <c r="B52">
        <v>2.0299999999999998</v>
      </c>
      <c r="C52" s="20">
        <f t="shared" si="0"/>
        <v>3.9058924870117639E-2</v>
      </c>
      <c r="D52" s="17">
        <f>IF(OR($A52="",$B52=""),"",A52*'MPTO_working_2-way'!$G51)</f>
        <v>1.9014778325123154</v>
      </c>
      <c r="E52" s="22">
        <f>IF(OR($A52="",$B52=""),"",B52*'MPTO_working_2-way'!$G51)</f>
        <v>2.1092896174863385</v>
      </c>
      <c r="F52" s="17">
        <f>IF(OR($A52="",$B52=""),"",'MPTO_working_2-way'!D51)</f>
        <v>1.8978262535441519</v>
      </c>
      <c r="G52" s="22">
        <f>IF(OR($A52="",$B52=""),"",'MPTO_working_2-way'!E51)</f>
        <v>2.1138012461236451</v>
      </c>
      <c r="H52" s="17">
        <f>IF(OR($A52="",$B52=""),"",'OddsRatio_working_2-way'!M51)</f>
        <v>1.8976776942301987</v>
      </c>
      <c r="I52" s="17">
        <f>IF(OR($A52="",$B52=""),"",'OddsRatio_working_2-way'!N51)</f>
        <v>2.113985572357957</v>
      </c>
      <c r="J52" s="17">
        <f>IF('Log_working_2-way'!$D51="","",A52^('Log_working_2-way'!$D51))</f>
        <v>1.8960116450582052</v>
      </c>
      <c r="K52" s="22">
        <f>IF('Log_working_2-way'!$D51="","",B52^('Log_working_2-way'!$D51))</f>
        <v>2.1160569234955591</v>
      </c>
      <c r="L52" s="33">
        <f t="shared" si="51"/>
        <v>0.52590673575129532</v>
      </c>
      <c r="M52" s="33">
        <f t="shared" si="52"/>
        <v>0.47409326424870474</v>
      </c>
      <c r="N52" s="4">
        <v>100</v>
      </c>
      <c r="O52" s="4">
        <f t="shared" si="59"/>
        <v>45.355191256830594</v>
      </c>
      <c r="P52" s="4">
        <f t="shared" si="60"/>
        <v>50.73891625615763</v>
      </c>
      <c r="Q52" s="4">
        <f t="shared" si="61"/>
        <v>49.26108374384237</v>
      </c>
      <c r="R52" s="4">
        <f t="shared" si="62"/>
        <v>54.644808743169392</v>
      </c>
      <c r="S52" s="39">
        <f t="shared" si="63"/>
        <v>-3.9058924870117764</v>
      </c>
      <c r="T52" s="39">
        <f t="shared" si="64"/>
        <v>-3.9058924870117622</v>
      </c>
    </row>
    <row r="53" spans="1:20" ht="15" x14ac:dyDescent="0.25">
      <c r="A53">
        <v>1.69</v>
      </c>
      <c r="B53">
        <v>2.21</v>
      </c>
      <c r="C53" s="20">
        <f t="shared" si="0"/>
        <v>4.4204664114166459E-2</v>
      </c>
      <c r="D53" s="17">
        <f>IF(OR($A53="",$B53=""),"",A53*'MPTO_working_2-way'!$G52)</f>
        <v>1.7647058823529413</v>
      </c>
      <c r="E53" s="22">
        <f>IF(OR($A53="",$B53=""),"",B53*'MPTO_working_2-way'!$G52)</f>
        <v>2.3076923076923079</v>
      </c>
      <c r="F53" s="17">
        <f>IF(OR($A53="",$B53=""),"",'MPTO_working_2-way'!D52)</f>
        <v>1.7555759242285367</v>
      </c>
      <c r="G53" s="22">
        <f>IF(OR($A53="",$B53=""),"",'MPTO_working_2-way'!E52)</f>
        <v>2.3234937323089366</v>
      </c>
      <c r="H53" s="17">
        <f>IF(OR($A53="",$B53=""),"",'OddsRatio_working_2-way'!M52)</f>
        <v>1.7551476239016437</v>
      </c>
      <c r="I53" s="17">
        <f>IF(OR($A53="",$B53=""),"",'OddsRatio_working_2-way'!N52)</f>
        <v>2.3242443839434617</v>
      </c>
      <c r="J53" s="17">
        <f>IF('Log_working_2-way'!$D52="","",A53^('Log_working_2-way'!$D52))</f>
        <v>1.7509739490156586</v>
      </c>
      <c r="K53" s="22">
        <f>IF('Log_working_2-way'!$D52="","",B53^('Log_working_2-way'!$D52))</f>
        <v>2.3316041139779355</v>
      </c>
      <c r="L53" s="33">
        <f t="shared" si="51"/>
        <v>0.56666666666666665</v>
      </c>
      <c r="M53" s="33">
        <f t="shared" si="52"/>
        <v>0.43333333333333329</v>
      </c>
      <c r="N53" s="4">
        <v>100</v>
      </c>
      <c r="O53" s="4">
        <f t="shared" si="59"/>
        <v>40.828402366863905</v>
      </c>
      <c r="P53" s="4">
        <f t="shared" si="60"/>
        <v>54.751131221719454</v>
      </c>
      <c r="Q53" s="4">
        <f t="shared" si="61"/>
        <v>45.248868778280546</v>
      </c>
      <c r="R53" s="4">
        <f t="shared" si="62"/>
        <v>59.171597633136095</v>
      </c>
      <c r="S53" s="39">
        <f t="shared" si="63"/>
        <v>-4.4204664114166405</v>
      </c>
      <c r="T53" s="39">
        <f t="shared" si="64"/>
        <v>-4.4204664114166405</v>
      </c>
    </row>
    <row r="54" spans="1:20" ht="15" x14ac:dyDescent="0.25">
      <c r="A54">
        <v>1.71</v>
      </c>
      <c r="B54">
        <v>2.17</v>
      </c>
      <c r="C54" s="20">
        <f t="shared" si="0"/>
        <v>4.5624814724984475E-2</v>
      </c>
      <c r="D54" s="17">
        <f>IF(OR($A54="",$B54=""),"",A54*'MPTO_working_2-way'!$G53)</f>
        <v>1.7880184331797233</v>
      </c>
      <c r="E54" s="22">
        <f>IF(OR($A54="",$B54=""),"",B54*'MPTO_working_2-way'!$G53)</f>
        <v>2.269005847953216</v>
      </c>
      <c r="F54" s="17">
        <f>IF(OR($A54="",$B54=""),"",'MPTO_working_2-way'!D53)</f>
        <v>1.7794135277051812</v>
      </c>
      <c r="G54" s="22">
        <f>IF(OR($A54="",$B54=""),"",'MPTO_working_2-way'!E53)</f>
        <v>2.2830159657919831</v>
      </c>
      <c r="H54" s="17">
        <f>IF(OR($A54="",$B54=""),"",'OddsRatio_working_2-way'!M53)</f>
        <v>1.7789978221006826</v>
      </c>
      <c r="I54" s="17">
        <f>IF(OR($A54="",$B54=""),"",'OddsRatio_working_2-way'!N53)</f>
        <v>2.283700636419435</v>
      </c>
      <c r="J54" s="17">
        <f>IF('Log_working_2-way'!$D53="","",A54^('Log_working_2-way'!$D53))</f>
        <v>1.7750597125209804</v>
      </c>
      <c r="K54" s="22">
        <f>IF('Log_working_2-way'!$D53="","",B54^('Log_working_2-way'!$D53))</f>
        <v>2.2902231709951497</v>
      </c>
      <c r="L54" s="33">
        <f t="shared" si="51"/>
        <v>0.55927835051546393</v>
      </c>
      <c r="M54" s="33">
        <f t="shared" si="52"/>
        <v>0.44072164948453613</v>
      </c>
      <c r="N54" s="4">
        <v>100</v>
      </c>
      <c r="O54" s="4">
        <f t="shared" si="59"/>
        <v>41.520467836257311</v>
      </c>
      <c r="P54" s="4">
        <f t="shared" si="60"/>
        <v>53.917050691244242</v>
      </c>
      <c r="Q54" s="4">
        <f t="shared" si="61"/>
        <v>46.082949308755758</v>
      </c>
      <c r="R54" s="4">
        <f t="shared" si="62"/>
        <v>58.479532163742689</v>
      </c>
      <c r="S54" s="39">
        <f t="shared" si="63"/>
        <v>-4.5624814724984475</v>
      </c>
      <c r="T54" s="39">
        <f t="shared" si="64"/>
        <v>-4.5624814724984475</v>
      </c>
    </row>
    <row r="55" spans="1:20" ht="15" x14ac:dyDescent="0.25">
      <c r="A55">
        <v>1.74</v>
      </c>
      <c r="B55">
        <v>2.13</v>
      </c>
      <c r="C55" s="20">
        <f t="shared" si="0"/>
        <v>4.4196211753278369E-2</v>
      </c>
      <c r="D55" s="17">
        <f>IF(OR($A55="",$B55=""),"",A55*'MPTO_working_2-way'!$G54)</f>
        <v>1.8169014084507042</v>
      </c>
      <c r="E55" s="22">
        <f>IF(OR($A55="",$B55=""),"",B55*'MPTO_working_2-way'!$G54)</f>
        <v>2.2241379310344827</v>
      </c>
      <c r="F55" s="17">
        <f>IF(OR($A55="",$B55=""),"",'MPTO_working_2-way'!D54)</f>
        <v>1.8095796103705875</v>
      </c>
      <c r="G55" s="22">
        <f>IF(OR($A55="",$B55=""),"",'MPTO_working_2-way'!E54)</f>
        <v>2.2352089741270129</v>
      </c>
      <c r="H55" s="17">
        <f>IF(OR($A55="",$B55=""),"",'OddsRatio_working_2-way'!M54)</f>
        <v>1.8092386895330501</v>
      </c>
      <c r="I55" s="17">
        <f>IF(OR($A55="",$B55=""),"",'OddsRatio_working_2-way'!N54)</f>
        <v>2.235729350232901</v>
      </c>
      <c r="J55" s="17">
        <f>IF('Log_working_2-way'!$D54="","",A55^('Log_working_2-way'!$D54))</f>
        <v>1.8058900424598134</v>
      </c>
      <c r="K55" s="22">
        <f>IF('Log_working_2-way'!$D54="","",B55^('Log_working_2-way'!$D54))</f>
        <v>2.2408640724077871</v>
      </c>
      <c r="L55" s="33">
        <f t="shared" si="51"/>
        <v>0.55038759689922478</v>
      </c>
      <c r="M55" s="33">
        <f t="shared" si="52"/>
        <v>0.44961240310077522</v>
      </c>
      <c r="N55" s="4">
        <v>100</v>
      </c>
      <c r="O55" s="4">
        <f t="shared" si="59"/>
        <v>42.528735632183903</v>
      </c>
      <c r="P55" s="4">
        <f t="shared" si="60"/>
        <v>53.051643192488264</v>
      </c>
      <c r="Q55" s="4">
        <f t="shared" si="61"/>
        <v>46.948356807511736</v>
      </c>
      <c r="R55" s="4">
        <f t="shared" si="62"/>
        <v>57.47126436781609</v>
      </c>
      <c r="S55" s="39">
        <f t="shared" si="63"/>
        <v>-4.4196211753278334</v>
      </c>
      <c r="T55" s="39">
        <f t="shared" si="64"/>
        <v>-4.4196211753278263</v>
      </c>
    </row>
    <row r="56" spans="1:20" ht="15" x14ac:dyDescent="0.25">
      <c r="A56">
        <v>1.8</v>
      </c>
      <c r="B56">
        <v>2.0499999999999998</v>
      </c>
      <c r="C56" s="20">
        <f t="shared" si="0"/>
        <v>4.3360433604336057E-2</v>
      </c>
      <c r="D56" s="17">
        <f>IF(OR($A56="",$B56=""),"",A56*'MPTO_working_2-way'!$G55)</f>
        <v>1.878048780487805</v>
      </c>
      <c r="E56" s="22">
        <f>IF(OR($A56="",$B56=""),"",B56*'MPTO_working_2-way'!$G55)</f>
        <v>2.1388888888888888</v>
      </c>
      <c r="F56" s="17">
        <f>IF(OR($A56="",$B56=""),"",'MPTO_working_2-way'!D55)</f>
        <v>1.8730964467005078</v>
      </c>
      <c r="G56" s="22">
        <f>IF(OR($A56="",$B56=""),"",'MPTO_working_2-way'!E55)</f>
        <v>2.1453488372093021</v>
      </c>
      <c r="H56" s="17">
        <f>IF(OR($A56="",$B56=""),"",'OddsRatio_working_2-way'!M55)</f>
        <v>1.8728715609439694</v>
      </c>
      <c r="I56" s="17">
        <f>IF(OR($A56="",$B56=""),"",'OddsRatio_working_2-way'!N55)</f>
        <v>2.1456439237389602</v>
      </c>
      <c r="J56" s="17">
        <f>IF('Log_working_2-way'!$D55="","",A56^('Log_working_2-way'!$D55))</f>
        <v>1.8706056173612808</v>
      </c>
      <c r="K56" s="22">
        <f>IF('Log_working_2-way'!$D55="","",B56^('Log_working_2-way'!$D55))</f>
        <v>2.1486257153159274</v>
      </c>
      <c r="L56" s="33">
        <f t="shared" si="51"/>
        <v>0.53246753246753242</v>
      </c>
      <c r="M56" s="33">
        <f t="shared" si="52"/>
        <v>0.46753246753246752</v>
      </c>
      <c r="N56" s="4">
        <v>100</v>
      </c>
      <c r="O56" s="4">
        <f t="shared" si="59"/>
        <v>44.444444444444443</v>
      </c>
      <c r="P56" s="4">
        <f t="shared" si="60"/>
        <v>51.219512195121943</v>
      </c>
      <c r="Q56" s="4">
        <f t="shared" si="61"/>
        <v>48.780487804878057</v>
      </c>
      <c r="R56" s="4">
        <f t="shared" si="62"/>
        <v>55.555555555555557</v>
      </c>
      <c r="S56" s="39">
        <f t="shared" si="63"/>
        <v>-4.3360433604336137</v>
      </c>
      <c r="T56" s="39">
        <f t="shared" si="64"/>
        <v>-4.3360433604336137</v>
      </c>
    </row>
    <row r="57" spans="1:20" ht="15" x14ac:dyDescent="0.25">
      <c r="A57">
        <v>2.11</v>
      </c>
      <c r="B57">
        <v>1.76</v>
      </c>
      <c r="C57" s="20">
        <f t="shared" si="0"/>
        <v>4.2115467470917878E-2</v>
      </c>
      <c r="D57" s="17">
        <f>IF(OR($A57="",$B57=""),"",A57*'MPTO_working_2-way'!$G56)</f>
        <v>2.1988636363636367</v>
      </c>
      <c r="E57" s="22">
        <f>IF(OR($A57="",$B57=""),"",B57*'MPTO_working_2-way'!$G56)</f>
        <v>1.8341232227488156</v>
      </c>
      <c r="F57" s="17">
        <f>IF(OR($A57="",$B57=""),"",'MPTO_working_2-way'!D56)</f>
        <v>2.208110357949816</v>
      </c>
      <c r="G57" s="22">
        <f>IF(OR($A57="",$B57=""),"",'MPTO_working_2-way'!E56)</f>
        <v>1.8277389506841228</v>
      </c>
      <c r="H57" s="17">
        <f>IF(OR($A57="",$B57=""),"",'OddsRatio_working_2-way'!M56)</f>
        <v>2.208522368758425</v>
      </c>
      <c r="I57" s="17">
        <f>IF(OR($A57="",$B57=""),"",'OddsRatio_working_2-way'!N56)</f>
        <v>1.82745675698775</v>
      </c>
      <c r="J57" s="17">
        <f>IF('Log_working_2-way'!$D56="","",A57^('Log_working_2-way'!$D56))</f>
        <v>2.2127965940954506</v>
      </c>
      <c r="K57" s="22">
        <f>IF('Log_working_2-way'!$D56="","",B57^('Log_working_2-way'!$D56))</f>
        <v>1.8245405741311078</v>
      </c>
      <c r="L57" s="33">
        <f t="shared" si="51"/>
        <v>0.4547803617571059</v>
      </c>
      <c r="M57" s="33">
        <f t="shared" si="52"/>
        <v>0.54521963824289399</v>
      </c>
      <c r="N57" s="4">
        <v>100</v>
      </c>
      <c r="O57" s="4">
        <f t="shared" si="59"/>
        <v>52.606635071090047</v>
      </c>
      <c r="P57" s="4">
        <f t="shared" si="60"/>
        <v>43.181818181818187</v>
      </c>
      <c r="Q57" s="4">
        <f t="shared" si="61"/>
        <v>56.81818181818182</v>
      </c>
      <c r="R57" s="4">
        <f t="shared" si="62"/>
        <v>47.393364928909953</v>
      </c>
      <c r="S57" s="39">
        <f t="shared" si="63"/>
        <v>-4.2115467470917736</v>
      </c>
      <c r="T57" s="39">
        <f t="shared" si="64"/>
        <v>-4.2115467470917665</v>
      </c>
    </row>
    <row r="58" spans="1:20" ht="15" x14ac:dyDescent="0.25">
      <c r="A58">
        <v>1.9</v>
      </c>
      <c r="B58">
        <v>1.95</v>
      </c>
      <c r="C58" s="20">
        <f t="shared" si="0"/>
        <v>3.9136302294197067E-2</v>
      </c>
      <c r="D58" s="17">
        <f>IF(OR($A58="",$B58=""),"",A58*'MPTO_working_2-way'!$G57)</f>
        <v>1.9743589743589742</v>
      </c>
      <c r="E58" s="22">
        <f>IF(OR($A58="",$B58=""),"",B58*'MPTO_working_2-way'!$G57)</f>
        <v>2.0263157894736841</v>
      </c>
      <c r="F58" s="17">
        <f>IF(OR($A58="",$B58=""),"",'MPTO_working_2-way'!D57)</f>
        <v>1.9733688415446073</v>
      </c>
      <c r="G58" s="22">
        <f>IF(OR($A58="",$B58=""),"",'MPTO_working_2-way'!E57)</f>
        <v>2.027359781121751</v>
      </c>
      <c r="H58" s="17">
        <f>IF(OR($A58="",$B58=""),"",'OddsRatio_working_2-way'!M57)</f>
        <v>1.9733285267845753</v>
      </c>
      <c r="I58" s="17">
        <f>IF(OR($A58="",$B58=""),"",'OddsRatio_working_2-way'!N57)</f>
        <v>2.0274023338281628</v>
      </c>
      <c r="J58" s="17">
        <f>IF('Log_working_2-way'!$D57="","",A58^('Log_working_2-way'!$D57))</f>
        <v>1.9728759519930477</v>
      </c>
      <c r="K58" s="22">
        <f>IF('Log_working_2-way'!$D57="","",B58^('Log_working_2-way'!$D57))</f>
        <v>2.02788027389437</v>
      </c>
      <c r="L58" s="33">
        <f t="shared" si="51"/>
        <v>0.50649350649350655</v>
      </c>
      <c r="M58" s="33">
        <f t="shared" si="52"/>
        <v>0.49350649350649356</v>
      </c>
      <c r="N58" s="4">
        <v>100</v>
      </c>
      <c r="O58" s="4">
        <f t="shared" ref="O58:O121" si="65">(1/A58)*((N58*A58)-N58)</f>
        <v>47.368421052631575</v>
      </c>
      <c r="P58" s="4">
        <f t="shared" ref="P58:P121" si="66">(1/B58)*((N58*B58)-N58)</f>
        <v>48.717948717948723</v>
      </c>
      <c r="Q58" s="4">
        <f t="shared" ref="Q58:Q121" si="67">(1/B58)*N58</f>
        <v>51.282051282051292</v>
      </c>
      <c r="R58" s="4">
        <f t="shared" ref="R58:R121" si="68">(1/A58)*N58</f>
        <v>52.631578947368418</v>
      </c>
      <c r="S58" s="39">
        <f t="shared" ref="S58:S121" si="69">O58-Q58</f>
        <v>-3.9136302294197165</v>
      </c>
      <c r="T58" s="39">
        <f t="shared" ref="T58:T121" si="70">P58-R58</f>
        <v>-3.9136302294196952</v>
      </c>
    </row>
    <row r="59" spans="1:20" ht="15" x14ac:dyDescent="0.25">
      <c r="A59">
        <v>1.77</v>
      </c>
      <c r="B59">
        <v>2.15</v>
      </c>
      <c r="C59" s="20">
        <f t="shared" si="0"/>
        <v>3.0088030482196881E-2</v>
      </c>
      <c r="D59" s="17">
        <f>IF(OR($A59="",$B59=""),"",A59*'MPTO_working_2-way'!$G58)</f>
        <v>1.8232558139534885</v>
      </c>
      <c r="E59" s="22">
        <f>IF(OR($A59="",$B59=""),"",B59*'MPTO_working_2-way'!$G58)</f>
        <v>2.2146892655367232</v>
      </c>
      <c r="F59" s="17">
        <f>IF(OR($A59="",$B59=""),"",'MPTO_working_2-way'!D58)</f>
        <v>1.8184207382630511</v>
      </c>
      <c r="G59" s="22">
        <f>IF(OR($A59="",$B59=""),"",'MPTO_working_2-way'!E58)</f>
        <v>2.2218654211064077</v>
      </c>
      <c r="H59" s="17">
        <f>IF(OR($A59="",$B59=""),"",'OddsRatio_working_2-way'!M58)</f>
        <v>1.8182696483380676</v>
      </c>
      <c r="I59" s="17">
        <f>IF(OR($A59="",$B59=""),"",'OddsRatio_working_2-way'!N58)</f>
        <v>2.2220910332321786</v>
      </c>
      <c r="J59" s="17">
        <f>IF('Log_working_2-way'!$D58="","",A59^('Log_working_2-way'!$D58))</f>
        <v>1.8160802382138392</v>
      </c>
      <c r="K59" s="22">
        <f>IF('Log_working_2-way'!$D58="","",B59^('Log_working_2-way'!$D58))</f>
        <v>2.2253697040730782</v>
      </c>
      <c r="L59" s="33">
        <f t="shared" si="51"/>
        <v>0.54846938775510201</v>
      </c>
      <c r="M59" s="33">
        <f t="shared" si="52"/>
        <v>0.45153061224489793</v>
      </c>
      <c r="N59" s="4">
        <v>100</v>
      </c>
      <c r="O59" s="4">
        <f t="shared" si="65"/>
        <v>43.502824858757066</v>
      </c>
      <c r="P59" s="4">
        <f t="shared" si="66"/>
        <v>53.488372093023258</v>
      </c>
      <c r="Q59" s="4">
        <f t="shared" si="67"/>
        <v>46.511627906976742</v>
      </c>
      <c r="R59" s="4">
        <f t="shared" si="68"/>
        <v>56.497175141242941</v>
      </c>
      <c r="S59" s="39">
        <f t="shared" si="69"/>
        <v>-3.0088030482196757</v>
      </c>
      <c r="T59" s="39">
        <f t="shared" si="70"/>
        <v>-3.0088030482196828</v>
      </c>
    </row>
    <row r="60" spans="1:20" ht="15" x14ac:dyDescent="0.25">
      <c r="A60">
        <v>1.66</v>
      </c>
      <c r="B60">
        <v>2.35</v>
      </c>
      <c r="C60" s="20">
        <f t="shared" si="0"/>
        <v>2.7941553447834E-2</v>
      </c>
      <c r="D60" s="17">
        <f>IF(OR($A60="",$B60=""),"",A60*'MPTO_working_2-way'!$G59)</f>
        <v>1.7063829787234044</v>
      </c>
      <c r="E60" s="22">
        <f>IF(OR($A60="",$B60=""),"",B60*'MPTO_working_2-way'!$G59)</f>
        <v>2.4156626506024099</v>
      </c>
      <c r="F60" s="17">
        <f>IF(OR($A60="",$B60=""),"",'MPTO_working_2-way'!D59)</f>
        <v>1.6994118928338053</v>
      </c>
      <c r="G60" s="22">
        <f>IF(OR($A60="",$B60=""),"",'MPTO_working_2-way'!E59)</f>
        <v>2.4297726564933044</v>
      </c>
      <c r="H60" s="17">
        <f>IF(OR($A60="",$B60=""),"",'OddsRatio_working_2-way'!M59)</f>
        <v>1.6992058987801013</v>
      </c>
      <c r="I60" s="17">
        <f>IF(OR($A60="",$B60=""),"",'OddsRatio_working_2-way'!N59)</f>
        <v>2.4301938838683887</v>
      </c>
      <c r="J60" s="17">
        <f>IF('Log_working_2-way'!$D59="","",A60^('Log_working_2-way'!$D59))</f>
        <v>1.6960505987873902</v>
      </c>
      <c r="K60" s="22">
        <f>IF('Log_working_2-way'!$D59="","",B60^('Log_working_2-way'!$D59))</f>
        <v>2.4366771636172895</v>
      </c>
      <c r="L60" s="33">
        <f t="shared" si="51"/>
        <v>0.5860349127182044</v>
      </c>
      <c r="M60" s="33">
        <f t="shared" si="52"/>
        <v>0.41396508728179549</v>
      </c>
      <c r="N60" s="4">
        <v>100</v>
      </c>
      <c r="O60" s="4">
        <f t="shared" si="65"/>
        <v>39.759036144578317</v>
      </c>
      <c r="P60" s="4">
        <f t="shared" si="66"/>
        <v>57.446808510638299</v>
      </c>
      <c r="Q60" s="4">
        <f t="shared" si="67"/>
        <v>42.553191489361701</v>
      </c>
      <c r="R60" s="4">
        <f t="shared" si="68"/>
        <v>60.24096385542169</v>
      </c>
      <c r="S60" s="39">
        <f t="shared" si="69"/>
        <v>-2.794155344783384</v>
      </c>
      <c r="T60" s="39">
        <f t="shared" si="70"/>
        <v>-2.7941553447833911</v>
      </c>
    </row>
    <row r="61" spans="1:20" ht="15" x14ac:dyDescent="0.25">
      <c r="A61">
        <v>1.7</v>
      </c>
      <c r="B61">
        <v>2.27</v>
      </c>
      <c r="C61" s="20">
        <f t="shared" si="0"/>
        <v>2.876392847888054E-2</v>
      </c>
      <c r="D61" s="17">
        <f>IF(OR($A61="",$B61=""),"",A61*'MPTO_working_2-way'!$G60)</f>
        <v>1.748898678414097</v>
      </c>
      <c r="E61" s="22">
        <f>IF(OR($A61="",$B61=""),"",B61*'MPTO_working_2-way'!$G60)</f>
        <v>2.335294117647059</v>
      </c>
      <c r="F61" s="17">
        <f>IF(OR($A61="",$B61=""),"",'MPTO_working_2-way'!D60)</f>
        <v>1.7426055543011967</v>
      </c>
      <c r="G61" s="22">
        <f>IF(OR($A61="",$B61=""),"",'MPTO_working_2-way'!E60)</f>
        <v>2.3466099118273029</v>
      </c>
      <c r="H61" s="17">
        <f>IF(OR($A61="",$B61=""),"",'OddsRatio_working_2-way'!M60)</f>
        <v>1.7424157207132702</v>
      </c>
      <c r="I61" s="17">
        <f>IF(OR($A61="",$B61=""),"",'OddsRatio_working_2-way'!N60)</f>
        <v>2.3469542361512192</v>
      </c>
      <c r="J61" s="17">
        <f>IF('Log_working_2-way'!$D60="","",A61^('Log_working_2-way'!$D60))</f>
        <v>1.7395677440294552</v>
      </c>
      <c r="K61" s="22">
        <f>IF('Log_working_2-way'!$D60="","",B61^('Log_working_2-way'!$D60))</f>
        <v>2.352141177157876</v>
      </c>
      <c r="L61" s="33">
        <f t="shared" si="51"/>
        <v>0.5717884130982368</v>
      </c>
      <c r="M61" s="33">
        <f t="shared" si="52"/>
        <v>0.4282115869017632</v>
      </c>
      <c r="N61" s="4">
        <v>100</v>
      </c>
      <c r="O61" s="4">
        <f t="shared" si="65"/>
        <v>41.176470588235297</v>
      </c>
      <c r="P61" s="4">
        <f t="shared" si="66"/>
        <v>55.947136563876647</v>
      </c>
      <c r="Q61" s="4">
        <f t="shared" si="67"/>
        <v>44.052863436123346</v>
      </c>
      <c r="R61" s="4">
        <f t="shared" si="68"/>
        <v>58.82352941176471</v>
      </c>
      <c r="S61" s="39">
        <f t="shared" si="69"/>
        <v>-2.8763928478880487</v>
      </c>
      <c r="T61" s="39">
        <f t="shared" si="70"/>
        <v>-2.8763928478880629</v>
      </c>
    </row>
    <row r="62" spans="1:20" ht="15" x14ac:dyDescent="0.25">
      <c r="A62">
        <v>1.63</v>
      </c>
      <c r="B62">
        <v>2.4300000000000002</v>
      </c>
      <c r="C62" s="20">
        <f t="shared" si="0"/>
        <v>2.5019566260193304E-2</v>
      </c>
      <c r="D62" s="17">
        <f>IF(OR($A62="",$B62=""),"",A62*'MPTO_working_2-way'!$G61)</f>
        <v>1.6707818930041149</v>
      </c>
      <c r="E62" s="22">
        <f>IF(OR($A62="",$B62=""),"",B62*'MPTO_working_2-way'!$G61)</f>
        <v>2.4907975460122698</v>
      </c>
      <c r="F62" s="17">
        <f>IF(OR($A62="",$B62=""),"",'MPTO_working_2-way'!D61)</f>
        <v>1.6639290890377867</v>
      </c>
      <c r="G62" s="22">
        <f>IF(OR($A62="",$B62=""),"",'MPTO_working_2-way'!E61)</f>
        <v>2.5061849473251288</v>
      </c>
      <c r="H62" s="17">
        <f>IF(OR($A62="",$B62=""),"",'OddsRatio_working_2-way'!M61)</f>
        <v>1.6637465183030646</v>
      </c>
      <c r="I62" s="17">
        <f>IF(OR($A62="",$B62=""),"",'OddsRatio_working_2-way'!N61)</f>
        <v>2.5065992399577497</v>
      </c>
      <c r="J62" s="17">
        <f>IF('Log_working_2-way'!$D61="","",A62^('Log_working_2-way'!$D61))</f>
        <v>1.6606472535957009</v>
      </c>
      <c r="K62" s="22">
        <f>IF('Log_working_2-way'!$D61="","",B62^('Log_working_2-way'!$D61))</f>
        <v>2.5136670811197628</v>
      </c>
      <c r="L62" s="33">
        <f t="shared" si="51"/>
        <v>0.59852216748768483</v>
      </c>
      <c r="M62" s="33">
        <f t="shared" si="52"/>
        <v>0.40147783251231528</v>
      </c>
      <c r="N62" s="4">
        <v>100</v>
      </c>
      <c r="O62" s="4">
        <f t="shared" si="65"/>
        <v>38.650306748466257</v>
      </c>
      <c r="P62" s="4">
        <f t="shared" si="66"/>
        <v>58.847736625514408</v>
      </c>
      <c r="Q62" s="4">
        <f t="shared" si="67"/>
        <v>41.152263374485592</v>
      </c>
      <c r="R62" s="4">
        <f t="shared" si="68"/>
        <v>61.349693251533743</v>
      </c>
      <c r="S62" s="39">
        <f t="shared" si="69"/>
        <v>-2.5019566260193358</v>
      </c>
      <c r="T62" s="39">
        <f t="shared" si="70"/>
        <v>-2.5019566260193358</v>
      </c>
    </row>
    <row r="63" spans="1:20" ht="15" x14ac:dyDescent="0.25">
      <c r="A63">
        <v>1.78</v>
      </c>
      <c r="B63">
        <v>2.14</v>
      </c>
      <c r="C63" s="20">
        <f t="shared" si="0"/>
        <v>2.908747243515708E-2</v>
      </c>
      <c r="D63" s="17">
        <f>IF(OR($A63="",$B63=""),"",A63*'MPTO_working_2-way'!$G62)</f>
        <v>1.8317757009345796</v>
      </c>
      <c r="E63" s="22">
        <f>IF(OR($A63="",$B63=""),"",B63*'MPTO_working_2-way'!$G62)</f>
        <v>2.2022471910112364</v>
      </c>
      <c r="F63" s="17">
        <f>IF(OR($A63="",$B63=""),"",'MPTO_working_2-way'!D62)</f>
        <v>1.8273049985608751</v>
      </c>
      <c r="G63" s="22">
        <f>IF(OR($A63="",$B63=""),"",'MPTO_working_2-way'!E62)</f>
        <v>2.2087440565928333</v>
      </c>
      <c r="H63" s="17">
        <f>IF(OR($A63="",$B63=""),"",'OddsRatio_working_2-way'!M62)</f>
        <v>1.8271701918685113</v>
      </c>
      <c r="I63" s="17">
        <f>IF(OR($A63="",$B63=""),"",'OddsRatio_working_2-way'!N62)</f>
        <v>2.2089410496539781</v>
      </c>
      <c r="J63" s="17">
        <f>IF('Log_working_2-way'!$D62="","",A63^('Log_working_2-way'!$D62))</f>
        <v>1.8251471689098502</v>
      </c>
      <c r="K63" s="22">
        <f>IF('Log_working_2-way'!$D62="","",B63^('Log_working_2-way'!$D62))</f>
        <v>2.2119050245559748</v>
      </c>
      <c r="L63" s="33">
        <f t="shared" si="51"/>
        <v>0.54591836734693866</v>
      </c>
      <c r="M63" s="33">
        <f t="shared" si="52"/>
        <v>0.45408163265306112</v>
      </c>
      <c r="N63" s="4">
        <v>100</v>
      </c>
      <c r="O63" s="4">
        <f t="shared" si="65"/>
        <v>43.820224719101127</v>
      </c>
      <c r="P63" s="4">
        <f t="shared" si="66"/>
        <v>53.271028037383175</v>
      </c>
      <c r="Q63" s="4">
        <f t="shared" si="67"/>
        <v>46.728971962616825</v>
      </c>
      <c r="R63" s="4">
        <f t="shared" si="68"/>
        <v>56.17977528089888</v>
      </c>
      <c r="S63" s="39">
        <f t="shared" si="69"/>
        <v>-2.9087472435156982</v>
      </c>
      <c r="T63" s="39">
        <f t="shared" si="70"/>
        <v>-2.9087472435157053</v>
      </c>
    </row>
    <row r="64" spans="1:20" ht="15" x14ac:dyDescent="0.25">
      <c r="A64">
        <v>2.7</v>
      </c>
      <c r="B64">
        <v>1.49</v>
      </c>
      <c r="C64" s="20">
        <f t="shared" si="0"/>
        <v>4.1511309967685817E-2</v>
      </c>
      <c r="D64" s="17">
        <f>IF(OR($A64="",$B64=""),"",A64*'MPTO_working_2-way'!$G63)</f>
        <v>2.8120805369127519</v>
      </c>
      <c r="E64" s="22">
        <f>IF(OR($A64="",$B64=""),"",B64*'MPTO_working_2-way'!$G63)</f>
        <v>1.5518518518518518</v>
      </c>
      <c r="F64" s="17">
        <f>IF(OR($A64="",$B64=""),"",'MPTO_working_2-way'!D63)</f>
        <v>2.8602915037326699</v>
      </c>
      <c r="G64" s="22">
        <f>IF(OR($A64="",$B64=""),"",'MPTO_working_2-way'!E63)</f>
        <v>1.537550162430728</v>
      </c>
      <c r="H64" s="17">
        <f>IF(OR($A64="",$B64=""),"",'OddsRatio_working_2-way'!M63)</f>
        <v>2.8626292586293278</v>
      </c>
      <c r="I64" s="17">
        <f>IF(OR($A64="",$B64=""),"",'OddsRatio_working_2-way'!N63)</f>
        <v>1.5368754921931591</v>
      </c>
      <c r="J64" s="17">
        <f>IF('Log_working_2-way'!$D63="","",A64^('Log_working_2-way'!$D63))</f>
        <v>2.8856603059261934</v>
      </c>
      <c r="K64" s="22">
        <f>IF('Log_working_2-way'!$D63="","",B64^('Log_working_2-way'!$D63))</f>
        <v>1.530318211003477</v>
      </c>
      <c r="L64" s="33">
        <f t="shared" si="51"/>
        <v>0.35560859188544147</v>
      </c>
      <c r="M64" s="33">
        <f t="shared" si="52"/>
        <v>0.64439140811455853</v>
      </c>
      <c r="N64" s="4">
        <v>100</v>
      </c>
      <c r="O64" s="4">
        <f t="shared" si="65"/>
        <v>62.962962962962962</v>
      </c>
      <c r="P64" s="4">
        <f t="shared" si="66"/>
        <v>32.885906040268459</v>
      </c>
      <c r="Q64" s="4">
        <f t="shared" si="67"/>
        <v>67.114093959731548</v>
      </c>
      <c r="R64" s="4">
        <f t="shared" si="68"/>
        <v>37.037037037037038</v>
      </c>
      <c r="S64" s="39">
        <f t="shared" si="69"/>
        <v>-4.1511309967685861</v>
      </c>
      <c r="T64" s="39">
        <f t="shared" si="70"/>
        <v>-4.151130996768579</v>
      </c>
    </row>
    <row r="65" spans="1:20" ht="15" x14ac:dyDescent="0.25">
      <c r="A65">
        <v>2.16</v>
      </c>
      <c r="B65">
        <v>1.72</v>
      </c>
      <c r="C65" s="20">
        <f t="shared" si="0"/>
        <v>4.4358311800172245E-2</v>
      </c>
      <c r="D65" s="17">
        <f>IF(OR($A65="",$B65=""),"",A65*'MPTO_working_2-way'!$G64)</f>
        <v>2.2558139534883721</v>
      </c>
      <c r="E65" s="22">
        <f>IF(OR($A65="",$B65=""),"",B65*'MPTO_working_2-way'!$G64)</f>
        <v>1.7962962962962963</v>
      </c>
      <c r="F65" s="17">
        <f>IF(OR($A65="",$B65=""),"",'MPTO_working_2-way'!D64)</f>
        <v>2.2686858817782118</v>
      </c>
      <c r="G65" s="22">
        <f>IF(OR($A65="",$B65=""),"",'MPTO_working_2-way'!E64)</f>
        <v>1.7882171736619177</v>
      </c>
      <c r="H65" s="17">
        <f>IF(OR($A65="",$B65=""),"",'OddsRatio_working_2-way'!M64)</f>
        <v>2.2692955176439846</v>
      </c>
      <c r="I65" s="17">
        <f>IF(OR($A65="",$B65=""),"",'OddsRatio_working_2-way'!N64)</f>
        <v>1.7878385971583355</v>
      </c>
      <c r="J65" s="17">
        <f>IF('Log_working_2-way'!$D64="","",A65^('Log_working_2-way'!$D64))</f>
        <v>2.2752758866273552</v>
      </c>
      <c r="K65" s="22">
        <f>IF('Log_working_2-way'!$D64="","",B65^('Log_working_2-way'!$D64))</f>
        <v>1.7841440510917015</v>
      </c>
      <c r="L65" s="33">
        <f t="shared" si="51"/>
        <v>0.44329896907216493</v>
      </c>
      <c r="M65" s="33">
        <f t="shared" si="52"/>
        <v>0.55670103092783507</v>
      </c>
      <c r="N65" s="4">
        <v>100</v>
      </c>
      <c r="O65" s="4">
        <f t="shared" si="65"/>
        <v>53.703703703703695</v>
      </c>
      <c r="P65" s="4">
        <f t="shared" si="66"/>
        <v>41.860465116279073</v>
      </c>
      <c r="Q65" s="4">
        <f t="shared" si="67"/>
        <v>58.139534883720934</v>
      </c>
      <c r="R65" s="4">
        <f t="shared" si="68"/>
        <v>46.296296296296291</v>
      </c>
      <c r="S65" s="39">
        <f t="shared" si="69"/>
        <v>-4.4358311800172388</v>
      </c>
      <c r="T65" s="39">
        <f t="shared" si="70"/>
        <v>-4.4358311800172174</v>
      </c>
    </row>
    <row r="66" spans="1:20" ht="15" x14ac:dyDescent="0.25">
      <c r="A66">
        <v>2.57</v>
      </c>
      <c r="B66">
        <v>1.53</v>
      </c>
      <c r="C66" s="20">
        <f t="shared" si="0"/>
        <v>4.2699829607588891E-2</v>
      </c>
      <c r="D66" s="17">
        <f>IF(OR($A66="",$B66=""),"",A66*'MPTO_working_2-way'!$G65)</f>
        <v>2.6797385620915031</v>
      </c>
      <c r="E66" s="22">
        <f>IF(OR($A66="",$B66=""),"",B66*'MPTO_working_2-way'!$G65)</f>
        <v>1.595330739299611</v>
      </c>
      <c r="F66" s="17">
        <f>IF(OR($A66="",$B66=""),"",'MPTO_working_2-way'!D65)</f>
        <v>2.7192005808927768</v>
      </c>
      <c r="G66" s="22">
        <f>IF(OR($A66="",$B66=""),"",'MPTO_working_2-way'!E65)</f>
        <v>1.5816656945757326</v>
      </c>
      <c r="H66" s="17">
        <f>IF(OR($A66="",$B66=""),"",'OddsRatio_working_2-way'!M65)</f>
        <v>2.7211229331292399</v>
      </c>
      <c r="I66" s="17">
        <f>IF(OR($A66="",$B66=""),"",'OddsRatio_working_2-way'!N65)</f>
        <v>1.5810160220117813</v>
      </c>
      <c r="J66" s="17">
        <f>IF('Log_working_2-way'!$D65="","",A66^('Log_working_2-way'!$D65))</f>
        <v>2.7398584941677284</v>
      </c>
      <c r="K66" s="22">
        <f>IF('Log_working_2-way'!$D65="","",B66^('Log_working_2-way'!$D65))</f>
        <v>1.5747593860945028</v>
      </c>
      <c r="L66" s="33">
        <f t="shared" si="51"/>
        <v>0.37317073170731713</v>
      </c>
      <c r="M66" s="33">
        <f t="shared" si="52"/>
        <v>0.62682926829268293</v>
      </c>
      <c r="N66" s="4">
        <v>100</v>
      </c>
      <c r="O66" s="4">
        <f t="shared" si="65"/>
        <v>61.089494163424128</v>
      </c>
      <c r="P66" s="4">
        <f t="shared" si="66"/>
        <v>34.640522875816991</v>
      </c>
      <c r="Q66" s="4">
        <f t="shared" si="67"/>
        <v>65.359477124183002</v>
      </c>
      <c r="R66" s="4">
        <f t="shared" si="68"/>
        <v>38.910505836575879</v>
      </c>
      <c r="S66" s="39">
        <f t="shared" si="69"/>
        <v>-4.269982960758874</v>
      </c>
      <c r="T66" s="39">
        <f t="shared" si="70"/>
        <v>-4.2699829607588882</v>
      </c>
    </row>
    <row r="67" spans="1:20" ht="15" x14ac:dyDescent="0.25">
      <c r="A67">
        <v>2.81</v>
      </c>
      <c r="B67">
        <v>1.45</v>
      </c>
      <c r="C67" s="20">
        <f t="shared" ref="C67:C130" si="71">IF(OR($A67="",$B67=""),"",(1/A67)+(1/B67)-1)</f>
        <v>4.5527058534789555E-2</v>
      </c>
      <c r="D67" s="17">
        <f>IF(OR($A67="",$B67=""),"",A67*'MPTO_working_2-way'!$G66)</f>
        <v>2.9379310344827587</v>
      </c>
      <c r="E67" s="22">
        <f>IF(OR($A67="",$B67=""),"",B67*'MPTO_working_2-way'!$G66)</f>
        <v>1.5160142348754448</v>
      </c>
      <c r="F67" s="17">
        <f>IF(OR($A67="",$B67=""),"",'MPTO_working_2-way'!D66)</f>
        <v>3.0020261558298031</v>
      </c>
      <c r="G67" s="22">
        <f>IF(OR($A67="",$B67=""),"",'MPTO_working_2-way'!E66)</f>
        <v>1.4994939736866317</v>
      </c>
      <c r="H67" s="17">
        <f>IF(OR($A67="",$B67=""),"",'OddsRatio_working_2-way'!M66)</f>
        <v>3.00554786086551</v>
      </c>
      <c r="I67" s="17">
        <f>IF(OR($A67="",$B67=""),"",'OddsRatio_working_2-way'!N66)</f>
        <v>1.4986168714859003</v>
      </c>
      <c r="J67" s="17">
        <f>IF('Log_working_2-way'!$D66="","",A67^('Log_working_2-way'!$D66))</f>
        <v>3.0366087998312903</v>
      </c>
      <c r="K67" s="22">
        <f>IF('Log_working_2-way'!$D66="","",B67^('Log_working_2-way'!$D66))</f>
        <v>1.4910123142353489</v>
      </c>
      <c r="L67" s="33">
        <f t="shared" si="51"/>
        <v>0.34037558685446007</v>
      </c>
      <c r="M67" s="33">
        <f t="shared" si="52"/>
        <v>0.65962441314553988</v>
      </c>
      <c r="N67" s="4">
        <v>100</v>
      </c>
      <c r="O67" s="4">
        <f t="shared" si="65"/>
        <v>64.412811387900362</v>
      </c>
      <c r="P67" s="4">
        <f t="shared" si="66"/>
        <v>31.03448275862069</v>
      </c>
      <c r="Q67" s="4">
        <f t="shared" si="67"/>
        <v>68.965517241379317</v>
      </c>
      <c r="R67" s="4">
        <f t="shared" si="68"/>
        <v>35.587188612099645</v>
      </c>
      <c r="S67" s="39">
        <f t="shared" si="69"/>
        <v>-4.5527058534789546</v>
      </c>
      <c r="T67" s="39">
        <f t="shared" si="70"/>
        <v>-4.5527058534789546</v>
      </c>
    </row>
    <row r="68" spans="1:20" ht="15" x14ac:dyDescent="0.25">
      <c r="A68">
        <v>2.2999999999999998</v>
      </c>
      <c r="B68">
        <v>1.65</v>
      </c>
      <c r="C68" s="20">
        <f t="shared" si="71"/>
        <v>4.0843214756258295E-2</v>
      </c>
      <c r="D68" s="17">
        <f>IF(OR($A68="",$B68=""),"",A68*'MPTO_working_2-way'!$G67)</f>
        <v>2.393939393939394</v>
      </c>
      <c r="E68" s="22">
        <f>IF(OR($A68="",$B68=""),"",B68*'MPTO_working_2-way'!$G67)</f>
        <v>1.7173913043478262</v>
      </c>
      <c r="F68" s="17">
        <f>IF(OR($A68="",$B68=""),"",'MPTO_working_2-way'!D67)</f>
        <v>2.4133545310015898</v>
      </c>
      <c r="G68" s="22">
        <f>IF(OR($A68="",$B68=""),"",'MPTO_working_2-way'!E67)</f>
        <v>1.7075365579302588</v>
      </c>
      <c r="H68" s="17">
        <f>IF(OR($A68="",$B68=""),"",'OddsRatio_working_2-way'!M67)</f>
        <v>2.4142135623730949</v>
      </c>
      <c r="I68" s="17">
        <f>IF(OR($A68="",$B68=""),"",'OddsRatio_working_2-way'!N67)</f>
        <v>1.7071067811865481</v>
      </c>
      <c r="J68" s="17">
        <f>IF('Log_working_2-way'!$D67="","",A68^('Log_working_2-way'!$D67))</f>
        <v>2.4232620837218128</v>
      </c>
      <c r="K68" s="22">
        <f>IF('Log_working_2-way'!$D67="","",B68^('Log_working_2-way'!$D67))</f>
        <v>1.7026112839208782</v>
      </c>
      <c r="L68" s="33">
        <f t="shared" si="51"/>
        <v>0.41772151898734178</v>
      </c>
      <c r="M68" s="33">
        <f t="shared" si="52"/>
        <v>0.58227848101265822</v>
      </c>
      <c r="N68" s="4">
        <v>100</v>
      </c>
      <c r="O68" s="4">
        <f t="shared" si="65"/>
        <v>56.521739130434774</v>
      </c>
      <c r="P68" s="4">
        <f t="shared" si="66"/>
        <v>39.393939393939398</v>
      </c>
      <c r="Q68" s="4">
        <f t="shared" si="67"/>
        <v>60.606060606060609</v>
      </c>
      <c r="R68" s="4">
        <f t="shared" si="68"/>
        <v>43.478260869565219</v>
      </c>
      <c r="S68" s="39">
        <f t="shared" si="69"/>
        <v>-4.0843214756258348</v>
      </c>
      <c r="T68" s="39">
        <f t="shared" si="70"/>
        <v>-4.0843214756258206</v>
      </c>
    </row>
    <row r="69" spans="1:20" ht="15" x14ac:dyDescent="0.25">
      <c r="A69">
        <v>2.4</v>
      </c>
      <c r="B69">
        <v>1.6</v>
      </c>
      <c r="C69" s="20">
        <f t="shared" si="71"/>
        <v>4.1666666666666741E-2</v>
      </c>
      <c r="D69" s="17">
        <f>IF(OR($A69="",$B69=""),"",A69*'MPTO_working_2-way'!$G68)</f>
        <v>2.5</v>
      </c>
      <c r="E69" s="22">
        <f>IF(OR($A69="",$B69=""),"",B69*'MPTO_working_2-way'!$G68)</f>
        <v>1.666666666666667</v>
      </c>
      <c r="F69" s="17">
        <f>IF(OR($A69="",$B69=""),"",'MPTO_working_2-way'!D68)</f>
        <v>2.5263157894736841</v>
      </c>
      <c r="G69" s="22">
        <f>IF(OR($A69="",$B69=""),"",'MPTO_working_2-way'!E68)</f>
        <v>1.6551724137931036</v>
      </c>
      <c r="H69" s="17">
        <f>IF(OR($A69="",$B69=""),"",'OddsRatio_working_2-way'!M68)</f>
        <v>2.5275252316519468</v>
      </c>
      <c r="I69" s="17">
        <f>IF(OR($A69="",$B69=""),"",'OddsRatio_working_2-way'!N68)</f>
        <v>1.6546536707079771</v>
      </c>
      <c r="J69" s="17">
        <f>IF('Log_working_2-way'!$D68="","",A69^('Log_working_2-way'!$D68))</f>
        <v>2.5398728286377308</v>
      </c>
      <c r="K69" s="22">
        <f>IF('Log_working_2-way'!$D68="","",B69^('Log_working_2-way'!$D68))</f>
        <v>1.6494042763805412</v>
      </c>
      <c r="L69" s="33">
        <f t="shared" si="51"/>
        <v>0.4</v>
      </c>
      <c r="M69" s="33">
        <f t="shared" si="52"/>
        <v>0.59999999999999987</v>
      </c>
      <c r="N69" s="4">
        <v>100</v>
      </c>
      <c r="O69" s="4">
        <f t="shared" si="65"/>
        <v>58.333333333333336</v>
      </c>
      <c r="P69" s="4">
        <f t="shared" si="66"/>
        <v>37.5</v>
      </c>
      <c r="Q69" s="4">
        <f t="shared" si="67"/>
        <v>62.5</v>
      </c>
      <c r="R69" s="4">
        <f t="shared" si="68"/>
        <v>41.666666666666671</v>
      </c>
      <c r="S69" s="39">
        <f t="shared" si="69"/>
        <v>-4.1666666666666643</v>
      </c>
      <c r="T69" s="39">
        <f t="shared" si="70"/>
        <v>-4.1666666666666714</v>
      </c>
    </row>
    <row r="70" spans="1:20" ht="15" x14ac:dyDescent="0.25">
      <c r="A70">
        <v>2.5099999999999998</v>
      </c>
      <c r="B70">
        <v>1.55</v>
      </c>
      <c r="C70" s="20">
        <f t="shared" si="71"/>
        <v>4.3567664824572638E-2</v>
      </c>
      <c r="D70" s="17">
        <f>IF(OR($A70="",$B70=""),"",A70*'MPTO_working_2-way'!$G69)</f>
        <v>2.6193548387096772</v>
      </c>
      <c r="E70" s="22">
        <f>IF(OR($A70="",$B70=""),"",B70*'MPTO_working_2-way'!$G69)</f>
        <v>1.6175298804780875</v>
      </c>
      <c r="F70" s="17">
        <f>IF(OR($A70="",$B70=""),"",'MPTO_working_2-way'!D69)</f>
        <v>2.655178297218904</v>
      </c>
      <c r="G70" s="22">
        <f>IF(OR($A70="",$B70=""),"",'MPTO_working_2-way'!E69)</f>
        <v>1.60416451912174</v>
      </c>
      <c r="H70" s="17">
        <f>IF(OR($A70="",$B70=""),"",'OddsRatio_working_2-way'!M69)</f>
        <v>2.6569413222726217</v>
      </c>
      <c r="I70" s="17">
        <f>IF(OR($A70="",$B70=""),"",'OddsRatio_working_2-way'!N69)</f>
        <v>1.6035216736754583</v>
      </c>
      <c r="J70" s="17">
        <f>IF('Log_working_2-way'!$D69="","",A70^('Log_working_2-way'!$D69))</f>
        <v>2.6739089919955719</v>
      </c>
      <c r="K70" s="22">
        <f>IF('Log_working_2-way'!$D69="","",B70^('Log_working_2-way'!$D69))</f>
        <v>1.5974040433386876</v>
      </c>
      <c r="L70" s="33">
        <f t="shared" si="51"/>
        <v>0.38177339901477836</v>
      </c>
      <c r="M70" s="33">
        <f t="shared" si="52"/>
        <v>0.61822660098522175</v>
      </c>
      <c r="N70" s="4">
        <v>100</v>
      </c>
      <c r="O70" s="4">
        <f t="shared" si="65"/>
        <v>60.15936254980079</v>
      </c>
      <c r="P70" s="4">
        <f t="shared" si="66"/>
        <v>35.483870967741936</v>
      </c>
      <c r="Q70" s="4">
        <f t="shared" si="67"/>
        <v>64.516129032258064</v>
      </c>
      <c r="R70" s="4">
        <f t="shared" si="68"/>
        <v>39.840637450199203</v>
      </c>
      <c r="S70" s="39">
        <f t="shared" si="69"/>
        <v>-4.3567664824572745</v>
      </c>
      <c r="T70" s="39">
        <f t="shared" si="70"/>
        <v>-4.3567664824572674</v>
      </c>
    </row>
    <row r="71" spans="1:20" ht="15" x14ac:dyDescent="0.25">
      <c r="A71">
        <v>2.23</v>
      </c>
      <c r="B71">
        <v>1.68</v>
      </c>
      <c r="C71" s="20">
        <f t="shared" si="71"/>
        <v>4.3668588511637907E-2</v>
      </c>
      <c r="D71" s="17">
        <f>IF(OR($A71="",$B71=""),"",A71*'MPTO_working_2-way'!$G70)</f>
        <v>2.3273809523809526</v>
      </c>
      <c r="E71" s="22">
        <f>IF(OR($A71="",$B71=""),"",B71*'MPTO_working_2-way'!$G70)</f>
        <v>1.7533632286995515</v>
      </c>
      <c r="F71" s="17">
        <f>IF(OR($A71="",$B71=""),"",'MPTO_working_2-way'!D70)</f>
        <v>2.3441371542985863</v>
      </c>
      <c r="G71" s="22">
        <f>IF(OR($A71="",$B71=""),"",'MPTO_working_2-way'!E70)</f>
        <v>1.7439716972348942</v>
      </c>
      <c r="H71" s="17">
        <f>IF(OR($A71="",$B71=""),"",'OddsRatio_working_2-way'!M70)</f>
        <v>2.3449251017851385</v>
      </c>
      <c r="I71" s="17">
        <f>IF(OR($A71="",$B71=""),"",'OddsRatio_working_2-way'!N70)</f>
        <v>1.743535828629182</v>
      </c>
      <c r="J71" s="17">
        <f>IF('Log_working_2-way'!$D70="","",A71^('Log_working_2-way'!$D70))</f>
        <v>2.3527328444015367</v>
      </c>
      <c r="K71" s="22">
        <f>IF('Log_working_2-way'!$D70="","",B71^('Log_working_2-way'!$D70))</f>
        <v>1.7392442669948964</v>
      </c>
      <c r="L71" s="33">
        <f t="shared" si="51"/>
        <v>0.42966751918158563</v>
      </c>
      <c r="M71" s="33">
        <f t="shared" si="52"/>
        <v>0.57033248081841437</v>
      </c>
      <c r="N71" s="4">
        <v>100</v>
      </c>
      <c r="O71" s="4">
        <f t="shared" si="65"/>
        <v>55.156950672645742</v>
      </c>
      <c r="P71" s="4">
        <f t="shared" si="66"/>
        <v>40.476190476190474</v>
      </c>
      <c r="Q71" s="4">
        <f t="shared" si="67"/>
        <v>59.523809523809526</v>
      </c>
      <c r="R71" s="4">
        <f t="shared" si="68"/>
        <v>44.843049327354265</v>
      </c>
      <c r="S71" s="39">
        <f t="shared" si="69"/>
        <v>-4.3668588511637836</v>
      </c>
      <c r="T71" s="39">
        <f t="shared" si="70"/>
        <v>-4.3668588511637907</v>
      </c>
    </row>
    <row r="72" spans="1:20" ht="15" x14ac:dyDescent="0.25">
      <c r="A72">
        <v>1.8</v>
      </c>
      <c r="B72">
        <v>2.09</v>
      </c>
      <c r="C72" s="20">
        <f t="shared" si="71"/>
        <v>3.4024455077086735E-2</v>
      </c>
      <c r="D72" s="17">
        <f>IF(OR($A72="",$B72=""),"",A72*'MPTO_working_2-way'!$G71)</f>
        <v>1.8612440191387563</v>
      </c>
      <c r="E72" s="22">
        <f>IF(OR($A72="",$B72=""),"",B72*'MPTO_working_2-way'!$G71)</f>
        <v>2.161111111111111</v>
      </c>
      <c r="F72" s="17">
        <f>IF(OR($A72="",$B72=""),"",'MPTO_working_2-way'!D71)</f>
        <v>1.8568608094768018</v>
      </c>
      <c r="G72" s="22">
        <f>IF(OR($A72="",$B72=""),"",'MPTO_working_2-way'!E71)</f>
        <v>2.1670506912442398</v>
      </c>
      <c r="H72" s="17">
        <f>IF(OR($A72="",$B72=""),"",'OddsRatio_working_2-way'!M71)</f>
        <v>1.8567058737562385</v>
      </c>
      <c r="I72" s="17">
        <f>IF(OR($A72="",$B72=""),"",'OddsRatio_working_2-way'!N71)</f>
        <v>2.1672617529928755</v>
      </c>
      <c r="J72" s="17">
        <f>IF('Log_working_2-way'!$D71="","",A72^('Log_working_2-way'!$D71))</f>
        <v>1.8547149010332622</v>
      </c>
      <c r="K72" s="22">
        <f>IF('Log_working_2-way'!$D71="","",B72^('Log_working_2-way'!$D71))</f>
        <v>2.1699807722915003</v>
      </c>
      <c r="L72" s="33">
        <f t="shared" si="51"/>
        <v>0.53727506426735205</v>
      </c>
      <c r="M72" s="33">
        <f t="shared" si="52"/>
        <v>0.46272493573264784</v>
      </c>
      <c r="N72" s="4">
        <v>100</v>
      </c>
      <c r="O72" s="4">
        <f t="shared" si="65"/>
        <v>44.444444444444443</v>
      </c>
      <c r="P72" s="4">
        <f t="shared" si="66"/>
        <v>52.153110047846894</v>
      </c>
      <c r="Q72" s="4">
        <f t="shared" si="67"/>
        <v>47.846889952153113</v>
      </c>
      <c r="R72" s="4">
        <f t="shared" si="68"/>
        <v>55.555555555555557</v>
      </c>
      <c r="S72" s="39">
        <f t="shared" si="69"/>
        <v>-3.4024455077086699</v>
      </c>
      <c r="T72" s="39">
        <f t="shared" si="70"/>
        <v>-3.4024455077086628</v>
      </c>
    </row>
    <row r="73" spans="1:20" ht="15" x14ac:dyDescent="0.25">
      <c r="A73">
        <v>1.93</v>
      </c>
      <c r="B73">
        <v>1.96</v>
      </c>
      <c r="C73" s="20">
        <f t="shared" si="71"/>
        <v>2.8338796658559762E-2</v>
      </c>
      <c r="D73" s="17">
        <f>IF(OR($A73="",$B73=""),"",A73*'MPTO_working_2-way'!$G72)</f>
        <v>1.9846938775510203</v>
      </c>
      <c r="E73" s="22">
        <f>IF(OR($A73="",$B73=""),"",B73*'MPTO_working_2-way'!$G72)</f>
        <v>2.0155440414507773</v>
      </c>
      <c r="F73" s="17">
        <f>IF(OR($A73="",$B73=""),"",'MPTO_working_2-way'!D72)</f>
        <v>1.9842635333613092</v>
      </c>
      <c r="G73" s="22">
        <f>IF(OR($A73="",$B73=""),"",'MPTO_working_2-way'!E72)</f>
        <v>2.0159880622468553</v>
      </c>
      <c r="H73" s="17">
        <f>IF(OR($A73="",$B73=""),"",'OddsRatio_working_2-way'!M72)</f>
        <v>1.9842509842514759</v>
      </c>
      <c r="I73" s="17">
        <f>IF(OR($A73="",$B73=""),"",'OddsRatio_working_2-way'!N72)</f>
        <v>2.0160010160015238</v>
      </c>
      <c r="J73" s="17">
        <f>IF('Log_working_2-way'!$D72="","",A73^('Log_working_2-way'!$D72))</f>
        <v>1.9840560014719333</v>
      </c>
      <c r="K73" s="22">
        <f>IF('Log_working_2-way'!$D72="","",B73^('Log_working_2-way'!$D72))</f>
        <v>2.0162023284286739</v>
      </c>
      <c r="L73" s="33">
        <f t="shared" si="51"/>
        <v>0.50385604113110538</v>
      </c>
      <c r="M73" s="33">
        <f t="shared" si="52"/>
        <v>0.49614395886889456</v>
      </c>
      <c r="N73" s="4">
        <v>100</v>
      </c>
      <c r="O73" s="4">
        <f t="shared" si="65"/>
        <v>48.186528497409334</v>
      </c>
      <c r="P73" s="4">
        <f t="shared" si="66"/>
        <v>48.979591836734699</v>
      </c>
      <c r="Q73" s="4">
        <f t="shared" si="67"/>
        <v>51.020408163265309</v>
      </c>
      <c r="R73" s="4">
        <f t="shared" si="68"/>
        <v>51.81347150259068</v>
      </c>
      <c r="S73" s="39">
        <f t="shared" si="69"/>
        <v>-2.8338796658559744</v>
      </c>
      <c r="T73" s="39">
        <f t="shared" si="70"/>
        <v>-2.8338796658559815</v>
      </c>
    </row>
    <row r="74" spans="1:20" ht="15" x14ac:dyDescent="0.25">
      <c r="A74">
        <v>1.89</v>
      </c>
      <c r="B74">
        <v>2</v>
      </c>
      <c r="C74" s="20">
        <f t="shared" si="71"/>
        <v>2.9100529100529293E-2</v>
      </c>
      <c r="D74" s="17">
        <f>IF(OR($A74="",$B74=""),"",A74*'MPTO_working_2-way'!$G73)</f>
        <v>1.9450000000000003</v>
      </c>
      <c r="E74" s="22">
        <f>IF(OR($A74="",$B74=""),"",B74*'MPTO_working_2-way'!$G73)</f>
        <v>2.0582010582010586</v>
      </c>
      <c r="F74" s="17">
        <f>IF(OR($A74="",$B74=""),"",'MPTO_working_2-way'!D73)</f>
        <v>1.9434447300771212</v>
      </c>
      <c r="G74" s="22">
        <f>IF(OR($A74="",$B74=""),"",'MPTO_working_2-way'!E73)</f>
        <v>2.0599455040871937</v>
      </c>
      <c r="H74" s="17">
        <f>IF(OR($A74="",$B74=""),"",'OddsRatio_working_2-way'!M73)</f>
        <v>1.9433981132056606</v>
      </c>
      <c r="I74" s="17">
        <f>IF(OR($A74="",$B74=""),"",'OddsRatio_working_2-way'!N73)</f>
        <v>2.0599978800063603</v>
      </c>
      <c r="J74" s="17">
        <f>IF('Log_working_2-way'!$D73="","",A74^('Log_working_2-way'!$D73))</f>
        <v>1.9426935194379702</v>
      </c>
      <c r="K74" s="22">
        <f>IF('Log_working_2-way'!$D73="","",B74^('Log_working_2-way'!$D73))</f>
        <v>2.0607901501181232</v>
      </c>
      <c r="L74" s="33">
        <f t="shared" si="51"/>
        <v>0.51413881748071977</v>
      </c>
      <c r="M74" s="33">
        <f t="shared" si="52"/>
        <v>0.48586118251928012</v>
      </c>
      <c r="N74" s="4">
        <v>100</v>
      </c>
      <c r="O74" s="4">
        <f t="shared" si="65"/>
        <v>47.089947089947096</v>
      </c>
      <c r="P74" s="4">
        <f t="shared" si="66"/>
        <v>50</v>
      </c>
      <c r="Q74" s="4">
        <f t="shared" si="67"/>
        <v>50</v>
      </c>
      <c r="R74" s="4">
        <f t="shared" si="68"/>
        <v>52.910052910052919</v>
      </c>
      <c r="S74" s="39">
        <f t="shared" si="69"/>
        <v>-2.9100529100529045</v>
      </c>
      <c r="T74" s="39">
        <f t="shared" si="70"/>
        <v>-2.9100529100529187</v>
      </c>
    </row>
    <row r="75" spans="1:20" ht="15" x14ac:dyDescent="0.25">
      <c r="A75">
        <v>1.56</v>
      </c>
      <c r="B75">
        <v>2.5499999999999998</v>
      </c>
      <c r="C75" s="20">
        <f t="shared" si="71"/>
        <v>3.3182503770738947E-2</v>
      </c>
      <c r="D75" s="17">
        <f>IF(OR($A75="",$B75=""),"",A75*'MPTO_working_2-way'!$G74)</f>
        <v>1.6117647058823528</v>
      </c>
      <c r="E75" s="22">
        <f>IF(OR($A75="",$B75=""),"",B75*'MPTO_working_2-way'!$G74)</f>
        <v>2.6346153846153841</v>
      </c>
      <c r="F75" s="17">
        <f>IF(OR($A75="",$B75=""),"",'MPTO_working_2-way'!D74)</f>
        <v>1.6014492753623186</v>
      </c>
      <c r="G75" s="22">
        <f>IF(OR($A75="",$B75=""),"",'MPTO_working_2-way'!E74)</f>
        <v>2.6626506024096379</v>
      </c>
      <c r="H75" s="17">
        <f>IF(OR($A75="",$B75=""),"",'OddsRatio_working_2-way'!M74)</f>
        <v>1.6010743070375286</v>
      </c>
      <c r="I75" s="17">
        <f>IF(OR($A75="",$B75=""),"",'OddsRatio_working_2-way'!N74)</f>
        <v>2.6636878141217299</v>
      </c>
      <c r="J75" s="17">
        <f>IF('Log_working_2-way'!$D74="","",A75^('Log_working_2-way'!$D74))</f>
        <v>1.5963778347531083</v>
      </c>
      <c r="K75" s="22">
        <f>IF('Log_working_2-way'!$D74="","",B75^('Log_working_2-way'!$D74))</f>
        <v>2.6767893468305748</v>
      </c>
      <c r="L75" s="33">
        <f t="shared" si="51"/>
        <v>0.62043795620437958</v>
      </c>
      <c r="M75" s="33">
        <f t="shared" si="52"/>
        <v>0.37956204379562053</v>
      </c>
      <c r="N75" s="4">
        <v>100</v>
      </c>
      <c r="O75" s="4">
        <f t="shared" si="65"/>
        <v>35.897435897435898</v>
      </c>
      <c r="P75" s="4">
        <f t="shared" si="66"/>
        <v>60.784313725490193</v>
      </c>
      <c r="Q75" s="4">
        <f t="shared" si="67"/>
        <v>39.215686274509807</v>
      </c>
      <c r="R75" s="4">
        <f t="shared" si="68"/>
        <v>64.102564102564102</v>
      </c>
      <c r="S75" s="39">
        <f t="shared" si="69"/>
        <v>-3.3182503770739089</v>
      </c>
      <c r="T75" s="39">
        <f t="shared" si="70"/>
        <v>-3.3182503770739089</v>
      </c>
    </row>
    <row r="76" spans="1:20" ht="15" x14ac:dyDescent="0.25">
      <c r="A76">
        <v>1.65</v>
      </c>
      <c r="B76">
        <v>2.35</v>
      </c>
      <c r="C76" s="20">
        <f t="shared" si="71"/>
        <v>3.1592520954223158E-2</v>
      </c>
      <c r="D76" s="17">
        <f>IF(OR($A76="",$B76=""),"",A76*'MPTO_working_2-way'!$G75)</f>
        <v>1.7021276595744681</v>
      </c>
      <c r="E76" s="22">
        <f>IF(OR($A76="",$B76=""),"",B76*'MPTO_working_2-way'!$G75)</f>
        <v>2.4242424242424243</v>
      </c>
      <c r="F76" s="17">
        <f>IF(OR($A76="",$B76=""),"",'MPTO_working_2-way'!D75)</f>
        <v>1.6941561987984708</v>
      </c>
      <c r="G76" s="22">
        <f>IF(OR($A76="",$B76=""),"",'MPTO_working_2-way'!E75)</f>
        <v>2.4405979543666407</v>
      </c>
      <c r="H76" s="17">
        <f>IF(OR($A76="",$B76=""),"",'OddsRatio_working_2-way'!M75)</f>
        <v>1.6938886664887112</v>
      </c>
      <c r="I76" s="17">
        <f>IF(OR($A76="",$B76=""),"",'OddsRatio_working_2-way'!N75)</f>
        <v>2.4411533842457849</v>
      </c>
      <c r="J76" s="17">
        <f>IF('Log_working_2-way'!$D75="","",A76^('Log_working_2-way'!$D75))</f>
        <v>1.6902722385674813</v>
      </c>
      <c r="K76" s="22">
        <f>IF('Log_working_2-way'!$D75="","",B76^('Log_working_2-way'!$D75))</f>
        <v>2.4487037782009757</v>
      </c>
      <c r="L76" s="33">
        <f t="shared" si="51"/>
        <v>0.58750000000000002</v>
      </c>
      <c r="M76" s="33">
        <f t="shared" si="52"/>
        <v>0.41249999999999998</v>
      </c>
      <c r="N76" s="4">
        <v>100</v>
      </c>
      <c r="O76" s="4">
        <f t="shared" si="65"/>
        <v>39.393939393939398</v>
      </c>
      <c r="P76" s="4">
        <f t="shared" si="66"/>
        <v>57.446808510638299</v>
      </c>
      <c r="Q76" s="4">
        <f t="shared" si="67"/>
        <v>42.553191489361701</v>
      </c>
      <c r="R76" s="4">
        <f t="shared" si="68"/>
        <v>60.606060606060609</v>
      </c>
      <c r="S76" s="39">
        <f t="shared" si="69"/>
        <v>-3.1592520954223033</v>
      </c>
      <c r="T76" s="39">
        <f t="shared" si="70"/>
        <v>-3.1592520954223104</v>
      </c>
    </row>
    <row r="77" spans="1:20" ht="15" x14ac:dyDescent="0.25">
      <c r="A77">
        <v>1.57</v>
      </c>
      <c r="B77">
        <v>2.5499999999999998</v>
      </c>
      <c r="C77" s="20">
        <f t="shared" si="71"/>
        <v>2.9099537904333728E-2</v>
      </c>
      <c r="D77" s="17">
        <f>IF(OR($A77="",$B77=""),"",A77*'MPTO_working_2-way'!$G76)</f>
        <v>1.615686274509804</v>
      </c>
      <c r="E77" s="22">
        <f>IF(OR($A77="",$B77=""),"",B77*'MPTO_working_2-way'!$G76)</f>
        <v>2.6242038216560508</v>
      </c>
      <c r="F77" s="17">
        <f>IF(OR($A77="",$B77=""),"",'MPTO_working_2-way'!D76)</f>
        <v>1.606702116986054</v>
      </c>
      <c r="G77" s="22">
        <f>IF(OR($A77="",$B77=""),"",'MPTO_working_2-way'!E76)</f>
        <v>2.6482553332230858</v>
      </c>
      <c r="H77" s="17">
        <f>IF(OR($A77="",$B77=""),"",'OddsRatio_working_2-way'!M76)</f>
        <v>1.6064172948423148</v>
      </c>
      <c r="I77" s="17">
        <f>IF(OR($A77="",$B77=""),"",'OddsRatio_working_2-way'!N76)</f>
        <v>2.6490294859747152</v>
      </c>
      <c r="J77" s="17">
        <f>IF('Log_working_2-way'!$D76="","",A77^('Log_working_2-way'!$D76))</f>
        <v>1.602336474827694</v>
      </c>
      <c r="K77" s="22">
        <f>IF('Log_working_2-way'!$D76="","",B77^('Log_working_2-way'!$D76))</f>
        <v>2.6602016344536126</v>
      </c>
      <c r="L77" s="33">
        <f t="shared" si="51"/>
        <v>0.6189320388349514</v>
      </c>
      <c r="M77" s="33">
        <f t="shared" si="52"/>
        <v>0.38106796116504854</v>
      </c>
      <c r="N77" s="4">
        <v>100</v>
      </c>
      <c r="O77" s="4">
        <f t="shared" si="65"/>
        <v>36.30573248407643</v>
      </c>
      <c r="P77" s="4">
        <f t="shared" si="66"/>
        <v>60.784313725490193</v>
      </c>
      <c r="Q77" s="4">
        <f t="shared" si="67"/>
        <v>39.215686274509807</v>
      </c>
      <c r="R77" s="4">
        <f t="shared" si="68"/>
        <v>63.694267515923563</v>
      </c>
      <c r="S77" s="39">
        <f t="shared" si="69"/>
        <v>-2.9099537904333772</v>
      </c>
      <c r="T77" s="39">
        <f t="shared" si="70"/>
        <v>-2.9099537904333701</v>
      </c>
    </row>
    <row r="78" spans="1:20" ht="15" x14ac:dyDescent="0.25">
      <c r="A78">
        <v>1.17</v>
      </c>
      <c r="B78">
        <v>5.0599999999999996</v>
      </c>
      <c r="C78" s="20">
        <f t="shared" si="71"/>
        <v>5.2329313198878458E-2</v>
      </c>
      <c r="D78" s="17">
        <f>IF(OR($A78="",$B78=""),"",A78*'MPTO_working_2-way'!$G77)</f>
        <v>1.2312252964426877</v>
      </c>
      <c r="E78" s="22">
        <f>IF(OR($A78="",$B78=""),"",B78*'MPTO_working_2-way'!$G77)</f>
        <v>5.3247863247863245</v>
      </c>
      <c r="F78" s="17">
        <f>IF(OR($A78="",$B78=""),"",'MPTO_working_2-way'!D77)</f>
        <v>1.2069478705836783</v>
      </c>
      <c r="G78" s="22">
        <f>IF(OR($A78="",$B78=""),"",'MPTO_working_2-way'!E77)</f>
        <v>5.8321347650477788</v>
      </c>
      <c r="H78" s="17">
        <f>IF(OR($A78="",$B78=""),"",'OddsRatio_working_2-way'!M77)</f>
        <v>1.2046262964094938</v>
      </c>
      <c r="I78" s="17">
        <f>IF(OR($A78="",$B78=""),"",'OddsRatio_working_2-way'!N77)</f>
        <v>5.886957431897323</v>
      </c>
      <c r="J78" s="17">
        <f>IF('Log_working_2-way'!$D77="","",A78^('Log_working_2-way'!$D77))</f>
        <v>1.1929331842628823</v>
      </c>
      <c r="K78" s="22">
        <f>IF('Log_working_2-way'!$D77="","",B78^('Log_working_2-way'!$D77))</f>
        <v>6.1831415306837245</v>
      </c>
      <c r="L78" s="33">
        <f t="shared" si="51"/>
        <v>0.812199036918138</v>
      </c>
      <c r="M78" s="33">
        <f t="shared" si="52"/>
        <v>0.18780096308186198</v>
      </c>
      <c r="N78" s="4">
        <v>100</v>
      </c>
      <c r="O78" s="4">
        <f t="shared" si="65"/>
        <v>14.529914529914532</v>
      </c>
      <c r="P78" s="4">
        <f t="shared" si="66"/>
        <v>80.237154150197625</v>
      </c>
      <c r="Q78" s="4">
        <f t="shared" si="67"/>
        <v>19.762845849802375</v>
      </c>
      <c r="R78" s="4">
        <f t="shared" si="68"/>
        <v>85.470085470085479</v>
      </c>
      <c r="S78" s="39">
        <f t="shared" si="69"/>
        <v>-5.2329313198878431</v>
      </c>
      <c r="T78" s="39">
        <f t="shared" si="70"/>
        <v>-5.2329313198878538</v>
      </c>
    </row>
    <row r="79" spans="1:20" ht="15" x14ac:dyDescent="0.25">
      <c r="A79">
        <v>1.56</v>
      </c>
      <c r="B79">
        <v>2.57</v>
      </c>
      <c r="C79" s="20">
        <f t="shared" si="71"/>
        <v>3.0130699391399673E-2</v>
      </c>
      <c r="D79" s="17">
        <f>IF(OR($A79="",$B79=""),"",A79*'MPTO_working_2-way'!$G78)</f>
        <v>1.6070038910505835</v>
      </c>
      <c r="E79" s="22">
        <f>IF(OR($A79="",$B79=""),"",B79*'MPTO_working_2-way'!$G78)</f>
        <v>2.6474358974358969</v>
      </c>
      <c r="F79" s="17">
        <f>IF(OR($A79="",$B79=""),"",'MPTO_working_2-way'!D78)</f>
        <v>1.597545425565827</v>
      </c>
      <c r="G79" s="22">
        <f>IF(OR($A79="",$B79=""),"",'MPTO_working_2-way'!E78)</f>
        <v>2.6735129367831414</v>
      </c>
      <c r="H79" s="17">
        <f>IF(OR($A79="",$B79=""),"",'OddsRatio_working_2-way'!M78)</f>
        <v>1.5972335373111359</v>
      </c>
      <c r="I79" s="17">
        <f>IF(OR($A79="",$B79=""),"",'OddsRatio_working_2-way'!N78)</f>
        <v>2.6743868813901486</v>
      </c>
      <c r="J79" s="17">
        <f>IF('Log_working_2-way'!$D78="","",A79^('Log_working_2-way'!$D78))</f>
        <v>1.5929332708663844</v>
      </c>
      <c r="K79" s="22">
        <f>IF('Log_working_2-way'!$D78="","",B79^('Log_working_2-way'!$D78))</f>
        <v>2.6865304227890037</v>
      </c>
      <c r="L79" s="33">
        <f t="shared" si="51"/>
        <v>0.62227602905569013</v>
      </c>
      <c r="M79" s="33">
        <f t="shared" si="52"/>
        <v>0.37772397094430998</v>
      </c>
      <c r="N79" s="4">
        <v>100</v>
      </c>
      <c r="O79" s="4">
        <f t="shared" si="65"/>
        <v>35.897435897435898</v>
      </c>
      <c r="P79" s="4">
        <f t="shared" si="66"/>
        <v>61.089494163424128</v>
      </c>
      <c r="Q79" s="4">
        <f t="shared" si="67"/>
        <v>38.910505836575879</v>
      </c>
      <c r="R79" s="4">
        <f t="shared" si="68"/>
        <v>64.102564102564102</v>
      </c>
      <c r="S79" s="39">
        <f t="shared" si="69"/>
        <v>-3.0130699391399816</v>
      </c>
      <c r="T79" s="39">
        <f t="shared" si="70"/>
        <v>-3.0130699391399745</v>
      </c>
    </row>
    <row r="80" spans="1:20" ht="15" x14ac:dyDescent="0.25">
      <c r="A80">
        <v>1.6</v>
      </c>
      <c r="B80">
        <v>2.4700000000000002</v>
      </c>
      <c r="C80" s="20">
        <f t="shared" si="71"/>
        <v>2.9858299595141746E-2</v>
      </c>
      <c r="D80" s="17">
        <f>IF(OR($A80="",$B80=""),"",A80*'MPTO_working_2-way'!$G79)</f>
        <v>1.6477732793522268</v>
      </c>
      <c r="E80" s="22">
        <f>IF(OR($A80="",$B80=""),"",B80*'MPTO_working_2-way'!$G79)</f>
        <v>2.5437500000000002</v>
      </c>
      <c r="F80" s="17">
        <f>IF(OR($A80="",$B80=""),"",'MPTO_working_2-way'!D79)</f>
        <v>1.6391538780588968</v>
      </c>
      <c r="G80" s="22">
        <f>IF(OR($A80="",$B80=""),"",'MPTO_working_2-way'!E79)</f>
        <v>2.5645684620376383</v>
      </c>
      <c r="H80" s="17">
        <f>IF(OR($A80="",$B80=""),"",'OddsRatio_working_2-way'!M79)</f>
        <v>1.6388765649999402</v>
      </c>
      <c r="I80" s="17">
        <f>IF(OR($A80="",$B80=""),"",'OddsRatio_working_2-way'!N79)</f>
        <v>2.5652475842498532</v>
      </c>
      <c r="J80" s="17">
        <f>IF('Log_working_2-way'!$D79="","",A80^('Log_working_2-way'!$D79))</f>
        <v>1.634964638533341</v>
      </c>
      <c r="K80" s="22">
        <f>IF('Log_working_2-way'!$D79="","",B80^('Log_working_2-way'!$D79))</f>
        <v>2.5748908511028135</v>
      </c>
      <c r="L80" s="33">
        <f t="shared" si="51"/>
        <v>0.60687960687960685</v>
      </c>
      <c r="M80" s="33">
        <f t="shared" si="52"/>
        <v>0.3931203931203931</v>
      </c>
      <c r="N80" s="4">
        <v>100</v>
      </c>
      <c r="O80" s="4">
        <f t="shared" si="65"/>
        <v>37.5</v>
      </c>
      <c r="P80" s="4">
        <f t="shared" si="66"/>
        <v>59.514170040485837</v>
      </c>
      <c r="Q80" s="4">
        <f t="shared" si="67"/>
        <v>40.48582995951417</v>
      </c>
      <c r="R80" s="4">
        <f t="shared" si="68"/>
        <v>62.5</v>
      </c>
      <c r="S80" s="39">
        <f t="shared" si="69"/>
        <v>-2.9858299595141702</v>
      </c>
      <c r="T80" s="39">
        <f t="shared" si="70"/>
        <v>-2.9858299595141631</v>
      </c>
    </row>
    <row r="81" spans="1:20" ht="15" x14ac:dyDescent="0.25">
      <c r="A81">
        <v>1.46</v>
      </c>
      <c r="B81">
        <v>2.71</v>
      </c>
      <c r="C81" s="20">
        <f t="shared" si="71"/>
        <v>5.3935196886215397E-2</v>
      </c>
      <c r="D81" s="17">
        <f>IF(OR($A81="",$B81=""),"",A81*'MPTO_working_2-way'!$G80)</f>
        <v>1.5387453874538743</v>
      </c>
      <c r="E81" s="22">
        <f>IF(OR($A81="",$B81=""),"",B81*'MPTO_working_2-way'!$G80)</f>
        <v>2.8561643835616435</v>
      </c>
      <c r="F81" s="17">
        <f>IF(OR($A81="",$B81=""),"",'MPTO_working_2-way'!D80)</f>
        <v>1.5198402028194982</v>
      </c>
      <c r="G81" s="22">
        <f>IF(OR($A81="",$B81=""),"",'MPTO_working_2-way'!E80)</f>
        <v>2.9236680706421341</v>
      </c>
      <c r="H81" s="17">
        <f>IF(OR($A81="",$B81=""),"",'OddsRatio_working_2-way'!M80)</f>
        <v>1.5186577368103327</v>
      </c>
      <c r="I81" s="17">
        <f>IF(OR($A81="",$B81=""),"",'OddsRatio_working_2-way'!N80)</f>
        <v>2.9280537607514536</v>
      </c>
      <c r="J81" s="17">
        <f>IF('Log_working_2-way'!$D80="","",A81^('Log_working_2-way'!$D80))</f>
        <v>1.5099333735738547</v>
      </c>
      <c r="K81" s="22">
        <f>IF('Log_working_2-way'!$D80="","",B81^('Log_working_2-way'!$D80))</f>
        <v>2.9610405041406986</v>
      </c>
      <c r="L81" s="33">
        <f t="shared" si="51"/>
        <v>0.64988009592326146</v>
      </c>
      <c r="M81" s="33">
        <f t="shared" si="52"/>
        <v>0.35011990407673865</v>
      </c>
      <c r="N81" s="4">
        <v>100</v>
      </c>
      <c r="O81" s="4">
        <f t="shared" si="65"/>
        <v>31.506849315068493</v>
      </c>
      <c r="P81" s="4">
        <f t="shared" si="66"/>
        <v>63.099630996309962</v>
      </c>
      <c r="Q81" s="4">
        <f t="shared" si="67"/>
        <v>36.900369003690038</v>
      </c>
      <c r="R81" s="4">
        <f t="shared" si="68"/>
        <v>68.493150684931507</v>
      </c>
      <c r="S81" s="39">
        <f t="shared" si="69"/>
        <v>-5.3935196886215451</v>
      </c>
      <c r="T81" s="39">
        <f t="shared" si="70"/>
        <v>-5.3935196886215451</v>
      </c>
    </row>
    <row r="82" spans="1:20" ht="15" x14ac:dyDescent="0.25">
      <c r="A82">
        <v>1.85</v>
      </c>
      <c r="B82">
        <v>2.06</v>
      </c>
      <c r="C82" s="20">
        <f t="shared" si="71"/>
        <v>2.5977433744424072E-2</v>
      </c>
      <c r="D82" s="17">
        <f>IF(OR($A82="",$B82=""),"",A82*'MPTO_working_2-way'!$G81)</f>
        <v>1.8980582524271847</v>
      </c>
      <c r="E82" s="22">
        <f>IF(OR($A82="",$B82=""),"",B82*'MPTO_working_2-way'!$G81)</f>
        <v>2.1135135135135137</v>
      </c>
      <c r="F82" s="17">
        <f>IF(OR($A82="",$B82=""),"",'MPTO_working_2-way'!D81)</f>
        <v>1.8955483710519774</v>
      </c>
      <c r="G82" s="22">
        <f>IF(OR($A82="",$B82=""),"",'MPTO_working_2-way'!E81)</f>
        <v>2.1166342682588173</v>
      </c>
      <c r="H82" s="17">
        <f>IF(OR($A82="",$B82=""),"",'OddsRatio_working_2-way'!M81)</f>
        <v>1.8954813188742858</v>
      </c>
      <c r="I82" s="17">
        <f>IF(OR($A82="",$B82=""),"",'OddsRatio_working_2-way'!N81)</f>
        <v>2.1167178800079327</v>
      </c>
      <c r="J82" s="17">
        <f>IF('Log_working_2-way'!$D81="","",A82^('Log_working_2-way'!$D81))</f>
        <v>1.8943477245799318</v>
      </c>
      <c r="K82" s="22">
        <f>IF('Log_working_2-way'!$D81="","",B82^('Log_working_2-way'!$D81))</f>
        <v>2.1181333306010104</v>
      </c>
      <c r="L82" s="33">
        <f t="shared" si="51"/>
        <v>0.52685421994884907</v>
      </c>
      <c r="M82" s="33">
        <f t="shared" si="52"/>
        <v>0.47314578005115088</v>
      </c>
      <c r="N82" s="4">
        <v>100</v>
      </c>
      <c r="O82" s="4">
        <f t="shared" si="65"/>
        <v>45.945945945945937</v>
      </c>
      <c r="P82" s="4">
        <f t="shared" si="66"/>
        <v>51.456310679611654</v>
      </c>
      <c r="Q82" s="4">
        <f t="shared" si="67"/>
        <v>48.543689320388353</v>
      </c>
      <c r="R82" s="4">
        <f t="shared" si="68"/>
        <v>54.054054054054049</v>
      </c>
      <c r="S82" s="39">
        <f t="shared" si="69"/>
        <v>-2.5977433744424161</v>
      </c>
      <c r="T82" s="39">
        <f t="shared" si="70"/>
        <v>-2.5977433744423948</v>
      </c>
    </row>
    <row r="83" spans="1:20" ht="15" x14ac:dyDescent="0.25">
      <c r="A83">
        <v>2.4300000000000002</v>
      </c>
      <c r="B83">
        <v>1.56</v>
      </c>
      <c r="C83" s="20">
        <f t="shared" si="71"/>
        <v>5.2548274770496839E-2</v>
      </c>
      <c r="D83" s="17">
        <f>IF(OR($A83="",$B83=""),"",A83*'MPTO_working_2-way'!$G82)</f>
        <v>2.5576923076923075</v>
      </c>
      <c r="E83" s="22">
        <f>IF(OR($A83="",$B83=""),"",B83*'MPTO_working_2-way'!$G82)</f>
        <v>1.6419753086419751</v>
      </c>
      <c r="F83" s="17">
        <f>IF(OR($A83="",$B83=""),"",'MPTO_working_2-way'!D82)</f>
        <v>2.5957271980279373</v>
      </c>
      <c r="G83" s="22">
        <f>IF(OR($A83="",$B83=""),"",'MPTO_working_2-way'!E82)</f>
        <v>1.6266735324407824</v>
      </c>
      <c r="H83" s="17">
        <f>IF(OR($A83="",$B83=""),"",'OddsRatio_working_2-way'!M82)</f>
        <v>2.5979898086569349</v>
      </c>
      <c r="I83" s="17">
        <f>IF(OR($A83="",$B83=""),"",'OddsRatio_working_2-way'!N82)</f>
        <v>1.6257862187747438</v>
      </c>
      <c r="J83" s="17">
        <f>IF('Log_working_2-way'!$D82="","",A83^('Log_working_2-way'!$D82))</f>
        <v>2.6161579017597356</v>
      </c>
      <c r="K83" s="22">
        <f>IF('Log_working_2-way'!$D82="","",B83^('Log_working_2-way'!$D82))</f>
        <v>1.6187514220658312</v>
      </c>
      <c r="L83" s="33">
        <f t="shared" si="51"/>
        <v>0.39097744360902259</v>
      </c>
      <c r="M83" s="33">
        <f t="shared" si="52"/>
        <v>0.60902255639097758</v>
      </c>
      <c r="N83" s="4">
        <v>100</v>
      </c>
      <c r="O83" s="4">
        <f t="shared" si="65"/>
        <v>58.847736625514408</v>
      </c>
      <c r="P83" s="4">
        <f t="shared" si="66"/>
        <v>35.897435897435898</v>
      </c>
      <c r="Q83" s="4">
        <f t="shared" si="67"/>
        <v>64.102564102564102</v>
      </c>
      <c r="R83" s="4">
        <f t="shared" si="68"/>
        <v>41.152263374485592</v>
      </c>
      <c r="S83" s="39">
        <f t="shared" si="69"/>
        <v>-5.2548274770496946</v>
      </c>
      <c r="T83" s="39">
        <f t="shared" si="70"/>
        <v>-5.2548274770496946</v>
      </c>
    </row>
    <row r="84" spans="1:20" ht="15" x14ac:dyDescent="0.25">
      <c r="A84">
        <v>2.81</v>
      </c>
      <c r="B84">
        <v>1.43</v>
      </c>
      <c r="C84" s="20">
        <f t="shared" si="71"/>
        <v>5.5172585421695786E-2</v>
      </c>
      <c r="D84" s="17">
        <f>IF(OR($A84="",$B84=""),"",A84*'MPTO_working_2-way'!$G83)</f>
        <v>2.965034965034965</v>
      </c>
      <c r="E84" s="22">
        <f>IF(OR($A84="",$B84=""),"",B84*'MPTO_working_2-way'!$G83)</f>
        <v>1.5088967971530249</v>
      </c>
      <c r="F84" s="17">
        <f>IF(OR($A84="",$B84=""),"",'MPTO_working_2-way'!D83)</f>
        <v>3.0461281886062999</v>
      </c>
      <c r="G84" s="22">
        <f>IF(OR($A84="",$B84=""),"",'MPTO_working_2-way'!E83)</f>
        <v>1.4887279328677547</v>
      </c>
      <c r="H84" s="17">
        <f>IF(OR($A84="",$B84=""),"",'OddsRatio_working_2-way'!M83)</f>
        <v>3.0516584329710912</v>
      </c>
      <c r="I84" s="17">
        <f>IF(OR($A84="",$B84=""),"",'OddsRatio_working_2-way'!N83)</f>
        <v>1.4874105669489335</v>
      </c>
      <c r="J84" s="17">
        <f>IF('Log_working_2-way'!$D83="","",A84^('Log_working_2-way'!$D83))</f>
        <v>3.0916851626808888</v>
      </c>
      <c r="K84" s="22">
        <f>IF('Log_working_2-way'!$D83="","",B84^('Log_working_2-way'!$D83))</f>
        <v>1.4780834218398944</v>
      </c>
      <c r="L84" s="33">
        <f t="shared" si="51"/>
        <v>0.33726415094339623</v>
      </c>
      <c r="M84" s="33">
        <f t="shared" si="52"/>
        <v>0.66273584905660377</v>
      </c>
      <c r="N84" s="4">
        <v>100</v>
      </c>
      <c r="O84" s="4">
        <f t="shared" si="65"/>
        <v>64.412811387900362</v>
      </c>
      <c r="P84" s="4">
        <f t="shared" si="66"/>
        <v>30.069930069930074</v>
      </c>
      <c r="Q84" s="4">
        <f t="shared" si="67"/>
        <v>69.930069930069934</v>
      </c>
      <c r="R84" s="4">
        <f t="shared" si="68"/>
        <v>35.587188612099645</v>
      </c>
      <c r="S84" s="39">
        <f t="shared" si="69"/>
        <v>-5.5172585421695715</v>
      </c>
      <c r="T84" s="39">
        <f t="shared" si="70"/>
        <v>-5.5172585421695715</v>
      </c>
    </row>
    <row r="85" spans="1:20" ht="15" x14ac:dyDescent="0.25">
      <c r="A85">
        <v>2.16</v>
      </c>
      <c r="B85">
        <v>1.69</v>
      </c>
      <c r="C85" s="20">
        <f t="shared" si="71"/>
        <v>5.4678939294323881E-2</v>
      </c>
      <c r="D85" s="17">
        <f>IF(OR($A85="",$B85=""),"",A85*'MPTO_working_2-way'!$G84)</f>
        <v>2.2781065088757395</v>
      </c>
      <c r="E85" s="22">
        <f>IF(OR($A85="",$B85=""),"",B85*'MPTO_working_2-way'!$G84)</f>
        <v>1.7824074074074072</v>
      </c>
      <c r="F85" s="17">
        <f>IF(OR($A85="",$B85=""),"",'MPTO_working_2-way'!D84)</f>
        <v>2.2955603068796377</v>
      </c>
      <c r="G85" s="22">
        <f>IF(OR($A85="",$B85=""),"",'MPTO_working_2-way'!E84)</f>
        <v>1.771866809047665</v>
      </c>
      <c r="H85" s="17">
        <f>IF(OR($A85="",$B85=""),"",'OddsRatio_working_2-way'!M84)</f>
        <v>2.2965953186286989</v>
      </c>
      <c r="I85" s="17">
        <f>IF(OR($A85="",$B85=""),"",'OddsRatio_working_2-way'!N84)</f>
        <v>1.7712506636670706</v>
      </c>
      <c r="J85" s="17">
        <f>IF('Log_working_2-way'!$D84="","",A85^('Log_working_2-way'!$D84))</f>
        <v>2.3048070920867265</v>
      </c>
      <c r="K85" s="22">
        <f>IF('Log_working_2-way'!$D84="","",B85^('Log_working_2-way'!$D84))</f>
        <v>1.7663968153317493</v>
      </c>
      <c r="L85" s="33">
        <f t="shared" si="51"/>
        <v>0.438961038961039</v>
      </c>
      <c r="M85" s="33">
        <f t="shared" si="52"/>
        <v>0.56103896103896111</v>
      </c>
      <c r="N85" s="4">
        <v>100</v>
      </c>
      <c r="O85" s="4">
        <f t="shared" si="65"/>
        <v>53.703703703703695</v>
      </c>
      <c r="P85" s="4">
        <f t="shared" si="66"/>
        <v>40.828402366863905</v>
      </c>
      <c r="Q85" s="4">
        <f t="shared" si="67"/>
        <v>59.171597633136095</v>
      </c>
      <c r="R85" s="4">
        <f t="shared" si="68"/>
        <v>46.296296296296291</v>
      </c>
      <c r="S85" s="39">
        <f t="shared" si="69"/>
        <v>-5.4678939294323996</v>
      </c>
      <c r="T85" s="39">
        <f t="shared" si="70"/>
        <v>-5.4678939294323854</v>
      </c>
    </row>
    <row r="86" spans="1:20" ht="15" x14ac:dyDescent="0.25">
      <c r="A86">
        <v>1.63</v>
      </c>
      <c r="B86">
        <v>2.31</v>
      </c>
      <c r="C86" s="20">
        <f t="shared" si="71"/>
        <v>4.6397365415770331E-2</v>
      </c>
      <c r="D86" s="17">
        <f>IF(OR($A86="",$B86=""),"",A86*'MPTO_working_2-way'!$G85)</f>
        <v>1.7056277056277056</v>
      </c>
      <c r="E86" s="22">
        <f>IF(OR($A86="",$B86=""),"",B86*'MPTO_working_2-way'!$G85)</f>
        <v>2.4171779141104297</v>
      </c>
      <c r="F86" s="17">
        <f>IF(OR($A86="",$B86=""),"",'MPTO_working_2-way'!D85)</f>
        <v>1.6940588936629699</v>
      </c>
      <c r="G86" s="22">
        <f>IF(OR($A86="",$B86=""),"",'MPTO_working_2-way'!E85)</f>
        <v>2.4407999222117787</v>
      </c>
      <c r="H86" s="17">
        <f>IF(OR($A86="",$B86=""),"",'OddsRatio_working_2-way'!M85)</f>
        <v>1.6934810960180178</v>
      </c>
      <c r="I86" s="17">
        <f>IF(OR($A86="",$B86=""),"",'OddsRatio_working_2-way'!N85)</f>
        <v>2.442000374259687</v>
      </c>
      <c r="J86" s="17">
        <f>IF('Log_working_2-way'!$D85="","",A86^('Log_working_2-way'!$D85))</f>
        <v>1.6881850418584505</v>
      </c>
      <c r="K86" s="22">
        <f>IF('Log_working_2-way'!$D85="","",B86^('Log_working_2-way'!$D85))</f>
        <v>2.4530975525108785</v>
      </c>
      <c r="L86" s="33">
        <f t="shared" si="51"/>
        <v>0.58629441624365486</v>
      </c>
      <c r="M86" s="33">
        <f t="shared" si="52"/>
        <v>0.41370558375634514</v>
      </c>
      <c r="N86" s="4">
        <v>100</v>
      </c>
      <c r="O86" s="4">
        <f t="shared" si="65"/>
        <v>38.650306748466257</v>
      </c>
      <c r="P86" s="4">
        <f t="shared" si="66"/>
        <v>56.709956709956707</v>
      </c>
      <c r="Q86" s="4">
        <f t="shared" si="67"/>
        <v>43.290043290043286</v>
      </c>
      <c r="R86" s="4">
        <f t="shared" si="68"/>
        <v>61.349693251533743</v>
      </c>
      <c r="S86" s="39">
        <f t="shared" si="69"/>
        <v>-4.6397365415770295</v>
      </c>
      <c r="T86" s="39">
        <f t="shared" si="70"/>
        <v>-4.6397365415770366</v>
      </c>
    </row>
    <row r="87" spans="1:20" ht="15" x14ac:dyDescent="0.25">
      <c r="A87">
        <v>1.43</v>
      </c>
      <c r="B87">
        <v>2.94</v>
      </c>
      <c r="C87" s="20">
        <f t="shared" si="71"/>
        <v>3.9436753722468021E-2</v>
      </c>
      <c r="D87" s="17">
        <f>IF(OR($A87="",$B87=""),"",A87*'MPTO_working_2-way'!$G86)</f>
        <v>1.4863945578231292</v>
      </c>
      <c r="E87" s="22">
        <f>IF(OR($A87="",$B87=""),"",B87*'MPTO_working_2-way'!$G86)</f>
        <v>3.0559440559440558</v>
      </c>
      <c r="F87" s="17">
        <f>IF(OR($A87="",$B87=""),"",'MPTO_working_2-way'!D86)</f>
        <v>1.4714920723810856</v>
      </c>
      <c r="G87" s="22">
        <f>IF(OR($A87="",$B87=""),"",'MPTO_working_2-way'!E86)</f>
        <v>3.1209264345631356</v>
      </c>
      <c r="H87" s="17">
        <f>IF(OR($A87="",$B87=""),"",'OddsRatio_working_2-way'!M86)</f>
        <v>1.4707966488156881</v>
      </c>
      <c r="I87" s="17">
        <f>IF(OR($A87="",$B87=""),"",'OddsRatio_working_2-way'!N86)</f>
        <v>3.1240592993079885</v>
      </c>
      <c r="J87" s="17">
        <f>IF('Log_working_2-way'!$D86="","",A87^('Log_working_2-way'!$D86))</f>
        <v>1.4639393471161111</v>
      </c>
      <c r="K87" s="22">
        <f>IF('Log_working_2-way'!$D86="","",B87^('Log_working_2-way'!$D86))</f>
        <v>3.1554541692031357</v>
      </c>
      <c r="L87" s="33">
        <f t="shared" si="51"/>
        <v>0.67276887871853552</v>
      </c>
      <c r="M87" s="33">
        <f t="shared" si="52"/>
        <v>0.32723112128146453</v>
      </c>
      <c r="N87" s="4">
        <v>100</v>
      </c>
      <c r="O87" s="4">
        <f t="shared" si="65"/>
        <v>30.069930069930074</v>
      </c>
      <c r="P87" s="4">
        <f t="shared" si="66"/>
        <v>65.986394557823132</v>
      </c>
      <c r="Q87" s="4">
        <f t="shared" si="67"/>
        <v>34.013605442176868</v>
      </c>
      <c r="R87" s="4">
        <f t="shared" si="68"/>
        <v>69.930069930069934</v>
      </c>
      <c r="S87" s="39">
        <f t="shared" si="69"/>
        <v>-3.9436753722467941</v>
      </c>
      <c r="T87" s="39">
        <f t="shared" si="70"/>
        <v>-3.9436753722468012</v>
      </c>
    </row>
    <row r="88" spans="1:20" ht="15" x14ac:dyDescent="0.25">
      <c r="A88">
        <v>1.4</v>
      </c>
      <c r="B88">
        <v>3.11</v>
      </c>
      <c r="C88" s="20">
        <f t="shared" si="71"/>
        <v>3.5829122645842926E-2</v>
      </c>
      <c r="D88" s="17">
        <f>IF(OR($A88="",$B88=""),"",A88*'MPTO_working_2-way'!$G87)</f>
        <v>1.45016077170418</v>
      </c>
      <c r="E88" s="22">
        <f>IF(OR($A88="",$B88=""),"",B88*'MPTO_working_2-way'!$G87)</f>
        <v>3.2214285714285715</v>
      </c>
      <c r="F88" s="17">
        <f>IF(OR($A88="",$B88=""),"",'MPTO_working_2-way'!D87)</f>
        <v>1.4360158311345645</v>
      </c>
      <c r="G88" s="22">
        <f>IF(OR($A88="",$B88=""),"",'MPTO_working_2-way'!E87)</f>
        <v>3.2934947049924355</v>
      </c>
      <c r="H88" s="17">
        <f>IF(OR($A88="",$B88=""),"",'OddsRatio_working_2-way'!M87)</f>
        <v>1.4354003441841086</v>
      </c>
      <c r="I88" s="17">
        <f>IF(OR($A88="",$B88=""),"",'OddsRatio_working_2-way'!N87)</f>
        <v>3.2967368155711703</v>
      </c>
      <c r="J88" s="17">
        <f>IF('Log_working_2-way'!$D87="","",A88^('Log_working_2-way'!$D87))</f>
        <v>1.4288780421157032</v>
      </c>
      <c r="K88" s="22">
        <f>IF('Log_working_2-way'!$D87="","",B88^('Log_working_2-way'!$D87))</f>
        <v>3.3316651863686726</v>
      </c>
      <c r="L88" s="33">
        <f t="shared" si="51"/>
        <v>0.68957871396895787</v>
      </c>
      <c r="M88" s="33">
        <f t="shared" si="52"/>
        <v>0.31042128603104213</v>
      </c>
      <c r="N88" s="4">
        <v>100</v>
      </c>
      <c r="O88" s="4">
        <f t="shared" si="65"/>
        <v>28.571428571428573</v>
      </c>
      <c r="P88" s="4">
        <f t="shared" si="66"/>
        <v>67.845659163987136</v>
      </c>
      <c r="Q88" s="4">
        <f t="shared" si="67"/>
        <v>32.154340836012864</v>
      </c>
      <c r="R88" s="4">
        <f t="shared" si="68"/>
        <v>71.428571428571431</v>
      </c>
      <c r="S88" s="39">
        <f t="shared" si="69"/>
        <v>-3.5829122645842908</v>
      </c>
      <c r="T88" s="39">
        <f t="shared" si="70"/>
        <v>-3.5829122645842943</v>
      </c>
    </row>
    <row r="89" spans="1:20" ht="15" x14ac:dyDescent="0.25">
      <c r="A89">
        <v>2.02</v>
      </c>
      <c r="B89">
        <v>1.88</v>
      </c>
      <c r="C89" s="20">
        <f t="shared" si="71"/>
        <v>2.6964398567516312E-2</v>
      </c>
      <c r="D89" s="17">
        <f>IF(OR($A89="",$B89=""),"",A89*'MPTO_working_2-way'!$G88)</f>
        <v>2.0744680851063828</v>
      </c>
      <c r="E89" s="22">
        <f>IF(OR($A89="",$B89=""),"",B89*'MPTO_working_2-way'!$G88)</f>
        <v>1.9306930693069306</v>
      </c>
      <c r="F89" s="17">
        <f>IF(OR($A89="",$B89=""),"",'MPTO_working_2-way'!D88)</f>
        <v>2.0765529308836395</v>
      </c>
      <c r="G89" s="22">
        <f>IF(OR($A89="",$B89=""),"",'MPTO_working_2-way'!E88)</f>
        <v>1.9288906948394962</v>
      </c>
      <c r="H89" s="17">
        <f>IF(OR($A89="",$B89=""),"",'OddsRatio_working_2-way'!M88)</f>
        <v>2.0766108438479098</v>
      </c>
      <c r="I89" s="17">
        <f>IF(OR($A89="",$B89=""),"",'OddsRatio_working_2-way'!N88)</f>
        <v>1.9288407280256479</v>
      </c>
      <c r="J89" s="17">
        <f>IF('Log_working_2-way'!$D88="","",A89^('Log_working_2-way'!$D88))</f>
        <v>2.0775563029751076</v>
      </c>
      <c r="K89" s="22">
        <f>IF('Log_working_2-way'!$D88="","",B89^('Log_working_2-way'!$D88))</f>
        <v>1.9280257534933587</v>
      </c>
      <c r="L89" s="33">
        <f t="shared" si="51"/>
        <v>0.48205128205128212</v>
      </c>
      <c r="M89" s="33">
        <f t="shared" si="52"/>
        <v>0.517948717948718</v>
      </c>
      <c r="N89" s="4">
        <v>100</v>
      </c>
      <c r="O89" s="4">
        <f t="shared" si="65"/>
        <v>50.495049504950494</v>
      </c>
      <c r="P89" s="4">
        <f t="shared" si="66"/>
        <v>46.808510638297875</v>
      </c>
      <c r="Q89" s="4">
        <f t="shared" si="67"/>
        <v>53.191489361702125</v>
      </c>
      <c r="R89" s="4">
        <f t="shared" si="68"/>
        <v>49.504950495049506</v>
      </c>
      <c r="S89" s="39">
        <f t="shared" si="69"/>
        <v>-2.6964398567516312</v>
      </c>
      <c r="T89" s="39">
        <f t="shared" si="70"/>
        <v>-2.6964398567516312</v>
      </c>
    </row>
    <row r="90" spans="1:20" ht="15" x14ac:dyDescent="0.25">
      <c r="A90">
        <v>2</v>
      </c>
      <c r="B90">
        <v>1.89</v>
      </c>
      <c r="C90" s="20">
        <f t="shared" si="71"/>
        <v>2.9100529100529293E-2</v>
      </c>
      <c r="D90" s="17">
        <f>IF(OR($A90="",$B90=""),"",A90*'MPTO_working_2-way'!$G89)</f>
        <v>2.0582010582010586</v>
      </c>
      <c r="E90" s="22">
        <f>IF(OR($A90="",$B90=""),"",B90*'MPTO_working_2-way'!$G89)</f>
        <v>1.9450000000000003</v>
      </c>
      <c r="F90" s="17">
        <f>IF(OR($A90="",$B90=""),"",'MPTO_working_2-way'!D89)</f>
        <v>2.0599455040871937</v>
      </c>
      <c r="G90" s="22">
        <f>IF(OR($A90="",$B90=""),"",'MPTO_working_2-way'!E89)</f>
        <v>1.9434447300771212</v>
      </c>
      <c r="H90" s="17">
        <f>IF(OR($A90="",$B90=""),"",'OddsRatio_working_2-way'!M89)</f>
        <v>2.0599978800063603</v>
      </c>
      <c r="I90" s="17">
        <f>IF(OR($A90="",$B90=""),"",'OddsRatio_working_2-way'!N89)</f>
        <v>1.9433981132056606</v>
      </c>
      <c r="J90" s="17">
        <f>IF('Log_working_2-way'!$D89="","",A90^('Log_working_2-way'!$D89))</f>
        <v>2.0607901501181232</v>
      </c>
      <c r="K90" s="22">
        <f>IF('Log_working_2-way'!$D89="","",B90^('Log_working_2-way'!$D89))</f>
        <v>1.9426935194379702</v>
      </c>
      <c r="L90" s="33">
        <f t="shared" si="51"/>
        <v>0.48586118251928012</v>
      </c>
      <c r="M90" s="33">
        <f t="shared" si="52"/>
        <v>0.51413881748071977</v>
      </c>
      <c r="N90" s="4">
        <v>100</v>
      </c>
      <c r="O90" s="4">
        <f t="shared" si="65"/>
        <v>50</v>
      </c>
      <c r="P90" s="4">
        <f t="shared" si="66"/>
        <v>47.089947089947096</v>
      </c>
      <c r="Q90" s="4">
        <f t="shared" si="67"/>
        <v>52.910052910052919</v>
      </c>
      <c r="R90" s="4">
        <f t="shared" si="68"/>
        <v>50</v>
      </c>
      <c r="S90" s="39">
        <f t="shared" si="69"/>
        <v>-2.9100529100529187</v>
      </c>
      <c r="T90" s="39">
        <f t="shared" si="70"/>
        <v>-2.9100529100529045</v>
      </c>
    </row>
    <row r="91" spans="1:20" ht="15" x14ac:dyDescent="0.25">
      <c r="A91">
        <v>1.83</v>
      </c>
      <c r="B91">
        <v>2.0499999999999998</v>
      </c>
      <c r="C91" s="20">
        <f t="shared" si="71"/>
        <v>3.4252965480474407E-2</v>
      </c>
      <c r="D91" s="17">
        <f>IF(OR($A91="",$B91=""),"",A91*'MPTO_working_2-way'!$G90)</f>
        <v>1.8926829268292682</v>
      </c>
      <c r="E91" s="22">
        <f>IF(OR($A91="",$B91=""),"",B91*'MPTO_working_2-way'!$G90)</f>
        <v>2.1202185792349724</v>
      </c>
      <c r="F91" s="17">
        <f>IF(OR($A91="",$B91=""),"",'MPTO_working_2-way'!D90)</f>
        <v>1.8892106257081707</v>
      </c>
      <c r="G91" s="22">
        <f>IF(OR($A91="",$B91=""),"",'MPTO_working_2-way'!E90)</f>
        <v>2.1245929491717397</v>
      </c>
      <c r="H91" s="17">
        <f>IF(OR($A91="",$B91=""),"",'OddsRatio_working_2-way'!M90)</f>
        <v>1.8890872794479689</v>
      </c>
      <c r="I91" s="17">
        <f>IF(OR($A91="",$B91=""),"",'OddsRatio_working_2-way'!N90)</f>
        <v>2.1247489679763456</v>
      </c>
      <c r="J91" s="17">
        <f>IF('Log_working_2-way'!$D90="","",A91^('Log_working_2-way'!$D90))</f>
        <v>1.8875091450726849</v>
      </c>
      <c r="K91" s="22">
        <f>IF('Log_working_2-way'!$D90="","",B91^('Log_working_2-way'!$D90))</f>
        <v>2.1267489530128172</v>
      </c>
      <c r="L91" s="33">
        <f t="shared" si="51"/>
        <v>0.52835051546391754</v>
      </c>
      <c r="M91" s="33">
        <f t="shared" si="52"/>
        <v>0.47164948453608252</v>
      </c>
      <c r="N91" s="4">
        <v>100</v>
      </c>
      <c r="O91" s="4">
        <f t="shared" si="65"/>
        <v>45.355191256830594</v>
      </c>
      <c r="P91" s="4">
        <f t="shared" si="66"/>
        <v>51.219512195121943</v>
      </c>
      <c r="Q91" s="4">
        <f t="shared" si="67"/>
        <v>48.780487804878057</v>
      </c>
      <c r="R91" s="4">
        <f t="shared" si="68"/>
        <v>54.644808743169392</v>
      </c>
      <c r="S91" s="39">
        <f t="shared" si="69"/>
        <v>-3.4252965480474629</v>
      </c>
      <c r="T91" s="39">
        <f t="shared" si="70"/>
        <v>-3.4252965480474487</v>
      </c>
    </row>
    <row r="92" spans="1:20" ht="15" x14ac:dyDescent="0.25">
      <c r="A92">
        <v>2.13</v>
      </c>
      <c r="B92">
        <v>1.77</v>
      </c>
      <c r="C92" s="20">
        <f t="shared" si="71"/>
        <v>3.4455319487546765E-2</v>
      </c>
      <c r="D92" s="17">
        <f>IF(OR($A92="",$B92=""),"",A92*'MPTO_working_2-way'!$G91)</f>
        <v>2.2033898305084745</v>
      </c>
      <c r="E92" s="22">
        <f>IF(OR($A92="",$B92=""),"",B92*'MPTO_working_2-way'!$G91)</f>
        <v>1.8309859154929577</v>
      </c>
      <c r="F92" s="17">
        <f>IF(OR($A92="",$B92=""),"",'MPTO_working_2-way'!D91)</f>
        <v>2.2111375032990233</v>
      </c>
      <c r="G92" s="22">
        <f>IF(OR($A92="",$B92=""),"",'MPTO_working_2-way'!E91)</f>
        <v>1.8256700806275876</v>
      </c>
      <c r="H92" s="17">
        <f>IF(OR($A92="",$B92=""),"",'OddsRatio_working_2-way'!M91)</f>
        <v>2.2114175446692466</v>
      </c>
      <c r="I92" s="17">
        <f>IF(OR($A92="",$B92=""),"",'OddsRatio_working_2-way'!N91)</f>
        <v>1.8254792118542653</v>
      </c>
      <c r="J92" s="17">
        <f>IF('Log_working_2-way'!$D91="","",A92^('Log_working_2-way'!$D91))</f>
        <v>2.2149715784230573</v>
      </c>
      <c r="K92" s="22">
        <f>IF('Log_working_2-way'!$D91="","",B92^('Log_working_2-way'!$D91))</f>
        <v>1.8230645208160881</v>
      </c>
      <c r="L92" s="33">
        <f t="shared" ref="L92:L155" si="72">(1/D92)</f>
        <v>0.45384615384615384</v>
      </c>
      <c r="M92" s="33">
        <f t="shared" ref="M92:M155" si="73">(1/E92)</f>
        <v>0.5461538461538461</v>
      </c>
      <c r="N92" s="4">
        <v>100</v>
      </c>
      <c r="O92" s="4">
        <f t="shared" si="65"/>
        <v>53.051643192488264</v>
      </c>
      <c r="P92" s="4">
        <f t="shared" si="66"/>
        <v>43.502824858757066</v>
      </c>
      <c r="Q92" s="4">
        <f t="shared" si="67"/>
        <v>56.497175141242941</v>
      </c>
      <c r="R92" s="4">
        <f t="shared" si="68"/>
        <v>46.948356807511736</v>
      </c>
      <c r="S92" s="39">
        <f t="shared" si="69"/>
        <v>-3.4455319487546774</v>
      </c>
      <c r="T92" s="39">
        <f t="shared" si="70"/>
        <v>-3.4455319487546703</v>
      </c>
    </row>
    <row r="93" spans="1:20" ht="15" x14ac:dyDescent="0.25">
      <c r="A93">
        <v>1.96</v>
      </c>
      <c r="B93">
        <v>1.93</v>
      </c>
      <c r="C93" s="20">
        <f t="shared" si="71"/>
        <v>2.8338796658559762E-2</v>
      </c>
      <c r="D93" s="17">
        <f>IF(OR($A93="",$B93=""),"",A93*'MPTO_working_2-way'!$G92)</f>
        <v>2.0155440414507773</v>
      </c>
      <c r="E93" s="22">
        <f>IF(OR($A93="",$B93=""),"",B93*'MPTO_working_2-way'!$G92)</f>
        <v>1.9846938775510203</v>
      </c>
      <c r="F93" s="17">
        <f>IF(OR($A93="",$B93=""),"",'MPTO_working_2-way'!D92)</f>
        <v>2.0159880622468553</v>
      </c>
      <c r="G93" s="22">
        <f>IF(OR($A93="",$B93=""),"",'MPTO_working_2-way'!E92)</f>
        <v>1.9842635333613092</v>
      </c>
      <c r="H93" s="17">
        <f>IF(OR($A93="",$B93=""),"",'OddsRatio_working_2-way'!M92)</f>
        <v>2.0160010160015238</v>
      </c>
      <c r="I93" s="17">
        <f>IF(OR($A93="",$B93=""),"",'OddsRatio_working_2-way'!N92)</f>
        <v>1.9842509842514759</v>
      </c>
      <c r="J93" s="17">
        <f>IF('Log_working_2-way'!$D92="","",A93^('Log_working_2-way'!$D92))</f>
        <v>2.0162023284286739</v>
      </c>
      <c r="K93" s="22">
        <f>IF('Log_working_2-way'!$D92="","",B93^('Log_working_2-way'!$D92))</f>
        <v>1.9840560014719333</v>
      </c>
      <c r="L93" s="33">
        <f t="shared" si="72"/>
        <v>0.49614395886889456</v>
      </c>
      <c r="M93" s="33">
        <f t="shared" si="73"/>
        <v>0.50385604113110538</v>
      </c>
      <c r="N93" s="4">
        <v>100</v>
      </c>
      <c r="O93" s="4">
        <f t="shared" si="65"/>
        <v>48.979591836734699</v>
      </c>
      <c r="P93" s="4">
        <f t="shared" si="66"/>
        <v>48.186528497409334</v>
      </c>
      <c r="Q93" s="4">
        <f t="shared" si="67"/>
        <v>51.81347150259068</v>
      </c>
      <c r="R93" s="4">
        <f t="shared" si="68"/>
        <v>51.020408163265309</v>
      </c>
      <c r="S93" s="39">
        <f t="shared" si="69"/>
        <v>-2.8338796658559815</v>
      </c>
      <c r="T93" s="39">
        <f t="shared" si="70"/>
        <v>-2.8338796658559744</v>
      </c>
    </row>
    <row r="94" spans="1:20" ht="15" x14ac:dyDescent="0.25">
      <c r="A94">
        <v>2.0499999999999998</v>
      </c>
      <c r="B94">
        <v>1.85</v>
      </c>
      <c r="C94" s="20">
        <f t="shared" si="71"/>
        <v>2.8345418589321048E-2</v>
      </c>
      <c r="D94" s="17">
        <f>IF(OR($A94="",$B94=""),"",A94*'MPTO_working_2-way'!$G93)</f>
        <v>2.1081081081081079</v>
      </c>
      <c r="E94" s="22">
        <f>IF(OR($A94="",$B94=""),"",B94*'MPTO_working_2-way'!$G93)</f>
        <v>1.902439024390244</v>
      </c>
      <c r="F94" s="17">
        <f>IF(OR($A94="",$B94=""),"",'MPTO_working_2-way'!D93)</f>
        <v>2.1113430758524703</v>
      </c>
      <c r="G94" s="22">
        <f>IF(OR($A94="",$B94=""),"",'MPTO_working_2-way'!E93)</f>
        <v>1.8998121477770822</v>
      </c>
      <c r="H94" s="17">
        <f>IF(OR($A94="",$B94=""),"",'OddsRatio_working_2-way'!M93)</f>
        <v>2.1114378604524222</v>
      </c>
      <c r="I94" s="17">
        <f>IF(OR($A94="",$B94=""),"",'OddsRatio_working_2-way'!N93)</f>
        <v>1.8997354108424378</v>
      </c>
      <c r="J94" s="17">
        <f>IF('Log_working_2-way'!$D93="","",A94^('Log_working_2-way'!$D93))</f>
        <v>2.1129081281913611</v>
      </c>
      <c r="K94" s="22">
        <f>IF('Log_working_2-way'!$D93="","",B94^('Log_working_2-way'!$D93))</f>
        <v>1.8985467665018629</v>
      </c>
      <c r="L94" s="33">
        <f t="shared" si="72"/>
        <v>0.47435897435897439</v>
      </c>
      <c r="M94" s="33">
        <f t="shared" si="73"/>
        <v>0.52564102564102555</v>
      </c>
      <c r="N94" s="4">
        <v>100</v>
      </c>
      <c r="O94" s="4">
        <f t="shared" si="65"/>
        <v>51.219512195121943</v>
      </c>
      <c r="P94" s="4">
        <f t="shared" si="66"/>
        <v>45.945945945945937</v>
      </c>
      <c r="Q94" s="4">
        <f t="shared" si="67"/>
        <v>54.054054054054049</v>
      </c>
      <c r="R94" s="4">
        <f t="shared" si="68"/>
        <v>48.780487804878057</v>
      </c>
      <c r="S94" s="39">
        <f t="shared" si="69"/>
        <v>-2.8345418589321056</v>
      </c>
      <c r="T94" s="39">
        <f t="shared" si="70"/>
        <v>-2.8345418589321199</v>
      </c>
    </row>
    <row r="95" spans="1:20" ht="15" x14ac:dyDescent="0.25">
      <c r="A95">
        <v>1.6</v>
      </c>
      <c r="B95">
        <v>2.44</v>
      </c>
      <c r="C95" s="20">
        <f t="shared" si="71"/>
        <v>3.4836065573770503E-2</v>
      </c>
      <c r="D95" s="17">
        <f>IF(OR($A95="",$B95=""),"",A95*'MPTO_working_2-way'!$G94)</f>
        <v>1.6557377049180328</v>
      </c>
      <c r="E95" s="22">
        <f>IF(OR($A95="",$B95=""),"",B95*'MPTO_working_2-way'!$G94)</f>
        <v>2.5249999999999999</v>
      </c>
      <c r="F95" s="17">
        <f>IF(OR($A95="",$B95=""),"",'MPTO_working_2-way'!D94)</f>
        <v>1.6458684654300169</v>
      </c>
      <c r="G95" s="22">
        <f>IF(OR($A95="",$B95=""),"",'MPTO_working_2-way'!E94)</f>
        <v>2.548302872062663</v>
      </c>
      <c r="H95" s="17">
        <f>IF(OR($A95="",$B95=""),"",'OddsRatio_working_2-way'!M94)</f>
        <v>1.6454972243679031</v>
      </c>
      <c r="I95" s="17">
        <f>IF(OR($A95="",$B95=""),"",'OddsRatio_working_2-way'!N94)</f>
        <v>2.5491933384829668</v>
      </c>
      <c r="J95" s="17">
        <f>IF('Log_working_2-way'!$D94="","",A95^('Log_working_2-way'!$D94))</f>
        <v>1.6410065291696188</v>
      </c>
      <c r="K95" s="22">
        <f>IF('Log_working_2-way'!$D94="","",B95^('Log_working_2-way'!$D94))</f>
        <v>2.5600465119993632</v>
      </c>
      <c r="L95" s="33">
        <f t="shared" si="72"/>
        <v>0.60396039603960394</v>
      </c>
      <c r="M95" s="33">
        <f t="shared" si="73"/>
        <v>0.39603960396039606</v>
      </c>
      <c r="N95" s="4">
        <v>100</v>
      </c>
      <c r="O95" s="4">
        <f t="shared" si="65"/>
        <v>37.5</v>
      </c>
      <c r="P95" s="4">
        <f t="shared" si="66"/>
        <v>59.016393442622956</v>
      </c>
      <c r="Q95" s="4">
        <f t="shared" si="67"/>
        <v>40.983606557377051</v>
      </c>
      <c r="R95" s="4">
        <f t="shared" si="68"/>
        <v>62.5</v>
      </c>
      <c r="S95" s="39">
        <f t="shared" si="69"/>
        <v>-3.4836065573770512</v>
      </c>
      <c r="T95" s="39">
        <f t="shared" si="70"/>
        <v>-3.4836065573770441</v>
      </c>
    </row>
    <row r="96" spans="1:20" ht="15" x14ac:dyDescent="0.25">
      <c r="A96">
        <v>1.63</v>
      </c>
      <c r="B96">
        <v>2.37</v>
      </c>
      <c r="C96" s="20">
        <f t="shared" si="71"/>
        <v>3.5437860785379582E-2</v>
      </c>
      <c r="D96" s="17">
        <f>IF(OR($A96="",$B96=""),"",A96*'MPTO_working_2-way'!$G95)</f>
        <v>1.6877637130801686</v>
      </c>
      <c r="E96" s="22">
        <f>IF(OR($A96="",$B96=""),"",B96*'MPTO_working_2-way'!$G95)</f>
        <v>2.4539877300613497</v>
      </c>
      <c r="F96" s="17">
        <f>IF(OR($A96="",$B96=""),"",'MPTO_working_2-way'!D95)</f>
        <v>1.6784775477395666</v>
      </c>
      <c r="G96" s="22">
        <f>IF(OR($A96="",$B96=""),"",'MPTO_working_2-way'!E95)</f>
        <v>2.4738881239793793</v>
      </c>
      <c r="H96" s="17">
        <f>IF(OR($A96="",$B96=""),"",'OddsRatio_working_2-way'!M95)</f>
        <v>1.6781253679066579</v>
      </c>
      <c r="I96" s="17">
        <f>IF(OR($A96="",$B96=""),"",'OddsRatio_working_2-way'!N95)</f>
        <v>2.4746535778287639</v>
      </c>
      <c r="J96" s="17">
        <f>IF('Log_working_2-way'!$D95="","",A96^('Log_working_2-way'!$D95))</f>
        <v>1.6739015902867895</v>
      </c>
      <c r="K96" s="22">
        <f>IF('Log_working_2-way'!$D95="","",B96^('Log_working_2-way'!$D95))</f>
        <v>2.4838961866439853</v>
      </c>
      <c r="L96" s="33">
        <f t="shared" si="72"/>
        <v>0.59250000000000003</v>
      </c>
      <c r="M96" s="33">
        <f t="shared" si="73"/>
        <v>0.40749999999999997</v>
      </c>
      <c r="N96" s="4">
        <v>100</v>
      </c>
      <c r="O96" s="4">
        <f t="shared" si="65"/>
        <v>38.650306748466257</v>
      </c>
      <c r="P96" s="4">
        <f t="shared" si="66"/>
        <v>57.805907172995774</v>
      </c>
      <c r="Q96" s="4">
        <f t="shared" si="67"/>
        <v>42.194092827004212</v>
      </c>
      <c r="R96" s="4">
        <f t="shared" si="68"/>
        <v>61.349693251533743</v>
      </c>
      <c r="S96" s="39">
        <f t="shared" si="69"/>
        <v>-3.5437860785379556</v>
      </c>
      <c r="T96" s="39">
        <f t="shared" si="70"/>
        <v>-3.5437860785379698</v>
      </c>
    </row>
    <row r="97" spans="1:20" ht="15" x14ac:dyDescent="0.25">
      <c r="A97">
        <v>2.04</v>
      </c>
      <c r="B97">
        <v>1.83</v>
      </c>
      <c r="C97" s="20">
        <f t="shared" si="71"/>
        <v>3.6644165863066513E-2</v>
      </c>
      <c r="D97" s="17">
        <f>IF(OR($A97="",$B97=""),"",A97*'MPTO_working_2-way'!$G96)</f>
        <v>2.1147540983606556</v>
      </c>
      <c r="E97" s="22">
        <f>IF(OR($A97="",$B97=""),"",B97*'MPTO_working_2-way'!$G96)</f>
        <v>1.8970588235294117</v>
      </c>
      <c r="F97" s="17">
        <f>IF(OR($A97="",$B97=""),"",'MPTO_working_2-way'!D96)</f>
        <v>2.119209809264305</v>
      </c>
      <c r="G97" s="22">
        <f>IF(OR($A97="",$B97=""),"",'MPTO_working_2-way'!E96)</f>
        <v>1.8934875228241022</v>
      </c>
      <c r="H97" s="17">
        <f>IF(OR($A97="",$B97=""),"",'OddsRatio_working_2-way'!M96)</f>
        <v>2.1193802071650061</v>
      </c>
      <c r="I97" s="17">
        <f>IF(OR($A97="",$B97=""),"",'OddsRatio_working_2-way'!N96)</f>
        <v>1.8933515114874566</v>
      </c>
      <c r="J97" s="17">
        <f>IF('Log_working_2-way'!$D96="","",A97^('Log_working_2-way'!$D96))</f>
        <v>2.1214216172135263</v>
      </c>
      <c r="K97" s="22">
        <f>IF('Log_working_2-way'!$D96="","",B97^('Log_working_2-way'!$D96))</f>
        <v>1.8917252749993179</v>
      </c>
      <c r="L97" s="33">
        <f t="shared" si="72"/>
        <v>0.47286821705426357</v>
      </c>
      <c r="M97" s="33">
        <f t="shared" si="73"/>
        <v>0.52713178294573648</v>
      </c>
      <c r="N97" s="4">
        <v>100</v>
      </c>
      <c r="O97" s="4">
        <f t="shared" si="65"/>
        <v>50.980392156862742</v>
      </c>
      <c r="P97" s="4">
        <f t="shared" si="66"/>
        <v>45.355191256830594</v>
      </c>
      <c r="Q97" s="4">
        <f t="shared" si="67"/>
        <v>54.644808743169392</v>
      </c>
      <c r="R97" s="4">
        <f t="shared" si="68"/>
        <v>49.019607843137251</v>
      </c>
      <c r="S97" s="39">
        <f t="shared" si="69"/>
        <v>-3.6644165863066505</v>
      </c>
      <c r="T97" s="39">
        <f t="shared" si="70"/>
        <v>-3.6644165863066576</v>
      </c>
    </row>
    <row r="98" spans="1:20" ht="15" x14ac:dyDescent="0.25">
      <c r="A98">
        <v>1.94</v>
      </c>
      <c r="B98">
        <v>1.91</v>
      </c>
      <c r="C98" s="20">
        <f t="shared" si="71"/>
        <v>3.9024126949857019E-2</v>
      </c>
      <c r="D98" s="17">
        <f>IF(OR($A98="",$B98=""),"",A98*'MPTO_working_2-way'!$G97)</f>
        <v>2.0157068062827226</v>
      </c>
      <c r="E98" s="22">
        <f>IF(OR($A98="",$B98=""),"",B98*'MPTO_working_2-way'!$G97)</f>
        <v>1.9845360824742269</v>
      </c>
      <c r="F98" s="17">
        <f>IF(OR($A98="",$B98=""),"",'MPTO_working_2-way'!D97)</f>
        <v>2.0163247537682976</v>
      </c>
      <c r="G98" s="22">
        <f>IF(OR($A98="",$B98=""),"",'MPTO_working_2-way'!E97)</f>
        <v>1.98393746319002</v>
      </c>
      <c r="H98" s="17">
        <f>IF(OR($A98="",$B98=""),"",'OddsRatio_working_2-way'!M97)</f>
        <v>2.0163498575623611</v>
      </c>
      <c r="I98" s="17">
        <f>IF(OR($A98="",$B98=""),"",'OddsRatio_working_2-way'!N97)</f>
        <v>1.9839131599805839</v>
      </c>
      <c r="J98" s="17">
        <f>IF('Log_working_2-way'!$D97="","",A98^('Log_working_2-way'!$D97))</f>
        <v>2.0166326309725022</v>
      </c>
      <c r="K98" s="22">
        <f>IF('Log_working_2-way'!$D97="","",B98^('Log_working_2-way'!$D97))</f>
        <v>1.9836394873960235</v>
      </c>
      <c r="L98" s="33">
        <f t="shared" si="72"/>
        <v>0.4961038961038961</v>
      </c>
      <c r="M98" s="33">
        <f t="shared" si="73"/>
        <v>0.50389610389610384</v>
      </c>
      <c r="N98" s="4">
        <v>100</v>
      </c>
      <c r="O98" s="4">
        <f t="shared" si="65"/>
        <v>48.453608247422686</v>
      </c>
      <c r="P98" s="4">
        <f t="shared" si="66"/>
        <v>47.643979057591622</v>
      </c>
      <c r="Q98" s="4">
        <f t="shared" si="67"/>
        <v>52.356020942408378</v>
      </c>
      <c r="R98" s="4">
        <f t="shared" si="68"/>
        <v>51.546391752577328</v>
      </c>
      <c r="S98" s="39">
        <f t="shared" si="69"/>
        <v>-3.9024126949856921</v>
      </c>
      <c r="T98" s="39">
        <f t="shared" si="70"/>
        <v>-3.9024126949857063</v>
      </c>
    </row>
    <row r="99" spans="1:20" ht="15" x14ac:dyDescent="0.25">
      <c r="A99">
        <v>1.78</v>
      </c>
      <c r="B99">
        <v>2.06</v>
      </c>
      <c r="C99" s="20">
        <f t="shared" si="71"/>
        <v>4.7234646012872306E-2</v>
      </c>
      <c r="D99" s="17">
        <f>IF(OR($A99="",$B99=""),"",A99*'MPTO_working_2-way'!$G98)</f>
        <v>1.8640776699029127</v>
      </c>
      <c r="E99" s="22">
        <f>IF(OR($A99="",$B99=""),"",B99*'MPTO_working_2-way'!$G98)</f>
        <v>2.1573033707865168</v>
      </c>
      <c r="F99" s="17">
        <f>IF(OR($A99="",$B99=""),"",'MPTO_working_2-way'!D98)</f>
        <v>1.8581129015911626</v>
      </c>
      <c r="G99" s="22">
        <f>IF(OR($A99="",$B99=""),"",'MPTO_working_2-way'!E98)</f>
        <v>2.165347820951931</v>
      </c>
      <c r="H99" s="17">
        <f>IF(OR($A99="",$B99=""),"",'OddsRatio_working_2-way'!M98)</f>
        <v>1.8578164469184384</v>
      </c>
      <c r="I99" s="17">
        <f>IF(OR($A99="",$B99=""),"",'OddsRatio_working_2-way'!N98)</f>
        <v>2.1657505560686463</v>
      </c>
      <c r="J99" s="17">
        <f>IF('Log_working_2-way'!$D98="","",A99^('Log_working_2-way'!$D98))</f>
        <v>1.855080049537273</v>
      </c>
      <c r="K99" s="22">
        <f>IF('Log_working_2-way'!$D98="","",B99^('Log_working_2-way'!$D98))</f>
        <v>2.169481150379414</v>
      </c>
      <c r="L99" s="33">
        <f t="shared" si="72"/>
        <v>0.53645833333333337</v>
      </c>
      <c r="M99" s="33">
        <f t="shared" si="73"/>
        <v>0.46354166666666669</v>
      </c>
      <c r="N99" s="4">
        <v>100</v>
      </c>
      <c r="O99" s="4">
        <f t="shared" si="65"/>
        <v>43.820224719101127</v>
      </c>
      <c r="P99" s="4">
        <f t="shared" si="66"/>
        <v>51.456310679611654</v>
      </c>
      <c r="Q99" s="4">
        <f t="shared" si="67"/>
        <v>48.543689320388353</v>
      </c>
      <c r="R99" s="4">
        <f t="shared" si="68"/>
        <v>56.17977528089888</v>
      </c>
      <c r="S99" s="39">
        <f t="shared" si="69"/>
        <v>-4.7234646012872261</v>
      </c>
      <c r="T99" s="39">
        <f t="shared" si="70"/>
        <v>-4.7234646012872261</v>
      </c>
    </row>
    <row r="100" spans="1:20" ht="15" x14ac:dyDescent="0.25">
      <c r="A100">
        <v>1.9</v>
      </c>
      <c r="B100">
        <v>1.95</v>
      </c>
      <c r="C100" s="20">
        <f t="shared" si="71"/>
        <v>3.9136302294197067E-2</v>
      </c>
      <c r="D100" s="17">
        <f>IF(OR($A100="",$B100=""),"",A100*'MPTO_working_2-way'!$G99)</f>
        <v>1.9743589743589742</v>
      </c>
      <c r="E100" s="22">
        <f>IF(OR($A100="",$B100=""),"",B100*'MPTO_working_2-way'!$G99)</f>
        <v>2.0263157894736841</v>
      </c>
      <c r="F100" s="17">
        <f>IF(OR($A100="",$B100=""),"",'MPTO_working_2-way'!D99)</f>
        <v>1.9733688415446073</v>
      </c>
      <c r="G100" s="22">
        <f>IF(OR($A100="",$B100=""),"",'MPTO_working_2-way'!E99)</f>
        <v>2.027359781121751</v>
      </c>
      <c r="H100" s="17">
        <f>IF(OR($A100="",$B100=""),"",'OddsRatio_working_2-way'!M99)</f>
        <v>1.9733285267845753</v>
      </c>
      <c r="I100" s="17">
        <f>IF(OR($A100="",$B100=""),"",'OddsRatio_working_2-way'!N99)</f>
        <v>2.0274023338281628</v>
      </c>
      <c r="J100" s="17">
        <f>IF('Log_working_2-way'!$D99="","",A100^('Log_working_2-way'!$D99))</f>
        <v>1.9728759519930477</v>
      </c>
      <c r="K100" s="22">
        <f>IF('Log_working_2-way'!$D99="","",B100^('Log_working_2-way'!$D99))</f>
        <v>2.02788027389437</v>
      </c>
      <c r="L100" s="33">
        <f t="shared" si="72"/>
        <v>0.50649350649350655</v>
      </c>
      <c r="M100" s="33">
        <f t="shared" si="73"/>
        <v>0.49350649350649356</v>
      </c>
      <c r="N100" s="4">
        <v>100</v>
      </c>
      <c r="O100" s="4">
        <f t="shared" si="65"/>
        <v>47.368421052631575</v>
      </c>
      <c r="P100" s="4">
        <f t="shared" si="66"/>
        <v>48.717948717948723</v>
      </c>
      <c r="Q100" s="4">
        <f t="shared" si="67"/>
        <v>51.282051282051292</v>
      </c>
      <c r="R100" s="4">
        <f t="shared" si="68"/>
        <v>52.631578947368418</v>
      </c>
      <c r="S100" s="39">
        <f t="shared" si="69"/>
        <v>-3.9136302294197165</v>
      </c>
      <c r="T100" s="39">
        <f t="shared" si="70"/>
        <v>-3.9136302294196952</v>
      </c>
    </row>
    <row r="101" spans="1:20" ht="15" x14ac:dyDescent="0.25">
      <c r="A101">
        <v>1.58</v>
      </c>
      <c r="B101">
        <v>2.37</v>
      </c>
      <c r="C101" s="20">
        <f t="shared" si="71"/>
        <v>5.4852320675105481E-2</v>
      </c>
      <c r="D101" s="17">
        <f>IF(OR($A101="",$B101=""),"",A101*'MPTO_working_2-way'!$G100)</f>
        <v>1.6666666666666667</v>
      </c>
      <c r="E101" s="22">
        <f>IF(OR($A101="",$B101=""),"",B101*'MPTO_working_2-way'!$G100)</f>
        <v>2.5</v>
      </c>
      <c r="F101" s="17">
        <f>IF(OR($A101="",$B101=""),"",'MPTO_working_2-way'!D100)</f>
        <v>1.6515679442508711</v>
      </c>
      <c r="G101" s="22">
        <f>IF(OR($A101="",$B101=""),"",'MPTO_working_2-way'!E100)</f>
        <v>2.53475935828877</v>
      </c>
      <c r="H101" s="17">
        <f>IF(OR($A101="",$B101=""),"",'OddsRatio_working_2-way'!M100)</f>
        <v>1.6506594072428187</v>
      </c>
      <c r="I101" s="17">
        <f>IF(OR($A101="",$B101=""),"",'OddsRatio_working_2-way'!N100)</f>
        <v>2.5369023929701071</v>
      </c>
      <c r="J101" s="17">
        <f>IF('Log_working_2-way'!$D100="","",A101^('Log_working_2-way'!$D100))</f>
        <v>1.6437105855935166</v>
      </c>
      <c r="K101" s="22">
        <f>IF('Log_working_2-way'!$D100="","",B101^('Log_working_2-way'!$D100))</f>
        <v>2.5534931728270789</v>
      </c>
      <c r="L101" s="33">
        <f t="shared" si="72"/>
        <v>0.6</v>
      </c>
      <c r="M101" s="33">
        <f t="shared" si="73"/>
        <v>0.4</v>
      </c>
      <c r="N101" s="4">
        <v>100</v>
      </c>
      <c r="O101" s="4">
        <f t="shared" si="65"/>
        <v>36.708860759493668</v>
      </c>
      <c r="P101" s="4">
        <f t="shared" si="66"/>
        <v>57.805907172995774</v>
      </c>
      <c r="Q101" s="4">
        <f t="shared" si="67"/>
        <v>42.194092827004212</v>
      </c>
      <c r="R101" s="4">
        <f t="shared" si="68"/>
        <v>63.291139240506325</v>
      </c>
      <c r="S101" s="39">
        <f t="shared" si="69"/>
        <v>-5.4852320675105446</v>
      </c>
      <c r="T101" s="39">
        <f t="shared" si="70"/>
        <v>-5.4852320675105517</v>
      </c>
    </row>
    <row r="102" spans="1:20" ht="15" x14ac:dyDescent="0.25">
      <c r="A102">
        <v>1.67</v>
      </c>
      <c r="B102">
        <v>2.2000000000000002</v>
      </c>
      <c r="C102" s="20">
        <f t="shared" si="71"/>
        <v>5.3347849755035481E-2</v>
      </c>
      <c r="D102" s="17">
        <f>IF(OR($A102="",$B102=""),"",A102*'MPTO_working_2-way'!$G101)</f>
        <v>1.7590909090909093</v>
      </c>
      <c r="E102" s="22">
        <f>IF(OR($A102="",$B102=""),"",B102*'MPTO_working_2-way'!$G101)</f>
        <v>2.3173652694610785</v>
      </c>
      <c r="F102" s="17">
        <f>IF(OR($A102="",$B102=""),"",'MPTO_working_2-way'!D101)</f>
        <v>1.7478591817316842</v>
      </c>
      <c r="G102" s="22">
        <f>IF(OR($A102="",$B102=""),"",'MPTO_working_2-way'!E101)</f>
        <v>2.3371501272264634</v>
      </c>
      <c r="H102" s="17">
        <f>IF(OR($A102="",$B102=""),"",'OddsRatio_working_2-way'!M101)</f>
        <v>1.7472170590486633</v>
      </c>
      <c r="I102" s="17">
        <f>IF(OR($A102="",$B102=""),"",'OddsRatio_working_2-way'!N101)</f>
        <v>2.3382992102364124</v>
      </c>
      <c r="J102" s="17">
        <f>IF('Log_working_2-way'!$D101="","",A102^('Log_working_2-way'!$D101))</f>
        <v>1.7420513399942872</v>
      </c>
      <c r="K102" s="22">
        <f>IF('Log_working_2-way'!$D101="","",B102^('Log_working_2-way'!$D101))</f>
        <v>2.3476156515067124</v>
      </c>
      <c r="L102" s="33">
        <f t="shared" si="72"/>
        <v>0.5684754521963824</v>
      </c>
      <c r="M102" s="33">
        <f t="shared" si="73"/>
        <v>0.43152454780361743</v>
      </c>
      <c r="N102" s="4">
        <v>100</v>
      </c>
      <c r="O102" s="4">
        <f t="shared" si="65"/>
        <v>40.119760479041922</v>
      </c>
      <c r="P102" s="4">
        <f t="shared" si="66"/>
        <v>54.545454545454554</v>
      </c>
      <c r="Q102" s="4">
        <f t="shared" si="67"/>
        <v>45.454545454545453</v>
      </c>
      <c r="R102" s="4">
        <f t="shared" si="68"/>
        <v>59.880239520958092</v>
      </c>
      <c r="S102" s="39">
        <f t="shared" si="69"/>
        <v>-5.3347849755035313</v>
      </c>
      <c r="T102" s="39">
        <f t="shared" si="70"/>
        <v>-5.3347849755035384</v>
      </c>
    </row>
    <row r="103" spans="1:20" ht="15" x14ac:dyDescent="0.25">
      <c r="A103">
        <v>1.82</v>
      </c>
      <c r="B103">
        <v>2.0099999999999998</v>
      </c>
      <c r="C103" s="20">
        <f t="shared" si="71"/>
        <v>4.6962987261494726E-2</v>
      </c>
      <c r="D103" s="17">
        <f>IF(OR($A103="",$B103=""),"",A103*'MPTO_working_2-way'!$G102)</f>
        <v>1.9054726368159205</v>
      </c>
      <c r="E103" s="22">
        <f>IF(OR($A103="",$B103=""),"",B103*'MPTO_working_2-way'!$G102)</f>
        <v>2.104395604395604</v>
      </c>
      <c r="F103" s="17">
        <f>IF(OR($A103="",$B103=""),"",'MPTO_working_2-way'!D102)</f>
        <v>1.9012525336520971</v>
      </c>
      <c r="G103" s="22">
        <f>IF(OR($A103="",$B103=""),"",'MPTO_working_2-way'!E102)</f>
        <v>2.1095669223228186</v>
      </c>
      <c r="H103" s="17">
        <f>IF(OR($A103="",$B103=""),"",'OddsRatio_working_2-way'!M102)</f>
        <v>1.9010444984121553</v>
      </c>
      <c r="I103" s="17">
        <f>IF(OR($A103="",$B103=""),"",'OddsRatio_working_2-way'!N102)</f>
        <v>2.109823101702776</v>
      </c>
      <c r="J103" s="17">
        <f>IF('Log_working_2-way'!$D102="","",A103^('Log_working_2-way'!$D102))</f>
        <v>1.8991069004823022</v>
      </c>
      <c r="K103" s="22">
        <f>IF('Log_working_2-way'!$D102="","",B103^('Log_working_2-way'!$D102))</f>
        <v>2.112214798332626</v>
      </c>
      <c r="L103" s="33">
        <f t="shared" si="72"/>
        <v>0.52480417754569186</v>
      </c>
      <c r="M103" s="33">
        <f t="shared" si="73"/>
        <v>0.47519582245430819</v>
      </c>
      <c r="N103" s="4">
        <v>100</v>
      </c>
      <c r="O103" s="4">
        <f t="shared" si="65"/>
        <v>45.054945054945051</v>
      </c>
      <c r="P103" s="4">
        <f t="shared" si="66"/>
        <v>50.248756218905463</v>
      </c>
      <c r="Q103" s="4">
        <f t="shared" si="67"/>
        <v>49.751243781094537</v>
      </c>
      <c r="R103" s="4">
        <f t="shared" si="68"/>
        <v>54.945054945054942</v>
      </c>
      <c r="S103" s="39">
        <f t="shared" si="69"/>
        <v>-4.696298726149486</v>
      </c>
      <c r="T103" s="39">
        <f t="shared" si="70"/>
        <v>-4.6962987261494789</v>
      </c>
    </row>
    <row r="104" spans="1:20" ht="15" x14ac:dyDescent="0.25">
      <c r="A104">
        <v>1.76</v>
      </c>
      <c r="B104">
        <v>2.06</v>
      </c>
      <c r="C104" s="20">
        <f t="shared" si="71"/>
        <v>5.3618711385701623E-2</v>
      </c>
      <c r="D104" s="17">
        <f>IF(OR($A104="",$B104=""),"",A104*'MPTO_working_2-way'!$G103)</f>
        <v>1.8543689320388348</v>
      </c>
      <c r="E104" s="22">
        <f>IF(OR($A104="",$B104=""),"",B104*'MPTO_working_2-way'!$G103)</f>
        <v>2.1704545454545454</v>
      </c>
      <c r="F104" s="17">
        <f>IF(OR($A104="",$B104=""),"",'MPTO_working_2-way'!D103)</f>
        <v>1.8471571224780923</v>
      </c>
      <c r="G104" s="22">
        <f>IF(OR($A104="",$B104=""),"",'MPTO_working_2-way'!E103)</f>
        <v>2.1804185710849171</v>
      </c>
      <c r="H104" s="17">
        <f>IF(OR($A104="",$B104=""),"",'OddsRatio_working_2-way'!M103)</f>
        <v>1.8467473838610133</v>
      </c>
      <c r="I104" s="17">
        <f>IF(OR($A104="",$B104=""),"",'OddsRatio_working_2-way'!N103)</f>
        <v>2.1809897722272038</v>
      </c>
      <c r="J104" s="17">
        <f>IF('Log_working_2-way'!$D103="","",A104^('Log_working_2-way'!$D103))</f>
        <v>1.8434237239804521</v>
      </c>
      <c r="K104" s="22">
        <f>IF('Log_working_2-way'!$D103="","",B104^('Log_working_2-way'!$D103))</f>
        <v>2.1856436706318871</v>
      </c>
      <c r="L104" s="33">
        <f t="shared" si="72"/>
        <v>0.53926701570680635</v>
      </c>
      <c r="M104" s="33">
        <f t="shared" si="73"/>
        <v>0.4607329842931937</v>
      </c>
      <c r="N104" s="4">
        <v>100</v>
      </c>
      <c r="O104" s="4">
        <f t="shared" si="65"/>
        <v>43.181818181818187</v>
      </c>
      <c r="P104" s="4">
        <f t="shared" si="66"/>
        <v>51.456310679611654</v>
      </c>
      <c r="Q104" s="4">
        <f t="shared" si="67"/>
        <v>48.543689320388353</v>
      </c>
      <c r="R104" s="4">
        <f t="shared" si="68"/>
        <v>56.81818181818182</v>
      </c>
      <c r="S104" s="39">
        <f t="shared" si="69"/>
        <v>-5.3618711385701658</v>
      </c>
      <c r="T104" s="39">
        <f t="shared" si="70"/>
        <v>-5.3618711385701658</v>
      </c>
    </row>
    <row r="105" spans="1:20" ht="15" x14ac:dyDescent="0.25">
      <c r="A105">
        <v>1.67</v>
      </c>
      <c r="B105">
        <v>2.21</v>
      </c>
      <c r="C105" s="20">
        <f t="shared" si="71"/>
        <v>5.1291082992386272E-2</v>
      </c>
      <c r="D105" s="17">
        <f>IF(OR($A105="",$B105=""),"",A105*'MPTO_working_2-way'!$G104)</f>
        <v>1.755656108597285</v>
      </c>
      <c r="E105" s="22">
        <f>IF(OR($A105="",$B105=""),"",B105*'MPTO_working_2-way'!$G104)</f>
        <v>2.3233532934131738</v>
      </c>
      <c r="F105" s="17">
        <f>IF(OR($A105="",$B105=""),"",'MPTO_working_2-way'!D104)</f>
        <v>1.7447230954688349</v>
      </c>
      <c r="G105" s="22">
        <f>IF(OR($A105="",$B105=""),"",'MPTO_working_2-way'!E104)</f>
        <v>2.3427809693084076</v>
      </c>
      <c r="H105" s="17">
        <f>IF(OR($A105="",$B105=""),"",'OddsRatio_working_2-way'!M104)</f>
        <v>1.7441229792611315</v>
      </c>
      <c r="I105" s="17">
        <f>IF(OR($A105="",$B105=""),"",'OddsRatio_working_2-way'!N104)</f>
        <v>2.343863887919357</v>
      </c>
      <c r="J105" s="17">
        <f>IF('Log_working_2-way'!$D104="","",A105^('Log_working_2-way'!$D104))</f>
        <v>1.7391017137730014</v>
      </c>
      <c r="K105" s="22">
        <f>IF('Log_working_2-way'!$D104="","",B105^('Log_working_2-way'!$D104))</f>
        <v>2.3529937508783978</v>
      </c>
      <c r="L105" s="33">
        <f t="shared" si="72"/>
        <v>0.56958762886597936</v>
      </c>
      <c r="M105" s="33">
        <f t="shared" si="73"/>
        <v>0.43041237113402059</v>
      </c>
      <c r="N105" s="4">
        <v>100</v>
      </c>
      <c r="O105" s="4">
        <f t="shared" si="65"/>
        <v>40.119760479041922</v>
      </c>
      <c r="P105" s="4">
        <f t="shared" si="66"/>
        <v>54.751131221719454</v>
      </c>
      <c r="Q105" s="4">
        <f t="shared" si="67"/>
        <v>45.248868778280546</v>
      </c>
      <c r="R105" s="4">
        <f t="shared" si="68"/>
        <v>59.880239520958092</v>
      </c>
      <c r="S105" s="39">
        <f t="shared" si="69"/>
        <v>-5.1291082992386237</v>
      </c>
      <c r="T105" s="39">
        <f t="shared" si="70"/>
        <v>-5.1291082992386379</v>
      </c>
    </row>
    <row r="106" spans="1:20" ht="15" x14ac:dyDescent="0.25">
      <c r="A106">
        <v>1.61</v>
      </c>
      <c r="B106">
        <v>2.3199999999999998</v>
      </c>
      <c r="C106" s="20">
        <f t="shared" si="71"/>
        <v>5.2152495180980862E-2</v>
      </c>
      <c r="D106" s="17">
        <f>IF(OR($A106="",$B106=""),"",A106*'MPTO_working_2-way'!$G105)</f>
        <v>1.6939655172413792</v>
      </c>
      <c r="E106" s="22">
        <f>IF(OR($A106="",$B106=""),"",B106*'MPTO_working_2-way'!$G105)</f>
        <v>2.4409937888198754</v>
      </c>
      <c r="F106" s="17">
        <f>IF(OR($A106="",$B106=""),"",'MPTO_working_2-way'!D105)</f>
        <v>1.6805543057680195</v>
      </c>
      <c r="G106" s="22">
        <f>IF(OR($A106="",$B106=""),"",'MPTO_working_2-way'!E105)</f>
        <v>2.4693904535237334</v>
      </c>
      <c r="H106" s="17">
        <f>IF(OR($A106="",$B106=""),"",'OddsRatio_working_2-way'!M105)</f>
        <v>1.6797949780052894</v>
      </c>
      <c r="I106" s="17">
        <f>IF(OR($A106="",$B106=""),"",'OddsRatio_working_2-way'!N105)</f>
        <v>2.471031755683577</v>
      </c>
      <c r="J106" s="17">
        <f>IF('Log_working_2-way'!$D105="","",A106^('Log_working_2-way'!$D105))</f>
        <v>1.673633494050095</v>
      </c>
      <c r="K106" s="22">
        <f>IF('Log_working_2-way'!$D105="","",B106^('Log_working_2-way'!$D105))</f>
        <v>2.4844867555283741</v>
      </c>
      <c r="L106" s="33">
        <f t="shared" si="72"/>
        <v>0.5903307888040713</v>
      </c>
      <c r="M106" s="33">
        <f t="shared" si="73"/>
        <v>0.40966921119592881</v>
      </c>
      <c r="N106" s="4">
        <v>100</v>
      </c>
      <c r="O106" s="4">
        <f t="shared" si="65"/>
        <v>37.888198757763973</v>
      </c>
      <c r="P106" s="4">
        <f t="shared" si="66"/>
        <v>56.896551724137922</v>
      </c>
      <c r="Q106" s="4">
        <f t="shared" si="67"/>
        <v>43.103448275862071</v>
      </c>
      <c r="R106" s="4">
        <f t="shared" si="68"/>
        <v>62.11180124223602</v>
      </c>
      <c r="S106" s="39">
        <f t="shared" si="69"/>
        <v>-5.2152495180980978</v>
      </c>
      <c r="T106" s="39">
        <f t="shared" si="70"/>
        <v>-5.2152495180980978</v>
      </c>
    </row>
    <row r="107" spans="1:20" ht="15" x14ac:dyDescent="0.25">
      <c r="A107">
        <v>1.64</v>
      </c>
      <c r="B107">
        <v>2.2599999999999998</v>
      </c>
      <c r="C107" s="20">
        <f t="shared" si="71"/>
        <v>5.2233973667170197E-2</v>
      </c>
      <c r="D107" s="17">
        <f>IF(OR($A107="",$B107=""),"",A107*'MPTO_working_2-way'!$G106)</f>
        <v>1.7256637168141591</v>
      </c>
      <c r="E107" s="22">
        <f>IF(OR($A107="",$B107=""),"",B107*'MPTO_working_2-way'!$G106)</f>
        <v>2.3780487804878043</v>
      </c>
      <c r="F107" s="17">
        <f>IF(OR($A107="",$B107=""),"",'MPTO_working_2-way'!D106)</f>
        <v>1.7133875739644968</v>
      </c>
      <c r="G107" s="22">
        <f>IF(OR($A107="",$B107=""),"",'MPTO_working_2-way'!E106)</f>
        <v>2.4017625712804556</v>
      </c>
      <c r="H107" s="17">
        <f>IF(OR($A107="",$B107=""),"",'OddsRatio_working_2-way'!M106)</f>
        <v>1.7126966450997982</v>
      </c>
      <c r="I107" s="17">
        <f>IF(OR($A107="",$B107=""),"",'OddsRatio_working_2-way'!N106)</f>
        <v>2.4031215200402278</v>
      </c>
      <c r="J107" s="17">
        <f>IF('Log_working_2-way'!$D106="","",A107^('Log_working_2-way'!$D106))</f>
        <v>1.7070561902169741</v>
      </c>
      <c r="K107" s="22">
        <f>IF('Log_working_2-way'!$D106="","",B107^('Log_working_2-way'!$D106))</f>
        <v>2.41431475154904</v>
      </c>
      <c r="L107" s="33">
        <f t="shared" si="72"/>
        <v>0.57948717948717954</v>
      </c>
      <c r="M107" s="33">
        <f t="shared" si="73"/>
        <v>0.42051282051282063</v>
      </c>
      <c r="N107" s="4">
        <v>100</v>
      </c>
      <c r="O107" s="4">
        <f t="shared" si="65"/>
        <v>39.024390243902438</v>
      </c>
      <c r="P107" s="4">
        <f t="shared" si="66"/>
        <v>55.752212389380524</v>
      </c>
      <c r="Q107" s="4">
        <f t="shared" si="67"/>
        <v>44.247787610619469</v>
      </c>
      <c r="R107" s="4">
        <f t="shared" si="68"/>
        <v>60.975609756097562</v>
      </c>
      <c r="S107" s="39">
        <f t="shared" si="69"/>
        <v>-5.2233973667170304</v>
      </c>
      <c r="T107" s="39">
        <f t="shared" si="70"/>
        <v>-5.2233973667170375</v>
      </c>
    </row>
    <row r="108" spans="1:20" ht="15" x14ac:dyDescent="0.25">
      <c r="A108">
        <v>1.39</v>
      </c>
      <c r="B108">
        <v>2.94</v>
      </c>
      <c r="C108" s="20">
        <f t="shared" si="71"/>
        <v>5.9560514853423507E-2</v>
      </c>
      <c r="D108" s="17">
        <f>IF(OR($A108="",$B108=""),"",A108*'MPTO_working_2-way'!$G107)</f>
        <v>1.4727891156462585</v>
      </c>
      <c r="E108" s="22">
        <f>IF(OR($A108="",$B108=""),"",B108*'MPTO_working_2-way'!$G107)</f>
        <v>3.1151079136690649</v>
      </c>
      <c r="F108" s="17">
        <f>IF(OR($A108="",$B108=""),"",'MPTO_working_2-way'!D107)</f>
        <v>1.4500230635489479</v>
      </c>
      <c r="G108" s="22">
        <f>IF(OR($A108="",$B108=""),"",'MPTO_working_2-way'!E107)</f>
        <v>3.2221083339903815</v>
      </c>
      <c r="H108" s="17">
        <f>IF(OR($A108="",$B108=""),"",'OddsRatio_working_2-way'!M107)</f>
        <v>1.4483647263501573</v>
      </c>
      <c r="I108" s="17">
        <f>IF(OR($A108="",$B108=""),"",'OddsRatio_working_2-way'!N107)</f>
        <v>3.2303271003059124</v>
      </c>
      <c r="J108" s="17">
        <f>IF('Log_working_2-way'!$D107="","",A108^('Log_working_2-way'!$D107))</f>
        <v>1.4377934648714163</v>
      </c>
      <c r="K108" s="22">
        <f>IF('Log_working_2-way'!$D107="","",B108^('Log_working_2-way'!$D107))</f>
        <v>3.2841821091485066</v>
      </c>
      <c r="L108" s="33">
        <f t="shared" si="72"/>
        <v>0.67898383371824478</v>
      </c>
      <c r="M108" s="33">
        <f t="shared" si="73"/>
        <v>0.32101616628175517</v>
      </c>
      <c r="N108" s="4">
        <v>100</v>
      </c>
      <c r="O108" s="4">
        <f t="shared" si="65"/>
        <v>28.057553956834536</v>
      </c>
      <c r="P108" s="4">
        <f t="shared" si="66"/>
        <v>65.986394557823132</v>
      </c>
      <c r="Q108" s="4">
        <f t="shared" si="67"/>
        <v>34.013605442176868</v>
      </c>
      <c r="R108" s="4">
        <f t="shared" si="68"/>
        <v>71.942446043165475</v>
      </c>
      <c r="S108" s="39">
        <f t="shared" si="69"/>
        <v>-5.9560514853423321</v>
      </c>
      <c r="T108" s="39">
        <f t="shared" si="70"/>
        <v>-5.9560514853423427</v>
      </c>
    </row>
    <row r="109" spans="1:20" ht="15" x14ac:dyDescent="0.25">
      <c r="A109">
        <v>1.65</v>
      </c>
      <c r="B109">
        <v>2.25</v>
      </c>
      <c r="C109" s="20">
        <f t="shared" si="71"/>
        <v>5.0505050505050608E-2</v>
      </c>
      <c r="D109" s="17">
        <f>IF(OR($A109="",$B109=""),"",A109*'MPTO_working_2-way'!$G108)</f>
        <v>1.7333333333333334</v>
      </c>
      <c r="E109" s="22">
        <f>IF(OR($A109="",$B109=""),"",B109*'MPTO_working_2-way'!$G108)</f>
        <v>2.3636363636363638</v>
      </c>
      <c r="F109" s="17">
        <f>IF(OR($A109="",$B109=""),"",'MPTO_working_2-way'!D108)</f>
        <v>1.7217391304347827</v>
      </c>
      <c r="G109" s="22">
        <f>IF(OR($A109="",$B109=""),"",'MPTO_working_2-way'!E108)</f>
        <v>2.3855421686746991</v>
      </c>
      <c r="H109" s="17">
        <f>IF(OR($A109="",$B109=""),"",'OddsRatio_working_2-way'!M108)</f>
        <v>1.7211102550927979</v>
      </c>
      <c r="I109" s="17">
        <f>IF(OR($A109="",$B109=""),"",'OddsRatio_working_2-way'!N108)</f>
        <v>2.3867504905630734</v>
      </c>
      <c r="J109" s="17">
        <f>IF('Log_working_2-way'!$D108="","",A109^('Log_working_2-way'!$D108))</f>
        <v>1.7157888581421401</v>
      </c>
      <c r="K109" s="22">
        <f>IF('Log_working_2-way'!$D108="","",B109^('Log_working_2-way'!$D108))</f>
        <v>2.3970600249268958</v>
      </c>
      <c r="L109" s="33">
        <f t="shared" si="72"/>
        <v>0.57692307692307687</v>
      </c>
      <c r="M109" s="33">
        <f t="shared" si="73"/>
        <v>0.42307692307692307</v>
      </c>
      <c r="N109" s="4">
        <v>100</v>
      </c>
      <c r="O109" s="4">
        <f t="shared" si="65"/>
        <v>39.393939393939398</v>
      </c>
      <c r="P109" s="4">
        <f t="shared" si="66"/>
        <v>55.55555555555555</v>
      </c>
      <c r="Q109" s="4">
        <f t="shared" si="67"/>
        <v>44.444444444444443</v>
      </c>
      <c r="R109" s="4">
        <f t="shared" si="68"/>
        <v>60.606060606060609</v>
      </c>
      <c r="S109" s="39">
        <f t="shared" si="69"/>
        <v>-5.0505050505050448</v>
      </c>
      <c r="T109" s="39">
        <f t="shared" si="70"/>
        <v>-5.050505050505059</v>
      </c>
    </row>
    <row r="110" spans="1:20" ht="15" x14ac:dyDescent="0.25">
      <c r="A110">
        <v>1.83</v>
      </c>
      <c r="B110">
        <v>1.99</v>
      </c>
      <c r="C110" s="20">
        <f t="shared" si="71"/>
        <v>4.8960650245764237E-2</v>
      </c>
      <c r="D110" s="17">
        <f>IF(OR($A110="",$B110=""),"",A110*'MPTO_working_2-way'!$G109)</f>
        <v>1.9195979899497486</v>
      </c>
      <c r="E110" s="22">
        <f>IF(OR($A110="",$B110=""),"",B110*'MPTO_working_2-way'!$G109)</f>
        <v>2.0874316939890707</v>
      </c>
      <c r="F110" s="17">
        <f>IF(OR($A110="",$B110=""),"",'MPTO_working_2-way'!D109)</f>
        <v>1.9158271299681719</v>
      </c>
      <c r="G110" s="22">
        <f>IF(OR($A110="",$B110=""),"",'MPTO_working_2-way'!E109)</f>
        <v>2.0919091248528017</v>
      </c>
      <c r="H110" s="17">
        <f>IF(OR($A110="",$B110=""),"",'OddsRatio_working_2-way'!M109)</f>
        <v>1.9156330260447352</v>
      </c>
      <c r="I110" s="17">
        <f>IF(OR($A110="",$B110=""),"",'OddsRatio_working_2-way'!N109)</f>
        <v>2.092140597330467</v>
      </c>
      <c r="J110" s="17">
        <f>IF('Log_working_2-way'!$D109="","",A110^('Log_working_2-way'!$D109))</f>
        <v>1.913898227080558</v>
      </c>
      <c r="K110" s="22">
        <f>IF('Log_working_2-way'!$D109="","",B110^('Log_working_2-way'!$D109))</f>
        <v>2.0942137432454255</v>
      </c>
      <c r="L110" s="33">
        <f t="shared" si="72"/>
        <v>0.52094240837696337</v>
      </c>
      <c r="M110" s="33">
        <f t="shared" si="73"/>
        <v>0.47905759162303674</v>
      </c>
      <c r="N110" s="4">
        <v>100</v>
      </c>
      <c r="O110" s="4">
        <f t="shared" si="65"/>
        <v>45.355191256830594</v>
      </c>
      <c r="P110" s="4">
        <f t="shared" si="66"/>
        <v>49.748743718592962</v>
      </c>
      <c r="Q110" s="4">
        <f t="shared" si="67"/>
        <v>50.251256281407031</v>
      </c>
      <c r="R110" s="4">
        <f t="shared" si="68"/>
        <v>54.644808743169392</v>
      </c>
      <c r="S110" s="39">
        <f t="shared" si="69"/>
        <v>-4.896065024576437</v>
      </c>
      <c r="T110" s="39">
        <f t="shared" si="70"/>
        <v>-4.8960650245764299</v>
      </c>
    </row>
    <row r="111" spans="1:20" ht="15" x14ac:dyDescent="0.25">
      <c r="A111">
        <v>1.9</v>
      </c>
      <c r="B111">
        <v>1.99</v>
      </c>
      <c r="C111" s="20">
        <f t="shared" si="71"/>
        <v>2.8828352287754377E-2</v>
      </c>
      <c r="D111" s="17">
        <f>IF(OR($A111="",$B111=""),"",A111*'MPTO_working_2-way'!$G110)</f>
        <v>1.9547738693467331</v>
      </c>
      <c r="E111" s="22">
        <f>IF(OR($A111="",$B111=""),"",B111*'MPTO_working_2-way'!$G110)</f>
        <v>2.0473684210526311</v>
      </c>
      <c r="F111" s="17">
        <f>IF(OR($A111="",$B111=""),"",'MPTO_working_2-way'!D110)</f>
        <v>1.9535003874967702</v>
      </c>
      <c r="G111" s="22">
        <f>IF(OR($A111="",$B111=""),"",'MPTO_working_2-way'!E110)</f>
        <v>2.0487672717420748</v>
      </c>
      <c r="H111" s="17">
        <f>IF(OR($A111="",$B111=""),"",'OddsRatio_working_2-way'!M110)</f>
        <v>1.9534625892455926</v>
      </c>
      <c r="I111" s="17">
        <f>IF(OR($A111="",$B111=""),"",'OddsRatio_working_2-way'!N110)</f>
        <v>2.0488088481701512</v>
      </c>
      <c r="J111" s="17">
        <f>IF('Log_working_2-way'!$D110="","",A111^('Log_working_2-way'!$D110))</f>
        <v>1.9528856855785393</v>
      </c>
      <c r="K111" s="22">
        <f>IF('Log_working_2-way'!$D110="","",B111^('Log_working_2-way'!$D110))</f>
        <v>2.0494438264048878</v>
      </c>
      <c r="L111" s="33">
        <f t="shared" si="72"/>
        <v>0.51156812339331637</v>
      </c>
      <c r="M111" s="33">
        <f t="shared" si="73"/>
        <v>0.48843187660668391</v>
      </c>
      <c r="N111" s="4">
        <v>100</v>
      </c>
      <c r="O111" s="4">
        <f t="shared" si="65"/>
        <v>47.368421052631575</v>
      </c>
      <c r="P111" s="4">
        <f t="shared" si="66"/>
        <v>49.748743718592962</v>
      </c>
      <c r="Q111" s="4">
        <f t="shared" si="67"/>
        <v>50.251256281407031</v>
      </c>
      <c r="R111" s="4">
        <f t="shared" si="68"/>
        <v>52.631578947368418</v>
      </c>
      <c r="S111" s="39">
        <f t="shared" si="69"/>
        <v>-2.8828352287754555</v>
      </c>
      <c r="T111" s="39">
        <f t="shared" si="70"/>
        <v>-2.8828352287754555</v>
      </c>
    </row>
    <row r="112" spans="1:20" ht="15" x14ac:dyDescent="0.25">
      <c r="A112">
        <v>1.73</v>
      </c>
      <c r="B112">
        <v>2.1800000000000002</v>
      </c>
      <c r="C112" s="20">
        <f t="shared" si="71"/>
        <v>3.6750278411200155E-2</v>
      </c>
      <c r="D112" s="17">
        <f>IF(OR($A112="",$B112=""),"",A112*'MPTO_working_2-way'!$G111)</f>
        <v>1.7935779816513762</v>
      </c>
      <c r="E112" s="22">
        <f>IF(OR($A112="",$B112=""),"",B112*'MPTO_working_2-way'!$G111)</f>
        <v>2.2601156069364166</v>
      </c>
      <c r="F112" s="17">
        <f>IF(OR($A112="",$B112=""),"",'MPTO_working_2-way'!D111)</f>
        <v>1.7868005874828257</v>
      </c>
      <c r="G112" s="22">
        <f>IF(OR($A112="",$B112=""),"",'MPTO_working_2-way'!E111)</f>
        <v>2.2709700728608424</v>
      </c>
      <c r="H112" s="17">
        <f>IF(OR($A112="",$B112=""),"",'OddsRatio_working_2-way'!M111)</f>
        <v>1.786539298316753</v>
      </c>
      <c r="I112" s="17">
        <f>IF(OR($A112="",$B112=""),"",'OddsRatio_working_2-way'!N111)</f>
        <v>2.2713922904298198</v>
      </c>
      <c r="J112" s="17">
        <f>IF('Log_working_2-way'!$D111="","",A112^('Log_working_2-way'!$D111))</f>
        <v>1.7834563404262846</v>
      </c>
      <c r="K112" s="22">
        <f>IF('Log_working_2-way'!$D111="","",B112^('Log_working_2-way'!$D111))</f>
        <v>2.2763953119018545</v>
      </c>
      <c r="L112" s="33">
        <f t="shared" si="72"/>
        <v>0.55754475703324813</v>
      </c>
      <c r="M112" s="33">
        <f t="shared" si="73"/>
        <v>0.44245524296675187</v>
      </c>
      <c r="N112" s="4">
        <v>100</v>
      </c>
      <c r="O112" s="4">
        <f t="shared" si="65"/>
        <v>42.196531791907518</v>
      </c>
      <c r="P112" s="4">
        <f t="shared" si="66"/>
        <v>54.128440366972484</v>
      </c>
      <c r="Q112" s="4">
        <f t="shared" si="67"/>
        <v>45.871559633027523</v>
      </c>
      <c r="R112" s="4">
        <f t="shared" si="68"/>
        <v>57.80346820809249</v>
      </c>
      <c r="S112" s="39">
        <f t="shared" si="69"/>
        <v>-3.6750278411200057</v>
      </c>
      <c r="T112" s="39">
        <f t="shared" si="70"/>
        <v>-3.6750278411200057</v>
      </c>
    </row>
    <row r="113" spans="1:20" ht="15" x14ac:dyDescent="0.25">
      <c r="A113">
        <v>2.15</v>
      </c>
      <c r="B113">
        <v>1.75</v>
      </c>
      <c r="C113" s="20">
        <f t="shared" si="71"/>
        <v>3.6544850498338777E-2</v>
      </c>
      <c r="D113" s="17">
        <f>IF(OR($A113="",$B113=""),"",A113*'MPTO_working_2-way'!$G112)</f>
        <v>2.2285714285714282</v>
      </c>
      <c r="E113" s="22">
        <f>IF(OR($A113="",$B113=""),"",B113*'MPTO_working_2-way'!$G112)</f>
        <v>1.8139534883720929</v>
      </c>
      <c r="F113" s="17">
        <f>IF(OR($A113="",$B113=""),"",'MPTO_working_2-way'!D112)</f>
        <v>2.2379182156133823</v>
      </c>
      <c r="G113" s="22">
        <f>IF(OR($A113="",$B113=""),"",'MPTO_working_2-way'!E112)</f>
        <v>1.8078078078078077</v>
      </c>
      <c r="H113" s="17">
        <f>IF(OR($A113="",$B113=""),"",'OddsRatio_working_2-way'!M112)</f>
        <v>2.2382783747337802</v>
      </c>
      <c r="I113" s="17">
        <f>IF(OR($A113="",$B113=""),"",'OddsRatio_working_2-way'!N112)</f>
        <v>1.8075728530872484</v>
      </c>
      <c r="J113" s="17">
        <f>IF('Log_working_2-way'!$D112="","",A113^('Log_working_2-way'!$D112))</f>
        <v>2.2425796542182517</v>
      </c>
      <c r="K113" s="22">
        <f>IF('Log_working_2-way'!$D112="","",B113^('Log_working_2-way'!$D112))</f>
        <v>1.8047773811563292</v>
      </c>
      <c r="L113" s="33">
        <f t="shared" si="72"/>
        <v>0.44871794871794879</v>
      </c>
      <c r="M113" s="33">
        <f t="shared" si="73"/>
        <v>0.55128205128205132</v>
      </c>
      <c r="N113" s="4">
        <v>100</v>
      </c>
      <c r="O113" s="4">
        <f t="shared" si="65"/>
        <v>53.488372093023258</v>
      </c>
      <c r="P113" s="4">
        <f t="shared" si="66"/>
        <v>42.857142857142854</v>
      </c>
      <c r="Q113" s="4">
        <f t="shared" si="67"/>
        <v>57.142857142857139</v>
      </c>
      <c r="R113" s="4">
        <f t="shared" si="68"/>
        <v>46.511627906976742</v>
      </c>
      <c r="S113" s="39">
        <f t="shared" si="69"/>
        <v>-3.6544850498338803</v>
      </c>
      <c r="T113" s="39">
        <f t="shared" si="70"/>
        <v>-3.6544850498338874</v>
      </c>
    </row>
    <row r="114" spans="1:20" ht="15" x14ac:dyDescent="0.25">
      <c r="A114">
        <v>2.06</v>
      </c>
      <c r="B114">
        <v>1.84</v>
      </c>
      <c r="C114" s="20">
        <f t="shared" si="71"/>
        <v>2.891515407344869E-2</v>
      </c>
      <c r="D114" s="17">
        <f>IF(OR($A114="",$B114=""),"",A114*'MPTO_working_2-way'!$G113)</f>
        <v>2.1195652173913042</v>
      </c>
      <c r="E114" s="22">
        <f>IF(OR($A114="",$B114=""),"",B114*'MPTO_working_2-way'!$G113)</f>
        <v>1.8932038834951457</v>
      </c>
      <c r="F114" s="17">
        <f>IF(OR($A114="",$B114=""),"",'MPTO_working_2-way'!D113)</f>
        <v>2.1232354918216445</v>
      </c>
      <c r="G114" s="22">
        <f>IF(OR($A114="",$B114=""),"",'MPTO_working_2-way'!E113)</f>
        <v>1.8902852583283463</v>
      </c>
      <c r="H114" s="17">
        <f>IF(OR($A114="",$B114=""),"",'OddsRatio_working_2-way'!M113)</f>
        <v>2.123345344008138</v>
      </c>
      <c r="I114" s="17">
        <f>IF(OR($A114="",$B114=""),"",'OddsRatio_working_2-way'!N113)</f>
        <v>1.8901981971385247</v>
      </c>
      <c r="J114" s="17">
        <f>IF('Log_working_2-way'!$D113="","",A114^('Log_working_2-way'!$D113))</f>
        <v>2.1250149218724146</v>
      </c>
      <c r="K114" s="22">
        <f>IF('Log_working_2-way'!$D113="","",B114^('Log_working_2-way'!$D113))</f>
        <v>1.8888770989238437</v>
      </c>
      <c r="L114" s="33">
        <f t="shared" si="72"/>
        <v>0.47179487179487184</v>
      </c>
      <c r="M114" s="33">
        <f t="shared" si="73"/>
        <v>0.52820512820512822</v>
      </c>
      <c r="N114" s="4">
        <v>100</v>
      </c>
      <c r="O114" s="4">
        <f t="shared" si="65"/>
        <v>51.456310679611654</v>
      </c>
      <c r="P114" s="4">
        <f t="shared" si="66"/>
        <v>45.652173913043477</v>
      </c>
      <c r="Q114" s="4">
        <f t="shared" si="67"/>
        <v>54.347826086956516</v>
      </c>
      <c r="R114" s="4">
        <f t="shared" si="68"/>
        <v>48.543689320388353</v>
      </c>
      <c r="S114" s="39">
        <f t="shared" si="69"/>
        <v>-2.8915154073448619</v>
      </c>
      <c r="T114" s="39">
        <f t="shared" si="70"/>
        <v>-2.8915154073448761</v>
      </c>
    </row>
    <row r="115" spans="1:20" ht="15" x14ac:dyDescent="0.25">
      <c r="A115">
        <v>2.38</v>
      </c>
      <c r="B115">
        <v>1.63</v>
      </c>
      <c r="C115" s="20">
        <f t="shared" si="71"/>
        <v>3.3664999742228252E-2</v>
      </c>
      <c r="D115" s="17">
        <f>IF(OR($A115="",$B115=""),"",A115*'MPTO_working_2-way'!$G114)</f>
        <v>2.4601226993865031</v>
      </c>
      <c r="E115" s="22">
        <f>IF(OR($A115="",$B115=""),"",B115*'MPTO_working_2-way'!$G114)</f>
        <v>1.6848739495798319</v>
      </c>
      <c r="F115" s="17">
        <f>IF(OR($A115="",$B115=""),"",'MPTO_working_2-way'!D114)</f>
        <v>2.4793251102447753</v>
      </c>
      <c r="G115" s="22">
        <f>IF(OR($A115="",$B115=""),"",'MPTO_working_2-way'!E114)</f>
        <v>1.6759839288028686</v>
      </c>
      <c r="H115" s="17">
        <f>IF(OR($A115="",$B115=""),"",'OddsRatio_working_2-way'!M114)</f>
        <v>2.4800257398019103</v>
      </c>
      <c r="I115" s="17">
        <f>IF(OR($A115="",$B115=""),"",'OddsRatio_working_2-way'!N114)</f>
        <v>1.6756639246921761</v>
      </c>
      <c r="J115" s="17">
        <f>IF('Log_working_2-way'!$D114="","",A115^('Log_working_2-way'!$D114))</f>
        <v>2.4889275111820632</v>
      </c>
      <c r="K115" s="22">
        <f>IF('Log_working_2-way'!$D114="","",B115^('Log_working_2-way'!$D114))</f>
        <v>1.6716243688761041</v>
      </c>
      <c r="L115" s="33">
        <f t="shared" si="72"/>
        <v>0.40648379052369077</v>
      </c>
      <c r="M115" s="33">
        <f t="shared" si="73"/>
        <v>0.59351620947630923</v>
      </c>
      <c r="N115" s="4">
        <v>100</v>
      </c>
      <c r="O115" s="4">
        <f t="shared" si="65"/>
        <v>57.983193277310924</v>
      </c>
      <c r="P115" s="4">
        <f t="shared" si="66"/>
        <v>38.650306748466257</v>
      </c>
      <c r="Q115" s="4">
        <f t="shared" si="67"/>
        <v>61.349693251533743</v>
      </c>
      <c r="R115" s="4">
        <f t="shared" si="68"/>
        <v>42.016806722689076</v>
      </c>
      <c r="S115" s="39">
        <f t="shared" si="69"/>
        <v>-3.366499974222819</v>
      </c>
      <c r="T115" s="39">
        <f t="shared" si="70"/>
        <v>-3.366499974222819</v>
      </c>
    </row>
    <row r="116" spans="1:20" ht="15" x14ac:dyDescent="0.25">
      <c r="A116">
        <v>1.88</v>
      </c>
      <c r="B116">
        <v>2.0299999999999998</v>
      </c>
      <c r="C116" s="20">
        <f t="shared" si="71"/>
        <v>2.4525731055444977E-2</v>
      </c>
      <c r="D116" s="17">
        <f>IF(OR($A116="",$B116=""),"",A116*'MPTO_working_2-way'!$G115)</f>
        <v>1.9261083743842364</v>
      </c>
      <c r="E116" s="22">
        <f>IF(OR($A116="",$B116=""),"",B116*'MPTO_working_2-way'!$G115)</f>
        <v>2.0797872340425529</v>
      </c>
      <c r="F116" s="17">
        <f>IF(OR($A116="",$B116=""),"",'MPTO_working_2-way'!D115)</f>
        <v>1.9243646631706333</v>
      </c>
      <c r="G116" s="22">
        <f>IF(OR($A116="",$B116=""),"",'MPTO_working_2-way'!E115)</f>
        <v>2.0818241326641935</v>
      </c>
      <c r="H116" s="17">
        <f>IF(OR($A116="",$B116=""),"",'OddsRatio_working_2-way'!M115)</f>
        <v>1.9243207949834495</v>
      </c>
      <c r="I116" s="17">
        <f>IF(OR($A116="",$B116=""),"",'OddsRatio_working_2-way'!N115)</f>
        <v>2.081875475946537</v>
      </c>
      <c r="J116" s="17">
        <f>IF('Log_working_2-way'!$D115="","",A116^('Log_working_2-way'!$D115))</f>
        <v>1.9235339030630429</v>
      </c>
      <c r="K116" s="22">
        <f>IF('Log_working_2-way'!$D115="","",B116^('Log_working_2-way'!$D115))</f>
        <v>2.0827972819225606</v>
      </c>
      <c r="L116" s="33">
        <f t="shared" si="72"/>
        <v>0.51918158567774941</v>
      </c>
      <c r="M116" s="33">
        <f t="shared" si="73"/>
        <v>0.4808184143222507</v>
      </c>
      <c r="N116" s="4">
        <v>100</v>
      </c>
      <c r="O116" s="4">
        <f t="shared" si="65"/>
        <v>46.808510638297875</v>
      </c>
      <c r="P116" s="4">
        <f t="shared" si="66"/>
        <v>50.73891625615763</v>
      </c>
      <c r="Q116" s="4">
        <f t="shared" si="67"/>
        <v>49.26108374384237</v>
      </c>
      <c r="R116" s="4">
        <f t="shared" si="68"/>
        <v>53.191489361702125</v>
      </c>
      <c r="S116" s="39">
        <f t="shared" si="69"/>
        <v>-2.452573105544495</v>
      </c>
      <c r="T116" s="39">
        <f t="shared" si="70"/>
        <v>-2.452573105544495</v>
      </c>
    </row>
    <row r="117" spans="1:20" ht="15" x14ac:dyDescent="0.25">
      <c r="A117">
        <v>1.85</v>
      </c>
      <c r="B117">
        <v>2.0299999999999998</v>
      </c>
      <c r="C117" s="20">
        <f t="shared" si="71"/>
        <v>3.315137797896428E-2</v>
      </c>
      <c r="D117" s="17">
        <f>IF(OR($A117="",$B117=""),"",A117*'MPTO_working_2-way'!$G116)</f>
        <v>1.9113300492610841</v>
      </c>
      <c r="E117" s="22">
        <f>IF(OR($A117="",$B117=""),"",B117*'MPTO_working_2-way'!$G116)</f>
        <v>2.0972972972972972</v>
      </c>
      <c r="F117" s="17">
        <f>IF(OR($A117="",$B117=""),"",'MPTO_working_2-way'!D116)</f>
        <v>1.9085249650616189</v>
      </c>
      <c r="G117" s="22">
        <f>IF(OR($A117="",$B117=""),"",'MPTO_working_2-way'!E116)</f>
        <v>2.1006852188505105</v>
      </c>
      <c r="H117" s="17">
        <f>IF(OR($A117="",$B117=""),"",'OddsRatio_working_2-way'!M116)</f>
        <v>1.9084287085108012</v>
      </c>
      <c r="I117" s="17">
        <f>IF(OR($A117="",$B117=""),"",'OddsRatio_working_2-way'!N116)</f>
        <v>2.1008018467836762</v>
      </c>
      <c r="J117" s="17">
        <f>IF('Log_working_2-way'!$D116="","",A117^('Log_working_2-way'!$D116))</f>
        <v>1.9071545307970494</v>
      </c>
      <c r="K117" s="22">
        <f>IF('Log_working_2-way'!$D116="","",B117^('Log_working_2-way'!$D116))</f>
        <v>2.1023480190539692</v>
      </c>
      <c r="L117" s="33">
        <f t="shared" si="72"/>
        <v>0.52319587628865971</v>
      </c>
      <c r="M117" s="33">
        <f t="shared" si="73"/>
        <v>0.47680412371134023</v>
      </c>
      <c r="N117" s="4">
        <v>100</v>
      </c>
      <c r="O117" s="4">
        <f t="shared" si="65"/>
        <v>45.945945945945937</v>
      </c>
      <c r="P117" s="4">
        <f t="shared" si="66"/>
        <v>50.73891625615763</v>
      </c>
      <c r="Q117" s="4">
        <f t="shared" si="67"/>
        <v>49.26108374384237</v>
      </c>
      <c r="R117" s="4">
        <f t="shared" si="68"/>
        <v>54.054054054054049</v>
      </c>
      <c r="S117" s="39">
        <f t="shared" si="69"/>
        <v>-3.3151377978964334</v>
      </c>
      <c r="T117" s="39">
        <f t="shared" si="70"/>
        <v>-3.3151377978964192</v>
      </c>
    </row>
    <row r="118" spans="1:20" ht="15" x14ac:dyDescent="0.25">
      <c r="A118">
        <v>2.17</v>
      </c>
      <c r="B118">
        <v>1.73</v>
      </c>
      <c r="C118" s="20">
        <f t="shared" si="71"/>
        <v>3.8864175168482618E-2</v>
      </c>
      <c r="D118" s="17">
        <f>IF(OR($A118="",$B118=""),"",A118*'MPTO_working_2-way'!$G117)</f>
        <v>2.254335260115607</v>
      </c>
      <c r="E118" s="22">
        <f>IF(OR($A118="",$B118=""),"",B118*'MPTO_working_2-way'!$G117)</f>
        <v>1.7972350230414749</v>
      </c>
      <c r="F118" s="17">
        <f>IF(OR($A118="",$B118=""),"",'MPTO_working_2-way'!D117)</f>
        <v>2.2655321203343295</v>
      </c>
      <c r="G118" s="22">
        <f>IF(OR($A118="",$B118=""),"",'MPTO_working_2-way'!E117)</f>
        <v>1.7901814453637255</v>
      </c>
      <c r="H118" s="17">
        <f>IF(OR($A118="",$B118=""),"",'OddsRatio_working_2-way'!M117)</f>
        <v>2.2659935726643319</v>
      </c>
      <c r="I118" s="17">
        <f>IF(OR($A118="",$B118=""),"",'OddsRatio_working_2-way'!N117)</f>
        <v>1.789893425679455</v>
      </c>
      <c r="J118" s="17">
        <f>IF('Log_working_2-way'!$D117="","",A118^('Log_working_2-way'!$D117))</f>
        <v>2.2711647318744981</v>
      </c>
      <c r="K118" s="22">
        <f>IF('Log_working_2-way'!$D117="","",B118^('Log_working_2-way'!$D117))</f>
        <v>1.7866801012683895</v>
      </c>
      <c r="L118" s="33">
        <f t="shared" si="72"/>
        <v>0.44358974358974357</v>
      </c>
      <c r="M118" s="33">
        <f t="shared" si="73"/>
        <v>0.55641025641025632</v>
      </c>
      <c r="N118" s="4">
        <v>100</v>
      </c>
      <c r="O118" s="4">
        <f t="shared" si="65"/>
        <v>53.917050691244242</v>
      </c>
      <c r="P118" s="4">
        <f t="shared" si="66"/>
        <v>42.196531791907518</v>
      </c>
      <c r="Q118" s="4">
        <f t="shared" si="67"/>
        <v>57.80346820809249</v>
      </c>
      <c r="R118" s="4">
        <f t="shared" si="68"/>
        <v>46.082949308755758</v>
      </c>
      <c r="S118" s="39">
        <f t="shared" si="69"/>
        <v>-3.8864175168482475</v>
      </c>
      <c r="T118" s="39">
        <f t="shared" si="70"/>
        <v>-3.8864175168482404</v>
      </c>
    </row>
    <row r="119" spans="1:20" ht="15" x14ac:dyDescent="0.25">
      <c r="A119">
        <v>1.57</v>
      </c>
      <c r="B119">
        <v>2.5299999999999998</v>
      </c>
      <c r="C119" s="20">
        <f t="shared" si="71"/>
        <v>3.2199592155283119E-2</v>
      </c>
      <c r="D119" s="17">
        <f>IF(OR($A119="",$B119=""),"",A119*'MPTO_working_2-way'!$G118)</f>
        <v>1.6205533596837947</v>
      </c>
      <c r="E119" s="22">
        <f>IF(OR($A119="",$B119=""),"",B119*'MPTO_working_2-way'!$G118)</f>
        <v>2.6114649681528661</v>
      </c>
      <c r="F119" s="17">
        <f>IF(OR($A119="",$B119=""),"",'MPTO_working_2-way'!D118)</f>
        <v>1.6107134891831068</v>
      </c>
      <c r="G119" s="22">
        <f>IF(OR($A119="",$B119=""),"",'MPTO_working_2-way'!E118)</f>
        <v>2.6374290362205768</v>
      </c>
      <c r="H119" s="17">
        <f>IF(OR($A119="",$B119=""),"",'OddsRatio_working_2-way'!M118)</f>
        <v>1.610367937893074</v>
      </c>
      <c r="I119" s="17">
        <f>IF(OR($A119="",$B119=""),"",'OddsRatio_working_2-way'!N118)</f>
        <v>2.6383560438182503</v>
      </c>
      <c r="J119" s="17">
        <f>IF('Log_working_2-way'!$D118="","",A119^('Log_working_2-way'!$D118))</f>
        <v>1.6058919161709591</v>
      </c>
      <c r="K119" s="22">
        <f>IF('Log_working_2-way'!$D118="","",B119^('Log_working_2-way'!$D118))</f>
        <v>2.6504593860891874</v>
      </c>
      <c r="L119" s="33">
        <f t="shared" si="72"/>
        <v>0.6170731707317072</v>
      </c>
      <c r="M119" s="33">
        <f t="shared" si="73"/>
        <v>0.38292682926829269</v>
      </c>
      <c r="N119" s="4">
        <v>100</v>
      </c>
      <c r="O119" s="4">
        <f t="shared" si="65"/>
        <v>36.30573248407643</v>
      </c>
      <c r="P119" s="4">
        <f t="shared" si="66"/>
        <v>60.474308300395251</v>
      </c>
      <c r="Q119" s="4">
        <f t="shared" si="67"/>
        <v>39.525691699604749</v>
      </c>
      <c r="R119" s="4">
        <f t="shared" si="68"/>
        <v>63.694267515923563</v>
      </c>
      <c r="S119" s="39">
        <f t="shared" si="69"/>
        <v>-3.2199592155283199</v>
      </c>
      <c r="T119" s="39">
        <f t="shared" si="70"/>
        <v>-3.2199592155283128</v>
      </c>
    </row>
    <row r="120" spans="1:20" ht="15" x14ac:dyDescent="0.25">
      <c r="A120">
        <v>3</v>
      </c>
      <c r="B120">
        <v>1.41</v>
      </c>
      <c r="C120" s="20">
        <f t="shared" si="71"/>
        <v>4.2553191489361764E-2</v>
      </c>
      <c r="D120" s="17">
        <f>IF(OR($A120="",$B120=""),"",A120*'MPTO_working_2-way'!$G119)</f>
        <v>3.1276595744680851</v>
      </c>
      <c r="E120" s="22">
        <f>IF(OR($A120="",$B120=""),"",B120*'MPTO_working_2-way'!$G119)</f>
        <v>1.47</v>
      </c>
      <c r="F120" s="17">
        <f>IF(OR($A120="",$B120=""),"",'MPTO_working_2-way'!D119)</f>
        <v>3.204545454545455</v>
      </c>
      <c r="G120" s="22">
        <f>IF(OR($A120="",$B120=""),"",'MPTO_working_2-way'!E119)</f>
        <v>1.4536082474226804</v>
      </c>
      <c r="H120" s="17">
        <f>IF(OR($A120="",$B120=""),"",'OddsRatio_working_2-way'!M119)</f>
        <v>3.2086305214969308</v>
      </c>
      <c r="I120" s="17">
        <f>IF(OR($A120="",$B120=""),"",'OddsRatio_working_2-way'!N119)</f>
        <v>1.4527692569068709</v>
      </c>
      <c r="J120" s="17">
        <f>IF('Log_working_2-way'!$D119="","",A120^('Log_working_2-way'!$D119))</f>
        <v>3.2461490519694061</v>
      </c>
      <c r="K120" s="22">
        <f>IF('Log_working_2-way'!$D119="","",B120^('Log_working_2-way'!$D119))</f>
        <v>1.4452064296982161</v>
      </c>
      <c r="L120" s="33">
        <f t="shared" si="72"/>
        <v>0.31972789115646261</v>
      </c>
      <c r="M120" s="33">
        <f t="shared" si="73"/>
        <v>0.68027210884353739</v>
      </c>
      <c r="N120" s="4">
        <v>100</v>
      </c>
      <c r="O120" s="4">
        <f t="shared" si="65"/>
        <v>66.666666666666657</v>
      </c>
      <c r="P120" s="4">
        <f t="shared" si="66"/>
        <v>29.078014184397166</v>
      </c>
      <c r="Q120" s="4">
        <f t="shared" si="67"/>
        <v>70.921985815602838</v>
      </c>
      <c r="R120" s="4">
        <f t="shared" si="68"/>
        <v>33.333333333333329</v>
      </c>
      <c r="S120" s="39">
        <f t="shared" si="69"/>
        <v>-4.2553191489361808</v>
      </c>
      <c r="T120" s="39">
        <f t="shared" si="70"/>
        <v>-4.255319148936163</v>
      </c>
    </row>
    <row r="121" spans="1:20" ht="15" x14ac:dyDescent="0.25">
      <c r="A121">
        <v>2.6</v>
      </c>
      <c r="B121">
        <v>1.53</v>
      </c>
      <c r="C121" s="20">
        <f t="shared" si="71"/>
        <v>3.8210155857214545E-2</v>
      </c>
      <c r="D121" s="17">
        <f>IF(OR($A121="",$B121=""),"",A121*'MPTO_working_2-way'!$G120)</f>
        <v>2.6993464052287579</v>
      </c>
      <c r="E121" s="22">
        <f>IF(OR($A121="",$B121=""),"",B121*'MPTO_working_2-way'!$G120)</f>
        <v>1.5884615384615384</v>
      </c>
      <c r="F121" s="17">
        <f>IF(OR($A121="",$B121=""),"",'MPTO_working_2-way'!D120)</f>
        <v>2.7359009628610726</v>
      </c>
      <c r="G121" s="22">
        <f>IF(OR($A121="",$B121=""),"",'MPTO_working_2-way'!E120)</f>
        <v>1.5760697305863707</v>
      </c>
      <c r="H121" s="17">
        <f>IF(OR($A121="",$B121=""),"",'OddsRatio_working_2-way'!M120)</f>
        <v>2.7374889710522772</v>
      </c>
      <c r="I121" s="17">
        <f>IF(OR($A121="",$B121=""),"",'OddsRatio_working_2-way'!N120)</f>
        <v>1.575543221661067</v>
      </c>
      <c r="J121" s="17">
        <f>IF('Log_working_2-way'!$D120="","",A121^('Log_working_2-way'!$D120))</f>
        <v>2.7547522658238996</v>
      </c>
      <c r="K121" s="22">
        <f>IF('Log_working_2-way'!$D120="","",B121^('Log_working_2-way'!$D120))</f>
        <v>1.5698810136769392</v>
      </c>
      <c r="L121" s="33">
        <f t="shared" si="72"/>
        <v>0.37046004842615016</v>
      </c>
      <c r="M121" s="33">
        <f t="shared" si="73"/>
        <v>0.6295399515738499</v>
      </c>
      <c r="N121" s="4">
        <v>100</v>
      </c>
      <c r="O121" s="4">
        <f t="shared" si="65"/>
        <v>61.538461538461533</v>
      </c>
      <c r="P121" s="4">
        <f t="shared" si="66"/>
        <v>34.640522875816991</v>
      </c>
      <c r="Q121" s="4">
        <f t="shared" si="67"/>
        <v>65.359477124183002</v>
      </c>
      <c r="R121" s="4">
        <f t="shared" si="68"/>
        <v>38.46153846153846</v>
      </c>
      <c r="S121" s="39">
        <f t="shared" si="69"/>
        <v>-3.8210155857214687</v>
      </c>
      <c r="T121" s="39">
        <f t="shared" si="70"/>
        <v>-3.8210155857214687</v>
      </c>
    </row>
    <row r="122" spans="1:20" ht="15" x14ac:dyDescent="0.25">
      <c r="A122">
        <v>2.86</v>
      </c>
      <c r="B122">
        <v>1.45</v>
      </c>
      <c r="C122" s="20">
        <f t="shared" si="71"/>
        <v>3.9305522064142728E-2</v>
      </c>
      <c r="D122" s="17">
        <f>IF(OR($A122="",$B122=""),"",A122*'MPTO_working_2-way'!$G121)</f>
        <v>2.9724137931034482</v>
      </c>
      <c r="E122" s="22">
        <f>IF(OR($A122="",$B122=""),"",B122*'MPTO_working_2-way'!$G121)</f>
        <v>1.5069930069930069</v>
      </c>
      <c r="F122" s="17">
        <f>IF(OR($A122="",$B122=""),"",'MPTO_working_2-way'!D121)</f>
        <v>3.0303251735476797</v>
      </c>
      <c r="G122" s="22">
        <f>IF(OR($A122="",$B122=""),"",'MPTO_working_2-way'!E121)</f>
        <v>1.4925319416951592</v>
      </c>
      <c r="H122" s="17">
        <f>IF(OR($A122="",$B122=""),"",'OddsRatio_working_2-way'!M121)</f>
        <v>3.0330600909302539</v>
      </c>
      <c r="I122" s="17">
        <f>IF(OR($A122="",$B122=""),"",'OddsRatio_working_2-way'!N121)</f>
        <v>1.4918693768379645</v>
      </c>
      <c r="J122" s="17">
        <f>IF('Log_working_2-way'!$D121="","",A122^('Log_working_2-way'!$D121))</f>
        <v>3.0608931805854613</v>
      </c>
      <c r="K122" s="22">
        <f>IF('Log_working_2-way'!$D121="","",B122^('Log_working_2-way'!$D121))</f>
        <v>1.4852265073316331</v>
      </c>
      <c r="L122" s="33">
        <f t="shared" si="72"/>
        <v>0.33642691415313225</v>
      </c>
      <c r="M122" s="33">
        <f t="shared" si="73"/>
        <v>0.66357308584686781</v>
      </c>
      <c r="N122" s="4">
        <v>100</v>
      </c>
      <c r="O122" s="4">
        <f t="shared" ref="O122:O185" si="74">(1/A122)*((N122*A122)-N122)</f>
        <v>65.03496503496504</v>
      </c>
      <c r="P122" s="4">
        <f t="shared" ref="P122:P185" si="75">(1/B122)*((N122*B122)-N122)</f>
        <v>31.03448275862069</v>
      </c>
      <c r="Q122" s="4">
        <f t="shared" ref="Q122:Q185" si="76">(1/B122)*N122</f>
        <v>68.965517241379317</v>
      </c>
      <c r="R122" s="4">
        <f t="shared" ref="R122:R185" si="77">(1/A122)*N122</f>
        <v>34.965034965034967</v>
      </c>
      <c r="S122" s="39">
        <f t="shared" ref="S122:S185" si="78">O122-Q122</f>
        <v>-3.9305522064142764</v>
      </c>
      <c r="T122" s="39">
        <f t="shared" ref="T122:T185" si="79">P122-R122</f>
        <v>-3.9305522064142764</v>
      </c>
    </row>
    <row r="123" spans="1:20" ht="15" x14ac:dyDescent="0.25">
      <c r="A123">
        <v>2.33</v>
      </c>
      <c r="B123">
        <v>1.64</v>
      </c>
      <c r="C123" s="20">
        <f t="shared" si="71"/>
        <v>3.8940646917198674E-2</v>
      </c>
      <c r="D123" s="17">
        <f>IF(OR($A123="",$B123=""),"",A123*'MPTO_working_2-way'!$G122)</f>
        <v>2.4207317073170729</v>
      </c>
      <c r="E123" s="22">
        <f>IF(OR($A123="",$B123=""),"",B123*'MPTO_working_2-way'!$G122)</f>
        <v>1.7038626609442058</v>
      </c>
      <c r="F123" s="17">
        <f>IF(OR($A123="",$B123=""),"",'MPTO_working_2-way'!D122)</f>
        <v>2.4407256004087885</v>
      </c>
      <c r="G123" s="22">
        <f>IF(OR($A123="",$B123=""),"",'MPTO_working_2-way'!E122)</f>
        <v>1.6940946976414255</v>
      </c>
      <c r="H123" s="17">
        <f>IF(OR($A123="",$B123=""),"",'OddsRatio_working_2-way'!M122)</f>
        <v>2.4415703243338491</v>
      </c>
      <c r="I123" s="17">
        <f>IF(OR($A123="",$B123=""),"",'OddsRatio_working_2-way'!N122)</f>
        <v>1.6936879756192957</v>
      </c>
      <c r="J123" s="17">
        <f>IF('Log_working_2-way'!$D122="","",A123^('Log_working_2-way'!$D122))</f>
        <v>2.4508803157494472</v>
      </c>
      <c r="K123" s="22">
        <f>IF('Log_working_2-way'!$D122="","",B123^('Log_working_2-way'!$D122))</f>
        <v>1.6892367269337625</v>
      </c>
      <c r="L123" s="33">
        <f t="shared" si="72"/>
        <v>0.41309823677581869</v>
      </c>
      <c r="M123" s="33">
        <f t="shared" si="73"/>
        <v>0.58690176322418142</v>
      </c>
      <c r="N123" s="4">
        <v>100</v>
      </c>
      <c r="O123" s="4">
        <f t="shared" si="74"/>
        <v>57.081545064377686</v>
      </c>
      <c r="P123" s="4">
        <f t="shared" si="75"/>
        <v>39.024390243902438</v>
      </c>
      <c r="Q123" s="4">
        <f t="shared" si="76"/>
        <v>60.975609756097562</v>
      </c>
      <c r="R123" s="4">
        <f t="shared" si="77"/>
        <v>42.918454935622321</v>
      </c>
      <c r="S123" s="39">
        <f t="shared" si="78"/>
        <v>-3.8940646917198762</v>
      </c>
      <c r="T123" s="39">
        <f t="shared" si="79"/>
        <v>-3.8940646917198833</v>
      </c>
    </row>
    <row r="124" spans="1:20" ht="15" x14ac:dyDescent="0.25">
      <c r="A124">
        <v>1.74</v>
      </c>
      <c r="B124">
        <v>2.13</v>
      </c>
      <c r="C124" s="20">
        <f t="shared" si="71"/>
        <v>4.4196211753278369E-2</v>
      </c>
      <c r="D124" s="17">
        <f>IF(OR($A124="",$B124=""),"",A124*'MPTO_working_2-way'!$G123)</f>
        <v>1.8169014084507042</v>
      </c>
      <c r="E124" s="22">
        <f>IF(OR($A124="",$B124=""),"",B124*'MPTO_working_2-way'!$G123)</f>
        <v>2.2241379310344827</v>
      </c>
      <c r="F124" s="17">
        <f>IF(OR($A124="",$B124=""),"",'MPTO_working_2-way'!D123)</f>
        <v>1.8095796103705875</v>
      </c>
      <c r="G124" s="22">
        <f>IF(OR($A124="",$B124=""),"",'MPTO_working_2-way'!E123)</f>
        <v>2.2352089741270129</v>
      </c>
      <c r="H124" s="17">
        <f>IF(OR($A124="",$B124=""),"",'OddsRatio_working_2-way'!M123)</f>
        <v>1.8092386895330501</v>
      </c>
      <c r="I124" s="17">
        <f>IF(OR($A124="",$B124=""),"",'OddsRatio_working_2-way'!N123)</f>
        <v>2.235729350232901</v>
      </c>
      <c r="J124" s="17">
        <f>IF('Log_working_2-way'!$D123="","",A124^('Log_working_2-way'!$D123))</f>
        <v>1.8058900424598134</v>
      </c>
      <c r="K124" s="22">
        <f>IF('Log_working_2-way'!$D123="","",B124^('Log_working_2-way'!$D123))</f>
        <v>2.2408640724077871</v>
      </c>
      <c r="L124" s="33">
        <f t="shared" si="72"/>
        <v>0.55038759689922478</v>
      </c>
      <c r="M124" s="33">
        <f t="shared" si="73"/>
        <v>0.44961240310077522</v>
      </c>
      <c r="N124" s="4">
        <v>100</v>
      </c>
      <c r="O124" s="4">
        <f t="shared" si="74"/>
        <v>42.528735632183903</v>
      </c>
      <c r="P124" s="4">
        <f t="shared" si="75"/>
        <v>53.051643192488264</v>
      </c>
      <c r="Q124" s="4">
        <f t="shared" si="76"/>
        <v>46.948356807511736</v>
      </c>
      <c r="R124" s="4">
        <f t="shared" si="77"/>
        <v>57.47126436781609</v>
      </c>
      <c r="S124" s="39">
        <f t="shared" si="78"/>
        <v>-4.4196211753278334</v>
      </c>
      <c r="T124" s="39">
        <f t="shared" si="79"/>
        <v>-4.4196211753278263</v>
      </c>
    </row>
    <row r="125" spans="1:20" ht="15" x14ac:dyDescent="0.25">
      <c r="A125">
        <v>1.89</v>
      </c>
      <c r="B125">
        <v>1.96</v>
      </c>
      <c r="C125" s="20">
        <f t="shared" si="71"/>
        <v>3.9304610733182255E-2</v>
      </c>
      <c r="D125" s="17">
        <f>IF(OR($A125="",$B125=""),"",A125*'MPTO_working_2-way'!$G124)</f>
        <v>1.9642857142857144</v>
      </c>
      <c r="E125" s="22">
        <f>IF(OR($A125="",$B125=""),"",B125*'MPTO_working_2-way'!$G124)</f>
        <v>2.0370370370370372</v>
      </c>
      <c r="F125" s="17">
        <f>IF(OR($A125="",$B125=""),"",'MPTO_working_2-way'!D124)</f>
        <v>1.9629080118694364</v>
      </c>
      <c r="G125" s="22">
        <f>IF(OR($A125="",$B125=""),"",'MPTO_working_2-way'!E124)</f>
        <v>2.0385208012326657</v>
      </c>
      <c r="H125" s="17">
        <f>IF(OR($A125="",$B125=""),"",'OddsRatio_working_2-way'!M124)</f>
        <v>1.9628516673576117</v>
      </c>
      <c r="I125" s="17">
        <f>IF(OR($A125="",$B125=""),"",'OddsRatio_working_2-way'!N124)</f>
        <v>2.0385815737789974</v>
      </c>
      <c r="J125" s="17">
        <f>IF('Log_working_2-way'!$D124="","",A125^('Log_working_2-way'!$D124))</f>
        <v>1.9622220256096747</v>
      </c>
      <c r="K125" s="22">
        <f>IF('Log_working_2-way'!$D124="","",B125^('Log_working_2-way'!$D124))</f>
        <v>2.0392611823308071</v>
      </c>
      <c r="L125" s="33">
        <f t="shared" si="72"/>
        <v>0.50909090909090904</v>
      </c>
      <c r="M125" s="33">
        <f t="shared" si="73"/>
        <v>0.49090909090909085</v>
      </c>
      <c r="N125" s="4">
        <v>100</v>
      </c>
      <c r="O125" s="4">
        <f t="shared" si="74"/>
        <v>47.089947089947096</v>
      </c>
      <c r="P125" s="4">
        <f t="shared" si="75"/>
        <v>48.979591836734699</v>
      </c>
      <c r="Q125" s="4">
        <f t="shared" si="76"/>
        <v>51.020408163265309</v>
      </c>
      <c r="R125" s="4">
        <f t="shared" si="77"/>
        <v>52.910052910052919</v>
      </c>
      <c r="S125" s="39">
        <f t="shared" si="78"/>
        <v>-3.930461073318213</v>
      </c>
      <c r="T125" s="39">
        <f t="shared" si="79"/>
        <v>-3.9304610733182201</v>
      </c>
    </row>
    <row r="126" spans="1:20" ht="15" x14ac:dyDescent="0.25">
      <c r="A126">
        <v>1.6</v>
      </c>
      <c r="B126">
        <v>2.4</v>
      </c>
      <c r="C126" s="20">
        <f t="shared" si="71"/>
        <v>4.1666666666666741E-2</v>
      </c>
      <c r="D126" s="17">
        <f>IF(OR($A126="",$B126=""),"",A126*'MPTO_working_2-way'!$G125)</f>
        <v>1.666666666666667</v>
      </c>
      <c r="E126" s="22">
        <f>IF(OR($A126="",$B126=""),"",B126*'MPTO_working_2-way'!$G125)</f>
        <v>2.5</v>
      </c>
      <c r="F126" s="17">
        <f>IF(OR($A126="",$B126=""),"",'MPTO_working_2-way'!D125)</f>
        <v>1.6551724137931036</v>
      </c>
      <c r="G126" s="22">
        <f>IF(OR($A126="",$B126=""),"",'MPTO_working_2-way'!E125)</f>
        <v>2.5263157894736841</v>
      </c>
      <c r="H126" s="17">
        <f>IF(OR($A126="",$B126=""),"",'OddsRatio_working_2-way'!M125)</f>
        <v>1.6546536707079771</v>
      </c>
      <c r="I126" s="17">
        <f>IF(OR($A126="",$B126=""),"",'OddsRatio_working_2-way'!N125)</f>
        <v>2.5275252316519468</v>
      </c>
      <c r="J126" s="17">
        <f>IF('Log_working_2-way'!$D125="","",A126^('Log_working_2-way'!$D125))</f>
        <v>1.6494042763805412</v>
      </c>
      <c r="K126" s="22">
        <f>IF('Log_working_2-way'!$D125="","",B126^('Log_working_2-way'!$D125))</f>
        <v>2.5398728286377308</v>
      </c>
      <c r="L126" s="33">
        <f t="shared" si="72"/>
        <v>0.59999999999999987</v>
      </c>
      <c r="M126" s="33">
        <f t="shared" si="73"/>
        <v>0.4</v>
      </c>
      <c r="N126" s="4">
        <v>100</v>
      </c>
      <c r="O126" s="4">
        <f t="shared" si="74"/>
        <v>37.5</v>
      </c>
      <c r="P126" s="4">
        <f t="shared" si="75"/>
        <v>58.333333333333336</v>
      </c>
      <c r="Q126" s="4">
        <f t="shared" si="76"/>
        <v>41.666666666666671</v>
      </c>
      <c r="R126" s="4">
        <f t="shared" si="77"/>
        <v>62.5</v>
      </c>
      <c r="S126" s="39">
        <f t="shared" si="78"/>
        <v>-4.1666666666666714</v>
      </c>
      <c r="T126" s="39">
        <f t="shared" si="79"/>
        <v>-4.1666666666666643</v>
      </c>
    </row>
    <row r="127" spans="1:20" ht="15" x14ac:dyDescent="0.25">
      <c r="A127">
        <v>1.79</v>
      </c>
      <c r="B127">
        <v>2.06</v>
      </c>
      <c r="C127" s="20">
        <f t="shared" si="71"/>
        <v>4.4096111080978329E-2</v>
      </c>
      <c r="D127" s="17">
        <f>IF(OR($A127="",$B127=""),"",A127*'MPTO_working_2-way'!$G126)</f>
        <v>1.8689320388349513</v>
      </c>
      <c r="E127" s="22">
        <f>IF(OR($A127="",$B127=""),"",B127*'MPTO_working_2-way'!$G126)</f>
        <v>2.1508379888268152</v>
      </c>
      <c r="F127" s="17">
        <f>IF(OR($A127="",$B127=""),"",'MPTO_working_2-way'!D126)</f>
        <v>1.8635467731338755</v>
      </c>
      <c r="G127" s="22">
        <f>IF(OR($A127="",$B127=""),"",'MPTO_working_2-way'!E126)</f>
        <v>2.1580148651021243</v>
      </c>
      <c r="H127" s="17">
        <f>IF(OR($A127="",$B127=""),"",'OddsRatio_working_2-way'!M126)</f>
        <v>1.863297757942139</v>
      </c>
      <c r="I127" s="17">
        <f>IF(OR($A127="",$B127=""),"",'OddsRatio_working_2-way'!N126)</f>
        <v>2.1583488904033761</v>
      </c>
      <c r="J127" s="17">
        <f>IF('Log_working_2-way'!$D126="","",A127^('Log_working_2-way'!$D126))</f>
        <v>1.8608328110900716</v>
      </c>
      <c r="K127" s="22">
        <f>IF('Log_working_2-way'!$D126="","",B127^('Log_working_2-way'!$D126))</f>
        <v>2.1616657579923269</v>
      </c>
      <c r="L127" s="33">
        <f t="shared" si="72"/>
        <v>0.53506493506493513</v>
      </c>
      <c r="M127" s="33">
        <f t="shared" si="73"/>
        <v>0.46493506493506503</v>
      </c>
      <c r="N127" s="4">
        <v>100</v>
      </c>
      <c r="O127" s="4">
        <f t="shared" si="74"/>
        <v>44.134078212290497</v>
      </c>
      <c r="P127" s="4">
        <f t="shared" si="75"/>
        <v>51.456310679611654</v>
      </c>
      <c r="Q127" s="4">
        <f t="shared" si="76"/>
        <v>48.543689320388353</v>
      </c>
      <c r="R127" s="4">
        <f t="shared" si="77"/>
        <v>55.865921787709496</v>
      </c>
      <c r="S127" s="39">
        <f t="shared" si="78"/>
        <v>-4.4096111080978559</v>
      </c>
      <c r="T127" s="39">
        <f t="shared" si="79"/>
        <v>-4.4096111080978417</v>
      </c>
    </row>
    <row r="128" spans="1:20" ht="15" x14ac:dyDescent="0.25">
      <c r="A128">
        <v>1.47</v>
      </c>
      <c r="B128">
        <v>2.78</v>
      </c>
      <c r="C128" s="20">
        <f t="shared" si="71"/>
        <v>3.9984339059364826E-2</v>
      </c>
      <c r="D128" s="17">
        <f>IF(OR($A128="",$B128=""),"",A128*'MPTO_working_2-way'!$G127)</f>
        <v>1.5287769784172662</v>
      </c>
      <c r="E128" s="22">
        <f>IF(OR($A128="",$B128=""),"",B128*'MPTO_working_2-way'!$G127)</f>
        <v>2.8911564625850339</v>
      </c>
      <c r="F128" s="17">
        <f>IF(OR($A128="",$B128=""),"",'MPTO_working_2-way'!D127)</f>
        <v>1.5145091353815365</v>
      </c>
      <c r="G128" s="22">
        <f>IF(OR($A128="",$B128=""),"",'MPTO_working_2-way'!E127)</f>
        <v>2.9436000864366494</v>
      </c>
      <c r="H128" s="17">
        <f>IF(OR($A128="",$B128=""),"",'OddsRatio_working_2-way'!M127)</f>
        <v>1.5138530371810843</v>
      </c>
      <c r="I128" s="17">
        <f>IF(OR($A128="",$B128=""),"",'OddsRatio_working_2-way'!N127)</f>
        <v>2.9460817152815526</v>
      </c>
      <c r="J128" s="17">
        <f>IF('Log_working_2-way'!$D127="","",A128^('Log_working_2-way'!$D127))</f>
        <v>1.5073069397899939</v>
      </c>
      <c r="K128" s="22">
        <f>IF('Log_working_2-way'!$D127="","",B128^('Log_working_2-way'!$D127))</f>
        <v>2.971193219657303</v>
      </c>
      <c r="L128" s="33">
        <f t="shared" si="72"/>
        <v>0.65411764705882347</v>
      </c>
      <c r="M128" s="33">
        <f t="shared" si="73"/>
        <v>0.34588235294117647</v>
      </c>
      <c r="N128" s="4">
        <v>100</v>
      </c>
      <c r="O128" s="4">
        <f t="shared" si="74"/>
        <v>31.972789115646258</v>
      </c>
      <c r="P128" s="4">
        <f t="shared" si="75"/>
        <v>64.02877697841727</v>
      </c>
      <c r="Q128" s="4">
        <f t="shared" si="76"/>
        <v>35.971223021582738</v>
      </c>
      <c r="R128" s="4">
        <f t="shared" si="77"/>
        <v>68.027210884353735</v>
      </c>
      <c r="S128" s="39">
        <f t="shared" si="78"/>
        <v>-3.99843390593648</v>
      </c>
      <c r="T128" s="39">
        <f t="shared" si="79"/>
        <v>-3.9984339059364657</v>
      </c>
    </row>
    <row r="129" spans="1:20" s="28" customFormat="1" ht="15" x14ac:dyDescent="0.25">
      <c r="A129" s="23">
        <v>1.66</v>
      </c>
      <c r="B129" s="23">
        <v>2.2999999999999998</v>
      </c>
      <c r="C129" s="24">
        <f t="shared" si="71"/>
        <v>3.7192247249869137E-2</v>
      </c>
      <c r="D129" s="25">
        <f>IF(OR($A129="",$B129=""),"",A129*'MPTO_working_2-way'!$G128)</f>
        <v>1.7217391304347827</v>
      </c>
      <c r="E129" s="27">
        <f>IF(OR($A129="",$B129=""),"",B129*'MPTO_working_2-way'!$G128)</f>
        <v>2.3855421686746987</v>
      </c>
      <c r="F129" s="25">
        <f>IF(OR($A129="",$B129=""),"",'MPTO_working_2-way'!D128)</f>
        <v>1.7128757290264693</v>
      </c>
      <c r="G129" s="27">
        <f>IF(OR($A129="",$B129=""),"",'MPTO_working_2-way'!E128)</f>
        <v>2.402769037130271</v>
      </c>
      <c r="H129" s="25">
        <f>IF(OR($A129="",$B129=""),"",'OddsRatio_working_2-way'!M128)</f>
        <v>1.7125253031944256</v>
      </c>
      <c r="I129" s="25">
        <f>IF(OR($A129="",$B129=""),"",'OddsRatio_working_2-way'!N128)</f>
        <v>2.4034589305344736</v>
      </c>
      <c r="J129" s="25">
        <f>IF('Log_working_2-way'!$D128="","",A129^('Log_working_2-way'!$D128))</f>
        <v>1.708491418138335</v>
      </c>
      <c r="K129" s="27">
        <f>IF('Log_working_2-way'!$D128="","",B129^('Log_working_2-way'!$D128))</f>
        <v>2.4114497005870583</v>
      </c>
      <c r="L129" s="70">
        <f t="shared" si="72"/>
        <v>0.58080808080808077</v>
      </c>
      <c r="M129" s="70">
        <f t="shared" si="73"/>
        <v>0.41919191919191923</v>
      </c>
      <c r="N129" s="28">
        <v>100</v>
      </c>
      <c r="O129" s="28">
        <f t="shared" si="74"/>
        <v>39.759036144578317</v>
      </c>
      <c r="P129" s="28">
        <f t="shared" si="75"/>
        <v>56.521739130434774</v>
      </c>
      <c r="Q129" s="28">
        <f t="shared" si="76"/>
        <v>43.478260869565219</v>
      </c>
      <c r="R129" s="28">
        <f t="shared" si="77"/>
        <v>60.24096385542169</v>
      </c>
      <c r="S129" s="71">
        <f t="shared" si="78"/>
        <v>-3.7192247249869013</v>
      </c>
      <c r="T129" s="71">
        <f t="shared" si="79"/>
        <v>-3.7192247249869155</v>
      </c>
    </row>
    <row r="130" spans="1:20" ht="15" x14ac:dyDescent="0.25">
      <c r="A130">
        <v>1.65</v>
      </c>
      <c r="B130">
        <v>2.3199999999999998</v>
      </c>
      <c r="C130" s="20">
        <f t="shared" si="71"/>
        <v>3.709508881922674E-2</v>
      </c>
      <c r="D130" s="17">
        <f>IF(OR($A130="",$B130=""),"",A130*'MPTO_working_2-way'!$G129)</f>
        <v>1.711206896551724</v>
      </c>
      <c r="E130" s="22">
        <f>IF(OR($A130="",$B130=""),"",B130*'MPTO_working_2-way'!$G129)</f>
        <v>2.4060606060606058</v>
      </c>
      <c r="F130" s="17">
        <f>IF(OR($A130="",$B130=""),"",'MPTO_working_2-way'!D129)</f>
        <v>1.702089817696754</v>
      </c>
      <c r="G130" s="22">
        <f>IF(OR($A130="",$B130=""),"",'MPTO_working_2-way'!E129)</f>
        <v>2.4243191893603542</v>
      </c>
      <c r="H130" s="17">
        <f>IF(OR($A130="",$B130=""),"",'OddsRatio_working_2-way'!M129)</f>
        <v>1.7017294652672368</v>
      </c>
      <c r="I130" s="17">
        <f>IF(OR($A130="",$B130=""),"",'OddsRatio_working_2-way'!N129)</f>
        <v>2.4250506063888508</v>
      </c>
      <c r="J130" s="17">
        <f>IF('Log_working_2-way'!$D129="","",A130^('Log_working_2-way'!$D129))</f>
        <v>1.6975799054956422</v>
      </c>
      <c r="K130" s="22">
        <f>IF('Log_working_2-way'!$D129="","",B130^('Log_working_2-way'!$D129))</f>
        <v>2.4335275315726488</v>
      </c>
      <c r="L130" s="33">
        <f t="shared" si="72"/>
        <v>0.58438287153652402</v>
      </c>
      <c r="M130" s="33">
        <f t="shared" si="73"/>
        <v>0.41561712846347609</v>
      </c>
      <c r="N130" s="4">
        <v>100</v>
      </c>
      <c r="O130" s="4">
        <f t="shared" si="74"/>
        <v>39.393939393939398</v>
      </c>
      <c r="P130" s="4">
        <f t="shared" si="75"/>
        <v>56.896551724137922</v>
      </c>
      <c r="Q130" s="4">
        <f t="shared" si="76"/>
        <v>43.103448275862071</v>
      </c>
      <c r="R130" s="4">
        <f t="shared" si="77"/>
        <v>60.606060606060609</v>
      </c>
      <c r="S130" s="39">
        <f t="shared" si="78"/>
        <v>-3.7095088819226731</v>
      </c>
      <c r="T130" s="39">
        <f t="shared" si="79"/>
        <v>-3.7095088819226874</v>
      </c>
    </row>
    <row r="131" spans="1:20" ht="15" x14ac:dyDescent="0.25">
      <c r="A131">
        <v>1.59</v>
      </c>
      <c r="B131">
        <v>2.46</v>
      </c>
      <c r="C131" s="20">
        <f t="shared" ref="C131:C194" si="80">IF(OR($A131="",$B131=""),"",(1/A131)+(1/B131)-1)</f>
        <v>3.5434882650713373E-2</v>
      </c>
      <c r="D131" s="17">
        <f>IF(OR($A131="",$B131=""),"",A131*'MPTO_working_2-way'!$G130)</f>
        <v>1.6463414634146343</v>
      </c>
      <c r="E131" s="22">
        <f>IF(OR($A131="",$B131=""),"",B131*'MPTO_working_2-way'!$G130)</f>
        <v>2.5471698113207548</v>
      </c>
      <c r="F131" s="17">
        <f>IF(OR($A131="",$B131=""),"",'MPTO_working_2-way'!D130)</f>
        <v>1.6360898481616264</v>
      </c>
      <c r="G131" s="22">
        <f>IF(OR($A131="",$B131=""),"",'MPTO_working_2-way'!E130)</f>
        <v>2.5721049516669958</v>
      </c>
      <c r="H131" s="17">
        <f>IF(OR($A131="",$B131=""),"",'OddsRatio_working_2-way'!M130)</f>
        <v>1.6356961452149104</v>
      </c>
      <c r="I131" s="17">
        <f>IF(OR($A131="",$B131=""),"",'OddsRatio_working_2-way'!N130)</f>
        <v>2.5730785966335055</v>
      </c>
      <c r="J131" s="17">
        <f>IF('Log_working_2-way'!$D130="","",A131^('Log_working_2-way'!$D130))</f>
        <v>1.6310286481237015</v>
      </c>
      <c r="K131" s="22">
        <f>IF('Log_working_2-way'!$D130="","",B131^('Log_working_2-way'!$D130))</f>
        <v>2.5847141060445584</v>
      </c>
      <c r="L131" s="33">
        <f t="shared" si="72"/>
        <v>0.6074074074074074</v>
      </c>
      <c r="M131" s="33">
        <f t="shared" si="73"/>
        <v>0.3925925925925926</v>
      </c>
      <c r="N131" s="4">
        <v>100</v>
      </c>
      <c r="O131" s="4">
        <f t="shared" si="74"/>
        <v>37.106918238993707</v>
      </c>
      <c r="P131" s="4">
        <f t="shared" si="75"/>
        <v>59.349593495934961</v>
      </c>
      <c r="Q131" s="4">
        <f t="shared" si="76"/>
        <v>40.650406504065039</v>
      </c>
      <c r="R131" s="4">
        <f t="shared" si="77"/>
        <v>62.893081761006286</v>
      </c>
      <c r="S131" s="39">
        <f t="shared" si="78"/>
        <v>-3.543488265071332</v>
      </c>
      <c r="T131" s="39">
        <f t="shared" si="79"/>
        <v>-3.5434882650713249</v>
      </c>
    </row>
    <row r="132" spans="1:20" ht="15" x14ac:dyDescent="0.25">
      <c r="A132">
        <v>1.81</v>
      </c>
      <c r="B132">
        <v>2.1</v>
      </c>
      <c r="C132" s="20">
        <f t="shared" si="80"/>
        <v>2.8676664035780064E-2</v>
      </c>
      <c r="D132" s="17">
        <f>IF(OR($A132="",$B132=""),"",A132*'MPTO_working_2-way'!$G131)</f>
        <v>1.861904761904762</v>
      </c>
      <c r="E132" s="22">
        <f>IF(OR($A132="",$B132=""),"",B132*'MPTO_working_2-way'!$G131)</f>
        <v>2.160220994475138</v>
      </c>
      <c r="F132" s="17">
        <f>IF(OR($A132="",$B132=""),"",'MPTO_working_2-way'!D131)</f>
        <v>1.858225372769494</v>
      </c>
      <c r="G132" s="22">
        <f>IF(OR($A132="",$B132=""),"",'MPTO_working_2-way'!E131)</f>
        <v>2.1651951011107946</v>
      </c>
      <c r="H132" s="17">
        <f>IF(OR($A132="",$B132=""),"",'OddsRatio_working_2-way'!M131)</f>
        <v>1.8581163303210331</v>
      </c>
      <c r="I132" s="17">
        <f>IF(OR($A132="",$B132=""),"",'OddsRatio_working_2-way'!N131)</f>
        <v>2.1653431646335015</v>
      </c>
      <c r="J132" s="17">
        <f>IF('Log_working_2-way'!$D131="","",A132^('Log_working_2-way'!$D131))</f>
        <v>1.8564516354578522</v>
      </c>
      <c r="K132" s="22">
        <f>IF('Log_working_2-way'!$D131="","",B132^('Log_working_2-way'!$D131))</f>
        <v>2.1676082555034109</v>
      </c>
      <c r="L132" s="33">
        <f t="shared" si="72"/>
        <v>0.53708439897698212</v>
      </c>
      <c r="M132" s="33">
        <f t="shared" si="73"/>
        <v>0.46291560102301793</v>
      </c>
      <c r="N132" s="4">
        <v>100</v>
      </c>
      <c r="O132" s="4">
        <f t="shared" si="74"/>
        <v>44.751381215469614</v>
      </c>
      <c r="P132" s="4">
        <f t="shared" si="75"/>
        <v>52.38095238095238</v>
      </c>
      <c r="Q132" s="4">
        <f t="shared" si="76"/>
        <v>47.619047619047613</v>
      </c>
      <c r="R132" s="4">
        <f t="shared" si="77"/>
        <v>55.248618784530393</v>
      </c>
      <c r="S132" s="39">
        <f t="shared" si="78"/>
        <v>-2.8676664035779993</v>
      </c>
      <c r="T132" s="39">
        <f t="shared" si="79"/>
        <v>-2.8676664035780135</v>
      </c>
    </row>
    <row r="133" spans="1:20" ht="15" x14ac:dyDescent="0.25">
      <c r="A133">
        <v>1.67</v>
      </c>
      <c r="B133">
        <v>2.33</v>
      </c>
      <c r="C133" s="20">
        <f t="shared" si="80"/>
        <v>2.7986944565804084E-2</v>
      </c>
      <c r="D133" s="17">
        <f>IF(OR($A133="",$B133=""),"",A133*'MPTO_working_2-way'!$G132)</f>
        <v>1.7167381974248928</v>
      </c>
      <c r="E133" s="22">
        <f>IF(OR($A133="",$B133=""),"",B133*'MPTO_working_2-way'!$G132)</f>
        <v>2.3952095808383236</v>
      </c>
      <c r="F133" s="17">
        <f>IF(OR($A133="",$B133=""),"",'MPTO_working_2-way'!D132)</f>
        <v>1.7099602293950913</v>
      </c>
      <c r="G133" s="22">
        <f>IF(OR($A133="",$B133=""),"",'MPTO_working_2-way'!E132)</f>
        <v>2.4085296029216061</v>
      </c>
      <c r="H133" s="17">
        <f>IF(OR($A133="",$B133=""),"",'OddsRatio_working_2-way'!M132)</f>
        <v>1.7097600992562489</v>
      </c>
      <c r="I133" s="17">
        <f>IF(OR($A133="",$B133=""),"",'OddsRatio_working_2-way'!N132)</f>
        <v>2.408926764195241</v>
      </c>
      <c r="J133" s="17">
        <f>IF('Log_working_2-way'!$D132="","",A133^('Log_working_2-way'!$D132))</f>
        <v>1.7066927473832643</v>
      </c>
      <c r="K133" s="22">
        <f>IF('Log_working_2-way'!$D132="","",B133^('Log_working_2-way'!$D132))</f>
        <v>2.4150421151239718</v>
      </c>
      <c r="L133" s="33">
        <f t="shared" si="72"/>
        <v>0.58250000000000002</v>
      </c>
      <c r="M133" s="33">
        <f t="shared" si="73"/>
        <v>0.41749999999999998</v>
      </c>
      <c r="N133" s="4">
        <v>100</v>
      </c>
      <c r="O133" s="4">
        <f t="shared" si="74"/>
        <v>40.119760479041922</v>
      </c>
      <c r="P133" s="4">
        <f t="shared" si="75"/>
        <v>57.081545064377686</v>
      </c>
      <c r="Q133" s="4">
        <f t="shared" si="76"/>
        <v>42.918454935622321</v>
      </c>
      <c r="R133" s="4">
        <f t="shared" si="77"/>
        <v>59.880239520958092</v>
      </c>
      <c r="S133" s="39">
        <f t="shared" si="78"/>
        <v>-2.7986944565803995</v>
      </c>
      <c r="T133" s="39">
        <f t="shared" si="79"/>
        <v>-2.7986944565804066</v>
      </c>
    </row>
    <row r="134" spans="1:20" ht="15" x14ac:dyDescent="0.25">
      <c r="A134">
        <v>1.57</v>
      </c>
      <c r="B134">
        <v>2.48</v>
      </c>
      <c r="C134" s="20">
        <f t="shared" si="80"/>
        <v>4.0168481610848517E-2</v>
      </c>
      <c r="D134" s="17">
        <f>IF(OR($A134="",$B134=""),"",A134*'MPTO_working_2-way'!$G133)</f>
        <v>1.6330645161290323</v>
      </c>
      <c r="E134" s="22">
        <f>IF(OR($A134="",$B134=""),"",B134*'MPTO_working_2-way'!$G133)</f>
        <v>2.5796178343949041</v>
      </c>
      <c r="F134" s="17">
        <f>IF(OR($A134="",$B134=""),"",'MPTO_working_2-way'!D133)</f>
        <v>1.6211174952119245</v>
      </c>
      <c r="G134" s="22">
        <f>IF(OR($A134="",$B134=""),"",'MPTO_working_2-way'!E133)</f>
        <v>2.6100013406622868</v>
      </c>
      <c r="H134" s="17">
        <f>IF(OR($A134="",$B134=""),"",'OddsRatio_working_2-way'!M133)</f>
        <v>1.6205925677408124</v>
      </c>
      <c r="I134" s="17">
        <f>IF(OR($A134="",$B134=""),"",'OddsRatio_working_2-way'!N133)</f>
        <v>2.6113631583445658</v>
      </c>
      <c r="J134" s="17">
        <f>IF('Log_working_2-way'!$D133="","",A134^('Log_working_2-way'!$D133))</f>
        <v>1.6151367349354802</v>
      </c>
      <c r="K134" s="22">
        <f>IF('Log_working_2-way'!$D133="","",B134^('Log_working_2-way'!$D133))</f>
        <v>2.625654823076816</v>
      </c>
      <c r="L134" s="33">
        <f t="shared" si="72"/>
        <v>0.61234567901234571</v>
      </c>
      <c r="M134" s="33">
        <f t="shared" si="73"/>
        <v>0.3876543209876544</v>
      </c>
      <c r="N134" s="4">
        <v>100</v>
      </c>
      <c r="O134" s="4">
        <f t="shared" si="74"/>
        <v>36.30573248407643</v>
      </c>
      <c r="P134" s="4">
        <f t="shared" si="75"/>
        <v>59.677419354838712</v>
      </c>
      <c r="Q134" s="4">
        <f t="shared" si="76"/>
        <v>40.322580645161295</v>
      </c>
      <c r="R134" s="4">
        <f t="shared" si="77"/>
        <v>63.694267515923563</v>
      </c>
      <c r="S134" s="39">
        <f t="shared" si="78"/>
        <v>-4.0168481610848659</v>
      </c>
      <c r="T134" s="39">
        <f t="shared" si="79"/>
        <v>-4.0168481610848517</v>
      </c>
    </row>
    <row r="135" spans="1:20" ht="15" x14ac:dyDescent="0.25">
      <c r="A135">
        <v>2.12</v>
      </c>
      <c r="B135">
        <v>1.79</v>
      </c>
      <c r="C135" s="20">
        <f t="shared" si="80"/>
        <v>3.0357331084642114E-2</v>
      </c>
      <c r="D135" s="17">
        <f>IF(OR($A135="",$B135=""),"",A135*'MPTO_working_2-way'!$G134)</f>
        <v>2.1843575418994412</v>
      </c>
      <c r="E135" s="22">
        <f>IF(OR($A135="",$B135=""),"",B135*'MPTO_working_2-way'!$G134)</f>
        <v>1.8443396226415094</v>
      </c>
      <c r="F135" s="17">
        <f>IF(OR($A135="",$B135=""),"",'MPTO_working_2-way'!D134)</f>
        <v>2.1904871854075272</v>
      </c>
      <c r="G135" s="22">
        <f>IF(OR($A135="",$B135=""),"",'MPTO_working_2-way'!E134)</f>
        <v>1.8399922420480992</v>
      </c>
      <c r="H135" s="17">
        <f>IF(OR($A135="",$B135=""),"",'OddsRatio_working_2-way'!M134)</f>
        <v>2.1906811155751749</v>
      </c>
      <c r="I135" s="17">
        <f>IF(OR($A135="",$B135=""),"",'OddsRatio_working_2-way'!N134)</f>
        <v>1.8398554297360612</v>
      </c>
      <c r="J135" s="17">
        <f>IF('Log_working_2-way'!$D134="","",A135^('Log_working_2-way'!$D134))</f>
        <v>2.1934793420182777</v>
      </c>
      <c r="K135" s="22">
        <f>IF('Log_working_2-way'!$D134="","",B135^('Log_working_2-way'!$D134))</f>
        <v>1.8378863083703576</v>
      </c>
      <c r="L135" s="33">
        <f t="shared" si="72"/>
        <v>0.45780051150895146</v>
      </c>
      <c r="M135" s="33">
        <f t="shared" si="73"/>
        <v>0.5421994884910486</v>
      </c>
      <c r="N135" s="4">
        <v>100</v>
      </c>
      <c r="O135" s="4">
        <f t="shared" si="74"/>
        <v>52.830188679245275</v>
      </c>
      <c r="P135" s="4">
        <f t="shared" si="75"/>
        <v>44.134078212290497</v>
      </c>
      <c r="Q135" s="4">
        <f t="shared" si="76"/>
        <v>55.865921787709496</v>
      </c>
      <c r="R135" s="4">
        <f t="shared" si="77"/>
        <v>47.169811320754711</v>
      </c>
      <c r="S135" s="39">
        <f t="shared" si="78"/>
        <v>-3.0357331084642212</v>
      </c>
      <c r="T135" s="39">
        <f t="shared" si="79"/>
        <v>-3.0357331084642141</v>
      </c>
    </row>
    <row r="136" spans="1:20" ht="15" x14ac:dyDescent="0.25">
      <c r="A136">
        <v>1.75</v>
      </c>
      <c r="B136">
        <v>2.19</v>
      </c>
      <c r="C136" s="20">
        <f t="shared" si="80"/>
        <v>2.8049575994781417E-2</v>
      </c>
      <c r="D136" s="17">
        <f>IF(OR($A136="",$B136=""),"",A136*'MPTO_working_2-way'!$G135)</f>
        <v>1.7990867579908674</v>
      </c>
      <c r="E136" s="22">
        <f>IF(OR($A136="",$B136=""),"",B136*'MPTO_working_2-way'!$G135)</f>
        <v>2.2514285714285713</v>
      </c>
      <c r="F136" s="17">
        <f>IF(OR($A136="",$B136=""),"",'MPTO_working_2-way'!D135)</f>
        <v>1.7940315974253949</v>
      </c>
      <c r="G136" s="22">
        <f>IF(OR($A136="",$B136=""),"",'MPTO_working_2-way'!E135)</f>
        <v>2.2593957258658803</v>
      </c>
      <c r="H136" s="17">
        <f>IF(OR($A136="",$B136=""),"",'OddsRatio_working_2-way'!M135)</f>
        <v>1.7938841860374448</v>
      </c>
      <c r="I136" s="17">
        <f>IF(OR($A136="",$B136=""),"",'OddsRatio_working_2-way'!N135)</f>
        <v>2.2596295751794115</v>
      </c>
      <c r="J136" s="17">
        <f>IF('Log_working_2-way'!$D135="","",A136^('Log_working_2-way'!$D135))</f>
        <v>1.7915983497890287</v>
      </c>
      <c r="K136" s="22">
        <f>IF('Log_working_2-way'!$D135="","",B136^('Log_working_2-way'!$D135))</f>
        <v>2.2632669083588914</v>
      </c>
      <c r="L136" s="33">
        <f t="shared" si="72"/>
        <v>0.55583756345177671</v>
      </c>
      <c r="M136" s="33">
        <f t="shared" si="73"/>
        <v>0.44416243654822335</v>
      </c>
      <c r="N136" s="4">
        <v>100</v>
      </c>
      <c r="O136" s="4">
        <f t="shared" si="74"/>
        <v>42.857142857142854</v>
      </c>
      <c r="P136" s="4">
        <f t="shared" si="75"/>
        <v>54.337899543379002</v>
      </c>
      <c r="Q136" s="4">
        <f t="shared" si="76"/>
        <v>45.662100456621005</v>
      </c>
      <c r="R136" s="4">
        <f t="shared" si="77"/>
        <v>57.142857142857139</v>
      </c>
      <c r="S136" s="39">
        <f t="shared" si="78"/>
        <v>-2.8049575994781506</v>
      </c>
      <c r="T136" s="39">
        <f t="shared" si="79"/>
        <v>-2.8049575994781364</v>
      </c>
    </row>
    <row r="137" spans="1:20" s="52" customFormat="1" ht="15" x14ac:dyDescent="0.25">
      <c r="A137" s="44">
        <v>1.89</v>
      </c>
      <c r="B137" s="44">
        <v>2.02</v>
      </c>
      <c r="C137" s="45">
        <f t="shared" si="80"/>
        <v>2.4150034051024338E-2</v>
      </c>
      <c r="D137" s="46">
        <f>IF(OR($A137="",$B137=""),"",A137*'MPTO_working_2-way'!$G136)</f>
        <v>1.9356435643564358</v>
      </c>
      <c r="E137" s="48">
        <f>IF(OR($A137="",$B137=""),"",B137*'MPTO_working_2-way'!$G136)</f>
        <v>2.0687830687830693</v>
      </c>
      <c r="F137" s="46">
        <f>IF(OR($A137="",$B137=""),"",'MPTO_working_2-way'!D136)</f>
        <v>1.9341405339682862</v>
      </c>
      <c r="G137" s="48">
        <f>IF(OR($A137="",$B137=""),"",'MPTO_working_2-way'!E136)</f>
        <v>2.0705027387602368</v>
      </c>
      <c r="H137" s="46">
        <f>IF(OR($A137="",$B137=""),"",'OddsRatio_working_2-way'!M136)</f>
        <v>1.9341033238394147</v>
      </c>
      <c r="I137" s="46">
        <f>IF(OR($A137="",$B137=""),"",'OddsRatio_working_2-way'!N136)</f>
        <v>2.0705453823777571</v>
      </c>
      <c r="J137" s="46">
        <f>IF('Log_working_2-way'!$D136="","",A137^('Log_working_2-way'!$D136))</f>
        <v>1.9334251710029571</v>
      </c>
      <c r="K137" s="48">
        <f>IF('Log_working_2-way'!$D136="","",B137^('Log_working_2-way'!$D136))</f>
        <v>2.0713231559049405</v>
      </c>
      <c r="L137" s="65">
        <f t="shared" si="72"/>
        <v>0.51662404092071612</v>
      </c>
      <c r="M137" s="65">
        <f t="shared" si="73"/>
        <v>0.48337595907928377</v>
      </c>
      <c r="N137" s="52">
        <v>100</v>
      </c>
      <c r="O137" s="52">
        <f t="shared" si="74"/>
        <v>47.089947089947096</v>
      </c>
      <c r="P137" s="52">
        <f t="shared" si="75"/>
        <v>50.495049504950494</v>
      </c>
      <c r="Q137" s="52">
        <f t="shared" si="76"/>
        <v>49.504950495049506</v>
      </c>
      <c r="R137" s="52">
        <f t="shared" si="77"/>
        <v>52.910052910052919</v>
      </c>
      <c r="S137" s="67">
        <f t="shared" si="78"/>
        <v>-2.4150034051024107</v>
      </c>
      <c r="T137" s="67">
        <f t="shared" si="79"/>
        <v>-2.4150034051024249</v>
      </c>
    </row>
    <row r="138" spans="1:20" ht="15" x14ac:dyDescent="0.25">
      <c r="A138">
        <v>2.0299999999999998</v>
      </c>
      <c r="B138">
        <v>1.88</v>
      </c>
      <c r="C138" s="20">
        <f t="shared" si="80"/>
        <v>2.4525731055444977E-2</v>
      </c>
      <c r="D138" s="17">
        <f>IF(OR($A138="",$B138=""),"",A138*'MPTO_working_2-way'!$G137)</f>
        <v>2.0797872340425529</v>
      </c>
      <c r="E138" s="22">
        <f>IF(OR($A138="",$B138=""),"",B138*'MPTO_working_2-way'!$G137)</f>
        <v>1.9261083743842364</v>
      </c>
      <c r="F138" s="17">
        <f>IF(OR($A138="",$B138=""),"",'MPTO_working_2-way'!D137)</f>
        <v>2.0818241326641935</v>
      </c>
      <c r="G138" s="22">
        <f>IF(OR($A138="",$B138=""),"",'MPTO_working_2-way'!E137)</f>
        <v>1.9243646631706333</v>
      </c>
      <c r="H138" s="17">
        <f>IF(OR($A138="",$B138=""),"",'OddsRatio_working_2-way'!M137)</f>
        <v>2.081875475946537</v>
      </c>
      <c r="I138" s="17">
        <f>IF(OR($A138="",$B138=""),"",'OddsRatio_working_2-way'!N137)</f>
        <v>1.9243207949834495</v>
      </c>
      <c r="J138" s="17">
        <f>IF('Log_working_2-way'!$D137="","",A138^('Log_working_2-way'!$D137))</f>
        <v>2.0827972819225606</v>
      </c>
      <c r="K138" s="22">
        <f>IF('Log_working_2-way'!$D137="","",B138^('Log_working_2-way'!$D137))</f>
        <v>1.9235339030630429</v>
      </c>
      <c r="L138" s="33">
        <f t="shared" si="72"/>
        <v>0.4808184143222507</v>
      </c>
      <c r="M138" s="33">
        <f t="shared" si="73"/>
        <v>0.51918158567774941</v>
      </c>
      <c r="N138" s="4">
        <v>100</v>
      </c>
      <c r="O138" s="4">
        <f t="shared" si="74"/>
        <v>50.73891625615763</v>
      </c>
      <c r="P138" s="4">
        <f t="shared" si="75"/>
        <v>46.808510638297875</v>
      </c>
      <c r="Q138" s="4">
        <f t="shared" si="76"/>
        <v>53.191489361702125</v>
      </c>
      <c r="R138" s="4">
        <f t="shared" si="77"/>
        <v>49.26108374384237</v>
      </c>
      <c r="S138" s="39">
        <f t="shared" si="78"/>
        <v>-2.452573105544495</v>
      </c>
      <c r="T138" s="39">
        <f t="shared" si="79"/>
        <v>-2.452573105544495</v>
      </c>
    </row>
    <row r="139" spans="1:20" ht="15" x14ac:dyDescent="0.25">
      <c r="A139">
        <v>2.16</v>
      </c>
      <c r="B139">
        <v>1.76</v>
      </c>
      <c r="C139" s="20">
        <f t="shared" si="80"/>
        <v>3.1144781144781142E-2</v>
      </c>
      <c r="D139" s="17">
        <f>IF(OR($A139="",$B139=""),"",A139*'MPTO_working_2-way'!$G138)</f>
        <v>2.2272727272727275</v>
      </c>
      <c r="E139" s="22">
        <f>IF(OR($A139="",$B139=""),"",B139*'MPTO_working_2-way'!$G138)</f>
        <v>1.8148148148148149</v>
      </c>
      <c r="F139" s="17">
        <f>IF(OR($A139="",$B139=""),"",'MPTO_working_2-way'!D138)</f>
        <v>2.235183443085607</v>
      </c>
      <c r="G139" s="22">
        <f>IF(OR($A139="",$B139=""),"",'MPTO_working_2-way'!E138)</f>
        <v>1.8095963442498098</v>
      </c>
      <c r="H139" s="17">
        <f>IF(OR($A139="",$B139=""),"",'OddsRatio_working_2-way'!M138)</f>
        <v>2.2354415362426847</v>
      </c>
      <c r="I139" s="17">
        <f>IF(OR($A139="",$B139=""),"",'OddsRatio_working_2-way'!N138)</f>
        <v>1.8094272134003797</v>
      </c>
      <c r="J139" s="17">
        <f>IF('Log_working_2-way'!$D138="","",A139^('Log_working_2-way'!$D138))</f>
        <v>2.2390614409549543</v>
      </c>
      <c r="K139" s="22">
        <f>IF('Log_working_2-way'!$D138="","",B139^('Log_working_2-way'!$D138))</f>
        <v>1.8070624804765649</v>
      </c>
      <c r="L139" s="33">
        <f t="shared" si="72"/>
        <v>0.44897959183673464</v>
      </c>
      <c r="M139" s="33">
        <f t="shared" si="73"/>
        <v>0.55102040816326525</v>
      </c>
      <c r="N139" s="4">
        <v>100</v>
      </c>
      <c r="O139" s="4">
        <f t="shared" si="74"/>
        <v>53.703703703703695</v>
      </c>
      <c r="P139" s="4">
        <f t="shared" si="75"/>
        <v>43.181818181818187</v>
      </c>
      <c r="Q139" s="4">
        <f t="shared" si="76"/>
        <v>56.81818181818182</v>
      </c>
      <c r="R139" s="4">
        <f t="shared" si="77"/>
        <v>46.296296296296291</v>
      </c>
      <c r="S139" s="39">
        <f t="shared" si="78"/>
        <v>-3.1144781144781248</v>
      </c>
      <c r="T139" s="39">
        <f t="shared" si="79"/>
        <v>-3.1144781144781035</v>
      </c>
    </row>
    <row r="140" spans="1:20" ht="15" x14ac:dyDescent="0.25">
      <c r="A140">
        <v>2.4500000000000002</v>
      </c>
      <c r="B140">
        <v>1.61</v>
      </c>
      <c r="C140" s="20">
        <f t="shared" si="80"/>
        <v>2.9281277728482547E-2</v>
      </c>
      <c r="D140" s="17">
        <f>IF(OR($A140="",$B140=""),"",A140*'MPTO_working_2-way'!$G139)</f>
        <v>2.5217391304347823</v>
      </c>
      <c r="E140" s="22">
        <f>IF(OR($A140="",$B140=""),"",B140*'MPTO_working_2-way'!$G139)</f>
        <v>1.657142857142857</v>
      </c>
      <c r="F140" s="17">
        <f>IF(OR($A140="",$B140=""),"",'MPTO_working_2-way'!D139)</f>
        <v>2.5411499436302138</v>
      </c>
      <c r="G140" s="22">
        <f>IF(OR($A140="",$B140=""),"",'MPTO_working_2-way'!E139)</f>
        <v>1.6488661302121432</v>
      </c>
      <c r="H140" s="17">
        <f>IF(OR($A140="",$B140=""),"",'OddsRatio_working_2-way'!M139)</f>
        <v>2.5417681992854404</v>
      </c>
      <c r="I140" s="17">
        <f>IF(OR($A140="",$B140=""),"",'OddsRatio_working_2-way'!N139)</f>
        <v>1.648605932113185</v>
      </c>
      <c r="J140" s="17">
        <f>IF('Log_working_2-way'!$D139="","",A140^('Log_working_2-way'!$D139))</f>
        <v>2.5507436683605564</v>
      </c>
      <c r="K140" s="22">
        <f>IF('Log_working_2-way'!$D139="","",B140^('Log_working_2-way'!$D139))</f>
        <v>1.6448518993839698</v>
      </c>
      <c r="L140" s="33">
        <f t="shared" si="72"/>
        <v>0.39655172413793111</v>
      </c>
      <c r="M140" s="33">
        <f t="shared" si="73"/>
        <v>0.60344827586206906</v>
      </c>
      <c r="N140" s="4">
        <v>100</v>
      </c>
      <c r="O140" s="4">
        <f t="shared" si="74"/>
        <v>59.183673469387763</v>
      </c>
      <c r="P140" s="4">
        <f t="shared" si="75"/>
        <v>37.888198757763973</v>
      </c>
      <c r="Q140" s="4">
        <f t="shared" si="76"/>
        <v>62.11180124223602</v>
      </c>
      <c r="R140" s="4">
        <f t="shared" si="77"/>
        <v>40.816326530612237</v>
      </c>
      <c r="S140" s="39">
        <f t="shared" si="78"/>
        <v>-2.9281277728482564</v>
      </c>
      <c r="T140" s="39">
        <f t="shared" si="79"/>
        <v>-2.9281277728482635</v>
      </c>
    </row>
    <row r="141" spans="1:20" ht="15" x14ac:dyDescent="0.25">
      <c r="A141">
        <v>2.08</v>
      </c>
      <c r="B141">
        <v>1.84</v>
      </c>
      <c r="C141" s="20">
        <f t="shared" si="80"/>
        <v>2.4247491638795804E-2</v>
      </c>
      <c r="D141" s="17">
        <f>IF(OR($A141="",$B141=""),"",A141*'MPTO_working_2-way'!$G140)</f>
        <v>2.1304347826086953</v>
      </c>
      <c r="E141" s="22">
        <f>IF(OR($A141="",$B141=""),"",B141*'MPTO_working_2-way'!$G140)</f>
        <v>1.8846153846153844</v>
      </c>
      <c r="F141" s="17">
        <f>IF(OR($A141="",$B141=""),"",'MPTO_working_2-way'!D140)</f>
        <v>2.1338090990187331</v>
      </c>
      <c r="G141" s="22">
        <f>IF(OR($A141="",$B141=""),"",'MPTO_working_2-way'!E140)</f>
        <v>1.8819826907946497</v>
      </c>
      <c r="H141" s="17">
        <f>IF(OR($A141="",$B141=""),"",'OddsRatio_working_2-way'!M140)</f>
        <v>2.1338934190276815</v>
      </c>
      <c r="I141" s="17">
        <f>IF(OR($A141="",$B141=""),"",'OddsRatio_working_2-way'!N140)</f>
        <v>1.8819171036881968</v>
      </c>
      <c r="J141" s="17">
        <f>IF('Log_working_2-way'!$D140="","",A141^('Log_working_2-way'!$D140))</f>
        <v>2.1354221138982008</v>
      </c>
      <c r="K141" s="22">
        <f>IF('Log_working_2-way'!$D140="","",B141^('Log_working_2-way'!$D140))</f>
        <v>1.8807297195989381</v>
      </c>
      <c r="L141" s="33">
        <f t="shared" si="72"/>
        <v>0.46938775510204089</v>
      </c>
      <c r="M141" s="33">
        <f t="shared" si="73"/>
        <v>0.53061224489795922</v>
      </c>
      <c r="N141" s="4">
        <v>100</v>
      </c>
      <c r="O141" s="4">
        <f t="shared" si="74"/>
        <v>51.92307692307692</v>
      </c>
      <c r="P141" s="4">
        <f t="shared" si="75"/>
        <v>45.652173913043477</v>
      </c>
      <c r="Q141" s="4">
        <f t="shared" si="76"/>
        <v>54.347826086956516</v>
      </c>
      <c r="R141" s="4">
        <f t="shared" si="77"/>
        <v>48.076923076923073</v>
      </c>
      <c r="S141" s="39">
        <f t="shared" si="78"/>
        <v>-2.4247491638795964</v>
      </c>
      <c r="T141" s="39">
        <f t="shared" si="79"/>
        <v>-2.4247491638795964</v>
      </c>
    </row>
    <row r="142" spans="1:20" ht="15" x14ac:dyDescent="0.25">
      <c r="A142">
        <v>1.81</v>
      </c>
      <c r="B142">
        <v>2.06</v>
      </c>
      <c r="C142" s="20">
        <f t="shared" si="80"/>
        <v>3.7923081049187513E-2</v>
      </c>
      <c r="D142" s="17">
        <f>IF(OR($A142="",$B142=""),"",A142*'MPTO_working_2-way'!$G141)</f>
        <v>1.8786407766990294</v>
      </c>
      <c r="E142" s="22">
        <f>IF(OR($A142="",$B142=""),"",B142*'MPTO_working_2-way'!$G141)</f>
        <v>2.1381215469613264</v>
      </c>
      <c r="F142" s="17">
        <f>IF(OR($A142="",$B142=""),"",'MPTO_working_2-way'!D141)</f>
        <v>1.8743276529432467</v>
      </c>
      <c r="G142" s="22">
        <f>IF(OR($A142="",$B142=""),"",'MPTO_working_2-way'!E141)</f>
        <v>2.1437359857413907</v>
      </c>
      <c r="H142" s="17">
        <f>IF(OR($A142="",$B142=""),"",'OddsRatio_working_2-way'!M141)</f>
        <v>1.8741572761215382</v>
      </c>
      <c r="I142" s="17">
        <f>IF(OR($A142="",$B142=""),"",'OddsRatio_working_2-way'!N141)</f>
        <v>2.1439589045541121</v>
      </c>
      <c r="J142" s="17">
        <f>IF('Log_working_2-way'!$D141="","",A142^('Log_working_2-way'!$D141))</f>
        <v>1.8721919326638379</v>
      </c>
      <c r="K142" s="22">
        <f>IF('Log_working_2-way'!$D141="","",B142^('Log_working_2-way'!$D141))</f>
        <v>2.1465366309290381</v>
      </c>
      <c r="L142" s="33">
        <f t="shared" si="72"/>
        <v>0.53229974160206706</v>
      </c>
      <c r="M142" s="33">
        <f t="shared" si="73"/>
        <v>0.46770025839793272</v>
      </c>
      <c r="N142" s="4">
        <v>100</v>
      </c>
      <c r="O142" s="4">
        <f t="shared" si="74"/>
        <v>44.751381215469614</v>
      </c>
      <c r="P142" s="4">
        <f t="shared" si="75"/>
        <v>51.456310679611654</v>
      </c>
      <c r="Q142" s="4">
        <f t="shared" si="76"/>
        <v>48.543689320388353</v>
      </c>
      <c r="R142" s="4">
        <f t="shared" si="77"/>
        <v>55.248618784530393</v>
      </c>
      <c r="S142" s="39">
        <f t="shared" si="78"/>
        <v>-3.7923081049187388</v>
      </c>
      <c r="T142" s="39">
        <f t="shared" si="79"/>
        <v>-3.7923081049187388</v>
      </c>
    </row>
    <row r="143" spans="1:20" ht="15" x14ac:dyDescent="0.25">
      <c r="A143">
        <v>1.71</v>
      </c>
      <c r="B143">
        <v>2.23</v>
      </c>
      <c r="C143" s="20">
        <f t="shared" si="80"/>
        <v>3.3225814910969431E-2</v>
      </c>
      <c r="D143" s="17">
        <f>IF(OR($A143="",$B143=""),"",A143*'MPTO_working_2-way'!$G142)</f>
        <v>1.7668161434977576</v>
      </c>
      <c r="E143" s="22">
        <f>IF(OR($A143="",$B143=""),"",B143*'MPTO_working_2-way'!$G142)</f>
        <v>2.3040935672514617</v>
      </c>
      <c r="F143" s="17">
        <f>IF(OR($A143="",$B143=""),"",'MPTO_working_2-way'!D142)</f>
        <v>1.7599981538319522</v>
      </c>
      <c r="G143" s="22">
        <f>IF(OR($A143="",$B143=""),"",'MPTO_working_2-way'!E142)</f>
        <v>2.315792669966295</v>
      </c>
      <c r="H143" s="17">
        <f>IF(OR($A143="",$B143=""),"",'OddsRatio_working_2-way'!M142)</f>
        <v>1.7597603387632996</v>
      </c>
      <c r="I143" s="17">
        <f>IF(OR($A143="",$B143=""),"",'OddsRatio_working_2-way'!N142)</f>
        <v>2.3162045305336028</v>
      </c>
      <c r="J143" s="17">
        <f>IF('Log_working_2-way'!$D142="","",A143^('Log_working_2-way'!$D142))</f>
        <v>1.7566662454529891</v>
      </c>
      <c r="K143" s="22">
        <f>IF('Log_working_2-way'!$D142="","",B143^('Log_working_2-way'!$D142))</f>
        <v>2.3215866387713424</v>
      </c>
      <c r="L143" s="33">
        <f t="shared" si="72"/>
        <v>0.56598984771573613</v>
      </c>
      <c r="M143" s="33">
        <f t="shared" si="73"/>
        <v>0.43401015228426398</v>
      </c>
      <c r="N143" s="4">
        <v>100</v>
      </c>
      <c r="O143" s="4">
        <f t="shared" si="74"/>
        <v>41.520467836257311</v>
      </c>
      <c r="P143" s="4">
        <f t="shared" si="75"/>
        <v>55.156950672645742</v>
      </c>
      <c r="Q143" s="4">
        <f t="shared" si="76"/>
        <v>44.843049327354265</v>
      </c>
      <c r="R143" s="4">
        <f t="shared" si="77"/>
        <v>58.479532163742689</v>
      </c>
      <c r="S143" s="39">
        <f t="shared" si="78"/>
        <v>-3.3225814910969547</v>
      </c>
      <c r="T143" s="39">
        <f t="shared" si="79"/>
        <v>-3.3225814910969476</v>
      </c>
    </row>
    <row r="144" spans="1:20" ht="15" x14ac:dyDescent="0.25">
      <c r="A144">
        <v>1.65</v>
      </c>
      <c r="B144">
        <v>2.35</v>
      </c>
      <c r="C144" s="20">
        <f t="shared" si="80"/>
        <v>3.1592520954223158E-2</v>
      </c>
      <c r="D144" s="17">
        <f>IF(OR($A144="",$B144=""),"",A144*'MPTO_working_2-way'!$G143)</f>
        <v>1.7021276595744681</v>
      </c>
      <c r="E144" s="22">
        <f>IF(OR($A144="",$B144=""),"",B144*'MPTO_working_2-way'!$G143)</f>
        <v>2.4242424242424243</v>
      </c>
      <c r="F144" s="17">
        <f>IF(OR($A144="",$B144=""),"",'MPTO_working_2-way'!D143)</f>
        <v>1.6941561987984708</v>
      </c>
      <c r="G144" s="22">
        <f>IF(OR($A144="",$B144=""),"",'MPTO_working_2-way'!E143)</f>
        <v>2.4405979543666407</v>
      </c>
      <c r="H144" s="17">
        <f>IF(OR($A144="",$B144=""),"",'OddsRatio_working_2-way'!M143)</f>
        <v>1.6938886664887112</v>
      </c>
      <c r="I144" s="17">
        <f>IF(OR($A144="",$B144=""),"",'OddsRatio_working_2-way'!N143)</f>
        <v>2.4411533842457849</v>
      </c>
      <c r="J144" s="17">
        <f>IF('Log_working_2-way'!$D143="","",A144^('Log_working_2-way'!$D143))</f>
        <v>1.6902722385674813</v>
      </c>
      <c r="K144" s="22">
        <f>IF('Log_working_2-way'!$D143="","",B144^('Log_working_2-way'!$D143))</f>
        <v>2.4487037782009757</v>
      </c>
      <c r="L144" s="33">
        <f t="shared" si="72"/>
        <v>0.58750000000000002</v>
      </c>
      <c r="M144" s="33">
        <f t="shared" si="73"/>
        <v>0.41249999999999998</v>
      </c>
      <c r="N144" s="4">
        <v>100</v>
      </c>
      <c r="O144" s="4">
        <f t="shared" si="74"/>
        <v>39.393939393939398</v>
      </c>
      <c r="P144" s="4">
        <f t="shared" si="75"/>
        <v>57.446808510638299</v>
      </c>
      <c r="Q144" s="4">
        <f t="shared" si="76"/>
        <v>42.553191489361701</v>
      </c>
      <c r="R144" s="4">
        <f t="shared" si="77"/>
        <v>60.606060606060609</v>
      </c>
      <c r="S144" s="39">
        <f t="shared" si="78"/>
        <v>-3.1592520954223033</v>
      </c>
      <c r="T144" s="39">
        <f t="shared" si="79"/>
        <v>-3.1592520954223104</v>
      </c>
    </row>
    <row r="145" spans="1:20" ht="15" x14ac:dyDescent="0.25">
      <c r="A145">
        <v>1.6</v>
      </c>
      <c r="B145">
        <v>2.4500000000000002</v>
      </c>
      <c r="C145" s="20">
        <f t="shared" si="80"/>
        <v>3.3163265306122458E-2</v>
      </c>
      <c r="D145" s="17">
        <f>IF(OR($A145="",$B145=""),"",A145*'MPTO_working_2-way'!$G144)</f>
        <v>1.653061224489796</v>
      </c>
      <c r="E145" s="22">
        <f>IF(OR($A145="",$B145=""),"",B145*'MPTO_working_2-way'!$G144)</f>
        <v>2.53125</v>
      </c>
      <c r="F145" s="17">
        <f>IF(OR($A145="",$B145=""),"",'MPTO_working_2-way'!D144)</f>
        <v>1.6436058700209644</v>
      </c>
      <c r="G145" s="22">
        <f>IF(OR($A145="",$B145=""),"",'MPTO_working_2-way'!E144)</f>
        <v>2.5537459283387625</v>
      </c>
      <c r="H145" s="17">
        <f>IF(OR($A145="",$B145=""),"",'OddsRatio_working_2-way'!M144)</f>
        <v>1.643267520902677</v>
      </c>
      <c r="I145" s="17">
        <f>IF(OR($A145="",$B145=""),"",'OddsRatio_working_2-way'!N144)</f>
        <v>2.5545631755148031</v>
      </c>
      <c r="J145" s="17">
        <f>IF('Log_working_2-way'!$D144="","",A145^('Log_working_2-way'!$D144))</f>
        <v>1.6389689112690746</v>
      </c>
      <c r="K145" s="22">
        <f>IF('Log_working_2-way'!$D144="","",B145^('Log_working_2-way'!$D144))</f>
        <v>2.5650213685886376</v>
      </c>
      <c r="L145" s="33">
        <f t="shared" si="72"/>
        <v>0.60493827160493829</v>
      </c>
      <c r="M145" s="33">
        <f t="shared" si="73"/>
        <v>0.39506172839506171</v>
      </c>
      <c r="N145" s="4">
        <v>100</v>
      </c>
      <c r="O145" s="4">
        <f t="shared" si="74"/>
        <v>37.5</v>
      </c>
      <c r="P145" s="4">
        <f t="shared" si="75"/>
        <v>59.183673469387763</v>
      </c>
      <c r="Q145" s="4">
        <f t="shared" si="76"/>
        <v>40.816326530612237</v>
      </c>
      <c r="R145" s="4">
        <f t="shared" si="77"/>
        <v>62.5</v>
      </c>
      <c r="S145" s="39">
        <f t="shared" si="78"/>
        <v>-3.3163265306122369</v>
      </c>
      <c r="T145" s="39">
        <f t="shared" si="79"/>
        <v>-3.3163265306122369</v>
      </c>
    </row>
    <row r="146" spans="1:20" s="52" customFormat="1" ht="15" x14ac:dyDescent="0.25">
      <c r="A146" s="44">
        <v>1.99</v>
      </c>
      <c r="B146" s="44">
        <v>1.92</v>
      </c>
      <c r="C146" s="45">
        <f t="shared" si="80"/>
        <v>2.3345896147403788E-2</v>
      </c>
      <c r="D146" s="46">
        <f>IF(OR($A146="",$B146=""),"",A146*'MPTO_working_2-way'!$G145)</f>
        <v>2.0364583333333335</v>
      </c>
      <c r="E146" s="48">
        <f>IF(OR($A146="",$B146=""),"",B146*'MPTO_working_2-way'!$G145)</f>
        <v>1.9648241206030153</v>
      </c>
      <c r="F146" s="46">
        <f>IF(OR($A146="",$B146=""),"",'MPTO_working_2-way'!D145)</f>
        <v>2.0373253705876082</v>
      </c>
      <c r="G146" s="48">
        <f>IF(OR($A146="",$B146=""),"",'MPTO_working_2-way'!E145)</f>
        <v>1.9640176827387685</v>
      </c>
      <c r="H146" s="46">
        <f>IF(OR($A146="",$B146=""),"",'OddsRatio_working_2-way'!M145)</f>
        <v>2.0373461122121879</v>
      </c>
      <c r="I146" s="46">
        <f>IF(OR($A146="",$B146=""),"",'OddsRatio_working_2-way'!N145)</f>
        <v>1.9639984073082948</v>
      </c>
      <c r="J146" s="46">
        <f>IF('Log_working_2-way'!$D145="","",A146^('Log_working_2-way'!$D145))</f>
        <v>2.0377376988644484</v>
      </c>
      <c r="K146" s="48">
        <f>IF('Log_working_2-way'!$D145="","",B146^('Log_working_2-way'!$D145))</f>
        <v>1.9636346459170313</v>
      </c>
      <c r="L146" s="65">
        <f t="shared" si="72"/>
        <v>0.49104859335038359</v>
      </c>
      <c r="M146" s="65">
        <f t="shared" si="73"/>
        <v>0.50895140664961636</v>
      </c>
      <c r="N146" s="52">
        <v>100</v>
      </c>
      <c r="O146" s="52">
        <f t="shared" si="74"/>
        <v>49.748743718592962</v>
      </c>
      <c r="P146" s="52">
        <f t="shared" si="75"/>
        <v>47.916666666666671</v>
      </c>
      <c r="Q146" s="52">
        <f t="shared" si="76"/>
        <v>52.083333333333336</v>
      </c>
      <c r="R146" s="52">
        <f t="shared" si="77"/>
        <v>50.251256281407031</v>
      </c>
      <c r="S146" s="67">
        <f t="shared" si="78"/>
        <v>-2.3345896147403735</v>
      </c>
      <c r="T146" s="67">
        <f t="shared" si="79"/>
        <v>-2.3345896147403593</v>
      </c>
    </row>
    <row r="147" spans="1:20" ht="15" x14ac:dyDescent="0.25">
      <c r="A147">
        <v>1.7</v>
      </c>
      <c r="B147">
        <v>2.2599999999999998</v>
      </c>
      <c r="C147" s="20">
        <f t="shared" si="80"/>
        <v>3.0713170223841679E-2</v>
      </c>
      <c r="D147" s="17">
        <f>IF(OR($A147="",$B147=""),"",A147*'MPTO_working_2-way'!$G146)</f>
        <v>1.7522123893805308</v>
      </c>
      <c r="E147" s="22">
        <f>IF(OR($A147="",$B147=""),"",B147*'MPTO_working_2-way'!$G146)</f>
        <v>2.3294117647058821</v>
      </c>
      <c r="F147" s="17">
        <f>IF(OR($A147="",$B147=""),"",'MPTO_working_2-way'!D146)</f>
        <v>1.7455701953657428</v>
      </c>
      <c r="G147" s="22">
        <f>IF(OR($A147="",$B147=""),"",'MPTO_working_2-way'!E146)</f>
        <v>2.3412553321145642</v>
      </c>
      <c r="H147" s="17">
        <f>IF(OR($A147="",$B147=""),"",'OddsRatio_working_2-way'!M146)</f>
        <v>1.7453559924999296</v>
      </c>
      <c r="I147" s="17">
        <f>IF(OR($A147="",$B147=""),"",'OddsRatio_working_2-way'!N146)</f>
        <v>2.3416407864998732</v>
      </c>
      <c r="J147" s="17">
        <f>IF('Log_working_2-way'!$D146="","",A147^('Log_working_2-way'!$D146))</f>
        <v>1.7423463494336857</v>
      </c>
      <c r="K147" s="22">
        <f>IF('Log_working_2-way'!$D146="","",B147^('Log_working_2-way'!$D146))</f>
        <v>2.3470801072340981</v>
      </c>
      <c r="L147" s="33">
        <f t="shared" si="72"/>
        <v>0.57070707070707072</v>
      </c>
      <c r="M147" s="33">
        <f t="shared" si="73"/>
        <v>0.42929292929292934</v>
      </c>
      <c r="N147" s="4">
        <v>100</v>
      </c>
      <c r="O147" s="4">
        <f t="shared" si="74"/>
        <v>41.176470588235297</v>
      </c>
      <c r="P147" s="4">
        <f t="shared" si="75"/>
        <v>55.752212389380524</v>
      </c>
      <c r="Q147" s="4">
        <f t="shared" si="76"/>
        <v>44.247787610619469</v>
      </c>
      <c r="R147" s="4">
        <f t="shared" si="77"/>
        <v>58.82352941176471</v>
      </c>
      <c r="S147" s="39">
        <f t="shared" si="78"/>
        <v>-3.0713170223841715</v>
      </c>
      <c r="T147" s="39">
        <f t="shared" si="79"/>
        <v>-3.0713170223841857</v>
      </c>
    </row>
    <row r="148" spans="1:20" ht="15" x14ac:dyDescent="0.25">
      <c r="A148">
        <v>2.02</v>
      </c>
      <c r="B148">
        <v>1.81</v>
      </c>
      <c r="C148" s="20">
        <f t="shared" si="80"/>
        <v>4.7535692795798834E-2</v>
      </c>
      <c r="D148" s="17">
        <f>IF(OR($A148="",$B148=""),"",A148*'MPTO_working_2-way'!$G147)</f>
        <v>2.1160220994475138</v>
      </c>
      <c r="E148" s="22">
        <f>IF(OR($A148="",$B148=""),"",B148*'MPTO_working_2-way'!$G147)</f>
        <v>1.8960396039603959</v>
      </c>
      <c r="F148" s="17">
        <f>IF(OR($A148="",$B148=""),"",'MPTO_working_2-way'!D147)</f>
        <v>2.1218733677673955</v>
      </c>
      <c r="G148" s="22">
        <f>IF(OR($A148="",$B148=""),"",'MPTO_working_2-way'!E147)</f>
        <v>1.8913661993688893</v>
      </c>
      <c r="H148" s="17">
        <f>IF(OR($A148="",$B148=""),"",'OddsRatio_working_2-way'!M147)</f>
        <v>2.1221672153735645</v>
      </c>
      <c r="I148" s="17">
        <f>IF(OR($A148="",$B148=""),"",'OddsRatio_working_2-way'!N147)</f>
        <v>1.8911327886790064</v>
      </c>
      <c r="J148" s="17">
        <f>IF('Log_working_2-way'!$D147="","",A148^('Log_working_2-way'!$D147))</f>
        <v>2.1248762951200719</v>
      </c>
      <c r="K148" s="22">
        <f>IF('Log_working_2-way'!$D147="","",B148^('Log_working_2-way'!$D147))</f>
        <v>1.8889866417645398</v>
      </c>
      <c r="L148" s="33">
        <f t="shared" si="72"/>
        <v>0.47258485639686681</v>
      </c>
      <c r="M148" s="33">
        <f t="shared" si="73"/>
        <v>0.52741514360313313</v>
      </c>
      <c r="N148" s="4">
        <v>100</v>
      </c>
      <c r="O148" s="4">
        <f t="shared" si="74"/>
        <v>50.495049504950494</v>
      </c>
      <c r="P148" s="4">
        <f t="shared" si="75"/>
        <v>44.751381215469614</v>
      </c>
      <c r="Q148" s="4">
        <f t="shared" si="76"/>
        <v>55.248618784530393</v>
      </c>
      <c r="R148" s="4">
        <f t="shared" si="77"/>
        <v>49.504950495049506</v>
      </c>
      <c r="S148" s="39">
        <f t="shared" si="78"/>
        <v>-4.7535692795798994</v>
      </c>
      <c r="T148" s="39">
        <f t="shared" si="79"/>
        <v>-4.7535692795798923</v>
      </c>
    </row>
    <row r="149" spans="1:20" ht="15" x14ac:dyDescent="0.25">
      <c r="A149">
        <v>2.6</v>
      </c>
      <c r="B149">
        <v>1.5</v>
      </c>
      <c r="C149" s="20">
        <f t="shared" si="80"/>
        <v>5.12820512820511E-2</v>
      </c>
      <c r="D149" s="17">
        <f>IF(OR($A149="",$B149=""),"",A149*'MPTO_working_2-way'!$G148)</f>
        <v>2.7333333333333329</v>
      </c>
      <c r="E149" s="22">
        <f>IF(OR($A149="",$B149=""),"",B149*'MPTO_working_2-way'!$G148)</f>
        <v>1.5769230769230766</v>
      </c>
      <c r="F149" s="17">
        <f>IF(OR($A149="",$B149=""),"",'MPTO_working_2-way'!D148)</f>
        <v>2.7857142857142851</v>
      </c>
      <c r="G149" s="22">
        <f>IF(OR($A149="",$B149=""),"",'MPTO_working_2-way'!E148)</f>
        <v>1.5599999999999998</v>
      </c>
      <c r="H149" s="17">
        <f>IF(OR($A149="",$B149=""),"",'OddsRatio_working_2-way'!M148)</f>
        <v>2.788854381999831</v>
      </c>
      <c r="I149" s="17">
        <f>IF(OR($A149="",$B149=""),"",'OddsRatio_working_2-way'!N148)</f>
        <v>1.5590169943749472</v>
      </c>
      <c r="J149" s="17">
        <f>IF('Log_working_2-way'!$D148="","",A149^('Log_working_2-way'!$D148))</f>
        <v>2.8141264224326203</v>
      </c>
      <c r="K149" s="22">
        <f>IF('Log_working_2-way'!$D148="","",B149^('Log_working_2-way'!$D148))</f>
        <v>1.5512294995708851</v>
      </c>
      <c r="L149" s="33">
        <f t="shared" si="72"/>
        <v>0.36585365853658541</v>
      </c>
      <c r="M149" s="33">
        <f t="shared" si="73"/>
        <v>0.63414634146341475</v>
      </c>
      <c r="N149" s="4">
        <v>100</v>
      </c>
      <c r="O149" s="4">
        <f t="shared" si="74"/>
        <v>61.538461538461533</v>
      </c>
      <c r="P149" s="4">
        <f t="shared" si="75"/>
        <v>33.333333333333329</v>
      </c>
      <c r="Q149" s="4">
        <f t="shared" si="76"/>
        <v>66.666666666666657</v>
      </c>
      <c r="R149" s="4">
        <f t="shared" si="77"/>
        <v>38.46153846153846</v>
      </c>
      <c r="S149" s="39">
        <f t="shared" si="78"/>
        <v>-5.1282051282051242</v>
      </c>
      <c r="T149" s="39">
        <f t="shared" si="79"/>
        <v>-5.1282051282051313</v>
      </c>
    </row>
    <row r="150" spans="1:20" ht="15" x14ac:dyDescent="0.25">
      <c r="A150">
        <v>1.72</v>
      </c>
      <c r="B150">
        <v>2.12</v>
      </c>
      <c r="C150" s="20">
        <f t="shared" si="80"/>
        <v>5.3093462044756512E-2</v>
      </c>
      <c r="D150" s="17">
        <f>IF(OR($A150="",$B150=""),"",A150*'MPTO_working_2-way'!$G149)</f>
        <v>1.8113207547169812</v>
      </c>
      <c r="E150" s="22">
        <f>IF(OR($A150="",$B150=""),"",B150*'MPTO_working_2-way'!$G149)</f>
        <v>2.2325581395348841</v>
      </c>
      <c r="F150" s="17">
        <f>IF(OR($A150="",$B150=""),"",'MPTO_working_2-way'!D149)</f>
        <v>1.8022933965994465</v>
      </c>
      <c r="G150" s="22">
        <f>IF(OR($A150="",$B150=""),"",'MPTO_working_2-way'!E149)</f>
        <v>2.2464268112370629</v>
      </c>
      <c r="H150" s="17">
        <f>IF(OR($A150="",$B150=""),"",'OddsRatio_working_2-way'!M149)</f>
        <v>1.8017837257372731</v>
      </c>
      <c r="I150" s="17">
        <f>IF(OR($A150="",$B150=""),"",'OddsRatio_working_2-way'!N149)</f>
        <v>2.2472191289246473</v>
      </c>
      <c r="J150" s="17">
        <f>IF('Log_working_2-way'!$D149="","",A150^('Log_working_2-way'!$D149))</f>
        <v>1.7976291253207961</v>
      </c>
      <c r="K150" s="22">
        <f>IF('Log_working_2-way'!$D149="","",B150^('Log_working_2-way'!$D149))</f>
        <v>2.2537155029237406</v>
      </c>
      <c r="L150" s="33">
        <f t="shared" si="72"/>
        <v>0.55208333333333337</v>
      </c>
      <c r="M150" s="33">
        <f t="shared" si="73"/>
        <v>0.44791666666666657</v>
      </c>
      <c r="N150" s="4">
        <v>100</v>
      </c>
      <c r="O150" s="4">
        <f t="shared" si="74"/>
        <v>41.860465116279073</v>
      </c>
      <c r="P150" s="4">
        <f t="shared" si="75"/>
        <v>52.830188679245275</v>
      </c>
      <c r="Q150" s="4">
        <f t="shared" si="76"/>
        <v>47.169811320754711</v>
      </c>
      <c r="R150" s="4">
        <f t="shared" si="77"/>
        <v>58.139534883720934</v>
      </c>
      <c r="S150" s="39">
        <f t="shared" si="78"/>
        <v>-5.3093462044756379</v>
      </c>
      <c r="T150" s="39">
        <f t="shared" si="79"/>
        <v>-5.3093462044756592</v>
      </c>
    </row>
    <row r="151" spans="1:20" ht="15" x14ac:dyDescent="0.25">
      <c r="A151">
        <v>1.44</v>
      </c>
      <c r="B151">
        <v>2.94</v>
      </c>
      <c r="C151" s="20">
        <f t="shared" si="80"/>
        <v>3.4580498866213061E-2</v>
      </c>
      <c r="D151" s="17">
        <f>IF(OR($A151="",$B151=""),"",A151*'MPTO_working_2-way'!$G150)</f>
        <v>1.4897959183673468</v>
      </c>
      <c r="E151" s="22">
        <f>IF(OR($A151="",$B151=""),"",B151*'MPTO_working_2-way'!$G150)</f>
        <v>3.0416666666666665</v>
      </c>
      <c r="F151" s="17">
        <f>IF(OR($A151="",$B151=""),"",'MPTO_working_2-way'!D150)</f>
        <v>1.4767685223943072</v>
      </c>
      <c r="G151" s="22">
        <f>IF(OR($A151="",$B151=""),"",'MPTO_working_2-way'!E150)</f>
        <v>3.0974539069359079</v>
      </c>
      <c r="H151" s="17">
        <f>IF(OR($A151="",$B151=""),"",'OddsRatio_working_2-way'!M150)</f>
        <v>1.4762395654619005</v>
      </c>
      <c r="I151" s="17">
        <f>IF(OR($A151="",$B151=""),"",'OddsRatio_working_2-way'!N150)</f>
        <v>3.0997835386274715</v>
      </c>
      <c r="J151" s="17">
        <f>IF('Log_working_2-way'!$D150="","",A151^('Log_working_2-way'!$D150))</f>
        <v>1.4702588167346649</v>
      </c>
      <c r="K151" s="22">
        <f>IF('Log_working_2-way'!$D150="","",B151^('Log_working_2-way'!$D150))</f>
        <v>3.1264885727040568</v>
      </c>
      <c r="L151" s="33">
        <f t="shared" si="72"/>
        <v>0.67123287671232879</v>
      </c>
      <c r="M151" s="33">
        <f t="shared" si="73"/>
        <v>0.32876712328767127</v>
      </c>
      <c r="N151" s="4">
        <v>100</v>
      </c>
      <c r="O151" s="4">
        <f t="shared" si="74"/>
        <v>30.555555555555554</v>
      </c>
      <c r="P151" s="4">
        <f t="shared" si="75"/>
        <v>65.986394557823132</v>
      </c>
      <c r="Q151" s="4">
        <f t="shared" si="76"/>
        <v>34.013605442176868</v>
      </c>
      <c r="R151" s="4">
        <f t="shared" si="77"/>
        <v>69.444444444444443</v>
      </c>
      <c r="S151" s="39">
        <f t="shared" si="78"/>
        <v>-3.4580498866213141</v>
      </c>
      <c r="T151" s="39">
        <f t="shared" si="79"/>
        <v>-3.4580498866213105</v>
      </c>
    </row>
    <row r="152" spans="1:20" ht="15" x14ac:dyDescent="0.25">
      <c r="A152">
        <v>1.51</v>
      </c>
      <c r="B152">
        <v>2.7</v>
      </c>
      <c r="C152" s="20">
        <f t="shared" si="80"/>
        <v>3.2622025999509585E-2</v>
      </c>
      <c r="D152" s="17">
        <f>IF(OR($A152="",$B152=""),"",A152*'MPTO_working_2-way'!$G151)</f>
        <v>1.5592592592592596</v>
      </c>
      <c r="E152" s="22">
        <f>IF(OR($A152="",$B152=""),"",B152*'MPTO_working_2-way'!$G151)</f>
        <v>2.7880794701986762</v>
      </c>
      <c r="F152" s="17">
        <f>IF(OR($A152="",$B152=""),"",'MPTO_working_2-way'!D151)</f>
        <v>1.5481298651984055</v>
      </c>
      <c r="G152" s="22">
        <f>IF(OR($A152="",$B152=""),"",'MPTO_working_2-way'!E151)</f>
        <v>2.8243851749220652</v>
      </c>
      <c r="H152" s="17">
        <f>IF(OR($A152="",$B152=""),"",'OddsRatio_working_2-way'!M151)</f>
        <v>1.5477225575051663</v>
      </c>
      <c r="I152" s="17">
        <f>IF(OR($A152="",$B152=""),"",'OddsRatio_working_2-way'!N151)</f>
        <v>2.8257418583505545</v>
      </c>
      <c r="J152" s="17">
        <f>IF('Log_working_2-way'!$D151="","",A152^('Log_working_2-way'!$D151))</f>
        <v>1.5426435777660368</v>
      </c>
      <c r="K152" s="22">
        <f>IF('Log_working_2-way'!$D151="","",B152^('Log_working_2-way'!$D151))</f>
        <v>2.8428302498606608</v>
      </c>
      <c r="L152" s="33">
        <f t="shared" si="72"/>
        <v>0.64133016627078376</v>
      </c>
      <c r="M152" s="33">
        <f t="shared" si="73"/>
        <v>0.35866983372921607</v>
      </c>
      <c r="N152" s="4">
        <v>100</v>
      </c>
      <c r="O152" s="4">
        <f t="shared" si="74"/>
        <v>33.774834437086092</v>
      </c>
      <c r="P152" s="4">
        <f t="shared" si="75"/>
        <v>62.962962962962962</v>
      </c>
      <c r="Q152" s="4">
        <f t="shared" si="76"/>
        <v>37.037037037037038</v>
      </c>
      <c r="R152" s="4">
        <f t="shared" si="77"/>
        <v>66.225165562913915</v>
      </c>
      <c r="S152" s="39">
        <f t="shared" si="78"/>
        <v>-3.2622025999509461</v>
      </c>
      <c r="T152" s="39">
        <f t="shared" si="79"/>
        <v>-3.2622025999509532</v>
      </c>
    </row>
    <row r="153" spans="1:20" ht="15" x14ac:dyDescent="0.25">
      <c r="A153">
        <v>1.42</v>
      </c>
      <c r="B153">
        <v>3.03</v>
      </c>
      <c r="C153" s="20">
        <f t="shared" si="80"/>
        <v>3.4258355413006036E-2</v>
      </c>
      <c r="D153" s="17">
        <f>IF(OR($A153="",$B153=""),"",A153*'MPTO_working_2-way'!$G152)</f>
        <v>1.4686468646864685</v>
      </c>
      <c r="E153" s="22">
        <f>IF(OR($A153="",$B153=""),"",B153*'MPTO_working_2-way'!$G152)</f>
        <v>3.1338028169014081</v>
      </c>
      <c r="F153" s="17">
        <f>IF(OR($A153="",$B153=""),"",'MPTO_working_2-way'!D152)</f>
        <v>1.4554003314954502</v>
      </c>
      <c r="G153" s="22">
        <f>IF(OR($A153="",$B153=""),"",'MPTO_working_2-way'!E152)</f>
        <v>3.1958701626680526</v>
      </c>
      <c r="H153" s="17">
        <f>IF(OR($A153="",$B153=""),"",'OddsRatio_working_2-way'!M152)</f>
        <v>1.4548588261473416</v>
      </c>
      <c r="I153" s="17">
        <f>IF(OR($A153="",$B153=""),"",'OddsRatio_working_2-way'!N152)</f>
        <v>3.1984843263788196</v>
      </c>
      <c r="J153" s="17">
        <f>IF('Log_working_2-way'!$D152="","",A153^('Log_working_2-way'!$D152))</f>
        <v>1.4487661794042752</v>
      </c>
      <c r="K153" s="22">
        <f>IF('Log_working_2-way'!$D152="","",B153^('Log_working_2-way'!$D152))</f>
        <v>3.228331915134508</v>
      </c>
      <c r="L153" s="33">
        <f t="shared" si="72"/>
        <v>0.68089887640449442</v>
      </c>
      <c r="M153" s="33">
        <f t="shared" si="73"/>
        <v>0.31910112359550563</v>
      </c>
      <c r="N153" s="4">
        <v>100</v>
      </c>
      <c r="O153" s="4">
        <f t="shared" si="74"/>
        <v>29.577464788732396</v>
      </c>
      <c r="P153" s="4">
        <f t="shared" si="75"/>
        <v>66.996699669967001</v>
      </c>
      <c r="Q153" s="4">
        <f t="shared" si="76"/>
        <v>33.003300330032999</v>
      </c>
      <c r="R153" s="4">
        <f t="shared" si="77"/>
        <v>70.422535211267615</v>
      </c>
      <c r="S153" s="39">
        <f t="shared" si="78"/>
        <v>-3.4258355413006036</v>
      </c>
      <c r="T153" s="39">
        <f t="shared" si="79"/>
        <v>-3.4258355413006143</v>
      </c>
    </row>
    <row r="154" spans="1:20" ht="15" x14ac:dyDescent="0.25">
      <c r="A154">
        <v>1.7</v>
      </c>
      <c r="B154">
        <v>2.27</v>
      </c>
      <c r="C154" s="20">
        <f t="shared" si="80"/>
        <v>2.876392847888054E-2</v>
      </c>
      <c r="D154" s="17">
        <f>IF(OR($A154="",$B154=""),"",A154*'MPTO_working_2-way'!$G153)</f>
        <v>1.748898678414097</v>
      </c>
      <c r="E154" s="22">
        <f>IF(OR($A154="",$B154=""),"",B154*'MPTO_working_2-way'!$G153)</f>
        <v>2.335294117647059</v>
      </c>
      <c r="F154" s="17">
        <f>IF(OR($A154="",$B154=""),"",'MPTO_working_2-way'!D153)</f>
        <v>1.7426055543011967</v>
      </c>
      <c r="G154" s="22">
        <f>IF(OR($A154="",$B154=""),"",'MPTO_working_2-way'!E153)</f>
        <v>2.3466099118273029</v>
      </c>
      <c r="H154" s="17">
        <f>IF(OR($A154="",$B154=""),"",'OddsRatio_working_2-way'!M153)</f>
        <v>1.7424157207132702</v>
      </c>
      <c r="I154" s="17">
        <f>IF(OR($A154="",$B154=""),"",'OddsRatio_working_2-way'!N153)</f>
        <v>2.3469542361512192</v>
      </c>
      <c r="J154" s="17">
        <f>IF('Log_working_2-way'!$D153="","",A154^('Log_working_2-way'!$D153))</f>
        <v>1.7395677440294552</v>
      </c>
      <c r="K154" s="22">
        <f>IF('Log_working_2-way'!$D153="","",B154^('Log_working_2-way'!$D153))</f>
        <v>2.352141177157876</v>
      </c>
      <c r="L154" s="33">
        <f t="shared" si="72"/>
        <v>0.5717884130982368</v>
      </c>
      <c r="M154" s="33">
        <f t="shared" si="73"/>
        <v>0.4282115869017632</v>
      </c>
      <c r="N154" s="4">
        <v>100</v>
      </c>
      <c r="O154" s="4">
        <f t="shared" si="74"/>
        <v>41.176470588235297</v>
      </c>
      <c r="P154" s="4">
        <f t="shared" si="75"/>
        <v>55.947136563876647</v>
      </c>
      <c r="Q154" s="4">
        <f t="shared" si="76"/>
        <v>44.052863436123346</v>
      </c>
      <c r="R154" s="4">
        <f t="shared" si="77"/>
        <v>58.82352941176471</v>
      </c>
      <c r="S154" s="39">
        <f t="shared" si="78"/>
        <v>-2.8763928478880487</v>
      </c>
      <c r="T154" s="39">
        <f t="shared" si="79"/>
        <v>-2.8763928478880629</v>
      </c>
    </row>
    <row r="155" spans="1:20" ht="15" x14ac:dyDescent="0.25">
      <c r="A155">
        <v>1.67</v>
      </c>
      <c r="B155">
        <v>2.3199999999999998</v>
      </c>
      <c r="C155" s="20">
        <f t="shared" si="80"/>
        <v>2.9836877968201669E-2</v>
      </c>
      <c r="D155" s="17">
        <f>IF(OR($A155="",$B155=""),"",A155*'MPTO_working_2-way'!$G154)</f>
        <v>1.7198275862068968</v>
      </c>
      <c r="E155" s="22">
        <f>IF(OR($A155="",$B155=""),"",B155*'MPTO_working_2-way'!$G154)</f>
        <v>2.3892215568862278</v>
      </c>
      <c r="F155" s="17">
        <f>IF(OR($A155="",$B155=""),"",'MPTO_working_2-way'!D154)</f>
        <v>1.7126690831933518</v>
      </c>
      <c r="G155" s="22">
        <f>IF(OR($A155="",$B155=""),"",'MPTO_working_2-way'!E154)</f>
        <v>2.4031757846421042</v>
      </c>
      <c r="H155" s="17">
        <f>IF(OR($A155="",$B155=""),"",'OddsRatio_working_2-way'!M154)</f>
        <v>1.7124435118490151</v>
      </c>
      <c r="I155" s="17">
        <f>IF(OR($A155="",$B155=""),"",'OddsRatio_working_2-way'!N154)</f>
        <v>2.4036200531950747</v>
      </c>
      <c r="J155" s="17">
        <f>IF('Log_working_2-way'!$D154="","",A155^('Log_working_2-way'!$D154))</f>
        <v>1.7092004057926933</v>
      </c>
      <c r="K155" s="22">
        <f>IF('Log_working_2-way'!$D154="","",B155^('Log_working_2-way'!$D154))</f>
        <v>2.4100386743042619</v>
      </c>
      <c r="L155" s="33">
        <f t="shared" si="72"/>
        <v>0.581453634085213</v>
      </c>
      <c r="M155" s="33">
        <f t="shared" si="73"/>
        <v>0.41854636591478689</v>
      </c>
      <c r="N155" s="4">
        <v>100</v>
      </c>
      <c r="O155" s="4">
        <f t="shared" si="74"/>
        <v>40.119760479041922</v>
      </c>
      <c r="P155" s="4">
        <f t="shared" si="75"/>
        <v>56.896551724137922</v>
      </c>
      <c r="Q155" s="4">
        <f t="shared" si="76"/>
        <v>43.103448275862071</v>
      </c>
      <c r="R155" s="4">
        <f t="shared" si="77"/>
        <v>59.880239520958092</v>
      </c>
      <c r="S155" s="39">
        <f t="shared" si="78"/>
        <v>-2.9836877968201492</v>
      </c>
      <c r="T155" s="39">
        <f t="shared" si="79"/>
        <v>-2.9836877968201705</v>
      </c>
    </row>
    <row r="156" spans="1:20" ht="15" x14ac:dyDescent="0.25">
      <c r="A156">
        <v>1.94</v>
      </c>
      <c r="B156">
        <v>1.96</v>
      </c>
      <c r="C156" s="20">
        <f t="shared" si="80"/>
        <v>2.5667999158426325E-2</v>
      </c>
      <c r="D156" s="17">
        <f>IF(OR($A156="",$B156=""),"",A156*'MPTO_working_2-way'!$G155)</f>
        <v>1.989795918367347</v>
      </c>
      <c r="E156" s="22">
        <f>IF(OR($A156="",$B156=""),"",B156*'MPTO_working_2-way'!$G155)</f>
        <v>2.0103092783505154</v>
      </c>
      <c r="F156" s="17">
        <f>IF(OR($A156="",$B156=""),"",'MPTO_working_2-way'!D155)</f>
        <v>1.9895353704478862</v>
      </c>
      <c r="G156" s="22">
        <f>IF(OR($A156="",$B156=""),"",'MPTO_working_2-way'!E155)</f>
        <v>2.0105752961082914</v>
      </c>
      <c r="H156" s="17">
        <f>IF(OR($A156="",$B156=""),"",'OddsRatio_working_2-way'!M155)</f>
        <v>1.9895285072531594</v>
      </c>
      <c r="I156" s="17">
        <f>IF(OR($A156="",$B156=""),"",'OddsRatio_working_2-way'!N155)</f>
        <v>2.0105823052798226</v>
      </c>
      <c r="J156" s="17">
        <f>IF('Log_working_2-way'!$D155="","",A156^('Log_working_2-way'!$D155))</f>
        <v>1.9894107081664238</v>
      </c>
      <c r="K156" s="22">
        <f>IF('Log_working_2-way'!$D155="","",B156^('Log_working_2-way'!$D155))</f>
        <v>2.0107026250536491</v>
      </c>
      <c r="L156" s="33">
        <f t="shared" ref="L156:L187" si="81">(1/D156)</f>
        <v>0.50256410256410255</v>
      </c>
      <c r="M156" s="33">
        <f t="shared" ref="M156:M187" si="82">(1/E156)</f>
        <v>0.49743589743589745</v>
      </c>
      <c r="N156" s="4">
        <v>100</v>
      </c>
      <c r="O156" s="4">
        <f t="shared" si="74"/>
        <v>48.453608247422686</v>
      </c>
      <c r="P156" s="4">
        <f t="shared" si="75"/>
        <v>48.979591836734699</v>
      </c>
      <c r="Q156" s="4">
        <f t="shared" si="76"/>
        <v>51.020408163265309</v>
      </c>
      <c r="R156" s="4">
        <f t="shared" si="77"/>
        <v>51.546391752577328</v>
      </c>
      <c r="S156" s="39">
        <f t="shared" si="78"/>
        <v>-2.5667999158426227</v>
      </c>
      <c r="T156" s="39">
        <f t="shared" si="79"/>
        <v>-2.5667999158426298</v>
      </c>
    </row>
    <row r="157" spans="1:20" ht="15" x14ac:dyDescent="0.25">
      <c r="A157">
        <v>1.54</v>
      </c>
      <c r="B157">
        <v>2.64</v>
      </c>
      <c r="C157" s="20">
        <f t="shared" si="80"/>
        <v>2.813852813852824E-2</v>
      </c>
      <c r="D157" s="17">
        <f>IF(OR($A157="",$B157=""),"",A157*'MPTO_working_2-way'!$G156)</f>
        <v>1.5833333333333335</v>
      </c>
      <c r="E157" s="22">
        <f>IF(OR($A157="",$B157=""),"",B157*'MPTO_working_2-way'!$G156)</f>
        <v>2.7142857142857149</v>
      </c>
      <c r="F157" s="17">
        <f>IF(OR($A157="",$B157=""),"",'MPTO_working_2-way'!D156)</f>
        <v>1.5741056218057923</v>
      </c>
      <c r="G157" s="22">
        <f>IF(OR($A157="",$B157=""),"",'MPTO_working_2-way'!E156)</f>
        <v>2.7418397626112765</v>
      </c>
      <c r="H157" s="17">
        <f>IF(OR($A157="",$B157=""),"",'OddsRatio_working_2-way'!M156)</f>
        <v>1.5738190417570046</v>
      </c>
      <c r="I157" s="17">
        <f>IF(OR($A157="",$B157=""),"",'OddsRatio_working_2-way'!N156)</f>
        <v>2.7427096823731243</v>
      </c>
      <c r="J157" s="17">
        <f>IF('Log_working_2-way'!$D156="","",A157^('Log_working_2-way'!$D156))</f>
        <v>1.5696230042233144</v>
      </c>
      <c r="K157" s="22">
        <f>IF('Log_working_2-way'!$D156="","",B157^('Log_working_2-way'!$D156))</f>
        <v>2.7555470769012813</v>
      </c>
      <c r="L157" s="33">
        <f t="shared" si="81"/>
        <v>0.63157894736842102</v>
      </c>
      <c r="M157" s="33">
        <f t="shared" si="82"/>
        <v>0.36842105263157887</v>
      </c>
      <c r="N157" s="4">
        <v>100</v>
      </c>
      <c r="O157" s="4">
        <f t="shared" si="74"/>
        <v>35.064935064935064</v>
      </c>
      <c r="P157" s="4">
        <f t="shared" si="75"/>
        <v>62.121212121212118</v>
      </c>
      <c r="Q157" s="4">
        <f t="shared" si="76"/>
        <v>37.878787878787875</v>
      </c>
      <c r="R157" s="4">
        <f t="shared" si="77"/>
        <v>64.935064935064929</v>
      </c>
      <c r="S157" s="39">
        <f t="shared" si="78"/>
        <v>-2.8138528138528116</v>
      </c>
      <c r="T157" s="39">
        <f t="shared" si="79"/>
        <v>-2.8138528138528116</v>
      </c>
    </row>
    <row r="158" spans="1:20" ht="15" x14ac:dyDescent="0.25">
      <c r="A158">
        <v>2.21</v>
      </c>
      <c r="B158">
        <v>1.72</v>
      </c>
      <c r="C158" s="20">
        <f t="shared" si="80"/>
        <v>3.3884036620014824E-2</v>
      </c>
      <c r="D158" s="17">
        <f>IF(OR($A158="",$B158=""),"",A158*'MPTO_working_2-way'!$G157)</f>
        <v>2.2848837209302326</v>
      </c>
      <c r="E158" s="22">
        <f>IF(OR($A158="",$B158=""),"",B158*'MPTO_working_2-way'!$G157)</f>
        <v>1.7782805429864255</v>
      </c>
      <c r="F158" s="17">
        <f>IF(OR($A158="",$B158=""),"",'MPTO_working_2-way'!D157)</f>
        <v>2.2959652089876781</v>
      </c>
      <c r="G158" s="22">
        <f>IF(OR($A158="",$B158=""),"",'MPTO_working_2-way'!E157)</f>
        <v>1.7716256524981358</v>
      </c>
      <c r="H158" s="17">
        <f>IF(OR($A158="",$B158=""),"",'OddsRatio_working_2-way'!M157)</f>
        <v>2.2963624321753371</v>
      </c>
      <c r="I158" s="17">
        <f>IF(OR($A158="",$B158=""),"",'OddsRatio_working_2-way'!N157)</f>
        <v>1.7713892158398703</v>
      </c>
      <c r="J158" s="17">
        <f>IF('Log_working_2-way'!$D157="","",A158^('Log_working_2-way'!$D157))</f>
        <v>2.3014598613122459</v>
      </c>
      <c r="K158" s="22">
        <f>IF('Log_working_2-way'!$D157="","",B158^('Log_working_2-way'!$D157))</f>
        <v>1.7683679149287428</v>
      </c>
      <c r="L158" s="33">
        <f t="shared" si="81"/>
        <v>0.43765903307888038</v>
      </c>
      <c r="M158" s="33">
        <f t="shared" si="82"/>
        <v>0.56234096692111957</v>
      </c>
      <c r="N158" s="4">
        <v>100</v>
      </c>
      <c r="O158" s="4">
        <f t="shared" si="74"/>
        <v>54.751131221719454</v>
      </c>
      <c r="P158" s="4">
        <f t="shared" si="75"/>
        <v>41.860465116279073</v>
      </c>
      <c r="Q158" s="4">
        <f t="shared" si="76"/>
        <v>58.139534883720934</v>
      </c>
      <c r="R158" s="4">
        <f t="shared" si="77"/>
        <v>45.248868778280546</v>
      </c>
      <c r="S158" s="39">
        <f t="shared" si="78"/>
        <v>-3.3884036620014797</v>
      </c>
      <c r="T158" s="39">
        <f t="shared" si="79"/>
        <v>-3.3884036620014726</v>
      </c>
    </row>
    <row r="159" spans="1:20" ht="15" x14ac:dyDescent="0.25">
      <c r="A159">
        <v>2.06</v>
      </c>
      <c r="B159">
        <v>1.84</v>
      </c>
      <c r="C159" s="20">
        <f t="shared" si="80"/>
        <v>2.891515407344869E-2</v>
      </c>
      <c r="D159" s="17">
        <f>IF(OR($A159="",$B159=""),"",A159*'MPTO_working_2-way'!$G158)</f>
        <v>2.1195652173913042</v>
      </c>
      <c r="E159" s="22">
        <f>IF(OR($A159="",$B159=""),"",B159*'MPTO_working_2-way'!$G158)</f>
        <v>1.8932038834951457</v>
      </c>
      <c r="F159" s="17">
        <f>IF(OR($A159="",$B159=""),"",'MPTO_working_2-way'!D158)</f>
        <v>2.1232354918216445</v>
      </c>
      <c r="G159" s="22">
        <f>IF(OR($A159="",$B159=""),"",'MPTO_working_2-way'!E158)</f>
        <v>1.8902852583283463</v>
      </c>
      <c r="H159" s="17">
        <f>IF(OR($A159="",$B159=""),"",'OddsRatio_working_2-way'!M158)</f>
        <v>2.123345344008138</v>
      </c>
      <c r="I159" s="17">
        <f>IF(OR($A159="",$B159=""),"",'OddsRatio_working_2-way'!N158)</f>
        <v>1.8901981971385247</v>
      </c>
      <c r="J159" s="17">
        <f>IF('Log_working_2-way'!$D158="","",A159^('Log_working_2-way'!$D158))</f>
        <v>2.1250149218724146</v>
      </c>
      <c r="K159" s="22">
        <f>IF('Log_working_2-way'!$D158="","",B159^('Log_working_2-way'!$D158))</f>
        <v>1.8888770989238437</v>
      </c>
      <c r="L159" s="33">
        <f t="shared" si="81"/>
        <v>0.47179487179487184</v>
      </c>
      <c r="M159" s="33">
        <f t="shared" si="82"/>
        <v>0.52820512820512822</v>
      </c>
      <c r="N159" s="4">
        <v>100</v>
      </c>
      <c r="O159" s="4">
        <f t="shared" si="74"/>
        <v>51.456310679611654</v>
      </c>
      <c r="P159" s="4">
        <f t="shared" si="75"/>
        <v>45.652173913043477</v>
      </c>
      <c r="Q159" s="4">
        <f t="shared" si="76"/>
        <v>54.347826086956516</v>
      </c>
      <c r="R159" s="4">
        <f t="shared" si="77"/>
        <v>48.543689320388353</v>
      </c>
      <c r="S159" s="39">
        <f t="shared" si="78"/>
        <v>-2.8915154073448619</v>
      </c>
      <c r="T159" s="39">
        <f t="shared" si="79"/>
        <v>-2.8915154073448761</v>
      </c>
    </row>
    <row r="160" spans="1:20" ht="15" x14ac:dyDescent="0.25">
      <c r="A160">
        <v>1.2</v>
      </c>
      <c r="B160">
        <v>4.8099999999999996</v>
      </c>
      <c r="C160" s="20">
        <f t="shared" si="80"/>
        <v>4.1233541233541171E-2</v>
      </c>
      <c r="D160" s="17">
        <f>IF(OR($A160="",$B160=""),"",A160*'MPTO_working_2-way'!$G159)</f>
        <v>1.2494802494802493</v>
      </c>
      <c r="E160" s="22">
        <f>IF(OR($A160="",$B160=""),"",B160*'MPTO_working_2-way'!$G159)</f>
        <v>5.0083333333333329</v>
      </c>
      <c r="F160" s="17">
        <f>IF(OR($A160="",$B160=""),"",'MPTO_working_2-way'!D159)</f>
        <v>1.230441270518013</v>
      </c>
      <c r="G160" s="22">
        <f>IF(OR($A160="",$B160=""),"",'MPTO_working_2-way'!E159)</f>
        <v>5.3395004625346889</v>
      </c>
      <c r="H160" s="17">
        <f>IF(OR($A160="",$B160=""),"",'OddsRatio_working_2-way'!M159)</f>
        <v>1.2291144655411568</v>
      </c>
      <c r="I160" s="17">
        <f>IF(OR($A160="",$B160=""),"",'OddsRatio_working_2-way'!N159)</f>
        <v>5.364630568559039</v>
      </c>
      <c r="J160" s="17">
        <f>IF('Log_working_2-way'!$D159="","",A160^('Log_working_2-way'!$D159))</f>
        <v>1.2199890477952247</v>
      </c>
      <c r="K160" s="22">
        <f>IF('Log_working_2-way'!$D159="","",B160^('Log_working_2-way'!$D159))</f>
        <v>5.5456808411072984</v>
      </c>
      <c r="L160" s="33">
        <f t="shared" si="81"/>
        <v>0.80033277870216324</v>
      </c>
      <c r="M160" s="33">
        <f t="shared" si="82"/>
        <v>0.19966722129783696</v>
      </c>
      <c r="N160" s="4">
        <v>100</v>
      </c>
      <c r="O160" s="4">
        <f t="shared" si="74"/>
        <v>16.666666666666668</v>
      </c>
      <c r="P160" s="4">
        <f t="shared" si="75"/>
        <v>79.209979209979196</v>
      </c>
      <c r="Q160" s="4">
        <f t="shared" si="76"/>
        <v>20.79002079002079</v>
      </c>
      <c r="R160" s="4">
        <f t="shared" si="77"/>
        <v>83.333333333333343</v>
      </c>
      <c r="S160" s="39">
        <f t="shared" si="78"/>
        <v>-4.1233541233541224</v>
      </c>
      <c r="T160" s="39">
        <f t="shared" si="79"/>
        <v>-4.1233541233541473</v>
      </c>
    </row>
    <row r="161" spans="1:20" ht="15" x14ac:dyDescent="0.25">
      <c r="A161">
        <v>1.35</v>
      </c>
      <c r="B161">
        <v>3.32</v>
      </c>
      <c r="C161" s="20">
        <f t="shared" si="80"/>
        <v>4.1945560017849104E-2</v>
      </c>
      <c r="D161" s="17">
        <f>IF(OR($A161="",$B161=""),"",A161*'MPTO_working_2-way'!$G160)</f>
        <v>1.4066265060240963</v>
      </c>
      <c r="E161" s="22">
        <f>IF(OR($A161="",$B161=""),"",B161*'MPTO_working_2-way'!$G160)</f>
        <v>3.4592592592592588</v>
      </c>
      <c r="F161" s="17">
        <f>IF(OR($A161="",$B161=""),"",'MPTO_working_2-way'!D160)</f>
        <v>1.3893366398016118</v>
      </c>
      <c r="G161" s="22">
        <f>IF(OR($A161="",$B161=""),"",'MPTO_working_2-way'!E160)</f>
        <v>3.5684713375796173</v>
      </c>
      <c r="H161" s="17">
        <f>IF(OR($A161="",$B161=""),"",'OddsRatio_working_2-way'!M160)</f>
        <v>1.388409666416166</v>
      </c>
      <c r="I161" s="17">
        <f>IF(OR($A161="",$B161=""),"",'OddsRatio_working_2-way'!N160)</f>
        <v>3.5746012173871553</v>
      </c>
      <c r="J161" s="17">
        <f>IF('Log_working_2-way'!$D160="","",A161^('Log_working_2-way'!$D160))</f>
        <v>1.3803790164376561</v>
      </c>
      <c r="K161" s="22">
        <f>IF('Log_working_2-way'!$D160="","",B161^('Log_working_2-way'!$D160))</f>
        <v>3.6289567951448642</v>
      </c>
      <c r="L161" s="33">
        <f t="shared" si="81"/>
        <v>0.71092077087794436</v>
      </c>
      <c r="M161" s="33">
        <f t="shared" si="82"/>
        <v>0.28907922912205569</v>
      </c>
      <c r="N161" s="4">
        <v>100</v>
      </c>
      <c r="O161" s="4">
        <f t="shared" si="74"/>
        <v>25.925925925925924</v>
      </c>
      <c r="P161" s="4">
        <f t="shared" si="75"/>
        <v>69.879518072289159</v>
      </c>
      <c r="Q161" s="4">
        <f t="shared" si="76"/>
        <v>30.120481927710845</v>
      </c>
      <c r="R161" s="4">
        <f t="shared" si="77"/>
        <v>74.074074074074076</v>
      </c>
      <c r="S161" s="39">
        <f t="shared" si="78"/>
        <v>-4.1945560017849211</v>
      </c>
      <c r="T161" s="39">
        <f t="shared" si="79"/>
        <v>-4.1945560017849175</v>
      </c>
    </row>
    <row r="162" spans="1:20" ht="15" x14ac:dyDescent="0.25">
      <c r="A162">
        <v>1.51</v>
      </c>
      <c r="B162">
        <v>2.67</v>
      </c>
      <c r="C162" s="20">
        <f t="shared" si="80"/>
        <v>3.678349083513166E-2</v>
      </c>
      <c r="D162" s="17">
        <f>IF(OR($A162="",$B162=""),"",A162*'MPTO_working_2-way'!$G161)</f>
        <v>1.5655430711610487</v>
      </c>
      <c r="E162" s="22">
        <f>IF(OR($A162="",$B162=""),"",B162*'MPTO_working_2-way'!$G161)</f>
        <v>2.7682119205298013</v>
      </c>
      <c r="F162" s="17">
        <f>IF(OR($A162="",$B162=""),"",'MPTO_working_2-way'!D161)</f>
        <v>1.5531328851821176</v>
      </c>
      <c r="G162" s="22">
        <f>IF(OR($A162="",$B162=""),"",'MPTO_working_2-way'!E161)</f>
        <v>2.8078838318765889</v>
      </c>
      <c r="H162" s="17">
        <f>IF(OR($A162="",$B162=""),"",'OddsRatio_working_2-way'!M161)</f>
        <v>1.5526203231486206</v>
      </c>
      <c r="I162" s="17">
        <f>IF(OR($A162="",$B162=""),"",'OddsRatio_working_2-way'!N161)</f>
        <v>2.8095606659964649</v>
      </c>
      <c r="J162" s="17">
        <f>IF('Log_working_2-way'!$D161="","",A162^('Log_working_2-way'!$D161))</f>
        <v>1.5469474178421523</v>
      </c>
      <c r="K162" s="22">
        <f>IF('Log_working_2-way'!$D161="","",B162^('Log_working_2-way'!$D161))</f>
        <v>2.8283293190137564</v>
      </c>
      <c r="L162" s="33">
        <f t="shared" si="81"/>
        <v>0.63875598086124397</v>
      </c>
      <c r="M162" s="33">
        <f t="shared" si="82"/>
        <v>0.36124401913875598</v>
      </c>
      <c r="N162" s="4">
        <v>100</v>
      </c>
      <c r="O162" s="4">
        <f t="shared" si="74"/>
        <v>33.774834437086092</v>
      </c>
      <c r="P162" s="4">
        <f t="shared" si="75"/>
        <v>62.546816479400754</v>
      </c>
      <c r="Q162" s="4">
        <f t="shared" si="76"/>
        <v>37.453183520599254</v>
      </c>
      <c r="R162" s="4">
        <f t="shared" si="77"/>
        <v>66.225165562913915</v>
      </c>
      <c r="S162" s="39">
        <f t="shared" si="78"/>
        <v>-3.6783490835131616</v>
      </c>
      <c r="T162" s="39">
        <f t="shared" si="79"/>
        <v>-3.6783490835131616</v>
      </c>
    </row>
    <row r="163" spans="1:20" ht="15" x14ac:dyDescent="0.25">
      <c r="A163">
        <v>1.68</v>
      </c>
      <c r="B163">
        <v>2.27</v>
      </c>
      <c r="C163" s="20">
        <f t="shared" si="80"/>
        <v>3.5766729599328695E-2</v>
      </c>
      <c r="D163" s="17">
        <f>IF(OR($A163="",$B163=""),"",A163*'MPTO_working_2-way'!$G162)</f>
        <v>1.7400881057268722</v>
      </c>
      <c r="E163" s="22">
        <f>IF(OR($A163="",$B163=""),"",B163*'MPTO_working_2-way'!$G162)</f>
        <v>2.3511904761904763</v>
      </c>
      <c r="F163" s="17">
        <f>IF(OR($A163="",$B163=""),"",'MPTO_working_2-way'!D162)</f>
        <v>1.7320374239258789</v>
      </c>
      <c r="G163" s="22">
        <f>IF(OR($A163="",$B163=""),"",'MPTO_working_2-way'!E162)</f>
        <v>2.3660503784588656</v>
      </c>
      <c r="H163" s="17">
        <f>IF(OR($A163="",$B163=""),"",'OddsRatio_working_2-way'!M162)</f>
        <v>1.7317329231804059</v>
      </c>
      <c r="I163" s="17">
        <f>IF(OR($A163="",$B163=""),"",'OddsRatio_working_2-way'!N162)</f>
        <v>2.3666188418222287</v>
      </c>
      <c r="J163" s="17">
        <f>IF('Log_working_2-way'!$D162="","",A163^('Log_working_2-way'!$D162))</f>
        <v>1.72807279838637</v>
      </c>
      <c r="K163" s="22">
        <f>IF('Log_working_2-way'!$D162="","",B163^('Log_working_2-way'!$D162))</f>
        <v>2.37348902776783</v>
      </c>
      <c r="L163" s="33">
        <f t="shared" si="81"/>
        <v>0.57468354430379742</v>
      </c>
      <c r="M163" s="33">
        <f t="shared" si="82"/>
        <v>0.42531645569620252</v>
      </c>
      <c r="N163" s="4">
        <v>100</v>
      </c>
      <c r="O163" s="4">
        <f t="shared" si="74"/>
        <v>40.476190476190474</v>
      </c>
      <c r="P163" s="4">
        <f t="shared" si="75"/>
        <v>55.947136563876647</v>
      </c>
      <c r="Q163" s="4">
        <f t="shared" si="76"/>
        <v>44.052863436123346</v>
      </c>
      <c r="R163" s="4">
        <f t="shared" si="77"/>
        <v>59.523809523809526</v>
      </c>
      <c r="S163" s="39">
        <f t="shared" si="78"/>
        <v>-3.5766729599328713</v>
      </c>
      <c r="T163" s="39">
        <f t="shared" si="79"/>
        <v>-3.5766729599328784</v>
      </c>
    </row>
    <row r="164" spans="1:20" ht="15" x14ac:dyDescent="0.25">
      <c r="A164">
        <v>1.59</v>
      </c>
      <c r="B164">
        <v>2.46</v>
      </c>
      <c r="C164" s="20">
        <f t="shared" si="80"/>
        <v>3.5434882650713373E-2</v>
      </c>
      <c r="D164" s="17">
        <f>IF(OR($A164="",$B164=""),"",A164*'MPTO_working_2-way'!$G163)</f>
        <v>1.6463414634146343</v>
      </c>
      <c r="E164" s="22">
        <f>IF(OR($A164="",$B164=""),"",B164*'MPTO_working_2-way'!$G163)</f>
        <v>2.5471698113207548</v>
      </c>
      <c r="F164" s="17">
        <f>IF(OR($A164="",$B164=""),"",'MPTO_working_2-way'!D163)</f>
        <v>1.6360898481616264</v>
      </c>
      <c r="G164" s="22">
        <f>IF(OR($A164="",$B164=""),"",'MPTO_working_2-way'!E163)</f>
        <v>2.5721049516669958</v>
      </c>
      <c r="H164" s="17">
        <f>IF(OR($A164="",$B164=""),"",'OddsRatio_working_2-way'!M163)</f>
        <v>1.6356961452149104</v>
      </c>
      <c r="I164" s="17">
        <f>IF(OR($A164="",$B164=""),"",'OddsRatio_working_2-way'!N163)</f>
        <v>2.5730785966335055</v>
      </c>
      <c r="J164" s="17">
        <f>IF('Log_working_2-way'!$D163="","",A164^('Log_working_2-way'!$D163))</f>
        <v>1.6310286481237015</v>
      </c>
      <c r="K164" s="22">
        <f>IF('Log_working_2-way'!$D163="","",B164^('Log_working_2-way'!$D163))</f>
        <v>2.5847141060445584</v>
      </c>
      <c r="L164" s="33">
        <f t="shared" si="81"/>
        <v>0.6074074074074074</v>
      </c>
      <c r="M164" s="33">
        <f t="shared" si="82"/>
        <v>0.3925925925925926</v>
      </c>
      <c r="N164" s="4">
        <v>100</v>
      </c>
      <c r="O164" s="4">
        <f t="shared" si="74"/>
        <v>37.106918238993707</v>
      </c>
      <c r="P164" s="4">
        <f t="shared" si="75"/>
        <v>59.349593495934961</v>
      </c>
      <c r="Q164" s="4">
        <f t="shared" si="76"/>
        <v>40.650406504065039</v>
      </c>
      <c r="R164" s="4">
        <f t="shared" si="77"/>
        <v>62.893081761006286</v>
      </c>
      <c r="S164" s="39">
        <f t="shared" si="78"/>
        <v>-3.543488265071332</v>
      </c>
      <c r="T164" s="39">
        <f t="shared" si="79"/>
        <v>-3.5434882650713249</v>
      </c>
    </row>
    <row r="165" spans="1:20" ht="15" x14ac:dyDescent="0.25">
      <c r="A165">
        <v>1.58</v>
      </c>
      <c r="B165">
        <v>2.5</v>
      </c>
      <c r="C165" s="20">
        <f t="shared" si="80"/>
        <v>3.2911392405063244E-2</v>
      </c>
      <c r="D165" s="17">
        <f>IF(OR($A165="",$B165=""),"",A165*'MPTO_working_2-way'!$G164)</f>
        <v>1.6319999999999999</v>
      </c>
      <c r="E165" s="22">
        <f>IF(OR($A165="",$B165=""),"",B165*'MPTO_working_2-way'!$G164)</f>
        <v>2.5822784810126582</v>
      </c>
      <c r="F165" s="17">
        <f>IF(OR($A165="",$B165=""),"",'MPTO_working_2-way'!D164)</f>
        <v>1.62217659137577</v>
      </c>
      <c r="G165" s="22">
        <f>IF(OR($A165="",$B165=""),"",'MPTO_working_2-way'!E164)</f>
        <v>2.6072607260726071</v>
      </c>
      <c r="H165" s="17">
        <f>IF(OR($A165="",$B165=""),"",'OddsRatio_working_2-way'!M164)</f>
        <v>1.6218252702059208</v>
      </c>
      <c r="I165" s="17">
        <f>IF(OR($A165="",$B165=""),"",'OddsRatio_working_2-way'!N164)</f>
        <v>2.6081688022566918</v>
      </c>
      <c r="J165" s="17">
        <f>IF('Log_working_2-way'!$D164="","",A165^('Log_working_2-way'!$D164))</f>
        <v>1.6173569217090376</v>
      </c>
      <c r="K165" s="22">
        <f>IF('Log_working_2-way'!$D164="","",B165^('Log_working_2-way'!$D164))</f>
        <v>2.6198085173024386</v>
      </c>
      <c r="L165" s="33">
        <f t="shared" si="81"/>
        <v>0.61274509803921573</v>
      </c>
      <c r="M165" s="33">
        <f t="shared" si="82"/>
        <v>0.38725490196078433</v>
      </c>
      <c r="N165" s="4">
        <v>100</v>
      </c>
      <c r="O165" s="4">
        <f t="shared" si="74"/>
        <v>36.708860759493668</v>
      </c>
      <c r="P165" s="4">
        <f t="shared" si="75"/>
        <v>60</v>
      </c>
      <c r="Q165" s="4">
        <f t="shared" si="76"/>
        <v>40</v>
      </c>
      <c r="R165" s="4">
        <f t="shared" si="77"/>
        <v>63.291139240506325</v>
      </c>
      <c r="S165" s="39">
        <f t="shared" si="78"/>
        <v>-3.2911392405063324</v>
      </c>
      <c r="T165" s="39">
        <f t="shared" si="79"/>
        <v>-3.2911392405063253</v>
      </c>
    </row>
    <row r="166" spans="1:20" ht="15" x14ac:dyDescent="0.25">
      <c r="A166">
        <v>1.75</v>
      </c>
      <c r="B166">
        <v>2.15</v>
      </c>
      <c r="C166" s="20">
        <f t="shared" si="80"/>
        <v>3.6544850498338777E-2</v>
      </c>
      <c r="D166" s="17">
        <f>IF(OR($A166="",$B166=""),"",A166*'MPTO_working_2-way'!$G165)</f>
        <v>1.8139534883720929</v>
      </c>
      <c r="E166" s="22">
        <f>IF(OR($A166="",$B166=""),"",B166*'MPTO_working_2-way'!$G165)</f>
        <v>2.2285714285714282</v>
      </c>
      <c r="F166" s="17">
        <f>IF(OR($A166="",$B166=""),"",'MPTO_working_2-way'!D165)</f>
        <v>1.8078078078078077</v>
      </c>
      <c r="G166" s="22">
        <f>IF(OR($A166="",$B166=""),"",'MPTO_working_2-way'!E165)</f>
        <v>2.2379182156133823</v>
      </c>
      <c r="H166" s="17">
        <f>IF(OR($A166="",$B166=""),"",'OddsRatio_working_2-way'!M165)</f>
        <v>1.8075728530872484</v>
      </c>
      <c r="I166" s="17">
        <f>IF(OR($A166="",$B166=""),"",'OddsRatio_working_2-way'!N165)</f>
        <v>2.2382783747337802</v>
      </c>
      <c r="J166" s="17">
        <f>IF('Log_working_2-way'!$D165="","",A166^('Log_working_2-way'!$D165))</f>
        <v>1.8047773811563292</v>
      </c>
      <c r="K166" s="22">
        <f>IF('Log_working_2-way'!$D165="","",B166^('Log_working_2-way'!$D165))</f>
        <v>2.2425796542182517</v>
      </c>
      <c r="L166" s="33">
        <f t="shared" si="81"/>
        <v>0.55128205128205132</v>
      </c>
      <c r="M166" s="33">
        <f t="shared" si="82"/>
        <v>0.44871794871794879</v>
      </c>
      <c r="N166" s="4">
        <v>100</v>
      </c>
      <c r="O166" s="4">
        <f t="shared" si="74"/>
        <v>42.857142857142854</v>
      </c>
      <c r="P166" s="4">
        <f t="shared" si="75"/>
        <v>53.488372093023258</v>
      </c>
      <c r="Q166" s="4">
        <f t="shared" si="76"/>
        <v>46.511627906976742</v>
      </c>
      <c r="R166" s="4">
        <f t="shared" si="77"/>
        <v>57.142857142857139</v>
      </c>
      <c r="S166" s="39">
        <f t="shared" si="78"/>
        <v>-3.6544850498338874</v>
      </c>
      <c r="T166" s="39">
        <f t="shared" si="79"/>
        <v>-3.6544850498338803</v>
      </c>
    </row>
    <row r="167" spans="1:20" ht="15" x14ac:dyDescent="0.25">
      <c r="A167">
        <v>2.4</v>
      </c>
      <c r="B167">
        <v>1.61</v>
      </c>
      <c r="C167" s="20">
        <f t="shared" si="80"/>
        <v>3.7784679089026829E-2</v>
      </c>
      <c r="D167" s="17">
        <f>IF(OR($A167="",$B167=""),"",A167*'MPTO_working_2-way'!$G166)</f>
        <v>2.4906832298136643</v>
      </c>
      <c r="E167" s="22">
        <f>IF(OR($A167="",$B167=""),"",B167*'MPTO_working_2-way'!$G166)</f>
        <v>1.6708333333333334</v>
      </c>
      <c r="F167" s="17">
        <f>IF(OR($A167="",$B167=""),"",'MPTO_working_2-way'!D166)</f>
        <v>2.5139882888744305</v>
      </c>
      <c r="G167" s="22">
        <f>IF(OR($A167="",$B167=""),"",'MPTO_working_2-way'!E166)</f>
        <v>1.6605070906746886</v>
      </c>
      <c r="H167" s="17">
        <f>IF(OR($A167="",$B167=""),"",'OddsRatio_working_2-way'!M166)</f>
        <v>2.5149527937243179</v>
      </c>
      <c r="I167" s="17">
        <f>IF(OR($A167="",$B167=""),"",'OddsRatio_working_2-way'!N166)</f>
        <v>1.660086574408453</v>
      </c>
      <c r="J167" s="17">
        <f>IF('Log_working_2-way'!$D166="","",A167^('Log_working_2-way'!$D166))</f>
        <v>2.5258285211487945</v>
      </c>
      <c r="K167" s="22">
        <f>IF('Log_working_2-way'!$D166="","",B167^('Log_working_2-way'!$D166))</f>
        <v>1.6553816409506441</v>
      </c>
      <c r="L167" s="33">
        <f t="shared" si="81"/>
        <v>0.40149625935162098</v>
      </c>
      <c r="M167" s="33">
        <f t="shared" si="82"/>
        <v>0.59850374064837908</v>
      </c>
      <c r="N167" s="4">
        <v>100</v>
      </c>
      <c r="O167" s="4">
        <f t="shared" si="74"/>
        <v>58.333333333333336</v>
      </c>
      <c r="P167" s="4">
        <f t="shared" si="75"/>
        <v>37.888198757763973</v>
      </c>
      <c r="Q167" s="4">
        <f t="shared" si="76"/>
        <v>62.11180124223602</v>
      </c>
      <c r="R167" s="4">
        <f t="shared" si="77"/>
        <v>41.666666666666671</v>
      </c>
      <c r="S167" s="39">
        <f t="shared" si="78"/>
        <v>-3.7784679089026838</v>
      </c>
      <c r="T167" s="39">
        <f t="shared" si="79"/>
        <v>-3.778467908902698</v>
      </c>
    </row>
    <row r="168" spans="1:20" ht="15" x14ac:dyDescent="0.25">
      <c r="A168">
        <v>2.38</v>
      </c>
      <c r="B168">
        <v>1.64</v>
      </c>
      <c r="C168" s="20">
        <f t="shared" si="80"/>
        <v>2.9924164787866303E-2</v>
      </c>
      <c r="D168" s="17">
        <f>IF(OR($A168="",$B168=""),"",A168*'MPTO_working_2-way'!$G167)</f>
        <v>2.4512195121951219</v>
      </c>
      <c r="E168" s="22">
        <f>IF(OR($A168="",$B168=""),"",B168*'MPTO_working_2-way'!$G167)</f>
        <v>1.6890756302521006</v>
      </c>
      <c r="F168" s="17">
        <f>IF(OR($A168="",$B168=""),"",'MPTO_working_2-way'!D167)</f>
        <v>2.4678806272129488</v>
      </c>
      <c r="G168" s="22">
        <f>IF(OR($A168="",$B168=""),"",'MPTO_working_2-way'!E167)</f>
        <v>1.6812543073742245</v>
      </c>
      <c r="H168" s="17">
        <f>IF(OR($A168="",$B168=""),"",'OddsRatio_working_2-way'!M167)</f>
        <v>2.468417515558841</v>
      </c>
      <c r="I168" s="17">
        <f>IF(OR($A168="",$B168=""),"",'OddsRatio_working_2-way'!N167)</f>
        <v>1.6810052246069986</v>
      </c>
      <c r="J168" s="17">
        <f>IF('Log_working_2-way'!$D167="","",A168^('Log_working_2-way'!$D167))</f>
        <v>2.4761029855560022</v>
      </c>
      <c r="K168" s="22">
        <f>IF('Log_working_2-way'!$D167="","",B168^('Log_working_2-way'!$D167))</f>
        <v>1.6774595064065265</v>
      </c>
      <c r="L168" s="33">
        <f t="shared" si="81"/>
        <v>0.40796019900497515</v>
      </c>
      <c r="M168" s="33">
        <f t="shared" si="82"/>
        <v>0.59203980099502496</v>
      </c>
      <c r="N168" s="4">
        <v>100</v>
      </c>
      <c r="O168" s="4">
        <f t="shared" si="74"/>
        <v>57.983193277310924</v>
      </c>
      <c r="P168" s="4">
        <f t="shared" si="75"/>
        <v>39.024390243902438</v>
      </c>
      <c r="Q168" s="4">
        <f t="shared" si="76"/>
        <v>60.975609756097562</v>
      </c>
      <c r="R168" s="4">
        <f t="shared" si="77"/>
        <v>42.016806722689076</v>
      </c>
      <c r="S168" s="39">
        <f t="shared" si="78"/>
        <v>-2.9924164787866374</v>
      </c>
      <c r="T168" s="39">
        <f t="shared" si="79"/>
        <v>-2.9924164787866374</v>
      </c>
    </row>
    <row r="169" spans="1:20" ht="15" x14ac:dyDescent="0.25">
      <c r="A169">
        <v>2.95</v>
      </c>
      <c r="B169">
        <v>1.44</v>
      </c>
      <c r="C169" s="20">
        <f t="shared" si="80"/>
        <v>3.3427495291902032E-2</v>
      </c>
      <c r="D169" s="17">
        <f>IF(OR($A169="",$B169=""),"",A169*'MPTO_working_2-way'!$G168)</f>
        <v>3.0486111111111112</v>
      </c>
      <c r="E169" s="22">
        <f>IF(OR($A169="",$B169=""),"",B169*'MPTO_working_2-way'!$G168)</f>
        <v>1.4881355932203388</v>
      </c>
      <c r="F169" s="17">
        <f>IF(OR($A169="",$B169=""),"",'MPTO_working_2-way'!D168)</f>
        <v>3.1029948867786707</v>
      </c>
      <c r="G169" s="22">
        <f>IF(OR($A169="",$B169=""),"",'MPTO_working_2-way'!E168)</f>
        <v>1.4755123306703715</v>
      </c>
      <c r="H169" s="17">
        <f>IF(OR($A169="",$B169=""),"",'OddsRatio_working_2-way'!M168)</f>
        <v>3.105188395801711</v>
      </c>
      <c r="I169" s="17">
        <f>IF(OR($A169="",$B169=""),"",'OddsRatio_working_2-way'!N168)</f>
        <v>1.4750168687962832</v>
      </c>
      <c r="J169" s="17">
        <f>IF('Log_working_2-way'!$D168="","",A169^('Log_working_2-way'!$D168))</f>
        <v>3.1311802950499352</v>
      </c>
      <c r="K169" s="22">
        <f>IF('Log_working_2-way'!$D168="","",B169^('Log_working_2-way'!$D168))</f>
        <v>1.4692235576325354</v>
      </c>
      <c r="L169" s="33">
        <f t="shared" si="81"/>
        <v>0.32801822323462415</v>
      </c>
      <c r="M169" s="33">
        <f t="shared" si="82"/>
        <v>0.67198177676537596</v>
      </c>
      <c r="N169" s="4">
        <v>100</v>
      </c>
      <c r="O169" s="4">
        <f t="shared" si="74"/>
        <v>66.101694915254228</v>
      </c>
      <c r="P169" s="4">
        <f t="shared" si="75"/>
        <v>30.555555555555554</v>
      </c>
      <c r="Q169" s="4">
        <f t="shared" si="76"/>
        <v>69.444444444444443</v>
      </c>
      <c r="R169" s="4">
        <f t="shared" si="77"/>
        <v>33.898305084745758</v>
      </c>
      <c r="S169" s="39">
        <f t="shared" si="78"/>
        <v>-3.3427495291902147</v>
      </c>
      <c r="T169" s="39">
        <f t="shared" si="79"/>
        <v>-3.3427495291902041</v>
      </c>
    </row>
    <row r="170" spans="1:20" ht="15" x14ac:dyDescent="0.25">
      <c r="A170">
        <v>2.73</v>
      </c>
      <c r="B170">
        <v>1.51</v>
      </c>
      <c r="C170" s="20">
        <f t="shared" si="80"/>
        <v>2.8552021929505456E-2</v>
      </c>
      <c r="D170" s="17">
        <f>IF(OR($A170="",$B170=""),"",A170*'MPTO_working_2-way'!$G169)</f>
        <v>2.8079470198675498</v>
      </c>
      <c r="E170" s="22">
        <f>IF(OR($A170="",$B170=""),"",B170*'MPTO_working_2-way'!$G169)</f>
        <v>1.5531135531135531</v>
      </c>
      <c r="F170" s="17">
        <f>IF(OR($A170="",$B170=""),"",'MPTO_working_2-way'!D169)</f>
        <v>2.840712538331668</v>
      </c>
      <c r="G170" s="22">
        <f>IF(OR($A170="",$B170=""),"",'MPTO_working_2-way'!E169)</f>
        <v>1.5432678808752784</v>
      </c>
      <c r="H170" s="17">
        <f>IF(OR($A170="",$B170=""),"",'OddsRatio_working_2-way'!M169)</f>
        <v>2.8417808943370817</v>
      </c>
      <c r="I170" s="17">
        <f>IF(OR($A170="",$B170=""),"",'OddsRatio_working_2-way'!N169)</f>
        <v>1.5429527491976365</v>
      </c>
      <c r="J170" s="17">
        <f>IF('Log_working_2-way'!$D169="","",A170^('Log_working_2-way'!$D169))</f>
        <v>2.8571253066436135</v>
      </c>
      <c r="K170" s="22">
        <f>IF('Log_working_2-way'!$D169="","",B170^('Log_working_2-way'!$D169))</f>
        <v>1.5384666271158915</v>
      </c>
      <c r="L170" s="33">
        <f t="shared" si="81"/>
        <v>0.35613207547169812</v>
      </c>
      <c r="M170" s="33">
        <f t="shared" si="82"/>
        <v>0.64386792452830188</v>
      </c>
      <c r="N170" s="4">
        <v>100</v>
      </c>
      <c r="O170" s="4">
        <f t="shared" si="74"/>
        <v>63.369963369963365</v>
      </c>
      <c r="P170" s="4">
        <f t="shared" si="75"/>
        <v>33.774834437086092</v>
      </c>
      <c r="Q170" s="4">
        <f t="shared" si="76"/>
        <v>66.225165562913915</v>
      </c>
      <c r="R170" s="4">
        <f t="shared" si="77"/>
        <v>36.630036630036628</v>
      </c>
      <c r="S170" s="39">
        <f t="shared" si="78"/>
        <v>-2.85520219295055</v>
      </c>
      <c r="T170" s="39">
        <f t="shared" si="79"/>
        <v>-2.8552021929505358</v>
      </c>
    </row>
    <row r="171" spans="1:20" ht="15" x14ac:dyDescent="0.25">
      <c r="A171">
        <v>2.88</v>
      </c>
      <c r="B171">
        <v>1.44</v>
      </c>
      <c r="C171" s="20">
        <f t="shared" si="80"/>
        <v>4.1666666666666519E-2</v>
      </c>
      <c r="D171" s="17">
        <f>IF(OR($A171="",$B171=""),"",A171*'MPTO_working_2-way'!$G170)</f>
        <v>2.9999999999999996</v>
      </c>
      <c r="E171" s="22">
        <f>IF(OR($A171="",$B171=""),"",B171*'MPTO_working_2-way'!$G170)</f>
        <v>1.4999999999999998</v>
      </c>
      <c r="F171" s="17">
        <f>IF(OR($A171="",$B171=""),"",'MPTO_working_2-way'!D170)</f>
        <v>3.0638297872340421</v>
      </c>
      <c r="G171" s="22">
        <f>IF(OR($A171="",$B171=""),"",'MPTO_working_2-way'!E170)</f>
        <v>1.4845360824742266</v>
      </c>
      <c r="H171" s="17">
        <f>IF(OR($A171="",$B171=""),"",'OddsRatio_working_2-way'!M170)</f>
        <v>3.0670576365276485</v>
      </c>
      <c r="I171" s="17">
        <f>IF(OR($A171="",$B171=""),"",'OddsRatio_working_2-way'!N170)</f>
        <v>1.4837794468468968</v>
      </c>
      <c r="J171" s="17">
        <f>IF('Log_working_2-way'!$D170="","",A171^('Log_working_2-way'!$D170))</f>
        <v>3.0979095222051098</v>
      </c>
      <c r="K171" s="22">
        <f>IF('Log_working_2-way'!$D170="","",B171^('Log_working_2-way'!$D170))</f>
        <v>1.4766649797877345</v>
      </c>
      <c r="L171" s="33">
        <f t="shared" si="81"/>
        <v>0.33333333333333337</v>
      </c>
      <c r="M171" s="33">
        <f t="shared" si="82"/>
        <v>0.66666666666666674</v>
      </c>
      <c r="N171" s="4">
        <v>100</v>
      </c>
      <c r="O171" s="4">
        <f t="shared" si="74"/>
        <v>65.277777777777771</v>
      </c>
      <c r="P171" s="4">
        <f t="shared" si="75"/>
        <v>30.555555555555554</v>
      </c>
      <c r="Q171" s="4">
        <f t="shared" si="76"/>
        <v>69.444444444444443</v>
      </c>
      <c r="R171" s="4">
        <f t="shared" si="77"/>
        <v>34.722222222222221</v>
      </c>
      <c r="S171" s="39">
        <f t="shared" si="78"/>
        <v>-4.1666666666666714</v>
      </c>
      <c r="T171" s="39">
        <f t="shared" si="79"/>
        <v>-4.1666666666666679</v>
      </c>
    </row>
    <row r="172" spans="1:20" ht="15" x14ac:dyDescent="0.25">
      <c r="A172">
        <v>2.64</v>
      </c>
      <c r="B172">
        <v>1.51</v>
      </c>
      <c r="C172" s="20">
        <f t="shared" si="80"/>
        <v>4.1039534417017798E-2</v>
      </c>
      <c r="D172" s="17">
        <f>IF(OR($A172="",$B172=""),"",A172*'MPTO_working_2-way'!$G171)</f>
        <v>2.7483443708609272</v>
      </c>
      <c r="E172" s="22">
        <f>IF(OR($A172="",$B172=""),"",B172*'MPTO_working_2-way'!$G171)</f>
        <v>1.5719696969696968</v>
      </c>
      <c r="F172" s="17">
        <f>IF(OR($A172="",$B172=""),"",'MPTO_working_2-way'!D171)</f>
        <v>2.7912057134855064</v>
      </c>
      <c r="G172" s="22">
        <f>IF(OR($A172="",$B172=""),"",'MPTO_working_2-way'!E171)</f>
        <v>1.5582831678523961</v>
      </c>
      <c r="H172" s="17">
        <f>IF(OR($A172="",$B172=""),"",'OddsRatio_working_2-way'!M171)</f>
        <v>2.7932334690468505</v>
      </c>
      <c r="I172" s="17">
        <f>IF(OR($A172="",$B172=""),"",'OddsRatio_working_2-way'!N171)</f>
        <v>1.5576518714718863</v>
      </c>
      <c r="J172" s="17">
        <f>IF('Log_working_2-way'!$D171="","",A172^('Log_working_2-way'!$D171))</f>
        <v>2.8136165906530577</v>
      </c>
      <c r="K172" s="22">
        <f>IF('Log_working_2-way'!$D171="","",B172^('Log_working_2-way'!$D171))</f>
        <v>1.5513844575270319</v>
      </c>
      <c r="L172" s="33">
        <f t="shared" si="81"/>
        <v>0.363855421686747</v>
      </c>
      <c r="M172" s="33">
        <f t="shared" si="82"/>
        <v>0.63614457831325311</v>
      </c>
      <c r="N172" s="4">
        <v>100</v>
      </c>
      <c r="O172" s="4">
        <f t="shared" si="74"/>
        <v>62.121212121212118</v>
      </c>
      <c r="P172" s="4">
        <f t="shared" si="75"/>
        <v>33.774834437086092</v>
      </c>
      <c r="Q172" s="4">
        <f t="shared" si="76"/>
        <v>66.225165562913915</v>
      </c>
      <c r="R172" s="4">
        <f t="shared" si="77"/>
        <v>37.878787878787875</v>
      </c>
      <c r="S172" s="39">
        <f t="shared" si="78"/>
        <v>-4.1039534417017975</v>
      </c>
      <c r="T172" s="39">
        <f t="shared" si="79"/>
        <v>-4.1039534417017833</v>
      </c>
    </row>
    <row r="173" spans="1:20" ht="15" x14ac:dyDescent="0.25">
      <c r="A173">
        <v>2.65</v>
      </c>
      <c r="B173">
        <v>1.51</v>
      </c>
      <c r="C173" s="20">
        <f t="shared" si="80"/>
        <v>3.9610146195176998E-2</v>
      </c>
      <c r="D173" s="17">
        <f>IF(OR($A173="",$B173=""),"",A173*'MPTO_working_2-way'!$G172)</f>
        <v>2.7549668874172188</v>
      </c>
      <c r="E173" s="22">
        <f>IF(OR($A173="",$B173=""),"",B173*'MPTO_working_2-way'!$G172)</f>
        <v>1.5698113207547173</v>
      </c>
      <c r="F173" s="17">
        <f>IF(OR($A173="",$B173=""),"",'MPTO_working_2-way'!D172)</f>
        <v>2.7967849030228904</v>
      </c>
      <c r="G173" s="22">
        <f>IF(OR($A173="",$B173=""),"",'MPTO_working_2-way'!E172)</f>
        <v>1.5565496450452205</v>
      </c>
      <c r="H173" s="17">
        <f>IF(OR($A173="",$B173=""),"",'OddsRatio_working_2-way'!M172)</f>
        <v>2.7986923354612547</v>
      </c>
      <c r="I173" s="17">
        <f>IF(OR($A173="",$B173=""),"",'OddsRatio_working_2-way'!N172)</f>
        <v>1.5559594491425695</v>
      </c>
      <c r="J173" s="17">
        <f>IF('Log_working_2-way'!$D172="","",A173^('Log_working_2-way'!$D172))</f>
        <v>2.8185447427650114</v>
      </c>
      <c r="K173" s="22">
        <f>IF('Log_working_2-way'!$D172="","",B173^('Log_working_2-way'!$D172))</f>
        <v>1.5498902372228578</v>
      </c>
      <c r="L173" s="33">
        <f t="shared" si="81"/>
        <v>0.36298076923076922</v>
      </c>
      <c r="M173" s="33">
        <f t="shared" si="82"/>
        <v>0.63701923076923062</v>
      </c>
      <c r="N173" s="4">
        <v>100</v>
      </c>
      <c r="O173" s="4">
        <f t="shared" si="74"/>
        <v>62.264150943396231</v>
      </c>
      <c r="P173" s="4">
        <f t="shared" si="75"/>
        <v>33.774834437086092</v>
      </c>
      <c r="Q173" s="4">
        <f t="shared" si="76"/>
        <v>66.225165562913915</v>
      </c>
      <c r="R173" s="4">
        <f t="shared" si="77"/>
        <v>37.735849056603776</v>
      </c>
      <c r="S173" s="39">
        <f t="shared" si="78"/>
        <v>-3.9610146195176839</v>
      </c>
      <c r="T173" s="39">
        <f t="shared" si="79"/>
        <v>-3.9610146195176839</v>
      </c>
    </row>
    <row r="174" spans="1:20" ht="15" x14ac:dyDescent="0.25">
      <c r="A174">
        <v>2.82</v>
      </c>
      <c r="B174">
        <v>1.46</v>
      </c>
      <c r="C174" s="20">
        <f t="shared" si="80"/>
        <v>3.9541435927329172E-2</v>
      </c>
      <c r="D174" s="17">
        <f>IF(OR($A174="",$B174=""),"",A174*'MPTO_working_2-way'!$G173)</f>
        <v>2.9315068493150682</v>
      </c>
      <c r="E174" s="22">
        <f>IF(OR($A174="",$B174=""),"",B174*'MPTO_working_2-way'!$G173)</f>
        <v>1.5177304964539005</v>
      </c>
      <c r="F174" s="17">
        <f>IF(OR($A174="",$B174=""),"",'MPTO_working_2-way'!D173)</f>
        <v>2.9865080516465974</v>
      </c>
      <c r="G174" s="22">
        <f>IF(OR($A174="",$B174=""),"",'MPTO_working_2-way'!E173)</f>
        <v>1.5033958957131379</v>
      </c>
      <c r="H174" s="17">
        <f>IF(OR($A174="",$B174=""),"",'OddsRatio_working_2-way'!M173)</f>
        <v>2.9891007362952826</v>
      </c>
      <c r="I174" s="17">
        <f>IF(OR($A174="",$B174=""),"",'OddsRatio_working_2-way'!N173)</f>
        <v>1.50273974653617</v>
      </c>
      <c r="J174" s="17">
        <f>IF('Log_working_2-way'!$D173="","",A174^('Log_working_2-way'!$D173))</f>
        <v>3.0154812236740574</v>
      </c>
      <c r="K174" s="22">
        <f>IF('Log_working_2-way'!$D173="","",B174^('Log_working_2-way'!$D173))</f>
        <v>1.4961594225006967</v>
      </c>
      <c r="L174" s="33">
        <f t="shared" si="81"/>
        <v>0.34112149532710284</v>
      </c>
      <c r="M174" s="33">
        <f t="shared" si="82"/>
        <v>0.65887850467289732</v>
      </c>
      <c r="N174" s="4">
        <v>100</v>
      </c>
      <c r="O174" s="4">
        <f t="shared" si="74"/>
        <v>64.539007092198588</v>
      </c>
      <c r="P174" s="4">
        <f t="shared" si="75"/>
        <v>31.506849315068493</v>
      </c>
      <c r="Q174" s="4">
        <f t="shared" si="76"/>
        <v>68.493150684931507</v>
      </c>
      <c r="R174" s="4">
        <f t="shared" si="77"/>
        <v>35.460992907801419</v>
      </c>
      <c r="S174" s="39">
        <f t="shared" si="78"/>
        <v>-3.9541435927329189</v>
      </c>
      <c r="T174" s="39">
        <f t="shared" si="79"/>
        <v>-3.954143592732926</v>
      </c>
    </row>
    <row r="175" spans="1:20" ht="15" x14ac:dyDescent="0.25">
      <c r="A175">
        <v>1.68</v>
      </c>
      <c r="B175">
        <v>2.2200000000000002</v>
      </c>
      <c r="C175" s="20">
        <f t="shared" si="80"/>
        <v>4.5688545688545634E-2</v>
      </c>
      <c r="D175" s="17">
        <f>IF(OR($A175="",$B175=""),"",A175*'MPTO_working_2-way'!$G174)</f>
        <v>1.7567567567567566</v>
      </c>
      <c r="E175" s="22">
        <f>IF(OR($A175="",$B175=""),"",B175*'MPTO_working_2-way'!$G174)</f>
        <v>2.3214285714285716</v>
      </c>
      <c r="F175" s="17">
        <f>IF(OR($A175="",$B175=""),"",'MPTO_working_2-way'!D174)</f>
        <v>1.7470489038785832</v>
      </c>
      <c r="G175" s="22">
        <f>IF(OR($A175="",$B175=""),"",'MPTO_working_2-way'!E174)</f>
        <v>2.3386004514672689</v>
      </c>
      <c r="H175" s="17">
        <f>IF(OR($A175="",$B175=""),"",'OddsRatio_working_2-way'!M174)</f>
        <v>1.7465768876547993</v>
      </c>
      <c r="I175" s="17">
        <f>IF(OR($A175="",$B175=""),"",'OddsRatio_working_2-way'!N174)</f>
        <v>2.3394467690277296</v>
      </c>
      <c r="J175" s="17">
        <f>IF('Log_working_2-way'!$D174="","",A175^('Log_working_2-way'!$D174))</f>
        <v>1.7421348123284788</v>
      </c>
      <c r="K175" s="22">
        <f>IF('Log_working_2-way'!$D174="","",B175^('Log_working_2-way'!$D174))</f>
        <v>2.3474640771287958</v>
      </c>
      <c r="L175" s="33">
        <f t="shared" si="81"/>
        <v>0.56923076923076932</v>
      </c>
      <c r="M175" s="33">
        <f t="shared" si="82"/>
        <v>0.43076923076923074</v>
      </c>
      <c r="N175" s="4">
        <v>100</v>
      </c>
      <c r="O175" s="4">
        <f t="shared" si="74"/>
        <v>40.476190476190474</v>
      </c>
      <c r="P175" s="4">
        <f t="shared" si="75"/>
        <v>54.954954954954964</v>
      </c>
      <c r="Q175" s="4">
        <f t="shared" si="76"/>
        <v>45.045045045045043</v>
      </c>
      <c r="R175" s="4">
        <f t="shared" si="77"/>
        <v>59.523809523809526</v>
      </c>
      <c r="S175" s="39">
        <f t="shared" si="78"/>
        <v>-4.5688545688545688</v>
      </c>
      <c r="T175" s="39">
        <f t="shared" si="79"/>
        <v>-4.5688545688545616</v>
      </c>
    </row>
    <row r="176" spans="1:20" ht="15" x14ac:dyDescent="0.25">
      <c r="A176">
        <v>1.81</v>
      </c>
      <c r="B176">
        <v>2.04</v>
      </c>
      <c r="C176" s="20">
        <f t="shared" si="80"/>
        <v>4.2682266276676373E-2</v>
      </c>
      <c r="D176" s="17">
        <f>IF(OR($A176="",$B176=""),"",A176*'MPTO_working_2-way'!$G175)</f>
        <v>1.8872549019607843</v>
      </c>
      <c r="E176" s="22">
        <f>IF(OR($A176="",$B176=""),"",B176*'MPTO_working_2-way'!$G175)</f>
        <v>2.1270718232044197</v>
      </c>
      <c r="F176" s="17">
        <f>IF(OR($A176="",$B176=""),"",'MPTO_working_2-way'!D175)</f>
        <v>1.8827248623291861</v>
      </c>
      <c r="G176" s="22">
        <f>IF(OR($A176="",$B176=""),"",'MPTO_working_2-way'!E175)</f>
        <v>2.1328558225508316</v>
      </c>
      <c r="H176" s="17">
        <f>IF(OR($A176="",$B176=""),"",'OddsRatio_working_2-way'!M175)</f>
        <v>1.8825226081218283</v>
      </c>
      <c r="I176" s="17">
        <f>IF(OR($A176="",$B176=""),"",'OddsRatio_working_2-way'!N175)</f>
        <v>2.1331154474650633</v>
      </c>
      <c r="J176" s="17">
        <f>IF('Log_working_2-way'!$D175="","",A176^('Log_working_2-way'!$D175))</f>
        <v>1.8804505599252526</v>
      </c>
      <c r="K176" s="22">
        <f>IF('Log_working_2-way'!$D175="","",B176^('Log_working_2-way'!$D175))</f>
        <v>2.1357821160163764</v>
      </c>
      <c r="L176" s="33">
        <f t="shared" si="81"/>
        <v>0.52987012987012994</v>
      </c>
      <c r="M176" s="33">
        <f t="shared" si="82"/>
        <v>0.47012987012987018</v>
      </c>
      <c r="N176" s="4">
        <v>100</v>
      </c>
      <c r="O176" s="4">
        <f t="shared" si="74"/>
        <v>44.751381215469614</v>
      </c>
      <c r="P176" s="4">
        <f t="shared" si="75"/>
        <v>50.980392156862742</v>
      </c>
      <c r="Q176" s="4">
        <f t="shared" si="76"/>
        <v>49.019607843137251</v>
      </c>
      <c r="R176" s="4">
        <f t="shared" si="77"/>
        <v>55.248618784530393</v>
      </c>
      <c r="S176" s="39">
        <f t="shared" si="78"/>
        <v>-4.2682266276676373</v>
      </c>
      <c r="T176" s="39">
        <f t="shared" si="79"/>
        <v>-4.2682266276676515</v>
      </c>
    </row>
    <row r="177" spans="1:20" ht="15" x14ac:dyDescent="0.25">
      <c r="A177">
        <v>2.0499999999999998</v>
      </c>
      <c r="B177">
        <v>1.81</v>
      </c>
      <c r="C177" s="20">
        <f t="shared" si="80"/>
        <v>4.0291065894084488E-2</v>
      </c>
      <c r="D177" s="17">
        <f>IF(OR($A177="",$B177=""),"",A177*'MPTO_working_2-way'!$G176)</f>
        <v>2.132596685082873</v>
      </c>
      <c r="E177" s="22">
        <f>IF(OR($A177="",$B177=""),"",B177*'MPTO_working_2-way'!$G176)</f>
        <v>1.882926829268293</v>
      </c>
      <c r="F177" s="17">
        <f>IF(OR($A177="",$B177=""),"",'MPTO_working_2-way'!D176)</f>
        <v>2.1383086010661287</v>
      </c>
      <c r="G177" s="22">
        <f>IF(OR($A177="",$B177=""),"",'MPTO_working_2-way'!E176)</f>
        <v>1.8784963928616634</v>
      </c>
      <c r="H177" s="17">
        <f>IF(OR($A177="",$B177=""),"",'OddsRatio_working_2-way'!M176)</f>
        <v>2.1385500851066221</v>
      </c>
      <c r="I177" s="17">
        <f>IF(OR($A177="",$B177=""),"",'OddsRatio_working_2-way'!N176)</f>
        <v>1.8783100656536802</v>
      </c>
      <c r="J177" s="17">
        <f>IF('Log_working_2-way'!$D176="","",A177^('Log_working_2-way'!$D176))</f>
        <v>2.1411780217081708</v>
      </c>
      <c r="K177" s="22">
        <f>IF('Log_working_2-way'!$D176="","",B177^('Log_working_2-way'!$D176))</f>
        <v>1.8762874687184776</v>
      </c>
      <c r="L177" s="33">
        <f t="shared" si="81"/>
        <v>0.4689119170984456</v>
      </c>
      <c r="M177" s="33">
        <f t="shared" si="82"/>
        <v>0.53108808290155429</v>
      </c>
      <c r="N177" s="4">
        <v>100</v>
      </c>
      <c r="O177" s="4">
        <f t="shared" si="74"/>
        <v>51.219512195121943</v>
      </c>
      <c r="P177" s="4">
        <f t="shared" si="75"/>
        <v>44.751381215469614</v>
      </c>
      <c r="Q177" s="4">
        <f t="shared" si="76"/>
        <v>55.248618784530393</v>
      </c>
      <c r="R177" s="4">
        <f t="shared" si="77"/>
        <v>48.780487804878057</v>
      </c>
      <c r="S177" s="39">
        <f t="shared" si="78"/>
        <v>-4.0291065894084497</v>
      </c>
      <c r="T177" s="39">
        <f t="shared" si="79"/>
        <v>-4.0291065894084426</v>
      </c>
    </row>
    <row r="178" spans="1:20" ht="15" x14ac:dyDescent="0.25">
      <c r="A178">
        <v>1.83</v>
      </c>
      <c r="B178">
        <v>2.0299999999999998</v>
      </c>
      <c r="C178" s="20">
        <f t="shared" si="80"/>
        <v>3.9058924870117639E-2</v>
      </c>
      <c r="D178" s="17">
        <f>IF(OR($A178="",$B178=""),"",A178*'MPTO_working_2-way'!$G177)</f>
        <v>1.9014778325123154</v>
      </c>
      <c r="E178" s="22">
        <f>IF(OR($A178="",$B178=""),"",B178*'MPTO_working_2-way'!$G177)</f>
        <v>2.1092896174863385</v>
      </c>
      <c r="F178" s="17">
        <f>IF(OR($A178="",$B178=""),"",'MPTO_working_2-way'!D177)</f>
        <v>1.8978262535441519</v>
      </c>
      <c r="G178" s="22">
        <f>IF(OR($A178="",$B178=""),"",'MPTO_working_2-way'!E177)</f>
        <v>2.1138012461236451</v>
      </c>
      <c r="H178" s="17">
        <f>IF(OR($A178="",$B178=""),"",'OddsRatio_working_2-way'!M177)</f>
        <v>1.8976776942301987</v>
      </c>
      <c r="I178" s="17">
        <f>IF(OR($A178="",$B178=""),"",'OddsRatio_working_2-way'!N177)</f>
        <v>2.113985572357957</v>
      </c>
      <c r="J178" s="17">
        <f>IF('Log_working_2-way'!$D177="","",A178^('Log_working_2-way'!$D177))</f>
        <v>1.8960116450582052</v>
      </c>
      <c r="K178" s="22">
        <f>IF('Log_working_2-way'!$D177="","",B178^('Log_working_2-way'!$D177))</f>
        <v>2.1160569234955591</v>
      </c>
      <c r="L178" s="33">
        <f t="shared" si="81"/>
        <v>0.52590673575129532</v>
      </c>
      <c r="M178" s="33">
        <f t="shared" si="82"/>
        <v>0.47409326424870474</v>
      </c>
      <c r="N178" s="4">
        <v>100</v>
      </c>
      <c r="O178" s="4">
        <f t="shared" si="74"/>
        <v>45.355191256830594</v>
      </c>
      <c r="P178" s="4">
        <f t="shared" si="75"/>
        <v>50.73891625615763</v>
      </c>
      <c r="Q178" s="4">
        <f t="shared" si="76"/>
        <v>49.26108374384237</v>
      </c>
      <c r="R178" s="4">
        <f t="shared" si="77"/>
        <v>54.644808743169392</v>
      </c>
      <c r="S178" s="39">
        <f t="shared" si="78"/>
        <v>-3.9058924870117764</v>
      </c>
      <c r="T178" s="39">
        <f t="shared" si="79"/>
        <v>-3.9058924870117622</v>
      </c>
    </row>
    <row r="179" spans="1:20" ht="15" x14ac:dyDescent="0.25">
      <c r="A179">
        <v>1.77</v>
      </c>
      <c r="B179">
        <v>2.09</v>
      </c>
      <c r="C179" s="20">
        <f t="shared" si="80"/>
        <v>4.3440650933960434E-2</v>
      </c>
      <c r="D179" s="17">
        <f>IF(OR($A179="",$B179=""),"",A179*'MPTO_working_2-way'!$G178)</f>
        <v>1.8468899521531099</v>
      </c>
      <c r="E179" s="22">
        <f>IF(OR($A179="",$B179=""),"",B179*'MPTO_working_2-way'!$G178)</f>
        <v>2.1807909604519771</v>
      </c>
      <c r="F179" s="17">
        <f>IF(OR($A179="",$B179=""),"",'MPTO_working_2-way'!D178)</f>
        <v>1.8407682929863407</v>
      </c>
      <c r="G179" s="22">
        <f>IF(OR($A179="",$B179=""),"",'MPTO_working_2-way'!E178)</f>
        <v>2.1893883348622492</v>
      </c>
      <c r="H179" s="17">
        <f>IF(OR($A179="",$B179=""),"",'OddsRatio_working_2-way'!M178)</f>
        <v>1.8404891542123691</v>
      </c>
      <c r="I179" s="17">
        <f>IF(OR($A179="",$B179=""),"",'OddsRatio_working_2-way'!N178)</f>
        <v>2.189783348170756</v>
      </c>
      <c r="J179" s="17">
        <f>IF('Log_working_2-way'!$D178="","",A179^('Log_working_2-way'!$D178))</f>
        <v>1.8376896646706193</v>
      </c>
      <c r="K179" s="22">
        <f>IF('Log_working_2-way'!$D178="","",B179^('Log_working_2-way'!$D178))</f>
        <v>2.1937595056671091</v>
      </c>
      <c r="L179" s="33">
        <f t="shared" si="81"/>
        <v>0.54145077720207258</v>
      </c>
      <c r="M179" s="33">
        <f t="shared" si="82"/>
        <v>0.45854922279792754</v>
      </c>
      <c r="N179" s="4">
        <v>100</v>
      </c>
      <c r="O179" s="4">
        <f t="shared" si="74"/>
        <v>43.502824858757066</v>
      </c>
      <c r="P179" s="4">
        <f t="shared" si="75"/>
        <v>52.153110047846894</v>
      </c>
      <c r="Q179" s="4">
        <f t="shared" si="76"/>
        <v>47.846889952153113</v>
      </c>
      <c r="R179" s="4">
        <f t="shared" si="77"/>
        <v>56.497175141242941</v>
      </c>
      <c r="S179" s="39">
        <f t="shared" si="78"/>
        <v>-4.344065093396047</v>
      </c>
      <c r="T179" s="39">
        <f t="shared" si="79"/>
        <v>-4.344065093396047</v>
      </c>
    </row>
    <row r="180" spans="1:20" ht="15" x14ac:dyDescent="0.25">
      <c r="A180">
        <v>1.59</v>
      </c>
      <c r="B180">
        <v>2.44</v>
      </c>
      <c r="C180" s="20">
        <f t="shared" si="80"/>
        <v>3.8766883183833478E-2</v>
      </c>
      <c r="D180" s="17">
        <f>IF(OR($A180="",$B180=""),"",A180*'MPTO_working_2-way'!$G179)</f>
        <v>1.6516393442622954</v>
      </c>
      <c r="E180" s="22">
        <f>IF(OR($A180="",$B180=""),"",B180*'MPTO_working_2-way'!$G179)</f>
        <v>2.5345911949685536</v>
      </c>
      <c r="F180" s="17">
        <f>IF(OR($A180="",$B180=""),"",'MPTO_working_2-way'!D179)</f>
        <v>1.640561569688769</v>
      </c>
      <c r="G180" s="22">
        <f>IF(OR($A180="",$B180=""),"",'MPTO_working_2-way'!E179)</f>
        <v>2.561130182202271</v>
      </c>
      <c r="H180" s="17">
        <f>IF(OR($A180="",$B180=""),"",'OddsRatio_working_2-way'!M179)</f>
        <v>1.6400954789890509</v>
      </c>
      <c r="I180" s="17">
        <f>IF(OR($A180="",$B180=""),"",'OddsRatio_working_2-way'!N179)</f>
        <v>2.5622669317698867</v>
      </c>
      <c r="J180" s="17">
        <f>IF('Log_working_2-way'!$D179="","",A180^('Log_working_2-way'!$D179))</f>
        <v>1.6350430694543896</v>
      </c>
      <c r="K180" s="22">
        <f>IF('Log_working_2-way'!$D179="","",B180^('Log_working_2-way'!$D179))</f>
        <v>2.5746963443895066</v>
      </c>
      <c r="L180" s="33">
        <f t="shared" si="81"/>
        <v>0.60545905707196013</v>
      </c>
      <c r="M180" s="33">
        <f t="shared" si="82"/>
        <v>0.39454094292803971</v>
      </c>
      <c r="N180" s="4">
        <v>100</v>
      </c>
      <c r="O180" s="4">
        <f t="shared" si="74"/>
        <v>37.106918238993707</v>
      </c>
      <c r="P180" s="4">
        <f t="shared" si="75"/>
        <v>59.016393442622956</v>
      </c>
      <c r="Q180" s="4">
        <f t="shared" si="76"/>
        <v>40.983606557377051</v>
      </c>
      <c r="R180" s="4">
        <f t="shared" si="77"/>
        <v>62.893081761006286</v>
      </c>
      <c r="S180" s="39">
        <f t="shared" si="78"/>
        <v>-3.8766883183833443</v>
      </c>
      <c r="T180" s="39">
        <f t="shared" si="79"/>
        <v>-3.8766883183833301</v>
      </c>
    </row>
    <row r="181" spans="1:20" ht="15" x14ac:dyDescent="0.25">
      <c r="A181">
        <v>2.56</v>
      </c>
      <c r="B181">
        <v>1.58</v>
      </c>
      <c r="C181" s="20">
        <f t="shared" si="80"/>
        <v>2.3536392405063111E-2</v>
      </c>
      <c r="D181" s="17">
        <f>IF(OR($A181="",$B181=""),"",A181*'MPTO_working_2-way'!$G180)</f>
        <v>2.6202531645569618</v>
      </c>
      <c r="E181" s="22">
        <f>IF(OR($A181="",$B181=""),"",B181*'MPTO_working_2-way'!$G180)</f>
        <v>1.6171874999999998</v>
      </c>
      <c r="F181" s="17">
        <f>IF(OR($A181="",$B181=""),"",'MPTO_working_2-way'!D180)</f>
        <v>2.6395197076481329</v>
      </c>
      <c r="G181" s="22">
        <f>IF(OR($A181="",$B181=""),"",'MPTO_working_2-way'!E180)</f>
        <v>1.6099347237701001</v>
      </c>
      <c r="H181" s="17">
        <f>IF(OR($A181="",$B181=""),"",'OddsRatio_working_2-way'!M180)</f>
        <v>2.640016820771601</v>
      </c>
      <c r="I181" s="17">
        <f>IF(OR($A181="",$B181=""),"",'OddsRatio_working_2-way'!N180)</f>
        <v>1.6097498436202111</v>
      </c>
      <c r="J181" s="17">
        <f>IF('Log_working_2-way'!$D180="","",A181^('Log_working_2-way'!$D180))</f>
        <v>2.6488986010256217</v>
      </c>
      <c r="K181" s="22">
        <f>IF('Log_working_2-way'!$D180="","",B181^('Log_working_2-way'!$D180))</f>
        <v>1.6064654305473907</v>
      </c>
      <c r="L181" s="33">
        <f t="shared" si="81"/>
        <v>0.38164251207729472</v>
      </c>
      <c r="M181" s="33">
        <f t="shared" si="82"/>
        <v>0.6183574879227054</v>
      </c>
      <c r="N181" s="4">
        <v>100</v>
      </c>
      <c r="O181" s="4">
        <f t="shared" si="74"/>
        <v>60.9375</v>
      </c>
      <c r="P181" s="4">
        <f t="shared" si="75"/>
        <v>36.708860759493668</v>
      </c>
      <c r="Q181" s="4">
        <f t="shared" si="76"/>
        <v>63.291139240506325</v>
      </c>
      <c r="R181" s="4">
        <f t="shared" si="77"/>
        <v>39.0625</v>
      </c>
      <c r="S181" s="39">
        <f t="shared" si="78"/>
        <v>-2.3536392405063253</v>
      </c>
      <c r="T181" s="39">
        <f t="shared" si="79"/>
        <v>-2.3536392405063324</v>
      </c>
    </row>
    <row r="182" spans="1:20" ht="15" x14ac:dyDescent="0.25">
      <c r="A182">
        <v>2.3199999999999998</v>
      </c>
      <c r="B182">
        <v>1.68</v>
      </c>
      <c r="C182" s="20">
        <f t="shared" si="80"/>
        <v>2.6272577996715896E-2</v>
      </c>
      <c r="D182" s="17">
        <f>IF(OR($A182="",$B182=""),"",A182*'MPTO_working_2-way'!$G181)</f>
        <v>2.3809523809523809</v>
      </c>
      <c r="E182" s="22">
        <f>IF(OR($A182="",$B182=""),"",B182*'MPTO_working_2-way'!$G181)</f>
        <v>1.7241379310344827</v>
      </c>
      <c r="F182" s="17">
        <f>IF(OR($A182="",$B182=""),"",'MPTO_working_2-way'!D181)</f>
        <v>2.3929273084479368</v>
      </c>
      <c r="G182" s="22">
        <f>IF(OR($A182="",$B182=""),"",'MPTO_working_2-way'!E181)</f>
        <v>1.7179125528913963</v>
      </c>
      <c r="H182" s="17">
        <f>IF(OR($A182="",$B182=""),"",'OddsRatio_working_2-way'!M181)</f>
        <v>2.3932610920384718</v>
      </c>
      <c r="I182" s="17">
        <f>IF(OR($A182="",$B182=""),"",'OddsRatio_working_2-way'!N181)</f>
        <v>1.7177405625652735</v>
      </c>
      <c r="J182" s="17">
        <f>IF('Log_working_2-way'!$D181="","",A182^('Log_working_2-way'!$D181))</f>
        <v>2.3987448638821731</v>
      </c>
      <c r="K182" s="22">
        <f>IF('Log_working_2-way'!$D181="","",B182^('Log_working_2-way'!$D181))</f>
        <v>1.7149266644844161</v>
      </c>
      <c r="L182" s="33">
        <f t="shared" si="81"/>
        <v>0.42</v>
      </c>
      <c r="M182" s="33">
        <f t="shared" si="82"/>
        <v>0.58000000000000007</v>
      </c>
      <c r="N182" s="4">
        <v>100</v>
      </c>
      <c r="O182" s="4">
        <f t="shared" si="74"/>
        <v>56.896551724137922</v>
      </c>
      <c r="P182" s="4">
        <f t="shared" si="75"/>
        <v>40.476190476190474</v>
      </c>
      <c r="Q182" s="4">
        <f t="shared" si="76"/>
        <v>59.523809523809526</v>
      </c>
      <c r="R182" s="4">
        <f t="shared" si="77"/>
        <v>43.103448275862071</v>
      </c>
      <c r="S182" s="39">
        <f t="shared" si="78"/>
        <v>-2.6272577996716038</v>
      </c>
      <c r="T182" s="39">
        <f t="shared" si="79"/>
        <v>-2.6272577996715967</v>
      </c>
    </row>
    <row r="183" spans="1:20" ht="15" x14ac:dyDescent="0.25">
      <c r="A183">
        <v>2.56</v>
      </c>
      <c r="B183">
        <v>1.52</v>
      </c>
      <c r="C183" s="20">
        <f t="shared" si="80"/>
        <v>4.851973684210531E-2</v>
      </c>
      <c r="D183" s="17">
        <f>IF(OR($A183="",$B183=""),"",A183*'MPTO_working_2-way'!$G182)</f>
        <v>2.6842105263157898</v>
      </c>
      <c r="E183" s="22">
        <f>IF(OR($A183="",$B183=""),"",B183*'MPTO_working_2-way'!$G182)</f>
        <v>1.59375</v>
      </c>
      <c r="F183" s="17">
        <f>IF(OR($A183="",$B183=""),"",'MPTO_working_2-way'!D182)</f>
        <v>2.7295173961840629</v>
      </c>
      <c r="G183" s="22">
        <f>IF(OR($A183="",$B183=""),"",'MPTO_working_2-way'!E182)</f>
        <v>1.5781959766385465</v>
      </c>
      <c r="H183" s="17">
        <f>IF(OR($A183="",$B183=""),"",'OddsRatio_working_2-way'!M182)</f>
        <v>2.7320508075688776</v>
      </c>
      <c r="I183" s="17">
        <f>IF(OR($A183="",$B183=""),"",'OddsRatio_working_2-way'!N182)</f>
        <v>1.577350269189626</v>
      </c>
      <c r="J183" s="17">
        <f>IF('Log_working_2-way'!$D182="","",A183^('Log_working_2-way'!$D182))</f>
        <v>2.7537493354783864</v>
      </c>
      <c r="K183" s="22">
        <f>IF('Log_working_2-way'!$D182="","",B183^('Log_working_2-way'!$D182))</f>
        <v>1.5702069159871477</v>
      </c>
      <c r="L183" s="33">
        <f t="shared" si="81"/>
        <v>0.37254901960784309</v>
      </c>
      <c r="M183" s="33">
        <f t="shared" si="82"/>
        <v>0.62745098039215685</v>
      </c>
      <c r="N183" s="4">
        <v>100</v>
      </c>
      <c r="O183" s="4">
        <f t="shared" si="74"/>
        <v>60.9375</v>
      </c>
      <c r="P183" s="4">
        <f t="shared" si="75"/>
        <v>34.21052631578948</v>
      </c>
      <c r="Q183" s="4">
        <f t="shared" si="76"/>
        <v>65.789473684210535</v>
      </c>
      <c r="R183" s="4">
        <f t="shared" si="77"/>
        <v>39.0625</v>
      </c>
      <c r="S183" s="39">
        <f t="shared" si="78"/>
        <v>-4.8519736842105345</v>
      </c>
      <c r="T183" s="39">
        <f t="shared" si="79"/>
        <v>-4.8519736842105203</v>
      </c>
    </row>
    <row r="184" spans="1:20" ht="15" x14ac:dyDescent="0.25">
      <c r="A184">
        <v>1.82</v>
      </c>
      <c r="B184">
        <v>2.0499999999999998</v>
      </c>
      <c r="C184" s="20">
        <f t="shared" si="80"/>
        <v>3.7255427499329974E-2</v>
      </c>
      <c r="D184" s="17">
        <f>IF(OR($A184="",$B184=""),"",A184*'MPTO_working_2-way'!$G183)</f>
        <v>1.8878048780487806</v>
      </c>
      <c r="E184" s="22">
        <f>IF(OR($A184="",$B184=""),"",B184*'MPTO_working_2-way'!$G183)</f>
        <v>2.1263736263736264</v>
      </c>
      <c r="F184" s="17">
        <f>IF(OR($A184="",$B184=""),"",'MPTO_working_2-way'!D183)</f>
        <v>1.8838677101741985</v>
      </c>
      <c r="G184" s="22">
        <f>IF(OR($A184="",$B184=""),"",'MPTO_working_2-way'!E183)</f>
        <v>2.1313910311339619</v>
      </c>
      <c r="H184" s="17">
        <f>IF(OR($A184="",$B184=""),"",'OddsRatio_working_2-way'!M183)</f>
        <v>1.883715101688537</v>
      </c>
      <c r="I184" s="17">
        <f>IF(OR($A184="",$B184=""),"",'OddsRatio_working_2-way'!N183)</f>
        <v>2.1315864106987359</v>
      </c>
      <c r="J184" s="17">
        <f>IF('Log_working_2-way'!$D183="","",A184^('Log_working_2-way'!$D183))</f>
        <v>1.8819217068707428</v>
      </c>
      <c r="K184" s="22">
        <f>IF('Log_working_2-way'!$D183="","",B184^('Log_working_2-way'!$D183))</f>
        <v>2.1338875006808986</v>
      </c>
      <c r="L184" s="33">
        <f t="shared" si="81"/>
        <v>0.52971576227390182</v>
      </c>
      <c r="M184" s="33">
        <f t="shared" si="82"/>
        <v>0.47028423772609818</v>
      </c>
      <c r="N184" s="4">
        <v>100</v>
      </c>
      <c r="O184" s="4">
        <f t="shared" si="74"/>
        <v>45.054945054945051</v>
      </c>
      <c r="P184" s="4">
        <f t="shared" si="75"/>
        <v>51.219512195121943</v>
      </c>
      <c r="Q184" s="4">
        <f t="shared" si="76"/>
        <v>48.780487804878057</v>
      </c>
      <c r="R184" s="4">
        <f t="shared" si="77"/>
        <v>54.945054945054942</v>
      </c>
      <c r="S184" s="39">
        <f t="shared" si="78"/>
        <v>-3.7255427499330054</v>
      </c>
      <c r="T184" s="39">
        <f t="shared" si="79"/>
        <v>-3.7255427499329983</v>
      </c>
    </row>
    <row r="185" spans="1:20" ht="15" x14ac:dyDescent="0.25">
      <c r="A185">
        <v>2.2599999999999998</v>
      </c>
      <c r="B185">
        <v>1.64</v>
      </c>
      <c r="C185" s="20">
        <f t="shared" si="80"/>
        <v>5.2233973667170197E-2</v>
      </c>
      <c r="D185" s="17">
        <f>IF(OR($A185="",$B185=""),"",A185*'MPTO_working_2-way'!$G184)</f>
        <v>2.3780487804878043</v>
      </c>
      <c r="E185" s="22">
        <f>IF(OR($A185="",$B185=""),"",B185*'MPTO_working_2-way'!$G184)</f>
        <v>1.7256637168141591</v>
      </c>
      <c r="F185" s="17">
        <f>IF(OR($A185="",$B185=""),"",'MPTO_working_2-way'!D184)</f>
        <v>2.4017625712804556</v>
      </c>
      <c r="G185" s="22">
        <f>IF(OR($A185="",$B185=""),"",'MPTO_working_2-way'!E184)</f>
        <v>1.7133875739644968</v>
      </c>
      <c r="H185" s="17">
        <f>IF(OR($A185="",$B185=""),"",'OddsRatio_working_2-way'!M184)</f>
        <v>2.4031215200402278</v>
      </c>
      <c r="I185" s="17">
        <f>IF(OR($A185="",$B185=""),"",'OddsRatio_working_2-way'!N184)</f>
        <v>1.7126966450997982</v>
      </c>
      <c r="J185" s="17">
        <f>IF('Log_working_2-way'!$D184="","",A185^('Log_working_2-way'!$D184))</f>
        <v>2.41431475154904</v>
      </c>
      <c r="K185" s="22">
        <f>IF('Log_working_2-way'!$D184="","",B185^('Log_working_2-way'!$D184))</f>
        <v>1.7070561902169741</v>
      </c>
      <c r="L185" s="33">
        <f t="shared" si="81"/>
        <v>0.42051282051282063</v>
      </c>
      <c r="M185" s="33">
        <f t="shared" si="82"/>
        <v>0.57948717948717954</v>
      </c>
      <c r="N185" s="4">
        <v>100</v>
      </c>
      <c r="O185" s="4">
        <f t="shared" si="74"/>
        <v>55.752212389380524</v>
      </c>
      <c r="P185" s="4">
        <f t="shared" si="75"/>
        <v>39.024390243902438</v>
      </c>
      <c r="Q185" s="4">
        <f t="shared" si="76"/>
        <v>60.975609756097562</v>
      </c>
      <c r="R185" s="4">
        <f t="shared" si="77"/>
        <v>44.247787610619469</v>
      </c>
      <c r="S185" s="39">
        <f t="shared" si="78"/>
        <v>-5.2233973667170375</v>
      </c>
      <c r="T185" s="39">
        <f t="shared" si="79"/>
        <v>-5.2233973667170304</v>
      </c>
    </row>
    <row r="186" spans="1:20" ht="15" x14ac:dyDescent="0.25">
      <c r="A186">
        <v>2.2799999999999998</v>
      </c>
      <c r="B186">
        <v>1.67</v>
      </c>
      <c r="C186" s="20">
        <f t="shared" si="80"/>
        <v>3.7398886437651102E-2</v>
      </c>
      <c r="D186" s="17">
        <f>IF(OR($A186="",$B186=""),"",A186*'MPTO_working_2-way'!$G185)</f>
        <v>2.3652694610778444</v>
      </c>
      <c r="E186" s="22">
        <f>IF(OR($A186="",$B186=""),"",B186*'MPTO_working_2-way'!$G185)</f>
        <v>1.7324561403508774</v>
      </c>
      <c r="F186" s="17">
        <f>IF(OR($A186="",$B186=""),"",'MPTO_working_2-way'!D185)</f>
        <v>2.3815361521140859</v>
      </c>
      <c r="G186" s="22">
        <f>IF(OR($A186="",$B186=""),"",'MPTO_working_2-way'!E185)</f>
        <v>1.723831944947483</v>
      </c>
      <c r="H186" s="17">
        <f>IF(OR($A186="",$B186=""),"",'OddsRatio_working_2-way'!M185)</f>
        <v>2.382189480930176</v>
      </c>
      <c r="I186" s="17">
        <f>IF(OR($A186="",$B186=""),"",'OddsRatio_working_2-way'!N185)</f>
        <v>1.7234898064243891</v>
      </c>
      <c r="J186" s="17">
        <f>IF('Log_working_2-way'!$D185="","",A186^('Log_working_2-way'!$D185))</f>
        <v>2.3897292266228689</v>
      </c>
      <c r="K186" s="22">
        <f>IF('Log_working_2-way'!$D185="","",B186^('Log_working_2-way'!$D185))</f>
        <v>1.7195646323348297</v>
      </c>
      <c r="L186" s="33">
        <f t="shared" si="81"/>
        <v>0.42278481012658226</v>
      </c>
      <c r="M186" s="33">
        <f t="shared" si="82"/>
        <v>0.57721518987341769</v>
      </c>
      <c r="N186" s="4">
        <v>100</v>
      </c>
      <c r="O186" s="4">
        <f t="shared" ref="O186:O187" si="83">(1/A186)*((N186*A186)-N186)</f>
        <v>56.140350877192972</v>
      </c>
      <c r="P186" s="4">
        <f t="shared" ref="P186:P187" si="84">(1/B186)*((N186*B186)-N186)</f>
        <v>40.119760479041922</v>
      </c>
      <c r="Q186" s="4">
        <f t="shared" ref="Q186:Q187" si="85">(1/B186)*N186</f>
        <v>59.880239520958092</v>
      </c>
      <c r="R186" s="4">
        <f t="shared" ref="R186:R187" si="86">(1/A186)*N186</f>
        <v>43.859649122807021</v>
      </c>
      <c r="S186" s="39">
        <f t="shared" ref="S186:S187" si="87">O186-Q186</f>
        <v>-3.73988864376512</v>
      </c>
      <c r="T186" s="39">
        <f t="shared" ref="T186:T187" si="88">P186-R186</f>
        <v>-3.7398886437650987</v>
      </c>
    </row>
    <row r="187" spans="1:20" ht="15" x14ac:dyDescent="0.25">
      <c r="A187">
        <v>2.2200000000000002</v>
      </c>
      <c r="B187">
        <v>1.72</v>
      </c>
      <c r="C187" s="20">
        <f t="shared" si="80"/>
        <v>3.1845799287659737E-2</v>
      </c>
      <c r="D187" s="17">
        <f>IF(OR($A187="",$B187=""),"",A187*'MPTO_working_2-way'!$G186)</f>
        <v>2.2906976744186047</v>
      </c>
      <c r="E187" s="22">
        <f>IF(OR($A187="",$B187=""),"",B187*'MPTO_working_2-way'!$G186)</f>
        <v>1.7747747747747746</v>
      </c>
      <c r="F187" s="17">
        <f>IF(OR($A187="",$B187=""),"",'MPTO_working_2-way'!D186)</f>
        <v>2.3013500482160079</v>
      </c>
      <c r="G187" s="22">
        <f>IF(OR($A187="",$B187=""),"",'MPTO_working_2-way'!E186)</f>
        <v>1.7684327528714336</v>
      </c>
      <c r="H187" s="17">
        <f>IF(OR($A187="",$B187=""),"",'OddsRatio_working_2-way'!M186)</f>
        <v>2.3017082793177757</v>
      </c>
      <c r="I187" s="17">
        <f>IF(OR($A187="",$B187=""),"",'OddsRatio_working_2-way'!N186)</f>
        <v>1.768221279597376</v>
      </c>
      <c r="J187" s="17">
        <f>IF('Log_working_2-way'!$D186="","",A187^('Log_working_2-way'!$D186))</f>
        <v>2.3065987127837881</v>
      </c>
      <c r="K187" s="22">
        <f>IF('Log_working_2-way'!$D186="","",B187^('Log_working_2-way'!$D186))</f>
        <v>1.7653459246637417</v>
      </c>
      <c r="L187" s="33">
        <f t="shared" si="81"/>
        <v>0.43654822335025378</v>
      </c>
      <c r="M187" s="33">
        <f t="shared" si="82"/>
        <v>0.56345177664974622</v>
      </c>
      <c r="N187" s="4">
        <v>100</v>
      </c>
      <c r="O187" s="4">
        <f t="shared" si="83"/>
        <v>54.954954954954964</v>
      </c>
      <c r="P187" s="4">
        <f t="shared" si="84"/>
        <v>41.860465116279073</v>
      </c>
      <c r="Q187" s="4">
        <f t="shared" si="85"/>
        <v>58.139534883720934</v>
      </c>
      <c r="R187" s="4">
        <f t="shared" si="86"/>
        <v>45.045045045045043</v>
      </c>
      <c r="S187" s="39">
        <f t="shared" si="87"/>
        <v>-3.1845799287659702</v>
      </c>
      <c r="T187" s="39">
        <f t="shared" si="88"/>
        <v>-3.1845799287659702</v>
      </c>
    </row>
    <row r="188" spans="1:20" s="52" customFormat="1" ht="15" x14ac:dyDescent="0.25">
      <c r="A188" s="44">
        <v>2.57</v>
      </c>
      <c r="B188" s="44">
        <v>1.54</v>
      </c>
      <c r="C188" s="45">
        <f t="shared" si="80"/>
        <v>3.845570771640805E-2</v>
      </c>
      <c r="D188" s="46">
        <f>IF(OR($A188="",$B188=""),"",A188*'MPTO_working_2-way'!$G187)</f>
        <v>2.6688311688311686</v>
      </c>
      <c r="E188" s="48">
        <f>IF(OR($A188="",$B188=""),"",B188*'MPTO_working_2-way'!$G187)</f>
        <v>1.5992217898832684</v>
      </c>
      <c r="F188" s="46">
        <f>IF(OR($A188="",$B188=""),"",'MPTO_working_2-way'!D187)</f>
        <v>2.7035999726757289</v>
      </c>
      <c r="G188" s="48">
        <f>IF(OR($A188="",$B188=""),"",'MPTO_working_2-way'!E187)</f>
        <v>1.5869922611171257</v>
      </c>
      <c r="H188" s="46">
        <f>IF(OR($A188="",$B188=""),"",'OddsRatio_working_2-way'!M187)</f>
        <v>2.7051121392469786</v>
      </c>
      <c r="I188" s="46">
        <f>IF(OR($A188="",$B188=""),"",'OddsRatio_working_2-way'!N187)</f>
        <v>1.5864716912059673</v>
      </c>
      <c r="J188" s="46">
        <f>IF('Log_working_2-way'!$D187="","",A188^('Log_working_2-way'!$D187))</f>
        <v>2.7215097581692191</v>
      </c>
      <c r="K188" s="48">
        <f>IF('Log_working_2-way'!$D187="","",B188^('Log_working_2-way'!$D187))</f>
        <v>1.5808854671048231</v>
      </c>
      <c r="L188" s="65">
        <f t="shared" ref="L188:L189" si="89">(1/D188)</f>
        <v>0.37469586374695868</v>
      </c>
      <c r="M188" s="65">
        <f t="shared" ref="M188:M189" si="90">(1/E188)</f>
        <v>0.62530413625304138</v>
      </c>
      <c r="N188" s="52">
        <v>100</v>
      </c>
      <c r="O188" s="52">
        <f t="shared" ref="O188:O189" si="91">(1/A188)*((N188*A188)-N188)</f>
        <v>61.089494163424128</v>
      </c>
      <c r="P188" s="52">
        <f t="shared" ref="P188:P189" si="92">(1/B188)*((N188*B188)-N188)</f>
        <v>35.064935064935064</v>
      </c>
      <c r="Q188" s="52">
        <f t="shared" ref="Q188:Q189" si="93">(1/B188)*N188</f>
        <v>64.935064935064929</v>
      </c>
      <c r="R188" s="52">
        <f t="shared" ref="R188:R189" si="94">(1/A188)*N188</f>
        <v>38.910505836575879</v>
      </c>
      <c r="S188" s="67">
        <f t="shared" ref="S188:S189" si="95">O188-Q188</f>
        <v>-3.8455707716408014</v>
      </c>
      <c r="T188" s="67">
        <f t="shared" ref="T188:T189" si="96">P188-R188</f>
        <v>-3.8455707716408156</v>
      </c>
    </row>
    <row r="189" spans="1:20" s="52" customFormat="1" ht="15" x14ac:dyDescent="0.25">
      <c r="A189" s="44">
        <v>1.63</v>
      </c>
      <c r="B189" s="44">
        <v>2.1</v>
      </c>
      <c r="C189" s="45">
        <f t="shared" si="80"/>
        <v>8.9687408705813709E-2</v>
      </c>
      <c r="D189" s="46">
        <f>IF(OR($A189="",$B189=""),"",A189*'MPTO_working_2-way'!$G188)</f>
        <v>1.7761904761904763</v>
      </c>
      <c r="E189" s="48">
        <f>IF(OR($A189="",$B189=""),"",B189*'MPTO_working_2-way'!$G188)</f>
        <v>2.2883435582822087</v>
      </c>
      <c r="F189" s="46">
        <f>IF(OR($A189="",$B189=""),"",'MPTO_working_2-way'!D188)</f>
        <v>1.7585409709735424</v>
      </c>
      <c r="G189" s="48">
        <f>IF(OR($A189="",$B189=""),"",'MPTO_working_2-way'!E188)</f>
        <v>2.3183203521842199</v>
      </c>
      <c r="H189" s="46">
        <f>IF(OR($A189="",$B189=""),"",'OddsRatio_working_2-way'!M188)</f>
        <v>1.7567874686642695</v>
      </c>
      <c r="I189" s="46">
        <f>IF(OR($A189="",$B189=""),"",'OddsRatio_working_2-way'!N188)</f>
        <v>2.3213749452868209</v>
      </c>
      <c r="J189" s="46">
        <f>IF('Log_working_2-way'!$D188="","",A189^('Log_working_2-way'!$D188))</f>
        <v>1.7484603146654125</v>
      </c>
      <c r="K189" s="48">
        <f>IF('Log_working_2-way'!$D188="","",B189^('Log_working_2-way'!$D188))</f>
        <v>2.336076182388342</v>
      </c>
      <c r="L189" s="65">
        <f t="shared" si="89"/>
        <v>0.56300268096514738</v>
      </c>
      <c r="M189" s="65">
        <f t="shared" si="90"/>
        <v>0.4369973190348525</v>
      </c>
      <c r="N189" s="52">
        <v>100</v>
      </c>
      <c r="O189" s="52">
        <f t="shared" si="91"/>
        <v>38.650306748466257</v>
      </c>
      <c r="P189" s="52">
        <f t="shared" si="92"/>
        <v>52.38095238095238</v>
      </c>
      <c r="Q189" s="52">
        <f t="shared" si="93"/>
        <v>47.619047619047613</v>
      </c>
      <c r="R189" s="52">
        <f t="shared" si="94"/>
        <v>61.349693251533743</v>
      </c>
      <c r="S189" s="67">
        <f t="shared" si="95"/>
        <v>-8.9687408705813567</v>
      </c>
      <c r="T189" s="67">
        <f t="shared" si="96"/>
        <v>-8.9687408705813638</v>
      </c>
    </row>
    <row r="190" spans="1:20" ht="15" x14ac:dyDescent="0.25">
      <c r="A190">
        <v>1.61</v>
      </c>
      <c r="B190">
        <v>2.41</v>
      </c>
      <c r="C190" s="45">
        <f t="shared" si="80"/>
        <v>3.6055771758459754E-2</v>
      </c>
      <c r="D190" s="46">
        <f>IF(OR($A190="",$B190=""),"",A190*'MPTO_working_2-way'!$G189)</f>
        <v>1.6680497925311204</v>
      </c>
      <c r="E190" s="48">
        <f>IF(OR($A190="",$B190=""),"",B190*'MPTO_working_2-way'!$G189)</f>
        <v>2.4968944099378882</v>
      </c>
      <c r="F190" s="46">
        <f>IF(OR($A190="",$B190=""),"",'MPTO_working_2-way'!D189)</f>
        <v>1.6581269630990791</v>
      </c>
      <c r="G190" s="48">
        <f>IF(OR($A190="",$B190=""),"",'MPTO_working_2-way'!E189)</f>
        <v>2.5194636537774748</v>
      </c>
      <c r="H190" s="46">
        <f>IF(OR($A190="",$B190=""),"",'OddsRatio_working_2-way'!M189)</f>
        <v>1.6577416768573945</v>
      </c>
      <c r="I190" s="46">
        <f>IF(OR($A190="",$B190=""),"",'OddsRatio_working_2-way'!N189)</f>
        <v>2.5203537120802069</v>
      </c>
      <c r="J190" s="46">
        <f>IF('Log_working_2-way'!$D189="","",A190^('Log_working_2-way'!$D189))</f>
        <v>1.6532248225535031</v>
      </c>
      <c r="K190" s="48">
        <f>IF('Log_working_2-way'!$D189="","",B190^('Log_working_2-way'!$D189))</f>
        <v>2.5308665033437969</v>
      </c>
      <c r="L190" s="65">
        <f t="shared" ref="L190:L204" si="97">(1/D190)</f>
        <v>0.59950248756218905</v>
      </c>
      <c r="M190" s="65">
        <f t="shared" ref="M190:M204" si="98">(1/E190)</f>
        <v>0.40049751243781095</v>
      </c>
      <c r="N190" s="52">
        <v>101</v>
      </c>
      <c r="O190" s="52">
        <f t="shared" ref="O190:O204" si="99">(1/A190)*((N190*A190)-N190)</f>
        <v>38.267080745341623</v>
      </c>
      <c r="P190" s="52">
        <f t="shared" ref="P190:P204" si="100">(1/B190)*((N190*B190)-N190)</f>
        <v>59.091286307053949</v>
      </c>
      <c r="Q190" s="52">
        <f t="shared" ref="Q190:Q204" si="101">(1/B190)*N190</f>
        <v>41.908713692946058</v>
      </c>
      <c r="R190" s="52">
        <f t="shared" ref="R190:R204" si="102">(1/A190)*N190</f>
        <v>62.732919254658377</v>
      </c>
      <c r="S190" s="67">
        <f t="shared" ref="S190:S204" si="103">O190-Q190</f>
        <v>-3.6416329476044353</v>
      </c>
      <c r="T190" s="67">
        <f t="shared" ref="T190:T204" si="104">P190-R190</f>
        <v>-3.6416329476044282</v>
      </c>
    </row>
    <row r="191" spans="1:20" ht="15" x14ac:dyDescent="0.25">
      <c r="A191">
        <v>2.48</v>
      </c>
      <c r="B191">
        <v>1.59</v>
      </c>
      <c r="C191" s="45">
        <f t="shared" si="80"/>
        <v>3.2156624061675743E-2</v>
      </c>
      <c r="D191" s="46">
        <f>IF(OR($A191="",$B191=""),"",A191*'MPTO_working_2-way'!$G190)</f>
        <v>2.5597484276729556</v>
      </c>
      <c r="E191" s="48">
        <f>IF(OR($A191="",$B191=""),"",B191*'MPTO_working_2-way'!$G190)</f>
        <v>1.6411290322580645</v>
      </c>
      <c r="F191" s="46">
        <f>IF(OR($A191="",$B191=""),"",'MPTO_working_2-way'!D190)</f>
        <v>2.5829948906065767</v>
      </c>
      <c r="G191" s="48">
        <f>IF(OR($A191="",$B191=""),"",'MPTO_working_2-way'!E190)</f>
        <v>1.6317139783166432</v>
      </c>
      <c r="H191" s="46">
        <f>IF(OR($A191="",$B191=""),"",'OddsRatio_working_2-way'!M190)</f>
        <v>2.583816459148971</v>
      </c>
      <c r="I191" s="46">
        <f>IF(OR($A191="",$B191=""),"",'OddsRatio_working_2-way'!N190)</f>
        <v>1.6313862911472248</v>
      </c>
      <c r="J191" s="46">
        <f>IF('Log_working_2-way'!$D190="","",A191^('Log_working_2-way'!$D190))</f>
        <v>2.5946246664914949</v>
      </c>
      <c r="K191" s="48">
        <f>IF('Log_working_2-way'!$D190="","",B191^('Log_working_2-way'!$D190))</f>
        <v>1.6271068176815173</v>
      </c>
      <c r="L191" s="65">
        <f t="shared" si="97"/>
        <v>0.39066339066339073</v>
      </c>
      <c r="M191" s="65">
        <f t="shared" si="98"/>
        <v>0.60933660933660938</v>
      </c>
      <c r="N191" s="52">
        <v>102</v>
      </c>
      <c r="O191" s="52">
        <f t="shared" si="99"/>
        <v>60.870967741935495</v>
      </c>
      <c r="P191" s="52">
        <f t="shared" si="100"/>
        <v>37.84905660377359</v>
      </c>
      <c r="Q191" s="52">
        <f t="shared" si="101"/>
        <v>64.15094339622641</v>
      </c>
      <c r="R191" s="52">
        <f t="shared" si="102"/>
        <v>41.12903225806452</v>
      </c>
      <c r="S191" s="67">
        <f t="shared" si="103"/>
        <v>-3.2799756542909151</v>
      </c>
      <c r="T191" s="67">
        <f t="shared" si="104"/>
        <v>-3.2799756542909293</v>
      </c>
    </row>
    <row r="192" spans="1:20" ht="15" x14ac:dyDescent="0.25">
      <c r="A192">
        <v>1.85</v>
      </c>
      <c r="B192">
        <v>2.04</v>
      </c>
      <c r="C192" s="45">
        <f t="shared" si="80"/>
        <v>3.0736618971912932E-2</v>
      </c>
      <c r="D192" s="46">
        <f>IF(OR($A192="",$B192=""),"",A192*'MPTO_working_2-way'!$G191)</f>
        <v>1.9068627450980391</v>
      </c>
      <c r="E192" s="48">
        <f>IF(OR($A192="",$B192=""),"",B192*'MPTO_working_2-way'!$G191)</f>
        <v>2.1027027027027025</v>
      </c>
      <c r="F192" s="46">
        <f>IF(OR($A192="",$B192=""),"",'MPTO_working_2-way'!D191)</f>
        <v>1.9041372351160444</v>
      </c>
      <c r="G192" s="48">
        <f>IF(OR($A192="",$B192=""),"",'MPTO_working_2-way'!E191)</f>
        <v>2.1060267857142851</v>
      </c>
      <c r="H192" s="46">
        <f>IF(OR($A192="",$B192=""),"",'OddsRatio_working_2-way'!M191)</f>
        <v>1.904050713349474</v>
      </c>
      <c r="I192" s="46">
        <f>IF(OR($A192="",$B192=""),"",'OddsRatio_working_2-way'!N191)</f>
        <v>2.1061326375099441</v>
      </c>
      <c r="J192" s="46">
        <f>IF('Log_working_2-way'!$D191="","",A192^('Log_working_2-way'!$D191))</f>
        <v>1.9028150891340896</v>
      </c>
      <c r="K192" s="48">
        <f>IF('Log_working_2-way'!$D191="","",B192^('Log_working_2-way'!$D191))</f>
        <v>2.1076465292124213</v>
      </c>
      <c r="L192" s="65">
        <f t="shared" si="97"/>
        <v>0.52442159383033427</v>
      </c>
      <c r="M192" s="65">
        <f t="shared" si="98"/>
        <v>0.47557840616966585</v>
      </c>
      <c r="N192" s="52">
        <v>103</v>
      </c>
      <c r="O192" s="52">
        <f t="shared" si="99"/>
        <v>47.324324324324323</v>
      </c>
      <c r="P192" s="52">
        <f t="shared" si="100"/>
        <v>52.509803921568626</v>
      </c>
      <c r="Q192" s="52">
        <f t="shared" si="101"/>
        <v>50.490196078431367</v>
      </c>
      <c r="R192" s="52">
        <f t="shared" si="102"/>
        <v>55.67567567567567</v>
      </c>
      <c r="S192" s="67">
        <f t="shared" si="103"/>
        <v>-3.1658717541070445</v>
      </c>
      <c r="T192" s="67">
        <f t="shared" si="104"/>
        <v>-3.1658717541070445</v>
      </c>
    </row>
    <row r="193" spans="1:20" ht="15" x14ac:dyDescent="0.25">
      <c r="A193">
        <v>2.0499999999999998</v>
      </c>
      <c r="B193">
        <v>1.84</v>
      </c>
      <c r="C193" s="45">
        <f t="shared" si="80"/>
        <v>3.1283138918345665E-2</v>
      </c>
      <c r="D193" s="46">
        <f>IF(OR($A193="",$B193=""),"",A193*'MPTO_working_2-way'!$G192)</f>
        <v>2.1141304347826084</v>
      </c>
      <c r="E193" s="48">
        <f>IF(OR($A193="",$B193=""),"",B193*'MPTO_working_2-way'!$G192)</f>
        <v>1.897560975609756</v>
      </c>
      <c r="F193" s="46">
        <f>IF(OR($A193="",$B193=""),"",'MPTO_working_2-way'!D192)</f>
        <v>2.1179112857944973</v>
      </c>
      <c r="G193" s="48">
        <f>IF(OR($A193="",$B193=""),"",'MPTO_working_2-way'!E192)</f>
        <v>1.8945253641386237</v>
      </c>
      <c r="H193" s="46">
        <f>IF(OR($A193="",$B193=""),"",'OddsRatio_working_2-way'!M192)</f>
        <v>2.118033988749894</v>
      </c>
      <c r="I193" s="46">
        <f>IF(OR($A193="",$B193=""),"",'OddsRatio_working_2-way'!N192)</f>
        <v>1.8944271909999155</v>
      </c>
      <c r="J193" s="46">
        <f>IF('Log_working_2-way'!$D192="","",A193^('Log_working_2-way'!$D192))</f>
        <v>2.1197574115414985</v>
      </c>
      <c r="K193" s="48">
        <f>IF('Log_working_2-way'!$D192="","",B193^('Log_working_2-way'!$D192))</f>
        <v>1.8930505747877466</v>
      </c>
      <c r="L193" s="65">
        <f t="shared" si="97"/>
        <v>0.47300771208226228</v>
      </c>
      <c r="M193" s="65">
        <f t="shared" si="98"/>
        <v>0.52699228791773778</v>
      </c>
      <c r="N193" s="52">
        <v>104</v>
      </c>
      <c r="O193" s="52">
        <f t="shared" si="99"/>
        <v>53.268292682926827</v>
      </c>
      <c r="P193" s="52">
        <f t="shared" si="100"/>
        <v>47.478260869565226</v>
      </c>
      <c r="Q193" s="52">
        <f t="shared" si="101"/>
        <v>56.521739130434781</v>
      </c>
      <c r="R193" s="52">
        <f t="shared" si="102"/>
        <v>50.731707317073173</v>
      </c>
      <c r="S193" s="67">
        <f t="shared" si="103"/>
        <v>-3.2534464475079545</v>
      </c>
      <c r="T193" s="67">
        <f t="shared" si="104"/>
        <v>-3.2534464475079474</v>
      </c>
    </row>
    <row r="194" spans="1:20" ht="15" x14ac:dyDescent="0.25">
      <c r="A194">
        <v>2.1</v>
      </c>
      <c r="B194">
        <v>1.79</v>
      </c>
      <c r="C194" s="45">
        <f t="shared" si="80"/>
        <v>3.4849694067571102E-2</v>
      </c>
      <c r="D194" s="46">
        <f>IF(OR($A194="",$B194=""),"",A194*'MPTO_working_2-way'!$G193)</f>
        <v>2.1731843575418992</v>
      </c>
      <c r="E194" s="48">
        <f>IF(OR($A194="",$B194=""),"",B194*'MPTO_working_2-way'!$G193)</f>
        <v>1.8523809523809522</v>
      </c>
      <c r="F194" s="46">
        <f>IF(OR($A194="",$B194=""),"",'MPTO_working_2-way'!D193)</f>
        <v>2.1797622499275153</v>
      </c>
      <c r="G194" s="48">
        <f>IF(OR($A194="",$B194=""),"",'MPTO_working_2-way'!E193)</f>
        <v>1.8476284099287292</v>
      </c>
      <c r="H194" s="46">
        <f>IF(OR($A194="",$B194=""),"",'OddsRatio_working_2-way'!M193)</f>
        <v>2.1800021454603971</v>
      </c>
      <c r="I194" s="46">
        <f>IF(OR($A194="",$B194=""),"",'OddsRatio_working_2-way'!N193)</f>
        <v>1.8474560862851939</v>
      </c>
      <c r="J194" s="46">
        <f>IF('Log_working_2-way'!$D193="","",A194^('Log_working_2-way'!$D193))</f>
        <v>2.1830172065936067</v>
      </c>
      <c r="K194" s="48">
        <f>IF('Log_working_2-way'!$D193="","",B194^('Log_working_2-way'!$D193))</f>
        <v>1.8452962428833544</v>
      </c>
      <c r="L194" s="65">
        <f t="shared" si="97"/>
        <v>0.46015424164524427</v>
      </c>
      <c r="M194" s="65">
        <f t="shared" si="98"/>
        <v>0.53984575835475579</v>
      </c>
      <c r="N194" s="52">
        <v>105</v>
      </c>
      <c r="O194" s="52">
        <f t="shared" si="99"/>
        <v>55</v>
      </c>
      <c r="P194" s="52">
        <f t="shared" si="100"/>
        <v>46.340782122905033</v>
      </c>
      <c r="Q194" s="52">
        <f t="shared" si="101"/>
        <v>58.659217877094967</v>
      </c>
      <c r="R194" s="52">
        <f t="shared" si="102"/>
        <v>50</v>
      </c>
      <c r="S194" s="67">
        <f t="shared" si="103"/>
        <v>-3.6592178770949673</v>
      </c>
      <c r="T194" s="67">
        <f t="shared" si="104"/>
        <v>-3.6592178770949673</v>
      </c>
    </row>
    <row r="195" spans="1:20" ht="15" x14ac:dyDescent="0.25">
      <c r="A195">
        <v>2.19</v>
      </c>
      <c r="B195">
        <v>1.74</v>
      </c>
      <c r="C195" s="45">
        <f t="shared" ref="C195:C247" si="105">IF(OR($A195="",$B195=""),"",(1/A195)+(1/B195)-1)</f>
        <v>3.1333648244370904E-2</v>
      </c>
      <c r="D195" s="46">
        <f>IF(OR($A195="",$B195=""),"",A195*'MPTO_working_2-way'!$G194)</f>
        <v>2.2586206896551722</v>
      </c>
      <c r="E195" s="48">
        <f>IF(OR($A195="",$B195=""),"",B195*'MPTO_working_2-way'!$G194)</f>
        <v>1.7945205479452053</v>
      </c>
      <c r="F195" s="46">
        <f>IF(OR($A195="",$B195=""),"",'MPTO_working_2-way'!D194)</f>
        <v>2.2678093197643276</v>
      </c>
      <c r="G195" s="48">
        <f>IF(OR($A195="",$B195=""),"",'MPTO_working_2-way'!E194)</f>
        <v>1.7887621461765948</v>
      </c>
      <c r="H195" s="46">
        <f>IF(OR($A195="",$B195=""),"",'OddsRatio_working_2-way'!M194)</f>
        <v>2.2681120250624973</v>
      </c>
      <c r="I195" s="46">
        <f>IF(OR($A195="",$B195=""),"",'OddsRatio_working_2-way'!N194)</f>
        <v>1.7885738643245783</v>
      </c>
      <c r="J195" s="46">
        <f>IF('Log_working_2-way'!$D194="","",A195^('Log_working_2-way'!$D194))</f>
        <v>2.2723226675973618</v>
      </c>
      <c r="K195" s="48">
        <f>IF('Log_working_2-way'!$D194="","",B195^('Log_working_2-way'!$D194))</f>
        <v>1.7859641468844982</v>
      </c>
      <c r="L195" s="65">
        <f t="shared" si="97"/>
        <v>0.44274809160305351</v>
      </c>
      <c r="M195" s="65">
        <f t="shared" si="98"/>
        <v>0.5572519083969466</v>
      </c>
      <c r="N195" s="52">
        <v>106</v>
      </c>
      <c r="O195" s="52">
        <f t="shared" si="99"/>
        <v>57.598173515981735</v>
      </c>
      <c r="P195" s="52">
        <f t="shared" si="100"/>
        <v>45.080459770114942</v>
      </c>
      <c r="Q195" s="52">
        <f t="shared" si="101"/>
        <v>60.919540229885051</v>
      </c>
      <c r="R195" s="52">
        <f t="shared" si="102"/>
        <v>48.401826484018265</v>
      </c>
      <c r="S195" s="67">
        <f t="shared" si="103"/>
        <v>-3.3213667139033163</v>
      </c>
      <c r="T195" s="67">
        <f t="shared" si="104"/>
        <v>-3.3213667139033234</v>
      </c>
    </row>
    <row r="196" spans="1:20" ht="15" x14ac:dyDescent="0.25">
      <c r="A196">
        <v>1.89</v>
      </c>
      <c r="B196">
        <v>1.99</v>
      </c>
      <c r="C196" s="45">
        <f t="shared" si="105"/>
        <v>3.16130919145996E-2</v>
      </c>
      <c r="D196" s="46">
        <f>IF(OR($A196="",$B196=""),"",A196*'MPTO_working_2-way'!$G195)</f>
        <v>1.9497487437185932</v>
      </c>
      <c r="E196" s="48">
        <f>IF(OR($A196="",$B196=""),"",B196*'MPTO_working_2-way'!$G195)</f>
        <v>2.052910052910053</v>
      </c>
      <c r="F196" s="46">
        <f>IF(OR($A196="",$B196=""),"",'MPTO_working_2-way'!D195)</f>
        <v>1.9482012897878844</v>
      </c>
      <c r="G196" s="48">
        <f>IF(OR($A196="",$B196=""),"",'MPTO_working_2-way'!E195)</f>
        <v>2.0546283903744778</v>
      </c>
      <c r="H196" s="46">
        <f>IF(OR($A196="",$B196=""),"",'OddsRatio_working_2-way'!M195)</f>
        <v>1.9481507786158798</v>
      </c>
      <c r="I196" s="46">
        <f>IF(OR($A196="",$B196=""),"",'OddsRatio_working_2-way'!N195)</f>
        <v>2.0546845739659791</v>
      </c>
      <c r="J196" s="46">
        <f>IF('Log_working_2-way'!$D195="","",A196^('Log_working_2-way'!$D195))</f>
        <v>1.9474482422922217</v>
      </c>
      <c r="K196" s="48">
        <f>IF('Log_working_2-way'!$D195="","",B196^('Log_working_2-way'!$D195))</f>
        <v>2.0554666264202575</v>
      </c>
      <c r="L196" s="65">
        <f t="shared" si="97"/>
        <v>0.51288659793814428</v>
      </c>
      <c r="M196" s="65">
        <f t="shared" si="98"/>
        <v>0.48711340206185566</v>
      </c>
      <c r="N196" s="52">
        <v>107</v>
      </c>
      <c r="O196" s="52">
        <f t="shared" si="99"/>
        <v>50.386243386243386</v>
      </c>
      <c r="P196" s="52">
        <f t="shared" si="100"/>
        <v>53.231155778894468</v>
      </c>
      <c r="Q196" s="52">
        <f t="shared" si="101"/>
        <v>53.768844221105525</v>
      </c>
      <c r="R196" s="52">
        <f t="shared" si="102"/>
        <v>56.613756613756621</v>
      </c>
      <c r="S196" s="67">
        <f t="shared" si="103"/>
        <v>-3.3826008348621386</v>
      </c>
      <c r="T196" s="67">
        <f t="shared" si="104"/>
        <v>-3.3826008348621528</v>
      </c>
    </row>
    <row r="197" spans="1:20" ht="15" x14ac:dyDescent="0.25">
      <c r="A197">
        <v>2.0699999999999998</v>
      </c>
      <c r="B197">
        <v>1.83</v>
      </c>
      <c r="C197" s="45">
        <f t="shared" si="105"/>
        <v>2.9539874871307603E-2</v>
      </c>
      <c r="D197" s="46">
        <f>IF(OR($A197="",$B197=""),"",A197*'MPTO_working_2-way'!$G196)</f>
        <v>2.1311475409836067</v>
      </c>
      <c r="E197" s="48">
        <f>IF(OR($A197="",$B197=""),"",B197*'MPTO_working_2-way'!$G196)</f>
        <v>1.8840579710144929</v>
      </c>
      <c r="F197" s="46">
        <f>IF(OR($A197="",$B197=""),"",'MPTO_working_2-way'!D196)</f>
        <v>2.1352836729517204</v>
      </c>
      <c r="G197" s="48">
        <f>IF(OR($A197="",$B197=""),"",'MPTO_working_2-way'!E196)</f>
        <v>1.8808371192373576</v>
      </c>
      <c r="H197" s="46">
        <f>IF(OR($A197="",$B197=""),"",'OddsRatio_working_2-way'!M196)</f>
        <v>2.1354103339788768</v>
      </c>
      <c r="I197" s="46">
        <f>IF(OR($A197="",$B197=""),"",'OddsRatio_working_2-way'!N196)</f>
        <v>1.8807388571985679</v>
      </c>
      <c r="J197" s="46">
        <f>IF('Log_working_2-way'!$D196="","",A197^('Log_working_2-way'!$D196))</f>
        <v>2.137293622577233</v>
      </c>
      <c r="K197" s="48">
        <f>IF('Log_working_2-way'!$D196="","",B197^('Log_working_2-way'!$D196))</f>
        <v>1.8792804075818812</v>
      </c>
      <c r="L197" s="65">
        <f t="shared" si="97"/>
        <v>0.46923076923076917</v>
      </c>
      <c r="M197" s="65">
        <f t="shared" si="98"/>
        <v>0.53076923076923077</v>
      </c>
      <c r="N197" s="52">
        <v>108</v>
      </c>
      <c r="O197" s="52">
        <f t="shared" si="99"/>
        <v>55.826086956521728</v>
      </c>
      <c r="P197" s="52">
        <f t="shared" si="100"/>
        <v>48.983606557377051</v>
      </c>
      <c r="Q197" s="52">
        <f t="shared" si="101"/>
        <v>59.016393442622942</v>
      </c>
      <c r="R197" s="52">
        <f t="shared" si="102"/>
        <v>52.173913043478265</v>
      </c>
      <c r="S197" s="67">
        <f t="shared" si="103"/>
        <v>-3.190306486101214</v>
      </c>
      <c r="T197" s="67">
        <f t="shared" si="104"/>
        <v>-3.190306486101214</v>
      </c>
    </row>
    <row r="198" spans="1:20" ht="15" x14ac:dyDescent="0.25">
      <c r="A198">
        <v>2.23</v>
      </c>
      <c r="B198">
        <v>1.71</v>
      </c>
      <c r="C198" s="45">
        <f t="shared" si="105"/>
        <v>3.3225814910969431E-2</v>
      </c>
      <c r="D198" s="46">
        <f>IF(OR($A198="",$B198=""),"",A198*'MPTO_working_2-way'!$G197)</f>
        <v>2.3040935672514617</v>
      </c>
      <c r="E198" s="48">
        <f>IF(OR($A198="",$B198=""),"",B198*'MPTO_working_2-way'!$G197)</f>
        <v>1.7668161434977576</v>
      </c>
      <c r="F198" s="46">
        <f>IF(OR($A198="",$B198=""),"",'MPTO_working_2-way'!D197)</f>
        <v>2.315792669966295</v>
      </c>
      <c r="G198" s="48">
        <f>IF(OR($A198="",$B198=""),"",'MPTO_working_2-way'!E197)</f>
        <v>1.7599981538319522</v>
      </c>
      <c r="H198" s="46">
        <f>IF(OR($A198="",$B198=""),"",'OddsRatio_working_2-way'!M197)</f>
        <v>2.3162045305336028</v>
      </c>
      <c r="I198" s="46">
        <f>IF(OR($A198="",$B198=""),"",'OddsRatio_working_2-way'!N197)</f>
        <v>1.7597603387632996</v>
      </c>
      <c r="J198" s="46">
        <f>IF('Log_working_2-way'!$D197="","",A198^('Log_working_2-way'!$D197))</f>
        <v>2.3215866387713424</v>
      </c>
      <c r="K198" s="48">
        <f>IF('Log_working_2-way'!$D197="","",B198^('Log_working_2-way'!$D197))</f>
        <v>1.7566662454529891</v>
      </c>
      <c r="L198" s="65">
        <f t="shared" si="97"/>
        <v>0.43401015228426398</v>
      </c>
      <c r="M198" s="65">
        <f t="shared" si="98"/>
        <v>0.56598984771573613</v>
      </c>
      <c r="N198" s="52">
        <v>109</v>
      </c>
      <c r="O198" s="52">
        <f t="shared" si="99"/>
        <v>60.121076233183857</v>
      </c>
      <c r="P198" s="52">
        <f t="shared" si="100"/>
        <v>45.257309941520454</v>
      </c>
      <c r="Q198" s="52">
        <f t="shared" si="101"/>
        <v>63.742690058479532</v>
      </c>
      <c r="R198" s="52">
        <f t="shared" si="102"/>
        <v>48.878923766816143</v>
      </c>
      <c r="S198" s="67">
        <f t="shared" si="103"/>
        <v>-3.6216138252956753</v>
      </c>
      <c r="T198" s="67">
        <f t="shared" si="104"/>
        <v>-3.6216138252956895</v>
      </c>
    </row>
    <row r="199" spans="1:20" ht="15" x14ac:dyDescent="0.25">
      <c r="A199">
        <v>1.99</v>
      </c>
      <c r="B199">
        <v>1.89</v>
      </c>
      <c r="C199" s="45">
        <f t="shared" si="105"/>
        <v>3.16130919145996E-2</v>
      </c>
      <c r="D199" s="46">
        <f>IF(OR($A199="",$B199=""),"",A199*'MPTO_working_2-way'!$G198)</f>
        <v>2.052910052910053</v>
      </c>
      <c r="E199" s="48">
        <f>IF(OR($A199="",$B199=""),"",B199*'MPTO_working_2-way'!$G198)</f>
        <v>1.9497487437185932</v>
      </c>
      <c r="F199" s="46">
        <f>IF(OR($A199="",$B199=""),"",'MPTO_working_2-way'!D198)</f>
        <v>2.0546283903744778</v>
      </c>
      <c r="G199" s="48">
        <f>IF(OR($A199="",$B199=""),"",'MPTO_working_2-way'!E198)</f>
        <v>1.9482012897878844</v>
      </c>
      <c r="H199" s="46">
        <f>IF(OR($A199="",$B199=""),"",'OddsRatio_working_2-way'!M198)</f>
        <v>2.0546845739659791</v>
      </c>
      <c r="I199" s="46">
        <f>IF(OR($A199="",$B199=""),"",'OddsRatio_working_2-way'!N198)</f>
        <v>1.9481507786158798</v>
      </c>
      <c r="J199" s="46">
        <f>IF('Log_working_2-way'!$D198="","",A199^('Log_working_2-way'!$D198))</f>
        <v>2.0554666264202575</v>
      </c>
      <c r="K199" s="48">
        <f>IF('Log_working_2-way'!$D198="","",B199^('Log_working_2-way'!$D198))</f>
        <v>1.9474482422922217</v>
      </c>
      <c r="L199" s="65">
        <f t="shared" si="97"/>
        <v>0.48711340206185566</v>
      </c>
      <c r="M199" s="65">
        <f t="shared" si="98"/>
        <v>0.51288659793814428</v>
      </c>
      <c r="N199" s="52">
        <v>110</v>
      </c>
      <c r="O199" s="52">
        <f t="shared" si="99"/>
        <v>54.723618090452263</v>
      </c>
      <c r="P199" s="52">
        <f t="shared" si="100"/>
        <v>51.798941798941797</v>
      </c>
      <c r="Q199" s="52">
        <f t="shared" si="101"/>
        <v>58.20105820105821</v>
      </c>
      <c r="R199" s="52">
        <f t="shared" si="102"/>
        <v>55.276381909547737</v>
      </c>
      <c r="S199" s="67">
        <f t="shared" si="103"/>
        <v>-3.4774401106059472</v>
      </c>
      <c r="T199" s="67">
        <f t="shared" si="104"/>
        <v>-3.47744011060594</v>
      </c>
    </row>
    <row r="200" spans="1:20" ht="15" x14ac:dyDescent="0.25">
      <c r="A200">
        <v>2</v>
      </c>
      <c r="B200">
        <v>1.89</v>
      </c>
      <c r="C200" s="45">
        <f t="shared" si="105"/>
        <v>2.9100529100529293E-2</v>
      </c>
      <c r="D200" s="46">
        <f>IF(OR($A200="",$B200=""),"",A200*'MPTO_working_2-way'!$G199)</f>
        <v>2.0582010582010586</v>
      </c>
      <c r="E200" s="48">
        <f>IF(OR($A200="",$B200=""),"",B200*'MPTO_working_2-way'!$G199)</f>
        <v>1.9450000000000003</v>
      </c>
      <c r="F200" s="46">
        <f>IF(OR($A200="",$B200=""),"",'MPTO_working_2-way'!D199)</f>
        <v>2.0599455040871937</v>
      </c>
      <c r="G200" s="48">
        <f>IF(OR($A200="",$B200=""),"",'MPTO_working_2-way'!E199)</f>
        <v>1.9434447300771212</v>
      </c>
      <c r="H200" s="46">
        <f>IF(OR($A200="",$B200=""),"",'OddsRatio_working_2-way'!M199)</f>
        <v>2.0599978800063603</v>
      </c>
      <c r="I200" s="46">
        <f>IF(OR($A200="",$B200=""),"",'OddsRatio_working_2-way'!N199)</f>
        <v>1.9433981132056606</v>
      </c>
      <c r="J200" s="46">
        <f>IF('Log_working_2-way'!$D199="","",A200^('Log_working_2-way'!$D199))</f>
        <v>2.0607901501181232</v>
      </c>
      <c r="K200" s="48">
        <f>IF('Log_working_2-way'!$D199="","",B200^('Log_working_2-way'!$D199))</f>
        <v>1.9426935194379702</v>
      </c>
      <c r="L200" s="65">
        <f t="shared" si="97"/>
        <v>0.48586118251928012</v>
      </c>
      <c r="M200" s="65">
        <f t="shared" si="98"/>
        <v>0.51413881748071977</v>
      </c>
      <c r="N200" s="52">
        <v>111</v>
      </c>
      <c r="O200" s="52">
        <f t="shared" si="99"/>
        <v>55.5</v>
      </c>
      <c r="P200" s="52">
        <f t="shared" si="100"/>
        <v>52.269841269841272</v>
      </c>
      <c r="Q200" s="52">
        <f t="shared" si="101"/>
        <v>58.730158730158742</v>
      </c>
      <c r="R200" s="52">
        <f t="shared" si="102"/>
        <v>55.5</v>
      </c>
      <c r="S200" s="67">
        <f t="shared" si="103"/>
        <v>-3.2301587301587418</v>
      </c>
      <c r="T200" s="67">
        <f t="shared" si="104"/>
        <v>-3.2301587301587276</v>
      </c>
    </row>
    <row r="201" spans="1:20" ht="15" x14ac:dyDescent="0.25">
      <c r="A201">
        <v>2.14</v>
      </c>
      <c r="B201">
        <v>1.76</v>
      </c>
      <c r="C201" s="45">
        <f t="shared" si="105"/>
        <v>3.5471537807986397E-2</v>
      </c>
      <c r="D201" s="46">
        <f>IF(OR($A201="",$B201=""),"",A201*'MPTO_working_2-way'!$G200)</f>
        <v>2.2159090909090908</v>
      </c>
      <c r="E201" s="48">
        <f>IF(OR($A201="",$B201=""),"",B201*'MPTO_working_2-way'!$G200)</f>
        <v>1.8224299065420562</v>
      </c>
      <c r="F201" s="46">
        <f>IF(OR($A201="",$B201=""),"",'MPTO_working_2-way'!D200)</f>
        <v>2.2244271202456889</v>
      </c>
      <c r="G201" s="48">
        <f>IF(OR($A201="",$B201=""),"",'MPTO_working_2-way'!E200)</f>
        <v>1.8167084699980707</v>
      </c>
      <c r="H201" s="46">
        <f>IF(OR($A201="",$B201=""),"",'OddsRatio_working_2-way'!M200)</f>
        <v>2.2247448713915889</v>
      </c>
      <c r="I201" s="46">
        <f>IF(OR($A201="",$B201=""),"",'OddsRatio_working_2-way'!N200)</f>
        <v>1.8164965809277254</v>
      </c>
      <c r="J201" s="46">
        <f>IF('Log_working_2-way'!$D200="","",A201^('Log_working_2-way'!$D200))</f>
        <v>2.2286583340561452</v>
      </c>
      <c r="K201" s="48">
        <f>IF('Log_working_2-way'!$D200="","",B201^('Log_working_2-way'!$D200))</f>
        <v>1.8138959157983681</v>
      </c>
      <c r="L201" s="65">
        <f t="shared" si="97"/>
        <v>0.45128205128205129</v>
      </c>
      <c r="M201" s="65">
        <f t="shared" si="98"/>
        <v>0.54871794871794866</v>
      </c>
      <c r="N201" s="52">
        <v>112</v>
      </c>
      <c r="O201" s="52">
        <f t="shared" si="99"/>
        <v>59.663551401869164</v>
      </c>
      <c r="P201" s="52">
        <f t="shared" si="100"/>
        <v>48.363636363636374</v>
      </c>
      <c r="Q201" s="52">
        <f t="shared" si="101"/>
        <v>63.63636363636364</v>
      </c>
      <c r="R201" s="52">
        <f t="shared" si="102"/>
        <v>52.336448598130843</v>
      </c>
      <c r="S201" s="67">
        <f t="shared" si="103"/>
        <v>-3.9728122344944765</v>
      </c>
      <c r="T201" s="67">
        <f t="shared" si="104"/>
        <v>-3.9728122344944694</v>
      </c>
    </row>
    <row r="202" spans="1:20" ht="15" x14ac:dyDescent="0.25">
      <c r="A202">
        <v>2.0499999999999998</v>
      </c>
      <c r="B202">
        <v>1.85</v>
      </c>
      <c r="C202" s="45">
        <f t="shared" si="105"/>
        <v>2.8345418589321048E-2</v>
      </c>
      <c r="D202" s="46">
        <f>IF(OR($A202="",$B202=""),"",A202*'MPTO_working_2-way'!$G201)</f>
        <v>2.1081081081081079</v>
      </c>
      <c r="E202" s="48">
        <f>IF(OR($A202="",$B202=""),"",B202*'MPTO_working_2-way'!$G201)</f>
        <v>1.902439024390244</v>
      </c>
      <c r="F202" s="46">
        <f>IF(OR($A202="",$B202=""),"",'MPTO_working_2-way'!D201)</f>
        <v>2.1113430758524703</v>
      </c>
      <c r="G202" s="48">
        <f>IF(OR($A202="",$B202=""),"",'MPTO_working_2-way'!E201)</f>
        <v>1.8998121477770822</v>
      </c>
      <c r="H202" s="46">
        <f>IF(OR($A202="",$B202=""),"",'OddsRatio_working_2-way'!M201)</f>
        <v>2.1114378604524222</v>
      </c>
      <c r="I202" s="46">
        <f>IF(OR($A202="",$B202=""),"",'OddsRatio_working_2-way'!N201)</f>
        <v>1.8997354108424378</v>
      </c>
      <c r="J202" s="46">
        <f>IF('Log_working_2-way'!$D201="","",A202^('Log_working_2-way'!$D201))</f>
        <v>2.1129081281913611</v>
      </c>
      <c r="K202" s="48">
        <f>IF('Log_working_2-way'!$D201="","",B202^('Log_working_2-way'!$D201))</f>
        <v>1.8985467665018629</v>
      </c>
      <c r="L202" s="65">
        <f t="shared" si="97"/>
        <v>0.47435897435897439</v>
      </c>
      <c r="M202" s="65">
        <f t="shared" si="98"/>
        <v>0.52564102564102555</v>
      </c>
      <c r="N202" s="52">
        <v>113</v>
      </c>
      <c r="O202" s="52">
        <f t="shared" si="99"/>
        <v>57.878048780487802</v>
      </c>
      <c r="P202" s="52">
        <f t="shared" si="100"/>
        <v>51.918918918918919</v>
      </c>
      <c r="Q202" s="52">
        <f t="shared" si="101"/>
        <v>61.081081081081074</v>
      </c>
      <c r="R202" s="52">
        <f t="shared" si="102"/>
        <v>55.121951219512198</v>
      </c>
      <c r="S202" s="67">
        <f t="shared" si="103"/>
        <v>-3.2030323005932715</v>
      </c>
      <c r="T202" s="67">
        <f t="shared" si="104"/>
        <v>-3.2030323005932786</v>
      </c>
    </row>
    <row r="203" spans="1:20" ht="15" x14ac:dyDescent="0.25">
      <c r="A203">
        <v>2.2400000000000002</v>
      </c>
      <c r="B203">
        <v>1.7</v>
      </c>
      <c r="C203" s="45">
        <f t="shared" si="105"/>
        <v>3.4663865546218364E-2</v>
      </c>
      <c r="D203" s="46">
        <f>IF(OR($A203="",$B203=""),"",A203*'MPTO_working_2-way'!$G202)</f>
        <v>2.3176470588235292</v>
      </c>
      <c r="E203" s="48">
        <f>IF(OR($A203="",$B203=""),"",B203*'MPTO_working_2-way'!$G202)</f>
        <v>1.7589285714285712</v>
      </c>
      <c r="F203" s="46">
        <f>IF(OR($A203="",$B203=""),"",'MPTO_working_2-way'!D202)</f>
        <v>2.3304773561811505</v>
      </c>
      <c r="G203" s="48">
        <f>IF(OR($A203="",$B203=""),"",'MPTO_working_2-way'!E202)</f>
        <v>1.7516099356025756</v>
      </c>
      <c r="H203" s="46">
        <f>IF(OR($A203="",$B203=""),"",'OddsRatio_working_2-way'!M202)</f>
        <v>2.3309502512973848</v>
      </c>
      <c r="I203" s="46">
        <f>IF(OR($A203="",$B203=""),"",'OddsRatio_working_2-way'!N202)</f>
        <v>1.7513428837969105</v>
      </c>
      <c r="J203" s="46">
        <f>IF('Log_working_2-way'!$D202="","",A203^('Log_working_2-way'!$D202))</f>
        <v>2.3368656510313084</v>
      </c>
      <c r="K203" s="48">
        <f>IF('Log_working_2-way'!$D202="","",B203^('Log_working_2-way'!$D202))</f>
        <v>1.7480183212340654</v>
      </c>
      <c r="L203" s="65">
        <f t="shared" si="97"/>
        <v>0.43147208121827418</v>
      </c>
      <c r="M203" s="65">
        <f t="shared" si="98"/>
        <v>0.56852791878172593</v>
      </c>
      <c r="N203" s="52">
        <v>114</v>
      </c>
      <c r="O203" s="52">
        <f t="shared" si="99"/>
        <v>63.107142857142861</v>
      </c>
      <c r="P203" s="52">
        <f t="shared" si="100"/>
        <v>46.941176470588225</v>
      </c>
      <c r="Q203" s="52">
        <f t="shared" si="101"/>
        <v>67.058823529411768</v>
      </c>
      <c r="R203" s="52">
        <f t="shared" si="102"/>
        <v>50.892857142857139</v>
      </c>
      <c r="S203" s="67">
        <f t="shared" si="103"/>
        <v>-3.9516806722689068</v>
      </c>
      <c r="T203" s="67">
        <f t="shared" si="104"/>
        <v>-3.951680672268914</v>
      </c>
    </row>
    <row r="204" spans="1:20" ht="15" x14ac:dyDescent="0.25">
      <c r="A204">
        <v>1.63</v>
      </c>
      <c r="B204">
        <v>2.38</v>
      </c>
      <c r="C204" s="45">
        <f t="shared" si="105"/>
        <v>3.3664999742228252E-2</v>
      </c>
      <c r="D204" s="46">
        <f>IF(OR($A204="",$B204=""),"",A204*'MPTO_working_2-way'!$G203)</f>
        <v>1.6848739495798319</v>
      </c>
      <c r="E204" s="48">
        <f>IF(OR($A204="",$B204=""),"",B204*'MPTO_working_2-way'!$G203)</f>
        <v>2.4601226993865031</v>
      </c>
      <c r="F204" s="46">
        <f>IF(OR($A204="",$B204=""),"",'MPTO_working_2-way'!D203)</f>
        <v>1.6759839288028686</v>
      </c>
      <c r="G204" s="48">
        <f>IF(OR($A204="",$B204=""),"",'MPTO_working_2-way'!E203)</f>
        <v>2.4793251102447753</v>
      </c>
      <c r="H204" s="46">
        <f>IF(OR($A204="",$B204=""),"",'OddsRatio_working_2-way'!M203)</f>
        <v>1.6756639246921761</v>
      </c>
      <c r="I204" s="46">
        <f>IF(OR($A204="",$B204=""),"",'OddsRatio_working_2-way'!N203)</f>
        <v>2.4800257398019103</v>
      </c>
      <c r="J204" s="46">
        <f>IF('Log_working_2-way'!$D203="","",A204^('Log_working_2-way'!$D203))</f>
        <v>1.6716243688761041</v>
      </c>
      <c r="K204" s="48">
        <f>IF('Log_working_2-way'!$D203="","",B204^('Log_working_2-way'!$D203))</f>
        <v>2.4889275111820632</v>
      </c>
      <c r="L204" s="65">
        <f t="shared" si="97"/>
        <v>0.59351620947630923</v>
      </c>
      <c r="M204" s="65">
        <f t="shared" si="98"/>
        <v>0.40648379052369077</v>
      </c>
      <c r="N204" s="52">
        <v>115</v>
      </c>
      <c r="O204" s="52">
        <f t="shared" si="99"/>
        <v>44.44785276073619</v>
      </c>
      <c r="P204" s="52">
        <f t="shared" si="100"/>
        <v>66.680672268907557</v>
      </c>
      <c r="Q204" s="52">
        <f t="shared" si="101"/>
        <v>48.319327731092436</v>
      </c>
      <c r="R204" s="52">
        <f t="shared" si="102"/>
        <v>70.552147239263803</v>
      </c>
      <c r="S204" s="67">
        <f t="shared" si="103"/>
        <v>-3.8714749703562461</v>
      </c>
      <c r="T204" s="67">
        <f t="shared" si="104"/>
        <v>-3.8714749703562461</v>
      </c>
    </row>
    <row r="205" spans="1:20" ht="15" x14ac:dyDescent="0.25">
      <c r="A205">
        <v>1.88</v>
      </c>
      <c r="B205">
        <v>2.0099999999999998</v>
      </c>
      <c r="C205" s="45">
        <f t="shared" si="105"/>
        <v>2.9427331427966497E-2</v>
      </c>
      <c r="D205" s="46">
        <f>IF(OR($A205="",$B205=""),"",A205*'MPTO_working_2-way'!$G204)</f>
        <v>1.9353233830845769</v>
      </c>
      <c r="E205" s="48">
        <f>IF(OR($A205="",$B205=""),"",B205*'MPTO_working_2-way'!$G204)</f>
        <v>2.0691489361702122</v>
      </c>
      <c r="F205" s="46">
        <f>IF(OR($A205="",$B205=""),"",'MPTO_working_2-way'!D204)</f>
        <v>1.9334834220221038</v>
      </c>
      <c r="G205" s="48">
        <f>IF(OR($A205="",$B205=""),"",'MPTO_working_2-way'!E204)</f>
        <v>2.0712563034422273</v>
      </c>
      <c r="H205" s="46">
        <f>IF(OR($A205="",$B205=""),"",'OddsRatio_working_2-way'!M204)</f>
        <v>1.9334276237142709</v>
      </c>
      <c r="I205" s="46">
        <f>IF(OR($A205="",$B205=""),"",'OddsRatio_working_2-way'!N204)</f>
        <v>2.0713203408538785</v>
      </c>
      <c r="J205" s="46">
        <f>IF('Log_working_2-way'!$D204="","",A205^('Log_working_2-way'!$D204))</f>
        <v>1.9325939690668699</v>
      </c>
      <c r="K205" s="48">
        <f>IF('Log_working_2-way'!$D204="","",B205^('Log_working_2-way'!$D204))</f>
        <v>2.0722780043286777</v>
      </c>
      <c r="L205" s="65">
        <f t="shared" ref="L205:L247" si="106">(1/D205)</f>
        <v>0.5167095115681235</v>
      </c>
      <c r="M205" s="65">
        <f t="shared" ref="M205:M247" si="107">(1/E205)</f>
        <v>0.48329048843187672</v>
      </c>
      <c r="N205" s="52">
        <v>116</v>
      </c>
      <c r="O205" s="52">
        <f t="shared" ref="O205:O247" si="108">(1/A205)*((N205*A205)-N205)</f>
        <v>54.297872340425521</v>
      </c>
      <c r="P205" s="52">
        <f t="shared" ref="P205:P247" si="109">(1/B205)*((N205*B205)-N205)</f>
        <v>58.288557213930339</v>
      </c>
      <c r="Q205" s="52">
        <f t="shared" ref="Q205:Q247" si="110">(1/B205)*N205</f>
        <v>57.711442786069661</v>
      </c>
      <c r="R205" s="52">
        <f t="shared" ref="R205:R247" si="111">(1/A205)*N205</f>
        <v>61.702127659574465</v>
      </c>
      <c r="S205" s="67">
        <f t="shared" ref="S205:S247" si="112">O205-Q205</f>
        <v>-3.4135704456441402</v>
      </c>
      <c r="T205" s="67">
        <f t="shared" ref="T205:T247" si="113">P205-R205</f>
        <v>-3.413570445644126</v>
      </c>
    </row>
    <row r="206" spans="1:20" ht="15" x14ac:dyDescent="0.25">
      <c r="A206">
        <v>1.9</v>
      </c>
      <c r="B206">
        <v>1.99</v>
      </c>
      <c r="C206" s="45">
        <f t="shared" si="105"/>
        <v>2.8828352287754377E-2</v>
      </c>
      <c r="D206" s="46">
        <f>IF(OR($A206="",$B206=""),"",A206*'MPTO_working_2-way'!$G205)</f>
        <v>1.9547738693467331</v>
      </c>
      <c r="E206" s="48">
        <f>IF(OR($A206="",$B206=""),"",B206*'MPTO_working_2-way'!$G205)</f>
        <v>2.0473684210526311</v>
      </c>
      <c r="F206" s="46">
        <f>IF(OR($A206="",$B206=""),"",'MPTO_working_2-way'!D205)</f>
        <v>1.9535003874967702</v>
      </c>
      <c r="G206" s="48">
        <f>IF(OR($A206="",$B206=""),"",'MPTO_working_2-way'!E205)</f>
        <v>2.0487672717420748</v>
      </c>
      <c r="H206" s="46">
        <f>IF(OR($A206="",$B206=""),"",'OddsRatio_working_2-way'!M205)</f>
        <v>1.9534625892455926</v>
      </c>
      <c r="I206" s="46">
        <f>IF(OR($A206="",$B206=""),"",'OddsRatio_working_2-way'!N205)</f>
        <v>2.0488088481701512</v>
      </c>
      <c r="J206" s="46">
        <f>IF('Log_working_2-way'!$D205="","",A206^('Log_working_2-way'!$D205))</f>
        <v>1.9528856855785393</v>
      </c>
      <c r="K206" s="48">
        <f>IF('Log_working_2-way'!$D205="","",B206^('Log_working_2-way'!$D205))</f>
        <v>2.0494438264048878</v>
      </c>
      <c r="L206" s="65">
        <f t="shared" si="106"/>
        <v>0.51156812339331637</v>
      </c>
      <c r="M206" s="65">
        <f t="shared" si="107"/>
        <v>0.48843187660668391</v>
      </c>
      <c r="N206" s="52">
        <v>117</v>
      </c>
      <c r="O206" s="52">
        <f t="shared" si="108"/>
        <v>55.421052631578938</v>
      </c>
      <c r="P206" s="52">
        <f t="shared" si="109"/>
        <v>58.206030150753769</v>
      </c>
      <c r="Q206" s="52">
        <f t="shared" si="110"/>
        <v>58.793969849246224</v>
      </c>
      <c r="R206" s="52">
        <f t="shared" si="111"/>
        <v>61.578947368421048</v>
      </c>
      <c r="S206" s="67">
        <f t="shared" si="112"/>
        <v>-3.3729172176672861</v>
      </c>
      <c r="T206" s="67">
        <f t="shared" si="113"/>
        <v>-3.372917217667279</v>
      </c>
    </row>
    <row r="207" spans="1:20" ht="15" x14ac:dyDescent="0.25">
      <c r="A207">
        <v>2</v>
      </c>
      <c r="B207">
        <v>1.89</v>
      </c>
      <c r="C207" s="45">
        <f t="shared" si="105"/>
        <v>2.9100529100529293E-2</v>
      </c>
      <c r="D207" s="46">
        <f>IF(OR($A207="",$B207=""),"",A207*'MPTO_working_2-way'!$G206)</f>
        <v>2.0582010582010586</v>
      </c>
      <c r="E207" s="48">
        <f>IF(OR($A207="",$B207=""),"",B207*'MPTO_working_2-way'!$G206)</f>
        <v>1.9450000000000003</v>
      </c>
      <c r="F207" s="46">
        <f>IF(OR($A207="",$B207=""),"",'MPTO_working_2-way'!D206)</f>
        <v>2.0599455040871937</v>
      </c>
      <c r="G207" s="48">
        <f>IF(OR($A207="",$B207=""),"",'MPTO_working_2-way'!E206)</f>
        <v>1.9434447300771212</v>
      </c>
      <c r="H207" s="46">
        <f>IF(OR($A207="",$B207=""),"",'OddsRatio_working_2-way'!M206)</f>
        <v>2.0599978800063603</v>
      </c>
      <c r="I207" s="46">
        <f>IF(OR($A207="",$B207=""),"",'OddsRatio_working_2-way'!N206)</f>
        <v>1.9433981132056606</v>
      </c>
      <c r="J207" s="46">
        <f>IF('Log_working_2-way'!$D206="","",A207^('Log_working_2-way'!$D206))</f>
        <v>2.0607901501181232</v>
      </c>
      <c r="K207" s="48">
        <f>IF('Log_working_2-way'!$D206="","",B207^('Log_working_2-way'!$D206))</f>
        <v>1.9426935194379702</v>
      </c>
      <c r="L207" s="65">
        <f t="shared" si="106"/>
        <v>0.48586118251928012</v>
      </c>
      <c r="M207" s="65">
        <f t="shared" si="107"/>
        <v>0.51413881748071977</v>
      </c>
      <c r="N207" s="52">
        <v>118</v>
      </c>
      <c r="O207" s="52">
        <f t="shared" si="108"/>
        <v>59</v>
      </c>
      <c r="P207" s="52">
        <f t="shared" si="109"/>
        <v>55.566137566137563</v>
      </c>
      <c r="Q207" s="52">
        <f t="shared" si="110"/>
        <v>62.433862433862444</v>
      </c>
      <c r="R207" s="52">
        <f t="shared" si="111"/>
        <v>59</v>
      </c>
      <c r="S207" s="67">
        <f t="shared" si="112"/>
        <v>-3.4338624338624442</v>
      </c>
      <c r="T207" s="67">
        <f t="shared" si="113"/>
        <v>-3.4338624338624371</v>
      </c>
    </row>
    <row r="208" spans="1:20" ht="15" x14ac:dyDescent="0.25">
      <c r="A208">
        <v>2.15</v>
      </c>
      <c r="B208">
        <v>1.76</v>
      </c>
      <c r="C208" s="45">
        <f t="shared" si="105"/>
        <v>3.3298097251585723E-2</v>
      </c>
      <c r="D208" s="46">
        <f>IF(OR($A208="",$B208=""),"",A208*'MPTO_working_2-way'!$G207)</f>
        <v>2.2215909090909092</v>
      </c>
      <c r="E208" s="48">
        <f>IF(OR($A208="",$B208=""),"",B208*'MPTO_working_2-way'!$G207)</f>
        <v>1.8186046511627909</v>
      </c>
      <c r="F208" s="46">
        <f>IF(OR($A208="",$B208=""),"",'MPTO_working_2-way'!D207)</f>
        <v>2.2298173246906305</v>
      </c>
      <c r="G208" s="48">
        <f>IF(OR($A208="",$B208=""),"",'MPTO_working_2-way'!E207)</f>
        <v>1.8131288931480596</v>
      </c>
      <c r="H208" s="46">
        <f>IF(OR($A208="",$B208=""),"",'OddsRatio_working_2-way'!M207)</f>
        <v>2.2301048307916052</v>
      </c>
      <c r="I208" s="46">
        <f>IF(OR($A208="",$B208=""),"",'OddsRatio_working_2-way'!N207)</f>
        <v>1.8129388446970602</v>
      </c>
      <c r="J208" s="46">
        <f>IF('Log_working_2-way'!$D207="","",A208^('Log_working_2-way'!$D207))</f>
        <v>2.2338767288490446</v>
      </c>
      <c r="K208" s="48">
        <f>IF('Log_working_2-way'!$D207="","",B208^('Log_working_2-way'!$D207))</f>
        <v>1.8104537322239227</v>
      </c>
      <c r="L208" s="65">
        <f t="shared" si="106"/>
        <v>0.45012787723785164</v>
      </c>
      <c r="M208" s="65">
        <f t="shared" si="107"/>
        <v>0.54987212276214825</v>
      </c>
      <c r="N208" s="52">
        <v>119</v>
      </c>
      <c r="O208" s="52">
        <f t="shared" si="108"/>
        <v>63.651162790697668</v>
      </c>
      <c r="P208" s="52">
        <f t="shared" si="109"/>
        <v>51.38636363636364</v>
      </c>
      <c r="Q208" s="52">
        <f t="shared" si="110"/>
        <v>67.613636363636374</v>
      </c>
      <c r="R208" s="52">
        <f t="shared" si="111"/>
        <v>55.348837209302324</v>
      </c>
      <c r="S208" s="67">
        <f t="shared" si="112"/>
        <v>-3.9624735729387055</v>
      </c>
      <c r="T208" s="67">
        <f t="shared" si="113"/>
        <v>-3.9624735729386842</v>
      </c>
    </row>
    <row r="209" spans="1:20" ht="15" x14ac:dyDescent="0.25">
      <c r="A209">
        <v>1.81</v>
      </c>
      <c r="B209">
        <v>2.08</v>
      </c>
      <c r="C209" s="45">
        <f t="shared" si="105"/>
        <v>3.3255418614534626E-2</v>
      </c>
      <c r="D209" s="46">
        <f>IF(OR($A209="",$B209=""),"",A209*'MPTO_working_2-way'!$G208)</f>
        <v>1.8701923076923077</v>
      </c>
      <c r="E209" s="48">
        <f>IF(OR($A209="",$B209=""),"",B209*'MPTO_working_2-way'!$G208)</f>
        <v>2.1491712707182322</v>
      </c>
      <c r="F209" s="46">
        <f>IF(OR($A209="",$B209=""),"",'MPTO_working_2-way'!D208)</f>
        <v>1.8661643699811639</v>
      </c>
      <c r="G209" s="48">
        <f>IF(OR($A209="",$B209=""),"",'MPTO_working_2-way'!E208)</f>
        <v>2.1545152798443401</v>
      </c>
      <c r="H209" s="46">
        <f>IF(OR($A209="",$B209=""),"",'OddsRatio_working_2-way'!M208)</f>
        <v>1.8660254037844384</v>
      </c>
      <c r="I209" s="46">
        <f>IF(OR($A209="",$B209=""),"",'OddsRatio_working_2-way'!N208)</f>
        <v>2.1547005383792519</v>
      </c>
      <c r="J209" s="46">
        <f>IF('Log_working_2-way'!$D208="","",A209^('Log_working_2-way'!$D208))</f>
        <v>1.8641966683390954</v>
      </c>
      <c r="K209" s="48">
        <f>IF('Log_working_2-way'!$D208="","",B209^('Log_working_2-way'!$D208))</f>
        <v>2.1571440120474694</v>
      </c>
      <c r="L209" s="65">
        <f t="shared" si="106"/>
        <v>0.53470437017994854</v>
      </c>
      <c r="M209" s="65">
        <f t="shared" si="107"/>
        <v>0.46529562982005135</v>
      </c>
      <c r="N209" s="52">
        <v>120</v>
      </c>
      <c r="O209" s="52">
        <f t="shared" si="108"/>
        <v>53.701657458563545</v>
      </c>
      <c r="P209" s="52">
        <f t="shared" si="109"/>
        <v>62.307692307692314</v>
      </c>
      <c r="Q209" s="52">
        <f t="shared" si="110"/>
        <v>57.692307692307686</v>
      </c>
      <c r="R209" s="52">
        <f t="shared" si="111"/>
        <v>66.298342541436469</v>
      </c>
      <c r="S209" s="67">
        <f t="shared" si="112"/>
        <v>-3.990650233744141</v>
      </c>
      <c r="T209" s="67">
        <f t="shared" si="113"/>
        <v>-3.9906502337441552</v>
      </c>
    </row>
    <row r="210" spans="1:20" ht="15" x14ac:dyDescent="0.25">
      <c r="A210">
        <v>2.0499999999999998</v>
      </c>
      <c r="B210">
        <v>1.85</v>
      </c>
      <c r="C210" s="45">
        <f t="shared" si="105"/>
        <v>2.8345418589321048E-2</v>
      </c>
      <c r="D210" s="46">
        <f>IF(OR($A210="",$B210=""),"",A210*'MPTO_working_2-way'!$G209)</f>
        <v>2.1081081081081079</v>
      </c>
      <c r="E210" s="48">
        <f>IF(OR($A210="",$B210=""),"",B210*'MPTO_working_2-way'!$G209)</f>
        <v>1.902439024390244</v>
      </c>
      <c r="F210" s="46">
        <f>IF(OR($A210="",$B210=""),"",'MPTO_working_2-way'!D209)</f>
        <v>2.1113430758524703</v>
      </c>
      <c r="G210" s="48">
        <f>IF(OR($A210="",$B210=""),"",'MPTO_working_2-way'!E209)</f>
        <v>1.8998121477770822</v>
      </c>
      <c r="H210" s="46">
        <f>IF(OR($A210="",$B210=""),"",'OddsRatio_working_2-way'!M209)</f>
        <v>2.1114378604524222</v>
      </c>
      <c r="I210" s="46">
        <f>IF(OR($A210="",$B210=""),"",'OddsRatio_working_2-way'!N209)</f>
        <v>1.8997354108424378</v>
      </c>
      <c r="J210" s="46">
        <f>IF('Log_working_2-way'!$D209="","",A210^('Log_working_2-way'!$D209))</f>
        <v>2.1129081281913611</v>
      </c>
      <c r="K210" s="48">
        <f>IF('Log_working_2-way'!$D209="","",B210^('Log_working_2-way'!$D209))</f>
        <v>1.8985467665018629</v>
      </c>
      <c r="L210" s="65">
        <f t="shared" si="106"/>
        <v>0.47435897435897439</v>
      </c>
      <c r="M210" s="65">
        <f t="shared" si="107"/>
        <v>0.52564102564102555</v>
      </c>
      <c r="N210" s="52">
        <v>121</v>
      </c>
      <c r="O210" s="52">
        <f t="shared" si="108"/>
        <v>61.975609756097562</v>
      </c>
      <c r="P210" s="52">
        <f t="shared" si="109"/>
        <v>55.594594594594597</v>
      </c>
      <c r="Q210" s="52">
        <f t="shared" si="110"/>
        <v>65.405405405405389</v>
      </c>
      <c r="R210" s="52">
        <f t="shared" si="111"/>
        <v>59.024390243902445</v>
      </c>
      <c r="S210" s="67">
        <f t="shared" si="112"/>
        <v>-3.4297956493078274</v>
      </c>
      <c r="T210" s="67">
        <f t="shared" si="113"/>
        <v>-3.4297956493078487</v>
      </c>
    </row>
    <row r="211" spans="1:20" ht="15" x14ac:dyDescent="0.25">
      <c r="A211">
        <v>2</v>
      </c>
      <c r="B211">
        <v>1.89</v>
      </c>
      <c r="C211" s="45">
        <f t="shared" si="105"/>
        <v>2.9100529100529293E-2</v>
      </c>
      <c r="D211" s="46">
        <f>IF(OR($A211="",$B211=""),"",A211*'MPTO_working_2-way'!$G210)</f>
        <v>2.0582010582010586</v>
      </c>
      <c r="E211" s="48">
        <f>IF(OR($A211="",$B211=""),"",B211*'MPTO_working_2-way'!$G210)</f>
        <v>1.9450000000000003</v>
      </c>
      <c r="F211" s="46">
        <f>IF(OR($A211="",$B211=""),"",'MPTO_working_2-way'!D210)</f>
        <v>2.0599455040871937</v>
      </c>
      <c r="G211" s="48">
        <f>IF(OR($A211="",$B211=""),"",'MPTO_working_2-way'!E210)</f>
        <v>1.9434447300771212</v>
      </c>
      <c r="H211" s="46">
        <f>IF(OR($A211="",$B211=""),"",'OddsRatio_working_2-way'!M210)</f>
        <v>2.0599978800063603</v>
      </c>
      <c r="I211" s="46">
        <f>IF(OR($A211="",$B211=""),"",'OddsRatio_working_2-way'!N210)</f>
        <v>1.9433981132056606</v>
      </c>
      <c r="J211" s="46">
        <f>IF('Log_working_2-way'!$D210="","",A211^('Log_working_2-way'!$D210))</f>
        <v>2.0607901501181232</v>
      </c>
      <c r="K211" s="48">
        <f>IF('Log_working_2-way'!$D210="","",B211^('Log_working_2-way'!$D210))</f>
        <v>1.9426935194379702</v>
      </c>
      <c r="L211" s="65">
        <f t="shared" si="106"/>
        <v>0.48586118251928012</v>
      </c>
      <c r="M211" s="65">
        <f t="shared" si="107"/>
        <v>0.51413881748071977</v>
      </c>
      <c r="N211" s="52">
        <v>122</v>
      </c>
      <c r="O211" s="52">
        <f t="shared" si="108"/>
        <v>61</v>
      </c>
      <c r="P211" s="52">
        <f t="shared" si="109"/>
        <v>57.449735449735449</v>
      </c>
      <c r="Q211" s="52">
        <f t="shared" si="110"/>
        <v>64.550264550264558</v>
      </c>
      <c r="R211" s="52">
        <f t="shared" si="111"/>
        <v>61</v>
      </c>
      <c r="S211" s="67">
        <f t="shared" si="112"/>
        <v>-3.5502645502645578</v>
      </c>
      <c r="T211" s="67">
        <f t="shared" si="113"/>
        <v>-3.5502645502645507</v>
      </c>
    </row>
    <row r="212" spans="1:20" ht="15" x14ac:dyDescent="0.25">
      <c r="A212">
        <v>1.97</v>
      </c>
      <c r="B212">
        <v>1.92</v>
      </c>
      <c r="C212" s="45">
        <f t="shared" si="105"/>
        <v>2.844754653130277E-2</v>
      </c>
      <c r="D212" s="46">
        <f>IF(OR($A212="",$B212=""),"",A212*'MPTO_working_2-way'!$G211)</f>
        <v>2.0260416666666665</v>
      </c>
      <c r="E212" s="48">
        <f>IF(OR($A212="",$B212=""),"",B212*'MPTO_working_2-way'!$G211)</f>
        <v>1.9746192893401013</v>
      </c>
      <c r="F212" s="46">
        <f>IF(OR($A212="",$B212=""),"",'MPTO_working_2-way'!D211)</f>
        <v>2.0267924123888115</v>
      </c>
      <c r="G212" s="48">
        <f>IF(OR($A212="",$B212=""),"",'MPTO_working_2-way'!E211)</f>
        <v>1.9739066903246005</v>
      </c>
      <c r="H212" s="46">
        <f>IF(OR($A212="",$B212=""),"",'OddsRatio_working_2-way'!M211)</f>
        <v>2.0268144068364817</v>
      </c>
      <c r="I212" s="46">
        <f>IF(OR($A212="",$B212=""),"",'OddsRatio_working_2-way'!N211)</f>
        <v>1.9738858291644976</v>
      </c>
      <c r="J212" s="46">
        <f>IF('Log_working_2-way'!$D211="","",A212^('Log_working_2-way'!$D211))</f>
        <v>2.0271548987306875</v>
      </c>
      <c r="K212" s="48">
        <f>IF('Log_working_2-way'!$D211="","",B212^('Log_working_2-way'!$D211))</f>
        <v>1.9735629954505829</v>
      </c>
      <c r="L212" s="65">
        <f t="shared" si="106"/>
        <v>0.49357326478149105</v>
      </c>
      <c r="M212" s="65">
        <f t="shared" si="107"/>
        <v>0.50642673521850901</v>
      </c>
      <c r="N212" s="52">
        <v>123</v>
      </c>
      <c r="O212" s="52">
        <f t="shared" si="108"/>
        <v>60.563451776649742</v>
      </c>
      <c r="P212" s="52">
        <f t="shared" si="109"/>
        <v>58.9375</v>
      </c>
      <c r="Q212" s="52">
        <f t="shared" si="110"/>
        <v>64.0625</v>
      </c>
      <c r="R212" s="52">
        <f t="shared" si="111"/>
        <v>62.43654822335025</v>
      </c>
      <c r="S212" s="67">
        <f t="shared" si="112"/>
        <v>-3.4990482233502576</v>
      </c>
      <c r="T212" s="67">
        <f t="shared" si="113"/>
        <v>-3.4990482233502505</v>
      </c>
    </row>
    <row r="213" spans="1:20" ht="15" x14ac:dyDescent="0.25">
      <c r="A213">
        <v>2</v>
      </c>
      <c r="B213">
        <v>1.89</v>
      </c>
      <c r="C213" s="45">
        <f t="shared" si="105"/>
        <v>2.9100529100529293E-2</v>
      </c>
      <c r="D213" s="46">
        <f>IF(OR($A213="",$B213=""),"",A213*'MPTO_working_2-way'!$G212)</f>
        <v>2.0582010582010586</v>
      </c>
      <c r="E213" s="48">
        <f>IF(OR($A213="",$B213=""),"",B213*'MPTO_working_2-way'!$G212)</f>
        <v>1.9450000000000003</v>
      </c>
      <c r="F213" s="46">
        <f>IF(OR($A213="",$B213=""),"",'MPTO_working_2-way'!D212)</f>
        <v>2.0599455040871937</v>
      </c>
      <c r="G213" s="48">
        <f>IF(OR($A213="",$B213=""),"",'MPTO_working_2-way'!E212)</f>
        <v>1.9434447300771212</v>
      </c>
      <c r="H213" s="46">
        <f>IF(OR($A213="",$B213=""),"",'OddsRatio_working_2-way'!M212)</f>
        <v>2.0599978800063603</v>
      </c>
      <c r="I213" s="46">
        <f>IF(OR($A213="",$B213=""),"",'OddsRatio_working_2-way'!N212)</f>
        <v>1.9433981132056606</v>
      </c>
      <c r="J213" s="46">
        <f>IF('Log_working_2-way'!$D212="","",A213^('Log_working_2-way'!$D212))</f>
        <v>2.0607901501181232</v>
      </c>
      <c r="K213" s="48">
        <f>IF('Log_working_2-way'!$D212="","",B213^('Log_working_2-way'!$D212))</f>
        <v>1.9426935194379702</v>
      </c>
      <c r="L213" s="65">
        <f t="shared" si="106"/>
        <v>0.48586118251928012</v>
      </c>
      <c r="M213" s="65">
        <f t="shared" si="107"/>
        <v>0.51413881748071977</v>
      </c>
      <c r="N213" s="52">
        <v>124</v>
      </c>
      <c r="O213" s="52">
        <f t="shared" si="108"/>
        <v>62</v>
      </c>
      <c r="P213" s="52">
        <f t="shared" si="109"/>
        <v>58.391534391534393</v>
      </c>
      <c r="Q213" s="52">
        <f t="shared" si="110"/>
        <v>65.608465608465622</v>
      </c>
      <c r="R213" s="52">
        <f t="shared" si="111"/>
        <v>62</v>
      </c>
      <c r="S213" s="67">
        <f t="shared" si="112"/>
        <v>-3.6084656084656217</v>
      </c>
      <c r="T213" s="67">
        <f t="shared" si="113"/>
        <v>-3.6084656084656075</v>
      </c>
    </row>
    <row r="214" spans="1:20" ht="15" x14ac:dyDescent="0.25">
      <c r="A214">
        <v>2.17</v>
      </c>
      <c r="B214">
        <v>1.75</v>
      </c>
      <c r="C214" s="45">
        <f t="shared" si="105"/>
        <v>3.2258064516129004E-2</v>
      </c>
      <c r="D214" s="46">
        <f>IF(OR($A214="",$B214=""),"",A214*'MPTO_working_2-way'!$G213)</f>
        <v>2.2399999999999998</v>
      </c>
      <c r="E214" s="48">
        <f>IF(OR($A214="",$B214=""),"",B214*'MPTO_working_2-way'!$G213)</f>
        <v>1.8064516129032258</v>
      </c>
      <c r="F214" s="46">
        <f>IF(OR($A214="",$B214=""),"",'MPTO_working_2-way'!D213)</f>
        <v>2.2487046632124348</v>
      </c>
      <c r="G214" s="48">
        <f>IF(OR($A214="",$B214=""),"",'MPTO_working_2-way'!E213)</f>
        <v>1.8008298755186722</v>
      </c>
      <c r="H214" s="46">
        <f>IF(OR($A214="",$B214=""),"",'OddsRatio_working_2-way'!M213)</f>
        <v>2.2489995996796797</v>
      </c>
      <c r="I214" s="46">
        <f>IF(OR($A214="",$B214=""),"",'OddsRatio_working_2-way'!N213)</f>
        <v>1.8006407690254356</v>
      </c>
      <c r="J214" s="46">
        <f>IF('Log_working_2-way'!$D213="","",A214^('Log_working_2-way'!$D213))</f>
        <v>2.2529893897006406</v>
      </c>
      <c r="K214" s="48">
        <f>IF('Log_working_2-way'!$D213="","",B214^('Log_working_2-way'!$D213))</f>
        <v>1.798091355138193</v>
      </c>
      <c r="L214" s="65">
        <f t="shared" si="106"/>
        <v>0.44642857142857145</v>
      </c>
      <c r="M214" s="65">
        <f t="shared" si="107"/>
        <v>0.5535714285714286</v>
      </c>
      <c r="N214" s="52">
        <v>125</v>
      </c>
      <c r="O214" s="52">
        <f t="shared" si="108"/>
        <v>67.396313364055302</v>
      </c>
      <c r="P214" s="52">
        <f t="shared" si="109"/>
        <v>53.571428571428569</v>
      </c>
      <c r="Q214" s="52">
        <f t="shared" si="110"/>
        <v>71.428571428571431</v>
      </c>
      <c r="R214" s="52">
        <f t="shared" si="111"/>
        <v>57.603686635944698</v>
      </c>
      <c r="S214" s="67">
        <f t="shared" si="112"/>
        <v>-4.0322580645161281</v>
      </c>
      <c r="T214" s="67">
        <f t="shared" si="113"/>
        <v>-4.0322580645161281</v>
      </c>
    </row>
    <row r="215" spans="1:20" ht="15" x14ac:dyDescent="0.25">
      <c r="A215">
        <v>2.11</v>
      </c>
      <c r="B215">
        <v>1.79</v>
      </c>
      <c r="C215" s="45">
        <f t="shared" si="105"/>
        <v>3.2592867166194583E-2</v>
      </c>
      <c r="D215" s="46">
        <f>IF(OR($A215="",$B215=""),"",A215*'MPTO_working_2-way'!$G214)</f>
        <v>2.1787709497206706</v>
      </c>
      <c r="E215" s="48">
        <f>IF(OR($A215="",$B215=""),"",B215*'MPTO_working_2-way'!$G214)</f>
        <v>1.8483412322274884</v>
      </c>
      <c r="F215" s="46">
        <f>IF(OR($A215="",$B215=""),"",'MPTO_working_2-way'!D214)</f>
        <v>2.1851369724319478</v>
      </c>
      <c r="G215" s="48">
        <f>IF(OR($A215="",$B215=""),"",'MPTO_working_2-way'!E214)</f>
        <v>1.8437843247333352</v>
      </c>
      <c r="H215" s="46">
        <f>IF(OR($A215="",$B215=""),"",'OddsRatio_working_2-way'!M214)</f>
        <v>2.1853536565680476</v>
      </c>
      <c r="I215" s="46">
        <f>IF(OR($A215="",$B215=""),"",'OddsRatio_working_2-way'!N214)</f>
        <v>1.8436300798997822</v>
      </c>
      <c r="J215" s="46">
        <f>IF('Log_working_2-way'!$D214="","",A215^('Log_working_2-way'!$D214))</f>
        <v>2.1882656756587764</v>
      </c>
      <c r="K215" s="48">
        <f>IF('Log_working_2-way'!$D214="","",B215^('Log_working_2-way'!$D214))</f>
        <v>1.8415626408173078</v>
      </c>
      <c r="L215" s="65">
        <f t="shared" si="106"/>
        <v>0.4589743589743589</v>
      </c>
      <c r="M215" s="65">
        <f t="shared" si="107"/>
        <v>0.54102564102564099</v>
      </c>
      <c r="N215" s="52">
        <v>126</v>
      </c>
      <c r="O215" s="52">
        <f t="shared" si="108"/>
        <v>66.284360189573434</v>
      </c>
      <c r="P215" s="52">
        <f t="shared" si="109"/>
        <v>55.608938547486026</v>
      </c>
      <c r="Q215" s="52">
        <f t="shared" si="110"/>
        <v>70.391061452513966</v>
      </c>
      <c r="R215" s="52">
        <f t="shared" si="111"/>
        <v>59.715639810426538</v>
      </c>
      <c r="S215" s="67">
        <f t="shared" si="112"/>
        <v>-4.1067012629405326</v>
      </c>
      <c r="T215" s="67">
        <f t="shared" si="113"/>
        <v>-4.1067012629405113</v>
      </c>
    </row>
    <row r="216" spans="1:20" ht="15" x14ac:dyDescent="0.25">
      <c r="A216">
        <v>2.1</v>
      </c>
      <c r="B216">
        <v>1.79</v>
      </c>
      <c r="C216" s="45">
        <f t="shared" si="105"/>
        <v>3.4849694067571102E-2</v>
      </c>
      <c r="D216" s="46">
        <f>IF(OR($A216="",$B216=""),"",A216*'MPTO_working_2-way'!$G215)</f>
        <v>2.1731843575418992</v>
      </c>
      <c r="E216" s="48">
        <f>IF(OR($A216="",$B216=""),"",B216*'MPTO_working_2-way'!$G215)</f>
        <v>1.8523809523809522</v>
      </c>
      <c r="F216" s="46">
        <f>IF(OR($A216="",$B216=""),"",'MPTO_working_2-way'!D215)</f>
        <v>2.1797622499275153</v>
      </c>
      <c r="G216" s="48">
        <f>IF(OR($A216="",$B216=""),"",'MPTO_working_2-way'!E215)</f>
        <v>1.8476284099287292</v>
      </c>
      <c r="H216" s="46">
        <f>IF(OR($A216="",$B216=""),"",'OddsRatio_working_2-way'!M215)</f>
        <v>2.1800021454603971</v>
      </c>
      <c r="I216" s="46">
        <f>IF(OR($A216="",$B216=""),"",'OddsRatio_working_2-way'!N215)</f>
        <v>1.8474560862851939</v>
      </c>
      <c r="J216" s="46">
        <f>IF('Log_working_2-way'!$D215="","",A216^('Log_working_2-way'!$D215))</f>
        <v>2.1830172065936067</v>
      </c>
      <c r="K216" s="48">
        <f>IF('Log_working_2-way'!$D215="","",B216^('Log_working_2-way'!$D215))</f>
        <v>1.8452962428833544</v>
      </c>
      <c r="L216" s="65">
        <f t="shared" si="106"/>
        <v>0.46015424164524427</v>
      </c>
      <c r="M216" s="65">
        <f t="shared" si="107"/>
        <v>0.53984575835475579</v>
      </c>
      <c r="N216" s="52">
        <v>127</v>
      </c>
      <c r="O216" s="52">
        <f t="shared" si="108"/>
        <v>66.523809523809518</v>
      </c>
      <c r="P216" s="52">
        <f t="shared" si="109"/>
        <v>56.050279329608941</v>
      </c>
      <c r="Q216" s="52">
        <f t="shared" si="110"/>
        <v>70.949720670391059</v>
      </c>
      <c r="R216" s="52">
        <f t="shared" si="111"/>
        <v>60.476190476190474</v>
      </c>
      <c r="S216" s="67">
        <f t="shared" si="112"/>
        <v>-4.4259111465815408</v>
      </c>
      <c r="T216" s="67">
        <f t="shared" si="113"/>
        <v>-4.4259111465815337</v>
      </c>
    </row>
    <row r="217" spans="1:20" ht="15" x14ac:dyDescent="0.25">
      <c r="A217">
        <v>2.25</v>
      </c>
      <c r="B217">
        <v>1.69</v>
      </c>
      <c r="C217" s="45">
        <f t="shared" si="105"/>
        <v>3.6160420775805502E-2</v>
      </c>
      <c r="D217" s="46">
        <f>IF(OR($A217="",$B217=""),"",A217*'MPTO_working_2-way'!$G216)</f>
        <v>2.3313609467455625</v>
      </c>
      <c r="E217" s="48">
        <f>IF(OR($A217="",$B217=""),"",B217*'MPTO_working_2-way'!$G216)</f>
        <v>1.7511111111111113</v>
      </c>
      <c r="F217" s="46">
        <f>IF(OR($A217="",$B217=""),"",'MPTO_working_2-way'!D216)</f>
        <v>2.3454124903623752</v>
      </c>
      <c r="G217" s="48">
        <f>IF(OR($A217="",$B217=""),"",'MPTO_working_2-way'!E216)</f>
        <v>1.7432664756446994</v>
      </c>
      <c r="H217" s="46">
        <f>IF(OR($A217="",$B217=""),"",'OddsRatio_working_2-way'!M216)</f>
        <v>2.3459547551454145</v>
      </c>
      <c r="I217" s="46">
        <f>IF(OR($A217="",$B217=""),"",'OddsRatio_working_2-way'!N216)</f>
        <v>1.7429670248402687</v>
      </c>
      <c r="J217" s="46">
        <f>IF('Log_working_2-way'!$D216="","",A217^('Log_working_2-way'!$D216))</f>
        <v>2.3524481110664444</v>
      </c>
      <c r="K217" s="48">
        <f>IF('Log_working_2-way'!$D216="","",B217^('Log_working_2-way'!$D216))</f>
        <v>1.7393999014212567</v>
      </c>
      <c r="L217" s="65">
        <f t="shared" si="106"/>
        <v>0.42893401015228422</v>
      </c>
      <c r="M217" s="65">
        <f t="shared" si="107"/>
        <v>0.57106598984771573</v>
      </c>
      <c r="N217" s="52">
        <v>128</v>
      </c>
      <c r="O217" s="52">
        <f t="shared" si="108"/>
        <v>71.111111111111114</v>
      </c>
      <c r="P217" s="52">
        <f t="shared" si="109"/>
        <v>52.260355029585796</v>
      </c>
      <c r="Q217" s="52">
        <f t="shared" si="110"/>
        <v>75.739644970414204</v>
      </c>
      <c r="R217" s="52">
        <f t="shared" si="111"/>
        <v>56.888888888888886</v>
      </c>
      <c r="S217" s="67">
        <f t="shared" si="112"/>
        <v>-4.62853385930309</v>
      </c>
      <c r="T217" s="67">
        <f t="shared" si="113"/>
        <v>-4.62853385930309</v>
      </c>
    </row>
    <row r="218" spans="1:20" ht="15" x14ac:dyDescent="0.25">
      <c r="A218">
        <v>1.93</v>
      </c>
      <c r="B218">
        <v>1.96</v>
      </c>
      <c r="C218" s="45">
        <f t="shared" si="105"/>
        <v>2.8338796658559762E-2</v>
      </c>
      <c r="D218" s="46">
        <f>IF(OR($A218="",$B218=""),"",A218*'MPTO_working_2-way'!$G217)</f>
        <v>1.9846938775510203</v>
      </c>
      <c r="E218" s="48">
        <f>IF(OR($A218="",$B218=""),"",B218*'MPTO_working_2-way'!$G217)</f>
        <v>2.0155440414507773</v>
      </c>
      <c r="F218" s="46">
        <f>IF(OR($A218="",$B218=""),"",'MPTO_working_2-way'!D217)</f>
        <v>1.9842635333613092</v>
      </c>
      <c r="G218" s="48">
        <f>IF(OR($A218="",$B218=""),"",'MPTO_working_2-way'!E217)</f>
        <v>2.0159880622468553</v>
      </c>
      <c r="H218" s="46">
        <f>IF(OR($A218="",$B218=""),"",'OddsRatio_working_2-way'!M217)</f>
        <v>1.9842509842514759</v>
      </c>
      <c r="I218" s="46">
        <f>IF(OR($A218="",$B218=""),"",'OddsRatio_working_2-way'!N217)</f>
        <v>2.0160010160015238</v>
      </c>
      <c r="J218" s="46">
        <f>IF('Log_working_2-way'!$D217="","",A218^('Log_working_2-way'!$D217))</f>
        <v>1.9840560014719333</v>
      </c>
      <c r="K218" s="48">
        <f>IF('Log_working_2-way'!$D217="","",B218^('Log_working_2-way'!$D217))</f>
        <v>2.0162023284286739</v>
      </c>
      <c r="L218" s="65">
        <f t="shared" si="106"/>
        <v>0.50385604113110538</v>
      </c>
      <c r="M218" s="65">
        <f t="shared" si="107"/>
        <v>0.49614395886889456</v>
      </c>
      <c r="N218" s="52">
        <v>129</v>
      </c>
      <c r="O218" s="52">
        <f t="shared" si="108"/>
        <v>62.160621761658035</v>
      </c>
      <c r="P218" s="52">
        <f t="shared" si="109"/>
        <v>63.183673469387756</v>
      </c>
      <c r="Q218" s="52">
        <f t="shared" si="110"/>
        <v>65.816326530612244</v>
      </c>
      <c r="R218" s="52">
        <f t="shared" si="111"/>
        <v>66.839378238341979</v>
      </c>
      <c r="S218" s="67">
        <f t="shared" si="112"/>
        <v>-3.6557047689542088</v>
      </c>
      <c r="T218" s="67">
        <f t="shared" si="113"/>
        <v>-3.655704768954223</v>
      </c>
    </row>
    <row r="219" spans="1:20" ht="15" x14ac:dyDescent="0.25">
      <c r="A219">
        <v>2.37</v>
      </c>
      <c r="B219">
        <v>1.63</v>
      </c>
      <c r="C219" s="45">
        <f t="shared" si="105"/>
        <v>3.5437860785379582E-2</v>
      </c>
      <c r="D219" s="46">
        <f>IF(OR($A219="",$B219=""),"",A219*'MPTO_working_2-way'!$G218)</f>
        <v>2.4539877300613497</v>
      </c>
      <c r="E219" s="48">
        <f>IF(OR($A219="",$B219=""),"",B219*'MPTO_working_2-way'!$G218)</f>
        <v>1.6877637130801686</v>
      </c>
      <c r="F219" s="46">
        <f>IF(OR($A219="",$B219=""),"",'MPTO_working_2-way'!D218)</f>
        <v>2.4738881239793793</v>
      </c>
      <c r="G219" s="48">
        <f>IF(OR($A219="",$B219=""),"",'MPTO_working_2-way'!E218)</f>
        <v>1.6784775477395666</v>
      </c>
      <c r="H219" s="46">
        <f>IF(OR($A219="",$B219=""),"",'OddsRatio_working_2-way'!M218)</f>
        <v>2.4746535778287639</v>
      </c>
      <c r="I219" s="46">
        <f>IF(OR($A219="",$B219=""),"",'OddsRatio_working_2-way'!N218)</f>
        <v>1.6781253679066579</v>
      </c>
      <c r="J219" s="46">
        <f>IF('Log_working_2-way'!$D218="","",A219^('Log_working_2-way'!$D218))</f>
        <v>2.4838961866439853</v>
      </c>
      <c r="K219" s="48">
        <f>IF('Log_working_2-way'!$D218="","",B219^('Log_working_2-way'!$D218))</f>
        <v>1.6739015902867895</v>
      </c>
      <c r="L219" s="65">
        <f t="shared" si="106"/>
        <v>0.40749999999999997</v>
      </c>
      <c r="M219" s="65">
        <f t="shared" si="107"/>
        <v>0.59250000000000003</v>
      </c>
      <c r="N219" s="52">
        <v>130</v>
      </c>
      <c r="O219" s="52">
        <f t="shared" si="108"/>
        <v>75.147679324894511</v>
      </c>
      <c r="P219" s="52">
        <f t="shared" si="109"/>
        <v>50.245398773006123</v>
      </c>
      <c r="Q219" s="52">
        <f t="shared" si="110"/>
        <v>79.75460122699387</v>
      </c>
      <c r="R219" s="52">
        <f t="shared" si="111"/>
        <v>54.852320675105481</v>
      </c>
      <c r="S219" s="67">
        <f t="shared" si="112"/>
        <v>-4.6069219020993586</v>
      </c>
      <c r="T219" s="67">
        <f t="shared" si="113"/>
        <v>-4.6069219020993586</v>
      </c>
    </row>
    <row r="220" spans="1:20" ht="15" x14ac:dyDescent="0.25">
      <c r="A220">
        <v>2.2599999999999998</v>
      </c>
      <c r="B220">
        <v>1.69</v>
      </c>
      <c r="C220" s="45">
        <f t="shared" si="105"/>
        <v>3.4193852437555794E-2</v>
      </c>
      <c r="D220" s="46">
        <f>IF(OR($A220="",$B220=""),"",A220*'MPTO_working_2-way'!$G219)</f>
        <v>2.3372781065088759</v>
      </c>
      <c r="E220" s="48">
        <f>IF(OR($A220="",$B220=""),"",B220*'MPTO_working_2-way'!$G219)</f>
        <v>1.7477876106194692</v>
      </c>
      <c r="F220" s="46">
        <f>IF(OR($A220="",$B220=""),"",'MPTO_working_2-way'!D219)</f>
        <v>2.3508340001231001</v>
      </c>
      <c r="G220" s="48">
        <f>IF(OR($A220="",$B220=""),"",'MPTO_working_2-way'!E219)</f>
        <v>1.740283410033262</v>
      </c>
      <c r="H220" s="46">
        <f>IF(OR($A220="",$B220=""),"",'OddsRatio_working_2-way'!M219)</f>
        <v>2.351327849384353</v>
      </c>
      <c r="I220" s="46">
        <f>IF(OR($A220="",$B220=""),"",'OddsRatio_working_2-way'!N219)</f>
        <v>1.7400128699009547</v>
      </c>
      <c r="J220" s="46">
        <f>IF('Log_working_2-way'!$D219="","",A220^('Log_working_2-way'!$D219))</f>
        <v>2.3575800032398484</v>
      </c>
      <c r="K220" s="48">
        <f>IF('Log_working_2-way'!$D219="","",B220^('Log_working_2-way'!$D219))</f>
        <v>1.7366048392090647</v>
      </c>
      <c r="L220" s="65">
        <f t="shared" si="106"/>
        <v>0.42784810126582273</v>
      </c>
      <c r="M220" s="65">
        <f t="shared" si="107"/>
        <v>0.57215189873417716</v>
      </c>
      <c r="N220" s="52">
        <v>131</v>
      </c>
      <c r="O220" s="52">
        <f t="shared" si="108"/>
        <v>73.035398230088475</v>
      </c>
      <c r="P220" s="52">
        <f t="shared" si="109"/>
        <v>53.485207100591708</v>
      </c>
      <c r="Q220" s="52">
        <f t="shared" si="110"/>
        <v>77.514792899408292</v>
      </c>
      <c r="R220" s="52">
        <f t="shared" si="111"/>
        <v>57.964601769911511</v>
      </c>
      <c r="S220" s="67">
        <f t="shared" si="112"/>
        <v>-4.4793946693198166</v>
      </c>
      <c r="T220" s="67">
        <f t="shared" si="113"/>
        <v>-4.4793946693198023</v>
      </c>
    </row>
    <row r="221" spans="1:20" ht="15" x14ac:dyDescent="0.25">
      <c r="A221">
        <v>1.88</v>
      </c>
      <c r="B221">
        <v>1.99</v>
      </c>
      <c r="C221" s="45">
        <f t="shared" si="105"/>
        <v>3.4427456431091574E-2</v>
      </c>
      <c r="D221" s="46">
        <f>IF(OR($A221="",$B221=""),"",A221*'MPTO_working_2-way'!$G220)</f>
        <v>1.9447236180904521</v>
      </c>
      <c r="E221" s="48">
        <f>IF(OR($A221="",$B221=""),"",B221*'MPTO_working_2-way'!$G220)</f>
        <v>2.0585106382978724</v>
      </c>
      <c r="F221" s="46">
        <f>IF(OR($A221="",$B221=""),"",'MPTO_working_2-way'!D220)</f>
        <v>1.9428749480681344</v>
      </c>
      <c r="G221" s="48">
        <f>IF(OR($A221="",$B221=""),"",'MPTO_working_2-way'!E220)</f>
        <v>2.0605860321656753</v>
      </c>
      <c r="H221" s="46">
        <f>IF(OR($A221="",$B221=""),"",'OddsRatio_working_2-way'!M220)</f>
        <v>1.9428090415820634</v>
      </c>
      <c r="I221" s="46">
        <f>IF(OR($A221="",$B221=""),"",'OddsRatio_working_2-way'!N220)</f>
        <v>2.0606601717798219</v>
      </c>
      <c r="J221" s="46">
        <f>IF('Log_working_2-way'!$D220="","",A221^('Log_working_2-way'!$D220))</f>
        <v>1.9419679246135251</v>
      </c>
      <c r="K221" s="48">
        <f>IF('Log_working_2-way'!$D220="","",B221^('Log_working_2-way'!$D220))</f>
        <v>2.0616072733158419</v>
      </c>
      <c r="L221" s="65">
        <f t="shared" si="106"/>
        <v>0.51421188630490955</v>
      </c>
      <c r="M221" s="65">
        <f t="shared" si="107"/>
        <v>0.48578811369509045</v>
      </c>
      <c r="N221" s="52">
        <v>132</v>
      </c>
      <c r="O221" s="52">
        <f t="shared" si="108"/>
        <v>61.787234042553187</v>
      </c>
      <c r="P221" s="52">
        <f t="shared" si="109"/>
        <v>65.668341708542712</v>
      </c>
      <c r="Q221" s="52">
        <f t="shared" si="110"/>
        <v>66.331658291457273</v>
      </c>
      <c r="R221" s="52">
        <f t="shared" si="111"/>
        <v>70.212765957446805</v>
      </c>
      <c r="S221" s="67">
        <f t="shared" si="112"/>
        <v>-4.544424248904086</v>
      </c>
      <c r="T221" s="67">
        <f t="shared" si="113"/>
        <v>-4.5444242489040931</v>
      </c>
    </row>
    <row r="222" spans="1:20" ht="15" x14ac:dyDescent="0.25">
      <c r="A222">
        <v>1.82</v>
      </c>
      <c r="B222">
        <v>2.0499999999999998</v>
      </c>
      <c r="C222" s="45">
        <f t="shared" si="105"/>
        <v>3.7255427499329974E-2</v>
      </c>
      <c r="D222" s="46">
        <f>IF(OR($A222="",$B222=""),"",A222*'MPTO_working_2-way'!$G221)</f>
        <v>1.8878048780487806</v>
      </c>
      <c r="E222" s="48">
        <f>IF(OR($A222="",$B222=""),"",B222*'MPTO_working_2-way'!$G221)</f>
        <v>2.1263736263736264</v>
      </c>
      <c r="F222" s="46">
        <f>IF(OR($A222="",$B222=""),"",'MPTO_working_2-way'!D221)</f>
        <v>1.8838677101741985</v>
      </c>
      <c r="G222" s="48">
        <f>IF(OR($A222="",$B222=""),"",'MPTO_working_2-way'!E221)</f>
        <v>2.1313910311339619</v>
      </c>
      <c r="H222" s="46">
        <f>IF(OR($A222="",$B222=""),"",'OddsRatio_working_2-way'!M221)</f>
        <v>1.883715101688537</v>
      </c>
      <c r="I222" s="46">
        <f>IF(OR($A222="",$B222=""),"",'OddsRatio_working_2-way'!N221)</f>
        <v>2.1315864106987359</v>
      </c>
      <c r="J222" s="46">
        <f>IF('Log_working_2-way'!$D221="","",A222^('Log_working_2-way'!$D221))</f>
        <v>1.8819217068707428</v>
      </c>
      <c r="K222" s="48">
        <f>IF('Log_working_2-way'!$D221="","",B222^('Log_working_2-way'!$D221))</f>
        <v>2.1338875006808986</v>
      </c>
      <c r="L222" s="65">
        <f t="shared" si="106"/>
        <v>0.52971576227390182</v>
      </c>
      <c r="M222" s="65">
        <f t="shared" si="107"/>
        <v>0.47028423772609818</v>
      </c>
      <c r="N222" s="52">
        <v>133</v>
      </c>
      <c r="O222" s="52">
        <f t="shared" si="108"/>
        <v>59.92307692307692</v>
      </c>
      <c r="P222" s="52">
        <f t="shared" si="109"/>
        <v>68.121951219512184</v>
      </c>
      <c r="Q222" s="52">
        <f t="shared" si="110"/>
        <v>64.878048780487816</v>
      </c>
      <c r="R222" s="52">
        <f t="shared" si="111"/>
        <v>73.076923076923066</v>
      </c>
      <c r="S222" s="67">
        <f t="shared" si="112"/>
        <v>-4.9549718574108965</v>
      </c>
      <c r="T222" s="67">
        <f t="shared" si="113"/>
        <v>-4.9549718574108823</v>
      </c>
    </row>
    <row r="223" spans="1:20" ht="15" x14ac:dyDescent="0.25">
      <c r="A223">
        <v>2.2799999999999998</v>
      </c>
      <c r="B223">
        <v>1.67</v>
      </c>
      <c r="C223" s="45">
        <f t="shared" si="105"/>
        <v>3.7398886437651102E-2</v>
      </c>
      <c r="D223" s="46">
        <f>IF(OR($A223="",$B223=""),"",A223*'MPTO_working_2-way'!$G222)</f>
        <v>2.3652694610778444</v>
      </c>
      <c r="E223" s="48">
        <f>IF(OR($A223="",$B223=""),"",B223*'MPTO_working_2-way'!$G222)</f>
        <v>1.7324561403508774</v>
      </c>
      <c r="F223" s="46">
        <f>IF(OR($A223="",$B223=""),"",'MPTO_working_2-way'!D222)</f>
        <v>2.3815361521140859</v>
      </c>
      <c r="G223" s="48">
        <f>IF(OR($A223="",$B223=""),"",'MPTO_working_2-way'!E222)</f>
        <v>1.723831944947483</v>
      </c>
      <c r="H223" s="46">
        <f>IF(OR($A223="",$B223=""),"",'OddsRatio_working_2-way'!M222)</f>
        <v>2.382189480930176</v>
      </c>
      <c r="I223" s="46">
        <f>IF(OR($A223="",$B223=""),"",'OddsRatio_working_2-way'!N222)</f>
        <v>1.7234898064243891</v>
      </c>
      <c r="J223" s="46">
        <f>IF('Log_working_2-way'!$D222="","",A223^('Log_working_2-way'!$D222))</f>
        <v>2.3897292266228689</v>
      </c>
      <c r="K223" s="48">
        <f>IF('Log_working_2-way'!$D222="","",B223^('Log_working_2-way'!$D222))</f>
        <v>1.7195646323348297</v>
      </c>
      <c r="L223" s="65">
        <f t="shared" si="106"/>
        <v>0.42278481012658226</v>
      </c>
      <c r="M223" s="65">
        <f t="shared" si="107"/>
        <v>0.57721518987341769</v>
      </c>
      <c r="N223" s="52">
        <v>134</v>
      </c>
      <c r="O223" s="52">
        <f t="shared" si="108"/>
        <v>75.228070175438589</v>
      </c>
      <c r="P223" s="52">
        <f t="shared" si="109"/>
        <v>53.76047904191617</v>
      </c>
      <c r="Q223" s="52">
        <f t="shared" si="110"/>
        <v>80.239520958083844</v>
      </c>
      <c r="R223" s="52">
        <f t="shared" si="111"/>
        <v>58.771929824561411</v>
      </c>
      <c r="S223" s="67">
        <f t="shared" si="112"/>
        <v>-5.0114507826452552</v>
      </c>
      <c r="T223" s="67">
        <f t="shared" si="113"/>
        <v>-5.011450782645241</v>
      </c>
    </row>
    <row r="224" spans="1:20" ht="15" x14ac:dyDescent="0.25">
      <c r="A224">
        <v>2.48</v>
      </c>
      <c r="B224">
        <v>1.57</v>
      </c>
      <c r="C224" s="45">
        <f t="shared" si="105"/>
        <v>4.0168481610848517E-2</v>
      </c>
      <c r="D224" s="46">
        <f>IF(OR($A224="",$B224=""),"",A224*'MPTO_working_2-way'!$G223)</f>
        <v>2.5796178343949041</v>
      </c>
      <c r="E224" s="48">
        <f>IF(OR($A224="",$B224=""),"",B224*'MPTO_working_2-way'!$G223)</f>
        <v>1.6330645161290323</v>
      </c>
      <c r="F224" s="46">
        <f>IF(OR($A224="",$B224=""),"",'MPTO_working_2-way'!D223)</f>
        <v>2.6100013406622868</v>
      </c>
      <c r="G224" s="48">
        <f>IF(OR($A224="",$B224=""),"",'MPTO_working_2-way'!E223)</f>
        <v>1.6211174952119245</v>
      </c>
      <c r="H224" s="46">
        <f>IF(OR($A224="",$B224=""),"",'OddsRatio_working_2-way'!M223)</f>
        <v>2.6113631583445658</v>
      </c>
      <c r="I224" s="46">
        <f>IF(OR($A224="",$B224=""),"",'OddsRatio_working_2-way'!N223)</f>
        <v>1.6205925677408124</v>
      </c>
      <c r="J224" s="46">
        <f>IF('Log_working_2-way'!$D223="","",A224^('Log_working_2-way'!$D223))</f>
        <v>2.625654823076816</v>
      </c>
      <c r="K224" s="48">
        <f>IF('Log_working_2-way'!$D223="","",B224^('Log_working_2-way'!$D223))</f>
        <v>1.6151367349354802</v>
      </c>
      <c r="L224" s="65">
        <f t="shared" si="106"/>
        <v>0.3876543209876544</v>
      </c>
      <c r="M224" s="65">
        <f t="shared" si="107"/>
        <v>0.61234567901234571</v>
      </c>
      <c r="N224" s="52">
        <v>135</v>
      </c>
      <c r="O224" s="52">
        <f t="shared" si="108"/>
        <v>80.56451612903227</v>
      </c>
      <c r="P224" s="52">
        <f t="shared" si="109"/>
        <v>49.012738853503194</v>
      </c>
      <c r="Q224" s="52">
        <f t="shared" si="110"/>
        <v>85.987261146496806</v>
      </c>
      <c r="R224" s="52">
        <f t="shared" si="111"/>
        <v>54.435483870967744</v>
      </c>
      <c r="S224" s="67">
        <f t="shared" si="112"/>
        <v>-5.4227450174645355</v>
      </c>
      <c r="T224" s="67">
        <f t="shared" si="113"/>
        <v>-5.4227450174645497</v>
      </c>
    </row>
    <row r="225" spans="1:20" ht="15" x14ac:dyDescent="0.25">
      <c r="A225">
        <v>2.4500000000000002</v>
      </c>
      <c r="B225">
        <v>1.6</v>
      </c>
      <c r="C225" s="45">
        <f t="shared" si="105"/>
        <v>3.3163265306122458E-2</v>
      </c>
      <c r="D225" s="46">
        <f>IF(OR($A225="",$B225=""),"",A225*'MPTO_working_2-way'!$G224)</f>
        <v>2.53125</v>
      </c>
      <c r="E225" s="48">
        <f>IF(OR($A225="",$B225=""),"",B225*'MPTO_working_2-way'!$G224)</f>
        <v>1.653061224489796</v>
      </c>
      <c r="F225" s="46">
        <f>IF(OR($A225="",$B225=""),"",'MPTO_working_2-way'!D224)</f>
        <v>2.5537459283387625</v>
      </c>
      <c r="G225" s="48">
        <f>IF(OR($A225="",$B225=""),"",'MPTO_working_2-way'!E224)</f>
        <v>1.6436058700209644</v>
      </c>
      <c r="H225" s="46">
        <f>IF(OR($A225="",$B225=""),"",'OddsRatio_working_2-way'!M224)</f>
        <v>2.5545631755148031</v>
      </c>
      <c r="I225" s="46">
        <f>IF(OR($A225="",$B225=""),"",'OddsRatio_working_2-way'!N224)</f>
        <v>1.643267520902677</v>
      </c>
      <c r="J225" s="46">
        <f>IF('Log_working_2-way'!$D224="","",A225^('Log_working_2-way'!$D224))</f>
        <v>2.5650213685886376</v>
      </c>
      <c r="K225" s="48">
        <f>IF('Log_working_2-way'!$D224="","",B225^('Log_working_2-way'!$D224))</f>
        <v>1.6389689112690746</v>
      </c>
      <c r="L225" s="65">
        <f t="shared" si="106"/>
        <v>0.39506172839506171</v>
      </c>
      <c r="M225" s="65">
        <f t="shared" si="107"/>
        <v>0.60493827160493829</v>
      </c>
      <c r="N225" s="52">
        <v>136</v>
      </c>
      <c r="O225" s="52">
        <f t="shared" si="108"/>
        <v>80.489795918367349</v>
      </c>
      <c r="P225" s="52">
        <f t="shared" si="109"/>
        <v>51.000000000000014</v>
      </c>
      <c r="Q225" s="52">
        <f t="shared" si="110"/>
        <v>85</v>
      </c>
      <c r="R225" s="52">
        <f t="shared" si="111"/>
        <v>55.510204081632644</v>
      </c>
      <c r="S225" s="67">
        <f t="shared" si="112"/>
        <v>-4.5102040816326507</v>
      </c>
      <c r="T225" s="67">
        <f t="shared" si="113"/>
        <v>-4.5102040816326294</v>
      </c>
    </row>
    <row r="226" spans="1:20" ht="15" x14ac:dyDescent="0.25">
      <c r="A226">
        <v>1.62</v>
      </c>
      <c r="B226">
        <v>2.35</v>
      </c>
      <c r="C226" s="45">
        <f t="shared" si="105"/>
        <v>4.2815865510900997E-2</v>
      </c>
      <c r="D226" s="46">
        <f>IF(OR($A226="",$B226=""),"",A226*'MPTO_working_2-way'!$G225)</f>
        <v>1.6893617021276597</v>
      </c>
      <c r="E226" s="48">
        <f>IF(OR($A226="",$B226=""),"",B226*'MPTO_working_2-way'!$G225)</f>
        <v>2.4506172839506175</v>
      </c>
      <c r="F226" s="46">
        <f>IF(OR($A226="",$B226=""),"",'MPTO_working_2-way'!D225)</f>
        <v>1.6782014547057529</v>
      </c>
      <c r="G226" s="48">
        <f>IF(OR($A226="",$B226=""),"",'MPTO_working_2-way'!E225)</f>
        <v>2.4744881377965555</v>
      </c>
      <c r="H226" s="46">
        <f>IF(OR($A226="",$B226=""),"",'OddsRatio_working_2-way'!M225)</f>
        <v>1.6776866969767514</v>
      </c>
      <c r="I226" s="46">
        <f>IF(OR($A226="",$B226=""),"",'OddsRatio_working_2-way'!N225)</f>
        <v>2.4756081305138942</v>
      </c>
      <c r="J226" s="46">
        <f>IF('Log_working_2-way'!$D225="","",A226^('Log_working_2-way'!$D225))</f>
        <v>1.6725881209900304</v>
      </c>
      <c r="K226" s="48">
        <f>IF('Log_working_2-way'!$D225="","",B226^('Log_working_2-way'!$D225))</f>
        <v>2.4867940256326873</v>
      </c>
      <c r="L226" s="65">
        <f t="shared" si="106"/>
        <v>0.59193954659949621</v>
      </c>
      <c r="M226" s="65">
        <f t="shared" si="107"/>
        <v>0.40806045340050373</v>
      </c>
      <c r="N226" s="52">
        <v>137</v>
      </c>
      <c r="O226" s="52">
        <f t="shared" si="108"/>
        <v>52.432098765432109</v>
      </c>
      <c r="P226" s="52">
        <f t="shared" si="109"/>
        <v>78.702127659574458</v>
      </c>
      <c r="Q226" s="52">
        <f t="shared" si="110"/>
        <v>58.297872340425535</v>
      </c>
      <c r="R226" s="52">
        <f t="shared" si="111"/>
        <v>84.567901234567898</v>
      </c>
      <c r="S226" s="67">
        <f t="shared" si="112"/>
        <v>-5.8657735749934261</v>
      </c>
      <c r="T226" s="67">
        <f t="shared" si="113"/>
        <v>-5.8657735749934403</v>
      </c>
    </row>
    <row r="227" spans="1:20" ht="15" x14ac:dyDescent="0.25">
      <c r="A227">
        <v>1.71</v>
      </c>
      <c r="B227">
        <v>2.13</v>
      </c>
      <c r="C227" s="45">
        <f t="shared" si="105"/>
        <v>5.4278889712544132E-2</v>
      </c>
      <c r="D227" s="46">
        <f>IF(OR($A227="",$B227=""),"",A227*'MPTO_working_2-way'!$G226)</f>
        <v>1.8028169014084505</v>
      </c>
      <c r="E227" s="48">
        <f>IF(OR($A227="",$B227=""),"",B227*'MPTO_working_2-way'!$G226)</f>
        <v>2.2456140350877187</v>
      </c>
      <c r="F227" s="46">
        <f>IF(OR($A227="",$B227=""),"",'MPTO_working_2-way'!D226)</f>
        <v>1.7932205893213202</v>
      </c>
      <c r="G227" s="48">
        <f>IF(OR($A227="",$B227=""),"",'MPTO_working_2-way'!E226)</f>
        <v>2.2606833628153797</v>
      </c>
      <c r="H227" s="46">
        <f>IF(OR($A227="",$B227=""),"",'OddsRatio_working_2-way'!M226)</f>
        <v>1.7926654931752715</v>
      </c>
      <c r="I227" s="46">
        <f>IF(OR($A227="",$B227=""),"",'OddsRatio_working_2-way'!N226)</f>
        <v>2.261566207447967</v>
      </c>
      <c r="J227" s="46">
        <f>IF('Log_working_2-way'!$D226="","",A227^('Log_working_2-way'!$D226))</f>
        <v>1.788246068169419</v>
      </c>
      <c r="K227" s="48">
        <f>IF('Log_working_2-way'!$D226="","",B227^('Log_working_2-way'!$D226))</f>
        <v>2.2686393759250199</v>
      </c>
      <c r="L227" s="65">
        <f t="shared" si="106"/>
        <v>0.55468750000000011</v>
      </c>
      <c r="M227" s="65">
        <f t="shared" si="107"/>
        <v>0.44531250000000011</v>
      </c>
      <c r="N227" s="52">
        <v>138</v>
      </c>
      <c r="O227" s="52">
        <f t="shared" si="108"/>
        <v>57.298245614035082</v>
      </c>
      <c r="P227" s="52">
        <f t="shared" si="109"/>
        <v>73.211267605633807</v>
      </c>
      <c r="Q227" s="52">
        <f t="shared" si="110"/>
        <v>64.788732394366193</v>
      </c>
      <c r="R227" s="52">
        <f t="shared" si="111"/>
        <v>80.701754385964904</v>
      </c>
      <c r="S227" s="67">
        <f t="shared" si="112"/>
        <v>-7.4904867803311106</v>
      </c>
      <c r="T227" s="67">
        <f t="shared" si="113"/>
        <v>-7.4904867803310964</v>
      </c>
    </row>
    <row r="228" spans="1:20" ht="15" x14ac:dyDescent="0.25">
      <c r="A228">
        <v>2.99</v>
      </c>
      <c r="B228">
        <v>1.42</v>
      </c>
      <c r="C228" s="45">
        <f t="shared" si="105"/>
        <v>3.8673512647793284E-2</v>
      </c>
      <c r="D228" s="46">
        <f>IF(OR($A228="",$B228=""),"",A228*'MPTO_working_2-way'!$G227)</f>
        <v>3.1056338028169019</v>
      </c>
      <c r="E228" s="48">
        <f>IF(OR($A228="",$B228=""),"",B228*'MPTO_working_2-way'!$G227)</f>
        <v>1.4749163879598663</v>
      </c>
      <c r="F228" s="46">
        <f>IF(OR($A228="",$B228=""),"",'MPTO_working_2-way'!D227)</f>
        <v>3.1734808281635409</v>
      </c>
      <c r="G228" s="48">
        <f>IF(OR($A228="",$B228=""),"",'MPTO_working_2-way'!E227)</f>
        <v>1.4600914749475566</v>
      </c>
      <c r="H228" s="46">
        <f>IF(OR($A228="",$B228=""),"",'OddsRatio_working_2-way'!M227)</f>
        <v>3.1767166186932192</v>
      </c>
      <c r="I228" s="46">
        <f>IF(OR($A228="",$B228=""),"",'OddsRatio_working_2-way'!N227)</f>
        <v>1.4594075275633931</v>
      </c>
      <c r="J228" s="46">
        <f>IF('Log_working_2-way'!$D227="","",A228^('Log_working_2-way'!$D227))</f>
        <v>3.2095486817499332</v>
      </c>
      <c r="K228" s="48">
        <f>IF('Log_working_2-way'!$D227="","",B228^('Log_working_2-way'!$D227))</f>
        <v>1.4525811122689745</v>
      </c>
      <c r="L228" s="65">
        <f t="shared" si="106"/>
        <v>0.32199546485260766</v>
      </c>
      <c r="M228" s="65">
        <f t="shared" si="107"/>
        <v>0.67800453514739223</v>
      </c>
      <c r="N228" s="52">
        <v>139</v>
      </c>
      <c r="O228" s="52">
        <f t="shared" si="108"/>
        <v>92.511705685618736</v>
      </c>
      <c r="P228" s="52">
        <f t="shared" si="109"/>
        <v>41.112676056338032</v>
      </c>
      <c r="Q228" s="52">
        <f t="shared" si="110"/>
        <v>97.887323943661983</v>
      </c>
      <c r="R228" s="52">
        <f t="shared" si="111"/>
        <v>46.488294314381271</v>
      </c>
      <c r="S228" s="67">
        <f t="shared" si="112"/>
        <v>-5.3756182580432466</v>
      </c>
      <c r="T228" s="67">
        <f t="shared" si="113"/>
        <v>-5.3756182580432395</v>
      </c>
    </row>
    <row r="229" spans="1:20" ht="15" x14ac:dyDescent="0.25">
      <c r="A229">
        <v>3.01</v>
      </c>
      <c r="B229">
        <v>1.41</v>
      </c>
      <c r="C229" s="45">
        <f t="shared" si="105"/>
        <v>4.1445771777290918E-2</v>
      </c>
      <c r="D229" s="46">
        <f>IF(OR($A229="",$B229=""),"",A229*'MPTO_working_2-way'!$G228)</f>
        <v>3.1347517730496453</v>
      </c>
      <c r="E229" s="48">
        <f>IF(OR($A229="",$B229=""),"",B229*'MPTO_working_2-way'!$G228)</f>
        <v>1.4684385382059801</v>
      </c>
      <c r="F229" s="46">
        <f>IF(OR($A229="",$B229=""),"",'MPTO_working_2-way'!D228)</f>
        <v>3.210241670133505</v>
      </c>
      <c r="G229" s="48">
        <f>IF(OR($A229="",$B229=""),"",'MPTO_working_2-way'!E228)</f>
        <v>1.4524392121969165</v>
      </c>
      <c r="H229" s="46">
        <f>IF(OR($A229="",$B229=""),"",'OddsRatio_working_2-way'!M228)</f>
        <v>3.214145213031486</v>
      </c>
      <c r="I229" s="46">
        <f>IF(OR($A229="",$B229=""),"",'OddsRatio_working_2-way'!N228)</f>
        <v>1.4516415608671192</v>
      </c>
      <c r="J229" s="46">
        <f>IF('Log_working_2-way'!$D228="","",A229^('Log_working_2-way'!$D228))</f>
        <v>3.2509243450889174</v>
      </c>
      <c r="K229" s="48">
        <f>IF('Log_working_2-way'!$D228="","",B229^('Log_working_2-way'!$D228))</f>
        <v>1.4442619327387027</v>
      </c>
      <c r="L229" s="65">
        <f t="shared" si="106"/>
        <v>0.31900452488687786</v>
      </c>
      <c r="M229" s="65">
        <f t="shared" si="107"/>
        <v>0.68099547511312208</v>
      </c>
      <c r="N229" s="52">
        <v>140</v>
      </c>
      <c r="O229" s="52">
        <f t="shared" si="108"/>
        <v>93.488372093023258</v>
      </c>
      <c r="P229" s="52">
        <f t="shared" si="109"/>
        <v>40.709219858156011</v>
      </c>
      <c r="Q229" s="52">
        <f t="shared" si="110"/>
        <v>99.290780141843982</v>
      </c>
      <c r="R229" s="52">
        <f t="shared" si="111"/>
        <v>46.511627906976749</v>
      </c>
      <c r="S229" s="67">
        <f t="shared" si="112"/>
        <v>-5.8024080488207233</v>
      </c>
      <c r="T229" s="67">
        <f t="shared" si="113"/>
        <v>-5.8024080488207375</v>
      </c>
    </row>
    <row r="230" spans="1:20" ht="15" x14ac:dyDescent="0.25">
      <c r="A230">
        <v>3.01</v>
      </c>
      <c r="B230">
        <v>1.42</v>
      </c>
      <c r="C230" s="45">
        <f t="shared" si="105"/>
        <v>3.6451265733938643E-2</v>
      </c>
      <c r="D230" s="46">
        <f>IF(OR($A230="",$B230=""),"",A230*'MPTO_working_2-way'!$G229)</f>
        <v>3.119718309859155</v>
      </c>
      <c r="E230" s="48">
        <f>IF(OR($A230="",$B230=""),"",B230*'MPTO_working_2-way'!$G229)</f>
        <v>1.4717607973421929</v>
      </c>
      <c r="F230" s="46">
        <f>IF(OR($A230="",$B230=""),"",'MPTO_working_2-way'!D229)</f>
        <v>3.1847105282765815</v>
      </c>
      <c r="G230" s="48">
        <f>IF(OR($A230="",$B230=""),"",'MPTO_working_2-way'!E229)</f>
        <v>1.4577265441151395</v>
      </c>
      <c r="H230" s="46">
        <f>IF(OR($A230="",$B230=""),"",'OddsRatio_working_2-way'!M229)</f>
        <v>3.1876275473019375</v>
      </c>
      <c r="I230" s="46">
        <f>IF(OR($A230="",$B230=""),"",'OddsRatio_working_2-way'!N229)</f>
        <v>1.4571162039138377</v>
      </c>
      <c r="J230" s="46">
        <f>IF('Log_working_2-way'!$D229="","",A230^('Log_working_2-way'!$D229))</f>
        <v>3.2189793437014198</v>
      </c>
      <c r="K230" s="48">
        <f>IF('Log_working_2-way'!$D229="","",B230^('Log_working_2-way'!$D229))</f>
        <v>1.4506576425948936</v>
      </c>
      <c r="L230" s="65">
        <f t="shared" si="106"/>
        <v>0.32054176072234764</v>
      </c>
      <c r="M230" s="65">
        <f t="shared" si="107"/>
        <v>0.67945823927765225</v>
      </c>
      <c r="N230" s="52">
        <v>141</v>
      </c>
      <c r="O230" s="52">
        <f t="shared" si="108"/>
        <v>94.156146179401986</v>
      </c>
      <c r="P230" s="52">
        <f t="shared" si="109"/>
        <v>41.70422535211268</v>
      </c>
      <c r="Q230" s="52">
        <f t="shared" si="110"/>
        <v>99.295774647887328</v>
      </c>
      <c r="R230" s="52">
        <f t="shared" si="111"/>
        <v>46.843853820598007</v>
      </c>
      <c r="S230" s="67">
        <f t="shared" si="112"/>
        <v>-5.1396284684853413</v>
      </c>
      <c r="T230" s="67">
        <f t="shared" si="113"/>
        <v>-5.1396284684853271</v>
      </c>
    </row>
    <row r="231" spans="1:20" s="28" customFormat="1" ht="15" x14ac:dyDescent="0.25">
      <c r="A231" s="23">
        <v>1.74</v>
      </c>
      <c r="B231" s="23">
        <v>2.19</v>
      </c>
      <c r="C231" s="24">
        <f t="shared" si="105"/>
        <v>3.1333648244370904E-2</v>
      </c>
      <c r="D231" s="25">
        <f>IF(OR($A231="",$B231=""),"",A231*'MPTO_working_2-way'!$G230)</f>
        <v>1.7945205479452053</v>
      </c>
      <c r="E231" s="27">
        <f>IF(OR($A231="",$B231=""),"",B231*'MPTO_working_2-way'!$G230)</f>
        <v>2.2586206896551722</v>
      </c>
      <c r="F231" s="25">
        <f>IF(OR($A231="",$B231=""),"",'MPTO_working_2-way'!D230)</f>
        <v>1.7887621461765948</v>
      </c>
      <c r="G231" s="27">
        <f>IF(OR($A231="",$B231=""),"",'MPTO_working_2-way'!E230)</f>
        <v>2.2678093197643276</v>
      </c>
      <c r="H231" s="25">
        <f>IF(OR($A231="",$B231=""),"",'OddsRatio_working_2-way'!M230)</f>
        <v>1.7885738643245783</v>
      </c>
      <c r="I231" s="25">
        <f>IF(OR($A231="",$B231=""),"",'OddsRatio_working_2-way'!N230)</f>
        <v>2.2681120250624973</v>
      </c>
      <c r="J231" s="25">
        <f>IF('Log_working_2-way'!$D230="","",A231^('Log_working_2-way'!$D230))</f>
        <v>1.7859641468844982</v>
      </c>
      <c r="K231" s="27">
        <f>IF('Log_working_2-way'!$D230="","",B231^('Log_working_2-way'!$D230))</f>
        <v>2.2723226675973618</v>
      </c>
      <c r="L231" s="70">
        <f t="shared" si="106"/>
        <v>0.5572519083969466</v>
      </c>
      <c r="M231" s="70">
        <f t="shared" si="107"/>
        <v>0.44274809160305351</v>
      </c>
      <c r="N231" s="28">
        <v>142</v>
      </c>
      <c r="O231" s="28">
        <f t="shared" si="108"/>
        <v>60.390804597701155</v>
      </c>
      <c r="P231" s="28">
        <f t="shared" si="109"/>
        <v>77.159817351598193</v>
      </c>
      <c r="Q231" s="28">
        <f t="shared" si="110"/>
        <v>64.840182648401836</v>
      </c>
      <c r="R231" s="28">
        <f t="shared" si="111"/>
        <v>81.609195402298852</v>
      </c>
      <c r="S231" s="71">
        <f t="shared" si="112"/>
        <v>-4.4493780507006804</v>
      </c>
      <c r="T231" s="71">
        <f t="shared" si="113"/>
        <v>-4.4493780507006591</v>
      </c>
    </row>
    <row r="232" spans="1:20" ht="15" x14ac:dyDescent="0.25">
      <c r="A232">
        <v>2.4300000000000002</v>
      </c>
      <c r="B232">
        <v>1.61</v>
      </c>
      <c r="C232" s="45">
        <f t="shared" si="105"/>
        <v>3.2640646167216181E-2</v>
      </c>
      <c r="D232" s="46">
        <f>IF(OR($A232="",$B232=""),"",A232*'MPTO_working_2-way'!$G231)</f>
        <v>2.5093167701863357</v>
      </c>
      <c r="E232" s="48">
        <f>IF(OR($A232="",$B232=""),"",B232*'MPTO_working_2-way'!$G231)</f>
        <v>1.6625514403292181</v>
      </c>
      <c r="F232" s="46">
        <f>IF(OR($A232="",$B232=""),"",'MPTO_working_2-way'!D231)</f>
        <v>2.5303495779840248</v>
      </c>
      <c r="G232" s="48">
        <f>IF(OR($A232="",$B232=""),"",'MPTO_working_2-way'!E231)</f>
        <v>1.6534454704900365</v>
      </c>
      <c r="H232" s="46">
        <f>IF(OR($A232="",$B232=""),"",'OddsRatio_working_2-way'!M231)</f>
        <v>2.5310983949707371</v>
      </c>
      <c r="I232" s="46">
        <f>IF(OR($A232="",$B232=""),"",'OddsRatio_working_2-way'!N231)</f>
        <v>1.6531258887637414</v>
      </c>
      <c r="J232" s="46">
        <f>IF('Log_working_2-way'!$D231="","",A232^('Log_working_2-way'!$D231))</f>
        <v>2.5408594420942658</v>
      </c>
      <c r="K232" s="48">
        <f>IF('Log_working_2-way'!$D231="","",B232^('Log_working_2-way'!$D231))</f>
        <v>1.6489884623355247</v>
      </c>
      <c r="L232" s="65">
        <f t="shared" si="106"/>
        <v>0.39851485148514848</v>
      </c>
      <c r="M232" s="65">
        <f t="shared" si="107"/>
        <v>0.60148514851485146</v>
      </c>
      <c r="N232" s="52">
        <v>143</v>
      </c>
      <c r="O232" s="52">
        <f t="shared" si="108"/>
        <v>84.152263374485585</v>
      </c>
      <c r="P232" s="52">
        <f t="shared" si="109"/>
        <v>54.18012422360249</v>
      </c>
      <c r="Q232" s="52">
        <f t="shared" si="110"/>
        <v>88.81987577639751</v>
      </c>
      <c r="R232" s="52">
        <f t="shared" si="111"/>
        <v>58.847736625514401</v>
      </c>
      <c r="S232" s="67">
        <f t="shared" si="112"/>
        <v>-4.6676124019119243</v>
      </c>
      <c r="T232" s="67">
        <f t="shared" si="113"/>
        <v>-4.6676124019119101</v>
      </c>
    </row>
    <row r="233" spans="1:20" ht="15" x14ac:dyDescent="0.25">
      <c r="A233">
        <v>2.4</v>
      </c>
      <c r="B233">
        <v>1.62</v>
      </c>
      <c r="C233" s="45">
        <f t="shared" si="105"/>
        <v>3.3950617283950546E-2</v>
      </c>
      <c r="D233" s="46">
        <f>IF(OR($A233="",$B233=""),"",A233*'MPTO_working_2-way'!$G232)</f>
        <v>2.4814814814814814</v>
      </c>
      <c r="E233" s="48">
        <f>IF(OR($A233="",$B233=""),"",B233*'MPTO_working_2-way'!$G232)</f>
        <v>1.675</v>
      </c>
      <c r="F233" s="46">
        <f>IF(OR($A233="",$B233=""),"",'MPTO_working_2-way'!D232)</f>
        <v>2.5019305019305014</v>
      </c>
      <c r="G233" s="48">
        <f>IF(OR($A233="",$B233=""),"",'MPTO_working_2-way'!E232)</f>
        <v>1.6658097686375322</v>
      </c>
      <c r="H233" s="46">
        <f>IF(OR($A233="",$B233=""),"",'OddsRatio_working_2-way'!M232)</f>
        <v>2.502685767593821</v>
      </c>
      <c r="I233" s="46">
        <f>IF(OR($A233="",$B233=""),"",'OddsRatio_working_2-way'!N232)</f>
        <v>1.6654751256486924</v>
      </c>
      <c r="J233" s="46">
        <f>IF('Log_working_2-way'!$D232="","",A233^('Log_working_2-way'!$D232))</f>
        <v>2.5121786003771214</v>
      </c>
      <c r="K233" s="48">
        <f>IF('Log_working_2-way'!$D232="","",B233^('Log_working_2-way'!$D232))</f>
        <v>1.6612975476246807</v>
      </c>
      <c r="L233" s="65">
        <f t="shared" si="106"/>
        <v>0.40298507462686567</v>
      </c>
      <c r="M233" s="65">
        <f t="shared" si="107"/>
        <v>0.59701492537313428</v>
      </c>
      <c r="N233" s="52">
        <v>144</v>
      </c>
      <c r="O233" s="52">
        <f t="shared" si="108"/>
        <v>83.999999999999986</v>
      </c>
      <c r="P233" s="52">
        <f t="shared" si="109"/>
        <v>55.111111111111128</v>
      </c>
      <c r="Q233" s="52">
        <f t="shared" si="110"/>
        <v>88.888888888888886</v>
      </c>
      <c r="R233" s="52">
        <f t="shared" si="111"/>
        <v>60</v>
      </c>
      <c r="S233" s="67">
        <f t="shared" si="112"/>
        <v>-4.8888888888888999</v>
      </c>
      <c r="T233" s="67">
        <f t="shared" si="113"/>
        <v>-4.8888888888888715</v>
      </c>
    </row>
    <row r="234" spans="1:20" ht="15" x14ac:dyDescent="0.25">
      <c r="A234">
        <v>2.27</v>
      </c>
      <c r="B234">
        <v>1.68</v>
      </c>
      <c r="C234" s="45">
        <f t="shared" si="105"/>
        <v>3.5766729599328695E-2</v>
      </c>
      <c r="D234" s="46">
        <f>IF(OR($A234="",$B234=""),"",A234*'MPTO_working_2-way'!$G233)</f>
        <v>2.3511904761904763</v>
      </c>
      <c r="E234" s="48">
        <f>IF(OR($A234="",$B234=""),"",B234*'MPTO_working_2-way'!$G233)</f>
        <v>1.7400881057268722</v>
      </c>
      <c r="F234" s="46">
        <f>IF(OR($A234="",$B234=""),"",'MPTO_working_2-way'!D233)</f>
        <v>2.3660503784588656</v>
      </c>
      <c r="G234" s="48">
        <f>IF(OR($A234="",$B234=""),"",'MPTO_working_2-way'!E233)</f>
        <v>1.7320374239258789</v>
      </c>
      <c r="H234" s="46">
        <f>IF(OR($A234="",$B234=""),"",'OddsRatio_working_2-way'!M233)</f>
        <v>2.3666188418222287</v>
      </c>
      <c r="I234" s="46">
        <f>IF(OR($A234="",$B234=""),"",'OddsRatio_working_2-way'!N233)</f>
        <v>1.7317329231804059</v>
      </c>
      <c r="J234" s="46">
        <f>IF('Log_working_2-way'!$D233="","",A234^('Log_working_2-way'!$D233))</f>
        <v>2.37348902776783</v>
      </c>
      <c r="K234" s="48">
        <f>IF('Log_working_2-way'!$D233="","",B234^('Log_working_2-way'!$D233))</f>
        <v>1.72807279838637</v>
      </c>
      <c r="L234" s="65">
        <f t="shared" si="106"/>
        <v>0.42531645569620252</v>
      </c>
      <c r="M234" s="65">
        <f t="shared" si="107"/>
        <v>0.57468354430379742</v>
      </c>
      <c r="N234" s="52">
        <v>145</v>
      </c>
      <c r="O234" s="52">
        <f t="shared" si="108"/>
        <v>81.123348017621126</v>
      </c>
      <c r="P234" s="52">
        <f t="shared" si="109"/>
        <v>58.69047619047619</v>
      </c>
      <c r="Q234" s="52">
        <f t="shared" si="110"/>
        <v>86.30952380952381</v>
      </c>
      <c r="R234" s="52">
        <f t="shared" si="111"/>
        <v>63.876651982378853</v>
      </c>
      <c r="S234" s="67">
        <f t="shared" si="112"/>
        <v>-5.1861757919026843</v>
      </c>
      <c r="T234" s="67">
        <f t="shared" si="113"/>
        <v>-5.186175791902663</v>
      </c>
    </row>
    <row r="235" spans="1:20" ht="15" x14ac:dyDescent="0.25">
      <c r="A235">
        <v>2.11</v>
      </c>
      <c r="B235">
        <v>1.79</v>
      </c>
      <c r="C235" s="45">
        <f t="shared" si="105"/>
        <v>3.2592867166194583E-2</v>
      </c>
      <c r="D235" s="46">
        <f>IF(OR($A235="",$B235=""),"",A235*'MPTO_working_2-way'!$G234)</f>
        <v>2.1787709497206706</v>
      </c>
      <c r="E235" s="48">
        <f>IF(OR($A235="",$B235=""),"",B235*'MPTO_working_2-way'!$G234)</f>
        <v>1.8483412322274884</v>
      </c>
      <c r="F235" s="46">
        <f>IF(OR($A235="",$B235=""),"",'MPTO_working_2-way'!D234)</f>
        <v>2.1851369724319478</v>
      </c>
      <c r="G235" s="48">
        <f>IF(OR($A235="",$B235=""),"",'MPTO_working_2-way'!E234)</f>
        <v>1.8437843247333352</v>
      </c>
      <c r="H235" s="46">
        <f>IF(OR($A235="",$B235=""),"",'OddsRatio_working_2-way'!M234)</f>
        <v>2.1853536565680476</v>
      </c>
      <c r="I235" s="46">
        <f>IF(OR($A235="",$B235=""),"",'OddsRatio_working_2-way'!N234)</f>
        <v>1.8436300798997822</v>
      </c>
      <c r="J235" s="46">
        <f>IF('Log_working_2-way'!$D234="","",A235^('Log_working_2-way'!$D234))</f>
        <v>2.1882656756587764</v>
      </c>
      <c r="K235" s="48">
        <f>IF('Log_working_2-way'!$D234="","",B235^('Log_working_2-way'!$D234))</f>
        <v>1.8415626408173078</v>
      </c>
      <c r="L235" s="65">
        <f t="shared" si="106"/>
        <v>0.4589743589743589</v>
      </c>
      <c r="M235" s="65">
        <f t="shared" si="107"/>
        <v>0.54102564102564099</v>
      </c>
      <c r="N235" s="52">
        <v>146</v>
      </c>
      <c r="O235" s="52">
        <f t="shared" si="108"/>
        <v>76.805687203791479</v>
      </c>
      <c r="P235" s="52">
        <f t="shared" si="109"/>
        <v>64.435754189944149</v>
      </c>
      <c r="Q235" s="52">
        <f t="shared" si="110"/>
        <v>81.564245810055866</v>
      </c>
      <c r="R235" s="52">
        <f t="shared" si="111"/>
        <v>69.194312796208536</v>
      </c>
      <c r="S235" s="67">
        <f t="shared" si="112"/>
        <v>-4.758558606264387</v>
      </c>
      <c r="T235" s="67">
        <f t="shared" si="113"/>
        <v>-4.758558606264387</v>
      </c>
    </row>
    <row r="236" spans="1:20" ht="15" x14ac:dyDescent="0.25">
      <c r="A236">
        <v>2.37</v>
      </c>
      <c r="B236">
        <v>1.64</v>
      </c>
      <c r="C236" s="45">
        <f t="shared" si="105"/>
        <v>3.1697025831017633E-2</v>
      </c>
      <c r="D236" s="46">
        <f>IF(OR($A236="",$B236=""),"",A236*'MPTO_working_2-way'!$G235)</f>
        <v>2.4451219512195119</v>
      </c>
      <c r="E236" s="48">
        <f>IF(OR($A236="",$B236=""),"",B236*'MPTO_working_2-way'!$G235)</f>
        <v>1.6919831223628687</v>
      </c>
      <c r="F236" s="46">
        <f>IF(OR($A236="",$B236=""),"",'MPTO_working_2-way'!D235)</f>
        <v>2.4624936644703492</v>
      </c>
      <c r="G236" s="48">
        <f>IF(OR($A236="",$B236=""),"",'MPTO_working_2-way'!E235)</f>
        <v>1.6837636458152829</v>
      </c>
      <c r="H236" s="46">
        <f>IF(OR($A236="",$B236=""),"",'OddsRatio_working_2-way'!M235)</f>
        <v>2.4630874888399528</v>
      </c>
      <c r="I236" s="46">
        <f>IF(OR($A236="",$B236=""),"",'OddsRatio_working_2-way'!N235)</f>
        <v>1.6834861261734084</v>
      </c>
      <c r="J236" s="46">
        <f>IF('Log_working_2-way'!$D235="","",A236^('Log_working_2-way'!$D235))</f>
        <v>2.4711156795001918</v>
      </c>
      <c r="K236" s="48">
        <f>IF('Log_working_2-way'!$D235="","",B236^('Log_working_2-way'!$D235))</f>
        <v>1.6797561972418789</v>
      </c>
      <c r="L236" s="65">
        <f t="shared" si="106"/>
        <v>0.40897755610972575</v>
      </c>
      <c r="M236" s="65">
        <f t="shared" si="107"/>
        <v>0.59102244389027447</v>
      </c>
      <c r="N236" s="52">
        <v>147</v>
      </c>
      <c r="O236" s="52">
        <f t="shared" si="108"/>
        <v>84.974683544303801</v>
      </c>
      <c r="P236" s="52">
        <f t="shared" si="109"/>
        <v>57.365853658536572</v>
      </c>
      <c r="Q236" s="52">
        <f t="shared" si="110"/>
        <v>89.634146341463406</v>
      </c>
      <c r="R236" s="52">
        <f t="shared" si="111"/>
        <v>62.025316455696199</v>
      </c>
      <c r="S236" s="67">
        <f t="shared" si="112"/>
        <v>-4.6594627971596054</v>
      </c>
      <c r="T236" s="67">
        <f t="shared" si="113"/>
        <v>-4.6594627971596267</v>
      </c>
    </row>
    <row r="237" spans="1:20" ht="15" x14ac:dyDescent="0.25">
      <c r="A237">
        <v>2.17</v>
      </c>
      <c r="B237">
        <v>1.76</v>
      </c>
      <c r="C237" s="45">
        <f t="shared" si="105"/>
        <v>2.9011311269375728E-2</v>
      </c>
      <c r="D237" s="46">
        <f>IF(OR($A237="",$B237=""),"",A237*'MPTO_working_2-way'!$G236)</f>
        <v>2.2329545454545454</v>
      </c>
      <c r="E237" s="48">
        <f>IF(OR($A237="",$B237=""),"",B237*'MPTO_working_2-way'!$G236)</f>
        <v>1.8110599078341012</v>
      </c>
      <c r="F237" s="46">
        <f>IF(OR($A237="",$B237=""),"",'MPTO_working_2-way'!D236)</f>
        <v>2.2405256365129644</v>
      </c>
      <c r="G237" s="48">
        <f>IF(OR($A237="",$B237=""),"",'MPTO_working_2-way'!E236)</f>
        <v>1.8061099025820484</v>
      </c>
      <c r="H237" s="46">
        <f>IF(OR($A237="",$B237=""),"",'OddsRatio_working_2-way'!M236)</f>
        <v>2.2407552878027661</v>
      </c>
      <c r="I237" s="46">
        <f>IF(OR($A237="",$B237=""),"",'OddsRatio_working_2-way'!N236)</f>
        <v>1.8059606997693183</v>
      </c>
      <c r="J237" s="46">
        <f>IF('Log_working_2-way'!$D236="","",A237^('Log_working_2-way'!$D236))</f>
        <v>2.2442129030289037</v>
      </c>
      <c r="K237" s="48">
        <f>IF('Log_working_2-way'!$D236="","",B237^('Log_working_2-way'!$D236))</f>
        <v>1.8037209689479914</v>
      </c>
      <c r="L237" s="65">
        <f t="shared" si="106"/>
        <v>0.44783715012722647</v>
      </c>
      <c r="M237" s="65">
        <f t="shared" si="107"/>
        <v>0.55216284987277364</v>
      </c>
      <c r="N237" s="52">
        <v>148</v>
      </c>
      <c r="O237" s="52">
        <f t="shared" si="108"/>
        <v>79.797235023041466</v>
      </c>
      <c r="P237" s="52">
        <f t="shared" si="109"/>
        <v>63.909090909090928</v>
      </c>
      <c r="Q237" s="52">
        <f t="shared" si="110"/>
        <v>84.090909090909093</v>
      </c>
      <c r="R237" s="52">
        <f t="shared" si="111"/>
        <v>68.20276497695852</v>
      </c>
      <c r="S237" s="67">
        <f t="shared" si="112"/>
        <v>-4.2936740678676273</v>
      </c>
      <c r="T237" s="67">
        <f t="shared" si="113"/>
        <v>-4.2936740678675918</v>
      </c>
    </row>
    <row r="238" spans="1:20" ht="15" x14ac:dyDescent="0.25">
      <c r="A238">
        <v>2.15</v>
      </c>
      <c r="B238">
        <v>1.7</v>
      </c>
      <c r="C238" s="45">
        <f t="shared" si="105"/>
        <v>5.3351573187414569E-2</v>
      </c>
      <c r="D238" s="46">
        <f>IF(OR($A238="",$B238=""),"",A238*'MPTO_working_2-way'!$G237)</f>
        <v>2.2647058823529411</v>
      </c>
      <c r="E238" s="48">
        <f>IF(OR($A238="",$B238=""),"",B238*'MPTO_working_2-way'!$G237)</f>
        <v>1.7906976744186047</v>
      </c>
      <c r="F238" s="46">
        <f>IF(OR($A238="",$B238=""),"",'MPTO_working_2-way'!D237)</f>
        <v>2.280811232449298</v>
      </c>
      <c r="G238" s="48">
        <f>IF(OR($A238="",$B238=""),"",'MPTO_working_2-way'!E237)</f>
        <v>1.7807551766138856</v>
      </c>
      <c r="H238" s="46">
        <f>IF(OR($A238="",$B238=""),"",'OddsRatio_working_2-way'!M237)</f>
        <v>2.2817398889233114</v>
      </c>
      <c r="I238" s="46">
        <f>IF(OR($A238="",$B238=""),"",'OddsRatio_working_2-way'!N237)</f>
        <v>1.7801894976054942</v>
      </c>
      <c r="J238" s="46">
        <f>IF('Log_working_2-way'!$D237="","",A238^('Log_working_2-way'!$D237))</f>
        <v>2.2893000559740977</v>
      </c>
      <c r="K238" s="48">
        <f>IF('Log_working_2-way'!$D237="","",B238^('Log_working_2-way'!$D237))</f>
        <v>1.7756146409553155</v>
      </c>
      <c r="L238" s="65">
        <f t="shared" si="106"/>
        <v>0.44155844155844159</v>
      </c>
      <c r="M238" s="65">
        <f t="shared" si="107"/>
        <v>0.55844155844155841</v>
      </c>
      <c r="N238" s="52">
        <v>149</v>
      </c>
      <c r="O238" s="52">
        <f t="shared" si="108"/>
        <v>79.697674418604635</v>
      </c>
      <c r="P238" s="52">
        <f t="shared" si="109"/>
        <v>61.35294117647058</v>
      </c>
      <c r="Q238" s="52">
        <f t="shared" si="110"/>
        <v>87.64705882352942</v>
      </c>
      <c r="R238" s="52">
        <f t="shared" si="111"/>
        <v>69.302325581395351</v>
      </c>
      <c r="S238" s="67">
        <f t="shared" si="112"/>
        <v>-7.9493844049247855</v>
      </c>
      <c r="T238" s="67">
        <f t="shared" si="113"/>
        <v>-7.9493844049247713</v>
      </c>
    </row>
    <row r="239" spans="1:20" ht="15" x14ac:dyDescent="0.25">
      <c r="A239">
        <v>1.79</v>
      </c>
      <c r="B239">
        <v>2.1</v>
      </c>
      <c r="C239" s="45">
        <f t="shared" si="105"/>
        <v>3.4849694067571102E-2</v>
      </c>
      <c r="D239" s="46">
        <f>IF(OR($A239="",$B239=""),"",A239*'MPTO_working_2-way'!$G238)</f>
        <v>1.8523809523809522</v>
      </c>
      <c r="E239" s="48">
        <f>IF(OR($A239="",$B239=""),"",B239*'MPTO_working_2-way'!$G238)</f>
        <v>2.1731843575418992</v>
      </c>
      <c r="F239" s="46">
        <f>IF(OR($A239="",$B239=""),"",'MPTO_working_2-way'!D238)</f>
        <v>1.8476284099287292</v>
      </c>
      <c r="G239" s="48">
        <f>IF(OR($A239="",$B239=""),"",'MPTO_working_2-way'!E238)</f>
        <v>2.1797622499275153</v>
      </c>
      <c r="H239" s="46">
        <f>IF(OR($A239="",$B239=""),"",'OddsRatio_working_2-way'!M238)</f>
        <v>1.8474560862851939</v>
      </c>
      <c r="I239" s="46">
        <f>IF(OR($A239="",$B239=""),"",'OddsRatio_working_2-way'!N238)</f>
        <v>2.1800021454603971</v>
      </c>
      <c r="J239" s="46">
        <f>IF('Log_working_2-way'!$D238="","",A239^('Log_working_2-way'!$D238))</f>
        <v>1.8452962428833544</v>
      </c>
      <c r="K239" s="48">
        <f>IF('Log_working_2-way'!$D238="","",B239^('Log_working_2-way'!$D238))</f>
        <v>2.1830172065936067</v>
      </c>
      <c r="L239" s="65">
        <f t="shared" si="106"/>
        <v>0.53984575835475579</v>
      </c>
      <c r="M239" s="65">
        <f t="shared" si="107"/>
        <v>0.46015424164524427</v>
      </c>
      <c r="N239" s="52">
        <v>150</v>
      </c>
      <c r="O239" s="52">
        <f t="shared" si="108"/>
        <v>66.201117318435749</v>
      </c>
      <c r="P239" s="52">
        <f t="shared" si="109"/>
        <v>78.571428571428569</v>
      </c>
      <c r="Q239" s="52">
        <f t="shared" si="110"/>
        <v>71.428571428571431</v>
      </c>
      <c r="R239" s="52">
        <f t="shared" si="111"/>
        <v>83.798882681564237</v>
      </c>
      <c r="S239" s="67">
        <f t="shared" si="112"/>
        <v>-5.2274541101356817</v>
      </c>
      <c r="T239" s="67">
        <f t="shared" si="113"/>
        <v>-5.2274541101356675</v>
      </c>
    </row>
    <row r="240" spans="1:20" ht="15" x14ac:dyDescent="0.25">
      <c r="A240">
        <v>2.8</v>
      </c>
      <c r="B240">
        <v>1.47</v>
      </c>
      <c r="C240" s="45">
        <f t="shared" si="105"/>
        <v>3.7414965986394488E-2</v>
      </c>
      <c r="D240" s="46">
        <f>IF(OR($A240="",$B240=""),"",A240*'MPTO_working_2-way'!$G239)</f>
        <v>2.9047619047619042</v>
      </c>
      <c r="E240" s="48">
        <f>IF(OR($A240="",$B240=""),"",B240*'MPTO_working_2-way'!$G239)</f>
        <v>1.5249999999999999</v>
      </c>
      <c r="F240" s="46">
        <f>IF(OR($A240="",$B240=""),"",'MPTO_working_2-way'!D239)</f>
        <v>2.9547738693467331</v>
      </c>
      <c r="G240" s="48">
        <f>IF(OR($A240="",$B240=""),"",'MPTO_working_2-way'!E239)</f>
        <v>1.511568123393316</v>
      </c>
      <c r="H240" s="46">
        <f>IF(OR($A240="",$B240=""),"",'OddsRatio_working_2-way'!M239)</f>
        <v>2.9569842191603266</v>
      </c>
      <c r="I240" s="46">
        <f>IF(OR($A240="",$B240=""),"",'OddsRatio_working_2-way'!N239)</f>
        <v>1.5109903238918627</v>
      </c>
      <c r="J240" s="46">
        <f>IF('Log_working_2-way'!$D239="","",A240^('Log_working_2-way'!$D239))</f>
        <v>2.9808517071870684</v>
      </c>
      <c r="K240" s="48">
        <f>IF('Log_working_2-way'!$D239="","",B240^('Log_working_2-way'!$D239))</f>
        <v>1.5048333483880685</v>
      </c>
      <c r="L240" s="65">
        <f t="shared" si="106"/>
        <v>0.34426229508196726</v>
      </c>
      <c r="M240" s="65">
        <f t="shared" si="107"/>
        <v>0.65573770491803285</v>
      </c>
      <c r="N240" s="52">
        <v>151</v>
      </c>
      <c r="O240" s="52">
        <f t="shared" si="108"/>
        <v>97.071428571428555</v>
      </c>
      <c r="P240" s="52">
        <f t="shared" si="109"/>
        <v>48.278911564625851</v>
      </c>
      <c r="Q240" s="52">
        <f t="shared" si="110"/>
        <v>102.72108843537414</v>
      </c>
      <c r="R240" s="52">
        <f t="shared" si="111"/>
        <v>53.928571428571431</v>
      </c>
      <c r="S240" s="67">
        <f t="shared" si="112"/>
        <v>-5.6496598639455868</v>
      </c>
      <c r="T240" s="67">
        <f t="shared" si="113"/>
        <v>-5.6496598639455797</v>
      </c>
    </row>
    <row r="241" spans="1:20" ht="15" x14ac:dyDescent="0.25">
      <c r="A241">
        <v>2.66</v>
      </c>
      <c r="B241">
        <v>1.51</v>
      </c>
      <c r="C241" s="45">
        <f t="shared" si="105"/>
        <v>3.8191505253199143E-2</v>
      </c>
      <c r="D241" s="46">
        <f>IF(OR($A241="",$B241=""),"",A241*'MPTO_working_2-way'!$G240)</f>
        <v>2.76158940397351</v>
      </c>
      <c r="E241" s="48">
        <f>IF(OR($A241="",$B241=""),"",B241*'MPTO_working_2-way'!$G240)</f>
        <v>1.5676691729323307</v>
      </c>
      <c r="F241" s="46">
        <f>IF(OR($A241="",$B241=""),"",'MPTO_working_2-way'!D240)</f>
        <v>2.802344240563734</v>
      </c>
      <c r="G241" s="48">
        <f>IF(OR($A241="",$B241=""),"",'MPTO_working_2-way'!E240)</f>
        <v>1.5548329655866526</v>
      </c>
      <c r="H241" s="46">
        <f>IF(OR($A241="",$B241=""),"",'OddsRatio_working_2-way'!M240)</f>
        <v>2.8041346847683837</v>
      </c>
      <c r="I241" s="46">
        <f>IF(OR($A241="",$B241=""),"",'OddsRatio_working_2-way'!N240)</f>
        <v>1.5542823429107684</v>
      </c>
      <c r="J241" s="46">
        <f>IF('Log_working_2-way'!$D240="","",A241^('Log_working_2-way'!$D240))</f>
        <v>2.8234489092067649</v>
      </c>
      <c r="K241" s="48">
        <f>IF('Log_working_2-way'!$D240="","",B241^('Log_working_2-way'!$D240))</f>
        <v>1.5484113072488479</v>
      </c>
      <c r="L241" s="65">
        <f t="shared" si="106"/>
        <v>0.36211031175059949</v>
      </c>
      <c r="M241" s="65">
        <f t="shared" si="107"/>
        <v>0.63788968824940051</v>
      </c>
      <c r="N241" s="52">
        <v>152</v>
      </c>
      <c r="O241" s="52">
        <f t="shared" si="108"/>
        <v>94.857142857142875</v>
      </c>
      <c r="P241" s="52">
        <f t="shared" si="109"/>
        <v>51.337748344370873</v>
      </c>
      <c r="Q241" s="52">
        <f t="shared" si="110"/>
        <v>100.66225165562915</v>
      </c>
      <c r="R241" s="52">
        <f t="shared" si="111"/>
        <v>57.142857142857139</v>
      </c>
      <c r="S241" s="67">
        <f t="shared" si="112"/>
        <v>-5.8051087984862733</v>
      </c>
      <c r="T241" s="67">
        <f t="shared" si="113"/>
        <v>-5.8051087984862662</v>
      </c>
    </row>
    <row r="242" spans="1:20" ht="15" x14ac:dyDescent="0.25">
      <c r="A242">
        <v>2.5499999999999998</v>
      </c>
      <c r="B242">
        <v>1.55</v>
      </c>
      <c r="C242" s="45">
        <f t="shared" si="105"/>
        <v>3.7318153067678717E-2</v>
      </c>
      <c r="D242" s="46">
        <f>IF(OR($A242="",$B242=""),"",A242*'MPTO_working_2-way'!$G241)</f>
        <v>2.6451612903225805</v>
      </c>
      <c r="E242" s="48">
        <f>IF(OR($A242="",$B242=""),"",B242*'MPTO_working_2-way'!$G241)</f>
        <v>1.607843137254902</v>
      </c>
      <c r="F242" s="46">
        <f>IF(OR($A242="",$B242=""),"",'MPTO_working_2-way'!D241)</f>
        <v>2.6773920406435225</v>
      </c>
      <c r="G242" s="48">
        <f>IF(OR($A242="",$B242=""),"",'MPTO_working_2-way'!E241)</f>
        <v>1.596163553760727</v>
      </c>
      <c r="H242" s="46">
        <f>IF(OR($A242="",$B242=""),"",'OddsRatio_working_2-way'!M241)</f>
        <v>2.6787441193290351</v>
      </c>
      <c r="I242" s="46">
        <f>IF(OR($A242="",$B242=""),"",'OddsRatio_working_2-way'!N241)</f>
        <v>1.5956833971812705</v>
      </c>
      <c r="J242" s="46">
        <f>IF('Log_working_2-way'!$D241="","",A242^('Log_working_2-way'!$D241))</f>
        <v>2.693900720344212</v>
      </c>
      <c r="K242" s="48">
        <f>IF('Log_working_2-way'!$D241="","",B242^('Log_working_2-way'!$D241))</f>
        <v>1.5903533707669273</v>
      </c>
      <c r="L242" s="65">
        <f t="shared" si="106"/>
        <v>0.37804878048780488</v>
      </c>
      <c r="M242" s="65">
        <f t="shared" si="107"/>
        <v>0.62195121951219512</v>
      </c>
      <c r="N242" s="52">
        <v>153</v>
      </c>
      <c r="O242" s="52">
        <f t="shared" si="108"/>
        <v>93</v>
      </c>
      <c r="P242" s="52">
        <f t="shared" si="109"/>
        <v>54.29032258064516</v>
      </c>
      <c r="Q242" s="52">
        <f t="shared" si="110"/>
        <v>98.709677419354833</v>
      </c>
      <c r="R242" s="52">
        <f t="shared" si="111"/>
        <v>60.000000000000007</v>
      </c>
      <c r="S242" s="67">
        <f t="shared" si="112"/>
        <v>-5.7096774193548328</v>
      </c>
      <c r="T242" s="67">
        <f t="shared" si="113"/>
        <v>-5.709677419354847</v>
      </c>
    </row>
    <row r="243" spans="1:20" ht="15" x14ac:dyDescent="0.25">
      <c r="A243">
        <v>2.73</v>
      </c>
      <c r="B243">
        <v>1.49</v>
      </c>
      <c r="C243" s="45">
        <f t="shared" si="105"/>
        <v>3.7441305897681687E-2</v>
      </c>
      <c r="D243" s="46">
        <f>IF(OR($A243="",$B243=""),"",A243*'MPTO_working_2-way'!$G242)</f>
        <v>2.8322147651006708</v>
      </c>
      <c r="E243" s="48">
        <f>IF(OR($A243="",$B243=""),"",B243*'MPTO_working_2-way'!$G242)</f>
        <v>1.5457875457875456</v>
      </c>
      <c r="F243" s="46">
        <f>IF(OR($A243="",$B243=""),"",'MPTO_working_2-way'!D242)</f>
        <v>2.8770378753050179</v>
      </c>
      <c r="G243" s="48">
        <f>IF(OR($A243="",$B243=""),"",'MPTO_working_2-way'!E242)</f>
        <v>1.5327543003560864</v>
      </c>
      <c r="H243" s="46">
        <f>IF(OR($A243="",$B243=""),"",'OddsRatio_working_2-way'!M242)</f>
        <v>2.8789923482808439</v>
      </c>
      <c r="I243" s="46">
        <f>IF(OR($A243="",$B243=""),"",'OddsRatio_working_2-way'!N242)</f>
        <v>1.5322001448887936</v>
      </c>
      <c r="J243" s="46">
        <f>IF('Log_working_2-way'!$D242="","",A243^('Log_working_2-way'!$D242))</f>
        <v>2.9002958559251169</v>
      </c>
      <c r="K243" s="48">
        <f>IF('Log_working_2-way'!$D242="","",B243^('Log_working_2-way'!$D242))</f>
        <v>1.5262338476830128</v>
      </c>
      <c r="L243" s="65">
        <f t="shared" si="106"/>
        <v>0.35308056872037918</v>
      </c>
      <c r="M243" s="65">
        <f t="shared" si="107"/>
        <v>0.64691943127962093</v>
      </c>
      <c r="N243" s="52">
        <v>154</v>
      </c>
      <c r="O243" s="52">
        <f t="shared" si="108"/>
        <v>97.589743589743591</v>
      </c>
      <c r="P243" s="52">
        <f t="shared" si="109"/>
        <v>50.644295302013433</v>
      </c>
      <c r="Q243" s="52">
        <f t="shared" si="110"/>
        <v>103.35570469798658</v>
      </c>
      <c r="R243" s="52">
        <f t="shared" si="111"/>
        <v>56.410256410256409</v>
      </c>
      <c r="S243" s="67">
        <f t="shared" si="112"/>
        <v>-5.7659611082429905</v>
      </c>
      <c r="T243" s="67">
        <f t="shared" si="113"/>
        <v>-5.7659611082429763</v>
      </c>
    </row>
    <row r="244" spans="1:20" ht="15" x14ac:dyDescent="0.25">
      <c r="A244">
        <v>2.8</v>
      </c>
      <c r="B244">
        <v>1.47</v>
      </c>
      <c r="C244" s="45">
        <f t="shared" si="105"/>
        <v>3.7414965986394488E-2</v>
      </c>
      <c r="D244" s="46">
        <f>IF(OR($A244="",$B244=""),"",A244*'MPTO_working_2-way'!$G243)</f>
        <v>2.9047619047619042</v>
      </c>
      <c r="E244" s="48">
        <f>IF(OR($A244="",$B244=""),"",B244*'MPTO_working_2-way'!$G243)</f>
        <v>1.5249999999999999</v>
      </c>
      <c r="F244" s="46">
        <f>IF(OR($A244="",$B244=""),"",'MPTO_working_2-way'!D243)</f>
        <v>2.9547738693467331</v>
      </c>
      <c r="G244" s="48">
        <f>IF(OR($A244="",$B244=""),"",'MPTO_working_2-way'!E243)</f>
        <v>1.511568123393316</v>
      </c>
      <c r="H244" s="46">
        <f>IF(OR($A244="",$B244=""),"",'OddsRatio_working_2-way'!M243)</f>
        <v>2.9569842191603266</v>
      </c>
      <c r="I244" s="46">
        <f>IF(OR($A244="",$B244=""),"",'OddsRatio_working_2-way'!N243)</f>
        <v>1.5109903238918627</v>
      </c>
      <c r="J244" s="46">
        <f>IF('Log_working_2-way'!$D243="","",A244^('Log_working_2-way'!$D243))</f>
        <v>2.9808517071870684</v>
      </c>
      <c r="K244" s="48">
        <f>IF('Log_working_2-way'!$D243="","",B244^('Log_working_2-way'!$D243))</f>
        <v>1.5048333483880685</v>
      </c>
      <c r="L244" s="65">
        <f t="shared" si="106"/>
        <v>0.34426229508196726</v>
      </c>
      <c r="M244" s="65">
        <f t="shared" si="107"/>
        <v>0.65573770491803285</v>
      </c>
      <c r="N244" s="52">
        <v>155</v>
      </c>
      <c r="O244" s="52">
        <f t="shared" si="108"/>
        <v>99.642857142857139</v>
      </c>
      <c r="P244" s="52">
        <f t="shared" si="109"/>
        <v>49.557823129251695</v>
      </c>
      <c r="Q244" s="52">
        <f t="shared" si="110"/>
        <v>105.4421768707483</v>
      </c>
      <c r="R244" s="52">
        <f t="shared" si="111"/>
        <v>55.357142857142861</v>
      </c>
      <c r="S244" s="67">
        <f t="shared" si="112"/>
        <v>-5.7993197278911595</v>
      </c>
      <c r="T244" s="67">
        <f t="shared" si="113"/>
        <v>-5.7993197278911666</v>
      </c>
    </row>
    <row r="245" spans="1:20" ht="15" x14ac:dyDescent="0.25">
      <c r="A245">
        <v>2.93</v>
      </c>
      <c r="B245">
        <v>1.43</v>
      </c>
      <c r="C245" s="45">
        <f t="shared" si="105"/>
        <v>4.0597627628344402E-2</v>
      </c>
      <c r="D245" s="46">
        <f>IF(OR($A245="",$B245=""),"",A245*'MPTO_working_2-way'!$G244)</f>
        <v>3.0489510489510492</v>
      </c>
      <c r="E245" s="48">
        <f>IF(OR($A245="",$B245=""),"",B245*'MPTO_working_2-way'!$G244)</f>
        <v>1.4880546075085324</v>
      </c>
      <c r="F245" s="46">
        <f>IF(OR($A245="",$B245=""),"",'MPTO_working_2-way'!D244)</f>
        <v>3.1152830960258751</v>
      </c>
      <c r="G245" s="48">
        <f>IF(OR($A245="",$B245=""),"",'MPTO_working_2-way'!E244)</f>
        <v>1.4727499604562471</v>
      </c>
      <c r="H245" s="46">
        <f>IF(OR($A245="",$B245=""),"",'OddsRatio_working_2-way'!M244)</f>
        <v>3.1185778468168821</v>
      </c>
      <c r="I245" s="46">
        <f>IF(OR($A245="",$B245=""),"",'OddsRatio_working_2-way'!N244)</f>
        <v>1.4720147534358856</v>
      </c>
      <c r="J245" s="46">
        <f>IF('Log_working_2-way'!$D244="","",A245^('Log_working_2-way'!$D244))</f>
        <v>3.150676271791061</v>
      </c>
      <c r="K245" s="48">
        <f>IF('Log_working_2-way'!$D244="","",B245^('Log_working_2-way'!$D244))</f>
        <v>1.4649700250636637</v>
      </c>
      <c r="L245" s="65">
        <f t="shared" si="106"/>
        <v>0.32798165137614677</v>
      </c>
      <c r="M245" s="65">
        <f t="shared" si="107"/>
        <v>0.67201834862385323</v>
      </c>
      <c r="N245" s="52">
        <v>156</v>
      </c>
      <c r="O245" s="52">
        <f t="shared" si="108"/>
        <v>102.75767918088738</v>
      </c>
      <c r="P245" s="52">
        <f t="shared" si="109"/>
        <v>46.909090909090907</v>
      </c>
      <c r="Q245" s="52">
        <f t="shared" si="110"/>
        <v>109.09090909090911</v>
      </c>
      <c r="R245" s="52">
        <f t="shared" si="111"/>
        <v>53.242320819112621</v>
      </c>
      <c r="S245" s="67">
        <f t="shared" si="112"/>
        <v>-6.3332299100217284</v>
      </c>
      <c r="T245" s="67">
        <f t="shared" si="113"/>
        <v>-6.3332299100217142</v>
      </c>
    </row>
    <row r="246" spans="1:20" ht="15" x14ac:dyDescent="0.25">
      <c r="A246">
        <v>2.7</v>
      </c>
      <c r="B246">
        <v>1.47</v>
      </c>
      <c r="C246" s="45">
        <f t="shared" si="105"/>
        <v>5.0642479213907743E-2</v>
      </c>
      <c r="D246" s="46">
        <f>IF(OR($A246="",$B246=""),"",A246*'MPTO_working_2-way'!$G245)</f>
        <v>2.8367346938775513</v>
      </c>
      <c r="E246" s="48">
        <f>IF(OR($A246="",$B246=""),"",B246*'MPTO_working_2-way'!$G245)</f>
        <v>1.5444444444444443</v>
      </c>
      <c r="F246" s="46">
        <f>IF(OR($A246="",$B246=""),"",'MPTO_working_2-way'!D245)</f>
        <v>2.8981380065717417</v>
      </c>
      <c r="G246" s="48">
        <f>IF(OR($A246="",$B246=""),"",'MPTO_working_2-way'!E245)</f>
        <v>1.5268320830929023</v>
      </c>
      <c r="H246" s="46">
        <f>IF(OR($A246="",$B246=""),"",'OddsRatio_working_2-way'!M245)</f>
        <v>2.9018468068158763</v>
      </c>
      <c r="I246" s="46">
        <f>IF(OR($A246="",$B246=""),"",'OddsRatio_working_2-way'!N245)</f>
        <v>1.5258047054138011</v>
      </c>
      <c r="J246" s="46">
        <f>IF('Log_working_2-way'!$D245="","",A246^('Log_working_2-way'!$D245))</f>
        <v>2.9316520731097335</v>
      </c>
      <c r="K246" s="48">
        <f>IF('Log_working_2-way'!$D245="","",B246^('Log_working_2-way'!$D245))</f>
        <v>1.5176915728851679</v>
      </c>
      <c r="L246" s="65">
        <f t="shared" si="106"/>
        <v>0.35251798561151076</v>
      </c>
      <c r="M246" s="65">
        <f t="shared" si="107"/>
        <v>0.64748201438848929</v>
      </c>
      <c r="N246" s="52">
        <v>157</v>
      </c>
      <c r="O246" s="52">
        <f t="shared" si="108"/>
        <v>98.851851851851862</v>
      </c>
      <c r="P246" s="52">
        <f t="shared" si="109"/>
        <v>50.197278911564617</v>
      </c>
      <c r="Q246" s="52">
        <f t="shared" si="110"/>
        <v>106.80272108843538</v>
      </c>
      <c r="R246" s="52">
        <f t="shared" si="111"/>
        <v>58.148148148148145</v>
      </c>
      <c r="S246" s="67">
        <f t="shared" si="112"/>
        <v>-7.9508692365835145</v>
      </c>
      <c r="T246" s="67">
        <f t="shared" si="113"/>
        <v>-7.9508692365835287</v>
      </c>
    </row>
    <row r="247" spans="1:20" ht="15" x14ac:dyDescent="0.25">
      <c r="A247">
        <v>2.5099999999999998</v>
      </c>
      <c r="B247">
        <v>1.56</v>
      </c>
      <c r="C247" s="45">
        <f t="shared" si="105"/>
        <v>3.9432015527633091E-2</v>
      </c>
      <c r="D247" s="46">
        <f>IF(OR($A247="",$B247=""),"",A247*'MPTO_working_2-way'!$G246)</f>
        <v>2.608974358974359</v>
      </c>
      <c r="E247" s="48">
        <f>IF(OR($A247="",$B247=""),"",B247*'MPTO_working_2-way'!$G246)</f>
        <v>1.6215139442231077</v>
      </c>
      <c r="F247" s="46">
        <f>IF(OR($A247="",$B247=""),"",'MPTO_working_2-way'!D246)</f>
        <v>2.6406797949824656</v>
      </c>
      <c r="G247" s="48">
        <f>IF(OR($A247="",$B247=""),"",'MPTO_working_2-way'!E246)</f>
        <v>1.6095034528115753</v>
      </c>
      <c r="H247" s="46">
        <f>IF(OR($A247="",$B247=""),"",'OddsRatio_working_2-way'!M246)</f>
        <v>2.6420805617960932</v>
      </c>
      <c r="I247" s="46">
        <f>IF(OR($A247="",$B247=""),"",'OddsRatio_working_2-way'!N246)</f>
        <v>1.6089835196064983</v>
      </c>
      <c r="J247" s="46">
        <f>IF('Log_working_2-way'!$D246="","",A247^('Log_working_2-way'!$D246))</f>
        <v>2.6570036663424066</v>
      </c>
      <c r="K247" s="48">
        <f>IF('Log_working_2-way'!$D246="","",B247^('Log_working_2-way'!$D246))</f>
        <v>1.603498966424723</v>
      </c>
      <c r="L247" s="65">
        <f t="shared" si="106"/>
        <v>0.3832923832923833</v>
      </c>
      <c r="M247" s="65">
        <f t="shared" si="107"/>
        <v>0.61670761670761665</v>
      </c>
      <c r="N247" s="52">
        <v>158</v>
      </c>
      <c r="O247" s="52">
        <f t="shared" si="108"/>
        <v>95.051792828685265</v>
      </c>
      <c r="P247" s="52">
        <f t="shared" si="109"/>
        <v>56.717948717948723</v>
      </c>
      <c r="Q247" s="52">
        <f t="shared" si="110"/>
        <v>101.28205128205127</v>
      </c>
      <c r="R247" s="52">
        <f t="shared" si="111"/>
        <v>62.948207171314749</v>
      </c>
      <c r="S247" s="67">
        <f t="shared" si="112"/>
        <v>-6.2302584533660053</v>
      </c>
      <c r="T247" s="67">
        <f t="shared" si="113"/>
        <v>-6.2302584533660266</v>
      </c>
    </row>
    <row r="248" spans="1:20" ht="15" x14ac:dyDescent="0.25">
      <c r="A248"/>
      <c r="B248"/>
      <c r="C248" s="20"/>
      <c r="D248" s="17"/>
      <c r="E248" s="22"/>
      <c r="F248" s="17"/>
      <c r="G248" s="22"/>
      <c r="H248" s="17"/>
      <c r="I248" s="17"/>
      <c r="J248" s="17"/>
      <c r="K248" s="22"/>
      <c r="L248" s="33"/>
      <c r="M248" s="33"/>
      <c r="S248" s="39"/>
      <c r="T248" s="39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 s="44"/>
      <c r="B315" s="44"/>
      <c r="C315" s="45"/>
      <c r="D315" s="46"/>
      <c r="E315" s="48"/>
      <c r="F315" s="46"/>
      <c r="G315" s="48"/>
      <c r="H315" s="46"/>
      <c r="I315" s="46"/>
      <c r="J315" s="46"/>
      <c r="K315" s="48"/>
      <c r="L315" s="65"/>
      <c r="M315" s="65"/>
      <c r="S315" s="67"/>
      <c r="T315" s="6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x14ac:dyDescent="0.2">
      <c r="C352" s="20" t="str">
        <f t="shared" ref="C352:C386" si="114">IF(OR($A352="",$B352=""),"",(1/A352)+(1/B352)-1)</f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14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14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14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14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14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14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14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14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14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14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14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14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14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14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14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14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14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14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14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14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14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14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14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14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14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14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14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14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14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14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14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14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14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14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115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115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115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115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115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115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115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115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115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115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115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115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115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115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115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115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115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115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115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115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115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115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115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115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115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115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115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115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115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115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15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15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15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15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15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15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15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15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15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15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15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15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15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15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15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15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15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15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15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15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15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15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15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15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15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15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15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15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15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15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15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15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15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15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16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16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16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16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16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16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16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16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16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16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16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16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16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16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16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16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16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16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16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16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16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16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16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16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16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16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16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16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16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16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16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16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16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16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16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16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16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16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16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16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16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16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16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16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16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16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16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16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16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16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16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16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16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16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16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16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16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16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16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16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16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16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16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16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17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17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17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17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17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17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17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17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17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17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17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17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17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17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17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17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17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17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17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17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17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17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17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17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17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17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17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17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17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17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17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17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17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17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17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17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17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17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17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17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17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17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17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17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17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17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17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17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17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17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17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17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17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17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17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17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17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17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17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17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17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17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17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17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18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18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18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18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18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18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18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18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18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18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18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18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18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18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18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18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18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18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18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18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18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18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18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18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18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18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18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18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18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18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18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18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18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18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18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18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18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18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18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18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18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18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18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18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18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18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18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18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18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18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18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18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18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18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18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18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18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18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18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18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18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18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18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18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19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19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19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19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19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19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19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19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19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19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19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19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19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19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1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1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1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1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1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1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1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1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1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1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1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1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1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1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1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1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1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1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1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1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1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1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1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1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1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1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1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1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1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1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1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1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1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1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1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1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1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1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1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1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1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1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1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1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1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1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1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1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1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1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2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2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2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2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2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2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2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2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2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2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2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2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2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2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2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2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2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2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2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2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2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2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2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2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2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2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2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2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2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2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2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2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2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2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2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2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2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2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2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2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2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2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2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2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2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2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2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2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2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2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2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2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2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2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2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2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2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2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2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2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2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2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2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2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2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2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2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2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2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2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2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2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2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2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2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2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2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2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2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2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2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2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2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2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2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2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2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2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2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2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2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2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2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2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2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2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2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2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2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2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2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2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2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2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2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2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2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2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2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2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2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2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2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2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2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2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2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2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2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2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2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2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2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2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2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2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2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2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2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2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2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2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2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2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2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2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2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2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2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2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2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2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2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2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2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2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2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2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2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2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2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2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2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2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2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2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2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2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2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2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2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2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2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2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2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2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2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2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2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2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2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2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2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2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2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2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2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2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2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2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2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2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2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2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2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2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2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2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2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2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2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2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2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2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2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2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2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2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2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2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2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2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2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2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2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2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2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2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2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2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2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2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2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2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2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2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2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2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2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2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2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2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2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2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2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2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2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2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2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2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2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2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410" activePane="bottomLeft" state="frozen"/>
      <selection pane="bottomLeft" activeCell="AD424" sqref="AD42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85" t="s">
        <v>9</v>
      </c>
      <c r="B1" s="85"/>
      <c r="C1" s="86"/>
      <c r="D1" s="18"/>
      <c r="E1" s="87" t="s">
        <v>25</v>
      </c>
      <c r="F1" s="85"/>
      <c r="G1" s="86"/>
      <c r="H1" s="87" t="s">
        <v>23</v>
      </c>
      <c r="I1" s="85"/>
      <c r="J1" s="86"/>
      <c r="K1" s="87" t="s">
        <v>11</v>
      </c>
      <c r="L1" s="85"/>
      <c r="M1" s="86"/>
      <c r="N1" s="87" t="s">
        <v>181</v>
      </c>
      <c r="O1" s="85"/>
      <c r="P1" s="85"/>
      <c r="Q1" s="13" t="s">
        <v>32</v>
      </c>
      <c r="R1" s="13" t="s">
        <v>33</v>
      </c>
      <c r="S1" s="34" t="s">
        <v>180</v>
      </c>
      <c r="T1" s="13" t="s">
        <v>214</v>
      </c>
      <c r="U1" s="13" t="s">
        <v>205</v>
      </c>
      <c r="V1" s="13" t="s">
        <v>206</v>
      </c>
      <c r="W1" s="13" t="s">
        <v>207</v>
      </c>
      <c r="X1" s="13" t="s">
        <v>208</v>
      </c>
      <c r="Y1" s="13" t="s">
        <v>209</v>
      </c>
      <c r="Z1" s="13" t="s">
        <v>210</v>
      </c>
      <c r="AA1" s="13" t="s">
        <v>211</v>
      </c>
      <c r="AB1" s="13" t="s">
        <v>212</v>
      </c>
      <c r="AC1" s="13" t="s">
        <v>213</v>
      </c>
      <c r="AD1" s="41" t="s">
        <v>429</v>
      </c>
      <c r="AE1" s="41" t="s">
        <v>430</v>
      </c>
      <c r="AF1" s="13" t="s">
        <v>427</v>
      </c>
      <c r="AG1" s="13" t="s">
        <v>428</v>
      </c>
      <c r="AH1" s="41" t="s">
        <v>391</v>
      </c>
      <c r="AI1" s="41" t="s">
        <v>431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3" customFormat="1" ht="15" x14ac:dyDescent="0.25">
      <c r="A186" s="56">
        <v>3.01</v>
      </c>
      <c r="B186" s="56">
        <v>3.23</v>
      </c>
      <c r="C186" s="56">
        <v>2.59</v>
      </c>
      <c r="D186" s="57">
        <f t="shared" si="17"/>
        <v>2.7923822941462895E-2</v>
      </c>
      <c r="E186" s="58">
        <f>IF(OR($A186="",$B186="",$C186=""),"",A186*'MPTO_working_3-way'!$I185)</f>
        <v>3.0940507070538033</v>
      </c>
      <c r="F186" s="59">
        <f>IF(OR($A186="",$B186="",$C186=""),"",B186*'MPTO_working_3-way'!$I185)</f>
        <v>3.3201939481009251</v>
      </c>
      <c r="G186" s="60">
        <f>IF(OR($A186="",$B186="",$C186=""),"",C186*'MPTO_working_3-way'!$I185)</f>
        <v>2.6623227014183888</v>
      </c>
      <c r="H186" s="58">
        <f>IF(OR($A186="",$B186="",$C186=""),"",'MPTO_working_3-way'!E185)</f>
        <v>3.0967616692937519</v>
      </c>
      <c r="I186" s="59">
        <f>IF(OR($A186="",$B186="",$C186=""),"",'MPTO_working_3-way'!F185)</f>
        <v>3.3301188557484283</v>
      </c>
      <c r="J186" s="60">
        <f>IF(OR($A186="",$B186="",$C186=""),"",'MPTO_working_3-way'!G185)</f>
        <v>2.6539810257655025</v>
      </c>
      <c r="K186" s="58">
        <f>IF(OR($A186="",$B186="",$C186=""),"",'OddsRatio_working_3-way'!H185)</f>
        <v>3.0957803455834147</v>
      </c>
      <c r="L186" s="59">
        <f>IF(OR($A186="",$B186="",$C186=""),"",'OddsRatio_working_3-way'!I185)</f>
        <v>3.3251692391298584</v>
      </c>
      <c r="M186" s="60">
        <f>IF(OR($A186="",$B186="",$C186=""),"",'OddsRatio_working_3-way'!J185)</f>
        <v>2.657856094267478</v>
      </c>
      <c r="N186" s="61">
        <f t="shared" ref="N186:N196" si="39">(1/E186)* 100</f>
        <v>32.320090867295889</v>
      </c>
      <c r="O186" s="62">
        <f t="shared" ref="O186:O196" si="40">(1/F186)* 100</f>
        <v>30.118722449089972</v>
      </c>
      <c r="P186" s="62">
        <f t="shared" ref="P186:P196" si="41">(1/G186)* 100</f>
        <v>37.561186683614132</v>
      </c>
      <c r="Q186" s="56" t="s">
        <v>285</v>
      </c>
      <c r="R186" s="56" t="s">
        <v>80</v>
      </c>
      <c r="S186" s="56" t="s">
        <v>463</v>
      </c>
      <c r="T186" s="63">
        <v>100</v>
      </c>
      <c r="U186" s="63">
        <f t="shared" si="30"/>
        <v>66.777408637873762</v>
      </c>
      <c r="V186" s="63">
        <f t="shared" si="31"/>
        <v>69.040247678018574</v>
      </c>
      <c r="W186" s="63">
        <f t="shared" si="32"/>
        <v>61.389961389961393</v>
      </c>
      <c r="X186" s="63">
        <f t="shared" si="33"/>
        <v>69.569790932020041</v>
      </c>
      <c r="Y186" s="63">
        <f t="shared" si="34"/>
        <v>71.832629972164867</v>
      </c>
      <c r="Z186" s="63">
        <f t="shared" si="35"/>
        <v>64.182343684107664</v>
      </c>
      <c r="AA186" s="63">
        <f t="shared" si="36"/>
        <v>-2.7923822941462788</v>
      </c>
      <c r="AB186" s="63">
        <f t="shared" si="37"/>
        <v>-2.792382294146293</v>
      </c>
      <c r="AC186" s="63">
        <f t="shared" si="38"/>
        <v>-2.7923822941462717</v>
      </c>
      <c r="AD186" s="64"/>
      <c r="AE186" s="64"/>
      <c r="AF186" s="56">
        <v>2.21</v>
      </c>
      <c r="AG186" s="56">
        <v>1.72</v>
      </c>
      <c r="AH186" s="64"/>
      <c r="AI186" s="64"/>
    </row>
    <row r="187" spans="1:35" ht="15" x14ac:dyDescent="0.25">
      <c r="A187">
        <v>2.44</v>
      </c>
      <c r="B187">
        <v>3.48</v>
      </c>
      <c r="C187">
        <v>3.03</v>
      </c>
      <c r="D187" s="45">
        <f t="shared" si="17"/>
        <v>2.7225390713180975E-2</v>
      </c>
      <c r="E187" s="46">
        <f>IF(OR($A187="",$B187="",$C187=""),"",A187*'MPTO_working_3-way'!$I186)</f>
        <v>2.5064299533401617</v>
      </c>
      <c r="F187" s="47">
        <f>IF(OR($A187="",$B187="",$C187=""),"",B187*'MPTO_working_3-way'!$I186)</f>
        <v>3.57474435968187</v>
      </c>
      <c r="G187" s="48">
        <f>IF(OR($A187="",$B187="",$C187=""),"",C187*'MPTO_working_3-way'!$I186)</f>
        <v>3.1124929338609379</v>
      </c>
      <c r="H187" s="46">
        <f>IF(OR($A187="",$B187="",$C187=""),"",'MPTO_working_3-way'!E186)</f>
        <v>2.4952531841994192</v>
      </c>
      <c r="I187" s="47">
        <f>IF(OR($A187="",$B187="",$C187=""),"",'MPTO_working_3-way'!F186)</f>
        <v>3.5934875592761273</v>
      </c>
      <c r="J187" s="48">
        <f>IF(OR($A187="",$B187="",$C187=""),"",'MPTO_working_3-way'!G186)</f>
        <v>3.1156736878205487</v>
      </c>
      <c r="K187" s="46">
        <f>IF(OR($A187="",$B187="",$C187=""),"",'OddsRatio_working_3-way'!H186)</f>
        <v>2.5003186289484622</v>
      </c>
      <c r="L187" s="47">
        <f>IF(OR($A187="",$B187="",$C187=""),"",'OddsRatio_working_3-way'!I186)</f>
        <v>3.5838820831890188</v>
      </c>
      <c r="M187" s="48">
        <f>IF(OR($A187="",$B187="",$C187=""),"",'OddsRatio_working_3-way'!J186)</f>
        <v>3.1150325116426245</v>
      </c>
      <c r="N187" s="49">
        <f t="shared" si="39"/>
        <v>39.897384671267702</v>
      </c>
      <c r="O187" s="50">
        <f t="shared" si="40"/>
        <v>27.974028332727929</v>
      </c>
      <c r="P187" s="50">
        <f t="shared" si="41"/>
        <v>32.128586996004366</v>
      </c>
      <c r="Q187" t="s">
        <v>314</v>
      </c>
      <c r="R187" t="s">
        <v>309</v>
      </c>
      <c r="S187" t="s">
        <v>463</v>
      </c>
      <c r="T187" s="52">
        <v>100</v>
      </c>
      <c r="U187" s="52">
        <f t="shared" ref="U187:U196" si="42">(1/A187)*((T187*A187)-T187)</f>
        <v>59.016393442622956</v>
      </c>
      <c r="V187" s="52">
        <f t="shared" ref="V187:V196" si="43">(1/B187)*((T187*B187)-T187)</f>
        <v>71.264367816091948</v>
      </c>
      <c r="W187" s="52">
        <f t="shared" ref="W187:W196" si="44">(1/C187)*((T187*C187)-T187)</f>
        <v>66.996699669967001</v>
      </c>
      <c r="X187" s="52">
        <f t="shared" ref="X187:X196" si="45">((1/B187)+(1/C187))*T187</f>
        <v>61.738932513941045</v>
      </c>
      <c r="Y187" s="52">
        <f t="shared" ref="Y187:Y196" si="46">((1/A187)+(1/C187))*T187</f>
        <v>73.986906887410058</v>
      </c>
      <c r="Z187" s="52">
        <f t="shared" ref="Z187:Z196" si="47">((1/A187)+(1/B187))*T187</f>
        <v>69.719238741285096</v>
      </c>
      <c r="AA187" s="52">
        <f t="shared" ref="AA187:AA196" si="48">U187-X187</f>
        <v>-2.7225390713180886</v>
      </c>
      <c r="AB187" s="52">
        <f t="shared" ref="AB187:AB196" si="49">V187-Y187</f>
        <v>-2.7225390713181099</v>
      </c>
      <c r="AC187" s="52">
        <f t="shared" ref="AC187:AC196" si="50">W187-Z187</f>
        <v>-2.7225390713180957</v>
      </c>
      <c r="AF187">
        <v>1.95</v>
      </c>
      <c r="AG187">
        <v>1.93</v>
      </c>
    </row>
    <row r="188" spans="1:35" ht="15" x14ac:dyDescent="0.25">
      <c r="A188">
        <v>5.42</v>
      </c>
      <c r="B188">
        <v>5.2</v>
      </c>
      <c r="C188">
        <v>1.54</v>
      </c>
      <c r="D188" s="45">
        <f t="shared" si="17"/>
        <v>2.6160186676791763E-2</v>
      </c>
      <c r="E188" s="46">
        <f>IF(OR($A188="",$B188="",$C188=""),"",A188*'MPTO_working_3-way'!$I187)</f>
        <v>5.5617882117882109</v>
      </c>
      <c r="F188" s="47">
        <f>IF(OR($A188="",$B188="",$C188=""),"",B188*'MPTO_working_3-way'!$I187)</f>
        <v>5.3360329707193177</v>
      </c>
      <c r="G188" s="48">
        <f>IF(OR($A188="",$B188="",$C188=""),"",C188*'MPTO_working_3-way'!$I187)</f>
        <v>1.5802866874822594</v>
      </c>
      <c r="H188" s="46">
        <f>IF(OR($A188="",$B188="",$C188=""),"",'MPTO_working_3-way'!E187)</f>
        <v>5.6888716459226778</v>
      </c>
      <c r="I188" s="47">
        <f>IF(OR($A188="",$B188="",$C188=""),"",'MPTO_working_3-way'!F187)</f>
        <v>5.4469900807196492</v>
      </c>
      <c r="J188" s="48">
        <f>IF(OR($A188="",$B188="",$C188=""),"",'MPTO_working_3-way'!G187)</f>
        <v>1.5609619960353196</v>
      </c>
      <c r="K188" s="46">
        <f>IF(OR($A188="",$B188="",$C188=""),"",'OddsRatio_working_3-way'!H187)</f>
        <v>5.6434514617255047</v>
      </c>
      <c r="L188" s="47">
        <f>IF(OR($A188="",$B188="",$C188=""),"",'OddsRatio_working_3-way'!I187)</f>
        <v>5.4123294432685798</v>
      </c>
      <c r="M188" s="48">
        <f>IF(OR($A188="",$B188="",$C188=""),"",'OddsRatio_working_3-way'!J187)</f>
        <v>1.567299499848817</v>
      </c>
      <c r="N188" s="49">
        <f t="shared" si="39"/>
        <v>17.97982882340791</v>
      </c>
      <c r="O188" s="50">
        <f t="shared" si="40"/>
        <v>18.740513889013624</v>
      </c>
      <c r="P188" s="50">
        <f t="shared" si="41"/>
        <v>63.279657287578473</v>
      </c>
      <c r="Q188" t="s">
        <v>269</v>
      </c>
      <c r="R188" t="s">
        <v>281</v>
      </c>
      <c r="S188" t="s">
        <v>463</v>
      </c>
      <c r="T188" s="52">
        <v>100</v>
      </c>
      <c r="U188" s="52">
        <f t="shared" si="42"/>
        <v>81.549815498154985</v>
      </c>
      <c r="V188" s="52">
        <f t="shared" si="43"/>
        <v>80.769230769230759</v>
      </c>
      <c r="W188" s="52">
        <f t="shared" si="44"/>
        <v>35.064935064935064</v>
      </c>
      <c r="X188" s="52">
        <f t="shared" si="45"/>
        <v>84.16583416583417</v>
      </c>
      <c r="Y188" s="52">
        <f t="shared" si="46"/>
        <v>83.385249436909945</v>
      </c>
      <c r="Z188" s="52">
        <f t="shared" si="47"/>
        <v>37.680953732614249</v>
      </c>
      <c r="AA188" s="52">
        <f t="shared" si="48"/>
        <v>-2.6160186676791852</v>
      </c>
      <c r="AB188" s="52">
        <f t="shared" si="49"/>
        <v>-2.6160186676791852</v>
      </c>
      <c r="AC188" s="52">
        <f t="shared" si="50"/>
        <v>-2.6160186676791852</v>
      </c>
      <c r="AF188">
        <v>1.38</v>
      </c>
      <c r="AG188">
        <v>3.23</v>
      </c>
    </row>
    <row r="189" spans="1:35" ht="15" x14ac:dyDescent="0.25">
      <c r="A189">
        <v>1.83</v>
      </c>
      <c r="B189">
        <v>3.55</v>
      </c>
      <c r="C189">
        <v>5.0599999999999996</v>
      </c>
      <c r="D189" s="45">
        <f t="shared" si="17"/>
        <v>2.5766686774788106E-2</v>
      </c>
      <c r="E189" s="46">
        <f>IF(OR($A189="",$B189="",$C189=""),"",A189*'MPTO_working_3-way'!$I188)</f>
        <v>1.8771530367978624</v>
      </c>
      <c r="F189" s="47">
        <f>IF(OR($A189="",$B189="",$C189=""),"",B189*'MPTO_working_3-way'!$I188)</f>
        <v>3.6414717380504977</v>
      </c>
      <c r="G189" s="48">
        <f>IF(OR($A189="",$B189="",$C189=""),"",C189*'MPTO_working_3-way'!$I188)</f>
        <v>5.1903794350804278</v>
      </c>
      <c r="H189" s="46">
        <f>IF(OR($A189="",$B189="",$C189=""),"",'MPTO_working_3-way'!E188)</f>
        <v>1.8592226649113279</v>
      </c>
      <c r="I189" s="47">
        <f>IF(OR($A189="",$B189="",$C189=""),"",'MPTO_working_3-way'!F188)</f>
        <v>3.6616456987292993</v>
      </c>
      <c r="J189" s="48">
        <f>IF(OR($A189="",$B189="",$C189=""),"",'MPTO_working_3-way'!G188)</f>
        <v>5.2898979696381758</v>
      </c>
      <c r="K189" s="46">
        <f>IF(OR($A189="",$B189="",$C189=""),"",'OddsRatio_working_3-way'!H188)</f>
        <v>1.8660960376813722</v>
      </c>
      <c r="L189" s="47">
        <f>IF(OR($A189="",$B189="",$C189=""),"",'OddsRatio_working_3-way'!I188)</f>
        <v>3.6608974651656605</v>
      </c>
      <c r="M189" s="48">
        <f>IF(OR($A189="",$B189="",$C189=""),"",'OddsRatio_working_3-way'!J188)</f>
        <v>5.236566160224541</v>
      </c>
      <c r="N189" s="49">
        <f t="shared" si="39"/>
        <v>53.2721616403662</v>
      </c>
      <c r="O189" s="50">
        <f t="shared" si="40"/>
        <v>27.461424169540887</v>
      </c>
      <c r="P189" s="50">
        <f t="shared" si="41"/>
        <v>19.266414190092913</v>
      </c>
      <c r="Q189" t="s">
        <v>251</v>
      </c>
      <c r="R189" t="s">
        <v>246</v>
      </c>
      <c r="S189" t="s">
        <v>463</v>
      </c>
      <c r="T189" s="52">
        <v>100</v>
      </c>
      <c r="U189" s="52">
        <f t="shared" si="42"/>
        <v>45.355191256830594</v>
      </c>
      <c r="V189" s="52">
        <f t="shared" si="43"/>
        <v>71.83098591549296</v>
      </c>
      <c r="W189" s="52">
        <f t="shared" si="44"/>
        <v>80.237154150197625</v>
      </c>
      <c r="X189" s="52">
        <f t="shared" si="45"/>
        <v>47.931859934309415</v>
      </c>
      <c r="Y189" s="52">
        <f t="shared" si="46"/>
        <v>74.407654592971767</v>
      </c>
      <c r="Z189" s="52">
        <f t="shared" si="47"/>
        <v>82.813822827676447</v>
      </c>
      <c r="AA189" s="52">
        <f t="shared" si="48"/>
        <v>-2.5766686774788212</v>
      </c>
      <c r="AB189" s="52">
        <f t="shared" si="49"/>
        <v>-2.576668677478807</v>
      </c>
      <c r="AC189" s="52">
        <f t="shared" si="50"/>
        <v>-2.5766686774788212</v>
      </c>
      <c r="AF189">
        <v>2.2799999999999998</v>
      </c>
      <c r="AG189">
        <v>1.69</v>
      </c>
    </row>
    <row r="190" spans="1:35" ht="15" x14ac:dyDescent="0.25">
      <c r="A190">
        <v>1.63</v>
      </c>
      <c r="B190">
        <v>3.71</v>
      </c>
      <c r="C190">
        <v>6.66</v>
      </c>
      <c r="D190" s="45">
        <f t="shared" si="17"/>
        <v>3.3188861641228806E-2</v>
      </c>
      <c r="E190" s="46">
        <f>IF(OR($A190="",$B190="",$C190=""),"",A190*'MPTO_working_3-way'!$I189)</f>
        <v>1.6840978444752028</v>
      </c>
      <c r="F190" s="47">
        <f>IF(OR($A190="",$B190="",$C190=""),"",B190*'MPTO_working_3-way'!$I189)</f>
        <v>3.8331306766889588</v>
      </c>
      <c r="G190" s="48">
        <f>IF(OR($A190="",$B190="",$C190=""),"",C190*'MPTO_working_3-way'!$I189)</f>
        <v>6.8810378185305838</v>
      </c>
      <c r="H190" s="46">
        <f>IF(OR($A190="",$B190="",$C190=""),"",'MPTO_working_3-way'!E189)</f>
        <v>1.6599329311834772</v>
      </c>
      <c r="I190" s="47">
        <f>IF(OR($A190="",$B190="",$C190=""),"",'MPTO_working_3-way'!F189)</f>
        <v>3.8687888635797609</v>
      </c>
      <c r="J190" s="48">
        <f>IF(OR($A190="",$B190="",$C190=""),"",'MPTO_working_3-way'!G189)</f>
        <v>7.1897344027313421</v>
      </c>
      <c r="K190" s="46">
        <f>IF(OR($A190="",$B190="",$C190=""),"",'OddsRatio_working_3-way'!H189)</f>
        <v>1.6686226396252932</v>
      </c>
      <c r="L190" s="47">
        <f>IF(OR($A190="",$B190="",$C190=""),"",'OddsRatio_working_3-way'!I189)</f>
        <v>3.8761386561659439</v>
      </c>
      <c r="M190" s="48">
        <f>IF(OR($A190="",$B190="",$C190=""),"",'OddsRatio_working_3-way'!J189)</f>
        <v>7.0069906988558071</v>
      </c>
      <c r="N190" s="49">
        <f t="shared" si="39"/>
        <v>59.378972740839721</v>
      </c>
      <c r="O190" s="50">
        <f t="shared" si="40"/>
        <v>26.088335732498315</v>
      </c>
      <c r="P190" s="50">
        <f t="shared" si="41"/>
        <v>14.532691526661973</v>
      </c>
      <c r="Q190" t="s">
        <v>197</v>
      </c>
      <c r="R190" t="s">
        <v>193</v>
      </c>
      <c r="S190" t="s">
        <v>463</v>
      </c>
      <c r="T190" s="52">
        <v>100</v>
      </c>
      <c r="U190" s="52">
        <f t="shared" si="42"/>
        <v>38.650306748466257</v>
      </c>
      <c r="V190" s="52">
        <f t="shared" si="43"/>
        <v>73.045822102425873</v>
      </c>
      <c r="W190" s="52">
        <f t="shared" si="44"/>
        <v>84.98498498498499</v>
      </c>
      <c r="X190" s="52">
        <f t="shared" si="45"/>
        <v>41.969192912589136</v>
      </c>
      <c r="Y190" s="52">
        <f t="shared" si="46"/>
        <v>76.364708266548746</v>
      </c>
      <c r="Z190" s="52">
        <f t="shared" si="47"/>
        <v>88.303871149107877</v>
      </c>
      <c r="AA190" s="52">
        <f t="shared" si="48"/>
        <v>-3.3188861641228797</v>
      </c>
      <c r="AB190" s="52">
        <f t="shared" si="49"/>
        <v>-3.3188861641228726</v>
      </c>
      <c r="AC190" s="52">
        <f t="shared" si="50"/>
        <v>-3.3188861641228868</v>
      </c>
      <c r="AF190">
        <v>2</v>
      </c>
      <c r="AG190">
        <v>1.88</v>
      </c>
    </row>
    <row r="191" spans="1:35" ht="15" x14ac:dyDescent="0.25">
      <c r="A191">
        <v>5.37</v>
      </c>
      <c r="B191">
        <v>3.67</v>
      </c>
      <c r="C191">
        <v>1.73</v>
      </c>
      <c r="D191" s="45">
        <f t="shared" si="17"/>
        <v>3.6733985405987379E-2</v>
      </c>
      <c r="E191" s="46">
        <f>IF(OR($A191="",$B191="",$C191=""),"",A191*'MPTO_working_3-way'!$I190)</f>
        <v>5.5672615016301528</v>
      </c>
      <c r="F191" s="47">
        <f>IF(OR($A191="",$B191="",$C191=""),"",B191*'MPTO_working_3-way'!$I190)</f>
        <v>3.8048137264399737</v>
      </c>
      <c r="G191" s="48">
        <f>IF(OR($A191="",$B191="",$C191=""),"",C191*'MPTO_working_3-way'!$I190)</f>
        <v>1.7935497947523582</v>
      </c>
      <c r="H191" s="46">
        <f>IF(OR($A191="",$B191="",$C191=""),"",'MPTO_working_3-way'!E190)</f>
        <v>5.7479497317962531</v>
      </c>
      <c r="I191" s="47">
        <f>IF(OR($A191="",$B191="",$C191=""),"",'MPTO_working_3-way'!F190)</f>
        <v>3.8426820977052745</v>
      </c>
      <c r="J191" s="48">
        <f>IF(OR($A191="",$B191="",$C191=""),"",'MPTO_working_3-way'!G190)</f>
        <v>1.7674401529864552</v>
      </c>
      <c r="K191" s="46">
        <f>IF(OR($A191="",$B191="",$C191=""),"",'OddsRatio_working_3-way'!H190)</f>
        <v>5.6512166757593807</v>
      </c>
      <c r="L191" s="47">
        <f>IF(OR($A191="",$B191="",$C191=""),"",'OddsRatio_working_3-way'!I190)</f>
        <v>3.8418188842740384</v>
      </c>
      <c r="M191" s="48">
        <f>IF(OR($A191="",$B191="",$C191=""),"",'OddsRatio_working_3-way'!J190)</f>
        <v>1.7769766986966473</v>
      </c>
      <c r="N191" s="49">
        <f t="shared" si="39"/>
        <v>17.962152482098954</v>
      </c>
      <c r="O191" s="50">
        <f t="shared" si="40"/>
        <v>26.282495593697931</v>
      </c>
      <c r="P191" s="50">
        <f t="shared" si="41"/>
        <v>55.755351924203111</v>
      </c>
      <c r="Q191" t="s">
        <v>400</v>
      </c>
      <c r="R191" t="s">
        <v>398</v>
      </c>
      <c r="S191" t="s">
        <v>463</v>
      </c>
      <c r="T191" s="52">
        <v>100</v>
      </c>
      <c r="U191" s="52">
        <f t="shared" si="42"/>
        <v>81.378026070763497</v>
      </c>
      <c r="V191" s="52">
        <f t="shared" si="43"/>
        <v>72.752043596730246</v>
      </c>
      <c r="W191" s="52">
        <f t="shared" si="44"/>
        <v>42.196531791907518</v>
      </c>
      <c r="X191" s="52">
        <f t="shared" si="45"/>
        <v>85.051424611362251</v>
      </c>
      <c r="Y191" s="52">
        <f t="shared" si="46"/>
        <v>76.425442137328986</v>
      </c>
      <c r="Z191" s="52">
        <f t="shared" si="47"/>
        <v>45.869930332506257</v>
      </c>
      <c r="AA191" s="52">
        <f t="shared" si="48"/>
        <v>-3.6733985405987539</v>
      </c>
      <c r="AB191" s="52">
        <f t="shared" si="49"/>
        <v>-3.6733985405987397</v>
      </c>
      <c r="AC191" s="52">
        <f t="shared" si="50"/>
        <v>-3.6733985405987397</v>
      </c>
      <c r="AF191">
        <v>1.78</v>
      </c>
      <c r="AG191">
        <v>2.09</v>
      </c>
    </row>
    <row r="192" spans="1:35" ht="15" x14ac:dyDescent="0.25">
      <c r="A192">
        <v>2.4300000000000002</v>
      </c>
      <c r="B192">
        <v>3.11</v>
      </c>
      <c r="C192">
        <v>3.45</v>
      </c>
      <c r="D192" s="45">
        <f t="shared" si="17"/>
        <v>2.2921114568752676E-2</v>
      </c>
      <c r="E192" s="46">
        <f>IF(OR($A192="",$B192="",$C192=""),"",A192*'MPTO_working_3-way'!$I191)</f>
        <v>2.485698308402069</v>
      </c>
      <c r="F192" s="47">
        <f>IF(OR($A192="",$B192="",$C192=""),"",B192*'MPTO_working_3-way'!$I191)</f>
        <v>3.1812846663088208</v>
      </c>
      <c r="G192" s="48">
        <f>IF(OR($A192="",$B192="",$C192=""),"",C192*'MPTO_working_3-way'!$I191)</f>
        <v>3.5290778452621967</v>
      </c>
      <c r="H192" s="46">
        <f>IF(OR($A192="",$B192="",$C192=""),"",'MPTO_working_3-way'!E191)</f>
        <v>2.475969096782189</v>
      </c>
      <c r="I192" s="47">
        <f>IF(OR($A192="",$B192="",$C192=""),"",'MPTO_working_3-way'!F191)</f>
        <v>3.1856971186889038</v>
      </c>
      <c r="J192" s="48">
        <f>IF(OR($A192="",$B192="",$C192=""),"",'MPTO_working_3-way'!G191)</f>
        <v>3.5434015190072974</v>
      </c>
      <c r="K192" s="46">
        <f>IF(OR($A192="",$B192="",$C192=""),"",'OddsRatio_working_3-way'!H191)</f>
        <v>2.4803381196549896</v>
      </c>
      <c r="L192" s="47">
        <f>IF(OR($A192="",$B192="",$C192=""),"",'OddsRatio_working_3-way'!I191)</f>
        <v>3.1842751276028172</v>
      </c>
      <c r="M192" s="48">
        <f>IF(OR($A192="",$B192="",$C192=""),"",'OddsRatio_working_3-way'!J191)</f>
        <v>3.5362436315767303</v>
      </c>
      <c r="N192" s="49">
        <f t="shared" si="39"/>
        <v>40.230143642928653</v>
      </c>
      <c r="O192" s="50">
        <f t="shared" si="40"/>
        <v>31.433842139008561</v>
      </c>
      <c r="P192" s="50">
        <f t="shared" si="41"/>
        <v>28.33601421806279</v>
      </c>
      <c r="Q192" t="s">
        <v>111</v>
      </c>
      <c r="R192" t="s">
        <v>120</v>
      </c>
      <c r="S192" t="s">
        <v>463</v>
      </c>
      <c r="T192" s="52">
        <v>100</v>
      </c>
      <c r="U192" s="52">
        <f t="shared" si="42"/>
        <v>58.847736625514408</v>
      </c>
      <c r="V192" s="52">
        <f t="shared" si="43"/>
        <v>67.845659163987136</v>
      </c>
      <c r="W192" s="52">
        <f t="shared" si="44"/>
        <v>71.014492753623188</v>
      </c>
      <c r="X192" s="52">
        <f t="shared" si="45"/>
        <v>61.139848082389683</v>
      </c>
      <c r="Y192" s="52">
        <f t="shared" si="46"/>
        <v>70.137770620862412</v>
      </c>
      <c r="Z192" s="52">
        <f t="shared" si="47"/>
        <v>73.306604210498463</v>
      </c>
      <c r="AA192" s="52">
        <f t="shared" si="48"/>
        <v>-2.2921114568752756</v>
      </c>
      <c r="AB192" s="52">
        <f t="shared" si="49"/>
        <v>-2.2921114568752756</v>
      </c>
      <c r="AC192" s="52">
        <f t="shared" si="50"/>
        <v>-2.2921114568752756</v>
      </c>
      <c r="AF192">
        <v>2.4500000000000002</v>
      </c>
      <c r="AG192">
        <v>1.61</v>
      </c>
    </row>
    <row r="193" spans="1:33" ht="15" x14ac:dyDescent="0.25">
      <c r="A193">
        <v>2.83</v>
      </c>
      <c r="B193">
        <v>2.79</v>
      </c>
      <c r="C193">
        <v>3.17</v>
      </c>
      <c r="D193" s="45">
        <f t="shared" si="17"/>
        <v>2.7237242776675608E-2</v>
      </c>
      <c r="E193" s="46">
        <f>IF(OR($A193="",$B193="",$C193=""),"",A193*'MPTO_working_3-way'!$I192)</f>
        <v>2.9070813970579921</v>
      </c>
      <c r="F193" s="47">
        <f>IF(OR($A193="",$B193="",$C193=""),"",B193*'MPTO_working_3-way'!$I192)</f>
        <v>2.8659919073469249</v>
      </c>
      <c r="G193" s="48">
        <f>IF(OR($A193="",$B193="",$C193=""),"",C193*'MPTO_working_3-way'!$I192)</f>
        <v>3.2563420596020616</v>
      </c>
      <c r="H193" s="46">
        <f>IF(OR($A193="",$B193="",$C193=""),"",'MPTO_working_3-way'!E192)</f>
        <v>2.9046310052748483</v>
      </c>
      <c r="I193" s="47">
        <f>IF(OR($A193="",$B193="",$C193=""),"",'MPTO_working_3-way'!F192)</f>
        <v>2.8625091773961366</v>
      </c>
      <c r="J193" s="48">
        <f>IF(OR($A193="",$B193="",$C193=""),"",'MPTO_working_3-way'!G192)</f>
        <v>3.2639383875998682</v>
      </c>
      <c r="K193" s="46">
        <f>IF(OR($A193="",$B193="",$C193=""),"",'OddsRatio_working_3-way'!H192)</f>
        <v>2.9059240851079875</v>
      </c>
      <c r="L193" s="47">
        <f>IF(OR($A193="",$B193="",$C193=""),"",'OddsRatio_working_3-way'!I192)</f>
        <v>2.8642645422640971</v>
      </c>
      <c r="M193" s="48">
        <f>IF(OR($A193="",$B193="",$C193=""),"",'OddsRatio_working_3-way'!J192)</f>
        <v>3.2600301992810561</v>
      </c>
      <c r="N193" s="49">
        <f t="shared" si="39"/>
        <v>34.398761624356794</v>
      </c>
      <c r="O193" s="50">
        <f t="shared" si="40"/>
        <v>34.891933834024996</v>
      </c>
      <c r="P193" s="50">
        <f t="shared" si="41"/>
        <v>30.709304541618216</v>
      </c>
      <c r="Q193" t="s">
        <v>121</v>
      </c>
      <c r="R193" t="s">
        <v>123</v>
      </c>
      <c r="S193" t="s">
        <v>463</v>
      </c>
      <c r="T193" s="52">
        <v>100</v>
      </c>
      <c r="U193" s="52">
        <f t="shared" si="42"/>
        <v>64.664310954063609</v>
      </c>
      <c r="V193" s="52">
        <f t="shared" si="43"/>
        <v>64.157706093189958</v>
      </c>
      <c r="W193" s="52">
        <f t="shared" si="44"/>
        <v>68.454258675078862</v>
      </c>
      <c r="X193" s="52">
        <f t="shared" si="45"/>
        <v>67.388035231731166</v>
      </c>
      <c r="Y193" s="52">
        <f t="shared" si="46"/>
        <v>66.88143037085753</v>
      </c>
      <c r="Z193" s="52">
        <f t="shared" si="47"/>
        <v>71.177982952746433</v>
      </c>
      <c r="AA193" s="52">
        <f t="shared" si="48"/>
        <v>-2.7237242776675572</v>
      </c>
      <c r="AB193" s="52">
        <f t="shared" si="49"/>
        <v>-2.7237242776675714</v>
      </c>
      <c r="AC193" s="52">
        <f t="shared" si="50"/>
        <v>-2.7237242776675714</v>
      </c>
      <c r="AF193">
        <v>3.19</v>
      </c>
      <c r="AG193">
        <v>1.38</v>
      </c>
    </row>
    <row r="194" spans="1:33" ht="15" x14ac:dyDescent="0.25">
      <c r="A194">
        <v>1.58</v>
      </c>
      <c r="B194">
        <v>3.65</v>
      </c>
      <c r="C194">
        <v>8.0399999999999991</v>
      </c>
      <c r="D194" s="45">
        <f t="shared" si="17"/>
        <v>3.1262104597525653E-2</v>
      </c>
      <c r="E194" s="46">
        <f>IF(OR($A194="",$B194="",$C194=""),"",A194*'MPTO_working_3-way'!$I193)</f>
        <v>1.6293941252640907</v>
      </c>
      <c r="F194" s="47">
        <f>IF(OR($A194="",$B194="",$C194=""),"",B194*'MPTO_working_3-way'!$I193)</f>
        <v>3.7641066817809685</v>
      </c>
      <c r="G194" s="48">
        <f>IF(OR($A194="",$B194="",$C194=""),"",C194*'MPTO_working_3-way'!$I193)</f>
        <v>8.2913473209641051</v>
      </c>
      <c r="H194" s="46">
        <f>IF(OR($A194="",$B194="",$C194=""),"",'MPTO_working_3-way'!E193)</f>
        <v>1.60644972633773</v>
      </c>
      <c r="I194" s="47">
        <f>IF(OR($A194="",$B194="",$C194=""),"",'MPTO_working_3-way'!F193)</f>
        <v>3.7943190522224719</v>
      </c>
      <c r="J194" s="48">
        <f>IF(OR($A194="",$B194="",$C194=""),"",'MPTO_working_3-way'!G193)</f>
        <v>8.7752083717104021</v>
      </c>
      <c r="K194" s="46">
        <f>IF(OR($A194="",$B194="",$C194=""),"",'OddsRatio_working_3-way'!H193)</f>
        <v>1.6147742162914174</v>
      </c>
      <c r="L194" s="47">
        <f>IF(OR($A194="",$B194="",$C194=""),"",'OddsRatio_working_3-way'!I193)</f>
        <v>3.8088821951245775</v>
      </c>
      <c r="M194" s="48">
        <f>IF(OR($A194="",$B194="",$C194=""),"",'OddsRatio_working_3-way'!J193)</f>
        <v>8.4620870391234053</v>
      </c>
      <c r="N194" s="49">
        <f t="shared" si="39"/>
        <v>61.372505552511484</v>
      </c>
      <c r="O194" s="50">
        <f t="shared" si="40"/>
        <v>26.566728430950182</v>
      </c>
      <c r="P194" s="50">
        <f t="shared" si="41"/>
        <v>12.060766016538329</v>
      </c>
      <c r="Q194" t="s">
        <v>115</v>
      </c>
      <c r="R194" t="s">
        <v>160</v>
      </c>
      <c r="S194" t="s">
        <v>463</v>
      </c>
      <c r="T194" s="52">
        <v>100</v>
      </c>
      <c r="U194" s="52">
        <f t="shared" si="42"/>
        <v>36.708860759493668</v>
      </c>
      <c r="V194" s="52">
        <f t="shared" si="43"/>
        <v>72.602739726027394</v>
      </c>
      <c r="W194" s="52">
        <f t="shared" si="44"/>
        <v>87.56218905472636</v>
      </c>
      <c r="X194" s="52">
        <f t="shared" si="45"/>
        <v>39.835071219246231</v>
      </c>
      <c r="Y194" s="52">
        <f t="shared" si="46"/>
        <v>75.728950185779951</v>
      </c>
      <c r="Z194" s="52">
        <f t="shared" si="47"/>
        <v>90.688399514478917</v>
      </c>
      <c r="AA194" s="52">
        <f t="shared" si="48"/>
        <v>-3.1262104597525635</v>
      </c>
      <c r="AB194" s="52">
        <f t="shared" si="49"/>
        <v>-3.1262104597525564</v>
      </c>
      <c r="AC194" s="52">
        <f t="shared" si="50"/>
        <v>-3.1262104597525564</v>
      </c>
      <c r="AF194">
        <v>2.4</v>
      </c>
      <c r="AG194">
        <v>1.62</v>
      </c>
    </row>
    <row r="195" spans="1:33" ht="15" x14ac:dyDescent="0.25">
      <c r="A195">
        <v>1.3</v>
      </c>
      <c r="B195">
        <v>5.93</v>
      </c>
      <c r="C195">
        <v>10.4</v>
      </c>
      <c r="D195" s="45">
        <f t="shared" si="17"/>
        <v>3.4018679465559698E-2</v>
      </c>
      <c r="E195" s="46">
        <f>IF(OR($A195="",$B195="",$C195=""),"",A195*'MPTO_working_3-way'!$I194)</f>
        <v>1.3442242833052276</v>
      </c>
      <c r="F195" s="47">
        <f>IF(OR($A195="",$B195="",$C195=""),"",B195*'MPTO_working_3-way'!$I194)</f>
        <v>6.131730769230769</v>
      </c>
      <c r="G195" s="48">
        <f>IF(OR($A195="",$B195="",$C195=""),"",C195*'MPTO_working_3-way'!$I194)</f>
        <v>10.753794266441821</v>
      </c>
      <c r="H195" s="46">
        <f>IF(OR($A195="",$B195="",$C195=""),"",'MPTO_working_3-way'!E194)</f>
        <v>1.3194505855001355</v>
      </c>
      <c r="I195" s="47">
        <f>IF(OR($A195="",$B195="",$C195=""),"",'MPTO_working_3-way'!F194)</f>
        <v>6.3575012026664819</v>
      </c>
      <c r="J195" s="48">
        <f>IF(OR($A195="",$B195="",$C195=""),"",'MPTO_working_3-way'!G194)</f>
        <v>11.790466479734896</v>
      </c>
      <c r="K195" s="46">
        <f>IF(OR($A195="",$B195="",$C195=""),"",'OddsRatio_working_3-way'!H194)</f>
        <v>1.3265043885733059</v>
      </c>
      <c r="L195" s="47">
        <f>IF(OR($A195="",$B195="",$C195=""),"",'OddsRatio_working_3-way'!I194)</f>
        <v>6.3655554522213258</v>
      </c>
      <c r="M195" s="48">
        <f>IF(OR($A195="",$B195="",$C195=""),"",'OddsRatio_working_3-way'!J194)</f>
        <v>11.230470841963584</v>
      </c>
      <c r="N195" s="49">
        <f t="shared" si="39"/>
        <v>74.392347498823909</v>
      </c>
      <c r="O195" s="50">
        <f t="shared" si="40"/>
        <v>16.308609063823116</v>
      </c>
      <c r="P195" s="50">
        <f t="shared" si="41"/>
        <v>9.2990434373529887</v>
      </c>
      <c r="Q195" t="s">
        <v>242</v>
      </c>
      <c r="R195" t="s">
        <v>237</v>
      </c>
      <c r="S195" t="s">
        <v>464</v>
      </c>
      <c r="T195" s="52">
        <v>100</v>
      </c>
      <c r="U195" s="52">
        <f t="shared" si="42"/>
        <v>23.076923076923073</v>
      </c>
      <c r="V195" s="52">
        <f t="shared" si="43"/>
        <v>83.136593591905566</v>
      </c>
      <c r="W195" s="52">
        <f t="shared" si="44"/>
        <v>90.384615384615373</v>
      </c>
      <c r="X195" s="52">
        <f t="shared" si="45"/>
        <v>26.478791023479054</v>
      </c>
      <c r="Y195" s="52">
        <f t="shared" si="46"/>
        <v>86.538461538461533</v>
      </c>
      <c r="Z195" s="52">
        <f t="shared" si="47"/>
        <v>93.786483331171354</v>
      </c>
      <c r="AA195" s="52">
        <f t="shared" si="48"/>
        <v>-3.4018679465559813</v>
      </c>
      <c r="AB195" s="52">
        <f t="shared" si="49"/>
        <v>-3.4018679465559671</v>
      </c>
      <c r="AC195" s="52">
        <f t="shared" si="50"/>
        <v>-3.4018679465559813</v>
      </c>
      <c r="AD195" s="42" t="s">
        <v>467</v>
      </c>
      <c r="AF195">
        <v>1.49</v>
      </c>
      <c r="AG195">
        <v>2.74</v>
      </c>
    </row>
    <row r="196" spans="1:33" ht="15" x14ac:dyDescent="0.25">
      <c r="A196">
        <v>3.04</v>
      </c>
      <c r="B196">
        <v>3.82</v>
      </c>
      <c r="C196">
        <v>2.29</v>
      </c>
      <c r="D196" s="45">
        <f t="shared" si="17"/>
        <v>2.7408695840517971E-2</v>
      </c>
      <c r="E196" s="46">
        <f>IF(OR($A196="",$B196="",$C196=""),"",A196*'MPTO_working_3-way'!$I195)</f>
        <v>3.1233224353551745</v>
      </c>
      <c r="F196" s="47">
        <f>IF(OR($A196="",$B196="",$C196=""),"",B196*'MPTO_working_3-way'!$I195)</f>
        <v>3.9247012181107785</v>
      </c>
      <c r="G196" s="48">
        <f>IF(OR($A196="",$B196="",$C196=""),"",C196*'MPTO_working_3-way'!$I195)</f>
        <v>2.3527659134747863</v>
      </c>
      <c r="H196" s="46">
        <f>IF(OR($A196="",$B196="",$C196=""),"",'MPTO_working_3-way'!E195)</f>
        <v>3.1268454595565061</v>
      </c>
      <c r="I196" s="47">
        <f>IF(OR($A196="",$B196="",$C196=""),"",'MPTO_working_3-way'!F195)</f>
        <v>3.958140718217066</v>
      </c>
      <c r="J196" s="48">
        <f>IF(OR($A196="",$B196="",$C196=""),"",'MPTO_working_3-way'!G195)</f>
        <v>2.3389351334020843</v>
      </c>
      <c r="K196" s="46">
        <f>IF(OR($A196="",$B196="",$C196=""),"",'OddsRatio_working_3-way'!H195)</f>
        <v>3.12707164772758</v>
      </c>
      <c r="L196" s="47">
        <f>IF(OR($A196="",$B196="",$C196=""),"",'OddsRatio_working_3-way'!I195)</f>
        <v>3.9403637483293017</v>
      </c>
      <c r="M196" s="48">
        <f>IF(OR($A196="",$B196="",$C196=""),"",'OddsRatio_working_3-way'!J195)</f>
        <v>2.345060012533617</v>
      </c>
      <c r="N196" s="49">
        <f t="shared" si="39"/>
        <v>32.017187488562421</v>
      </c>
      <c r="O196" s="50">
        <f t="shared" si="40"/>
        <v>25.479646587756484</v>
      </c>
      <c r="P196" s="50">
        <f t="shared" si="41"/>
        <v>42.503165923681117</v>
      </c>
      <c r="Q196" t="s">
        <v>235</v>
      </c>
      <c r="R196" t="s">
        <v>238</v>
      </c>
      <c r="S196" t="s">
        <v>464</v>
      </c>
      <c r="T196" s="52">
        <v>100</v>
      </c>
      <c r="U196" s="52">
        <f t="shared" si="42"/>
        <v>67.10526315789474</v>
      </c>
      <c r="V196" s="52">
        <f t="shared" si="43"/>
        <v>73.821989528795811</v>
      </c>
      <c r="W196" s="52">
        <f t="shared" si="44"/>
        <v>56.331877729257641</v>
      </c>
      <c r="X196" s="52">
        <f t="shared" si="45"/>
        <v>69.846132741946548</v>
      </c>
      <c r="Y196" s="52">
        <f t="shared" si="46"/>
        <v>76.562859112847619</v>
      </c>
      <c r="Z196" s="52">
        <f t="shared" si="47"/>
        <v>59.072747313309449</v>
      </c>
      <c r="AA196" s="52">
        <f t="shared" si="48"/>
        <v>-2.7408695840518078</v>
      </c>
      <c r="AB196" s="52">
        <f t="shared" si="49"/>
        <v>-2.7408695840518078</v>
      </c>
      <c r="AC196" s="52">
        <f t="shared" si="50"/>
        <v>-2.7408695840518078</v>
      </c>
      <c r="AD196" s="42" t="s">
        <v>468</v>
      </c>
      <c r="AF196">
        <v>1.7</v>
      </c>
      <c r="AG196">
        <v>2.2400000000000002</v>
      </c>
    </row>
    <row r="197" spans="1:33" ht="15" x14ac:dyDescent="0.25">
      <c r="A197">
        <v>1.68</v>
      </c>
      <c r="B197">
        <v>3.9</v>
      </c>
      <c r="C197">
        <v>5.59</v>
      </c>
      <c r="D197" s="45">
        <f t="shared" ref="D197:D260" si="51">IF(OR($A197="",$B197="",$C197=""),"",(1/A197)+(1/B197)+(1/C197)-1)</f>
        <v>3.0539228213646963E-2</v>
      </c>
      <c r="E197" s="46">
        <f>IF(OR($A197="",$B197="",$C197=""),"",A197*'MPTO_working_3-way'!$I196)</f>
        <v>1.7313059033989269</v>
      </c>
      <c r="F197" s="47">
        <f>IF(OR($A197="",$B197="",$C197=""),"",B197*'MPTO_working_3-way'!$I196)</f>
        <v>4.0191029900332227</v>
      </c>
      <c r="G197" s="48">
        <f>IF(OR($A197="",$B197="",$C197=""),"",C197*'MPTO_working_3-way'!$I196)</f>
        <v>5.7607142857142861</v>
      </c>
      <c r="H197" s="46">
        <f>IF(OR($A197="",$B197="",$C197=""),"",'MPTO_working_3-way'!E196)</f>
        <v>1.7092312172393711</v>
      </c>
      <c r="I197" s="47">
        <f>IF(OR($A197="",$B197="",$C197=""),"",'MPTO_working_3-way'!F196)</f>
        <v>4.0612350804359112</v>
      </c>
      <c r="J197" s="48">
        <f>IF(OR($A197="",$B197="",$C197=""),"",'MPTO_working_3-way'!G196)</f>
        <v>5.9272910881090652</v>
      </c>
      <c r="K197" s="46">
        <f>IF(OR($A197="",$B197="",$C197=""),"",'OddsRatio_working_3-way'!H196)</f>
        <v>1.7171139408685345</v>
      </c>
      <c r="L197" s="47">
        <f>IF(OR($A197="",$B197="",$C197=""),"",'OddsRatio_working_3-way'!I196)</f>
        <v>4.0582800419393363</v>
      </c>
      <c r="M197" s="48">
        <f>IF(OR($A197="",$B197="",$C197=""),"",'OddsRatio_working_3-way'!J196)</f>
        <v>5.8405191008626058</v>
      </c>
      <c r="N197" s="49">
        <f t="shared" ref="N197:N260" si="52">(1/E197)* 100</f>
        <v>57.759867741268856</v>
      </c>
      <c r="O197" s="50">
        <f t="shared" ref="O197:O260" si="53">(1/F197)* 100</f>
        <v>24.881173796238894</v>
      </c>
      <c r="P197" s="50">
        <f t="shared" ref="P197:P260" si="54">(1/G197)* 100</f>
        <v>17.35895846249225</v>
      </c>
      <c r="Q197" t="s">
        <v>245</v>
      </c>
      <c r="R197" t="s">
        <v>241</v>
      </c>
      <c r="S197" t="s">
        <v>464</v>
      </c>
      <c r="T197" s="52">
        <v>100</v>
      </c>
      <c r="U197" s="52">
        <f t="shared" ref="U197:U205" si="55">(1/A197)*((T197*A197)-T197)</f>
        <v>40.476190476190474</v>
      </c>
      <c r="V197" s="52">
        <f t="shared" ref="V197:V205" si="56">(1/B197)*((T197*B197)-T197)</f>
        <v>74.358974358974365</v>
      </c>
      <c r="W197" s="52">
        <f t="shared" ref="W197:W205" si="57">(1/C197)*((T197*C197)-T197)</f>
        <v>82.110912343470488</v>
      </c>
      <c r="X197" s="52">
        <f t="shared" ref="X197:X205" si="58">((1/B197)+(1/C197))*T197</f>
        <v>43.530113297555161</v>
      </c>
      <c r="Y197" s="52">
        <f t="shared" ref="Y197:Y205" si="59">((1/A197)+(1/C197))*T197</f>
        <v>77.41289718033903</v>
      </c>
      <c r="Z197" s="52">
        <f t="shared" ref="Z197:Z205" si="60">((1/A197)+(1/B197))*T197</f>
        <v>85.164835164835168</v>
      </c>
      <c r="AA197" s="52">
        <f t="shared" ref="AA197:AA205" si="61">U197-X197</f>
        <v>-3.0539228213646865</v>
      </c>
      <c r="AB197" s="52">
        <f t="shared" ref="AB197:AB205" si="62">V197-Y197</f>
        <v>-3.0539228213646652</v>
      </c>
      <c r="AC197" s="52">
        <f t="shared" ref="AC197:AC205" si="63">W197-Z197</f>
        <v>-3.0539228213646794</v>
      </c>
      <c r="AD197" s="42" t="s">
        <v>469</v>
      </c>
      <c r="AF197">
        <v>1.89</v>
      </c>
      <c r="AG197">
        <v>2</v>
      </c>
    </row>
    <row r="198" spans="1:33" ht="15" x14ac:dyDescent="0.25">
      <c r="A198">
        <v>3.32</v>
      </c>
      <c r="B198">
        <v>4.08</v>
      </c>
      <c r="C198">
        <v>2.0699999999999998</v>
      </c>
      <c r="D198" s="45">
        <f t="shared" si="51"/>
        <v>2.939464593240837E-2</v>
      </c>
      <c r="E198" s="46">
        <f>IF(OR($A198="",$B198="",$C198=""),"",A198*'MPTO_working_3-way'!$I197)</f>
        <v>3.4175902244955956</v>
      </c>
      <c r="F198" s="47">
        <f>IF(OR($A198="",$B198="",$C198=""),"",B198*'MPTO_working_3-way'!$I197)</f>
        <v>4.1999301554042265</v>
      </c>
      <c r="G198" s="48">
        <f>IF(OR($A198="",$B198="",$C198=""),"",C198*'MPTO_working_3-way'!$I197)</f>
        <v>2.1308469170800852</v>
      </c>
      <c r="H198" s="46">
        <f>IF(OR($A198="",$B198="",$C198=""),"",'MPTO_working_3-way'!E197)</f>
        <v>3.4316312203948081</v>
      </c>
      <c r="I198" s="47">
        <f>IF(OR($A198="",$B198="",$C198=""),"",'MPTO_working_3-way'!F197)</f>
        <v>4.2498969332175758</v>
      </c>
      <c r="J198" s="48">
        <f>IF(OR($A198="",$B198="",$C198=""),"",'MPTO_working_3-way'!G197)</f>
        <v>2.1128535414122247</v>
      </c>
      <c r="K198" s="46">
        <f>IF(OR($A198="",$B198="",$C198=""),"",'OddsRatio_working_3-way'!H197)</f>
        <v>3.4288882772897553</v>
      </c>
      <c r="L198" s="47">
        <f>IF(OR($A198="",$B198="",$C198=""),"",'OddsRatio_working_3-way'!I197)</f>
        <v>4.2245585750226073</v>
      </c>
      <c r="M198" s="48">
        <f>IF(OR($A198="",$B198="",$C198=""),"",'OddsRatio_working_3-way'!J197)</f>
        <v>2.1202200244396718</v>
      </c>
      <c r="N198" s="49">
        <f t="shared" si="52"/>
        <v>29.260383320167961</v>
      </c>
      <c r="O198" s="50">
        <f t="shared" si="53"/>
        <v>23.809919760528828</v>
      </c>
      <c r="P198" s="50">
        <f t="shared" si="54"/>
        <v>46.929696919303197</v>
      </c>
      <c r="Q198" t="s">
        <v>454</v>
      </c>
      <c r="R198" t="s">
        <v>450</v>
      </c>
      <c r="S198" t="s">
        <v>464</v>
      </c>
      <c r="T198" s="52">
        <v>100</v>
      </c>
      <c r="U198" s="52">
        <f t="shared" si="55"/>
        <v>69.879518072289159</v>
      </c>
      <c r="V198" s="52">
        <f t="shared" si="56"/>
        <v>75.490196078431367</v>
      </c>
      <c r="W198" s="52">
        <f t="shared" si="57"/>
        <v>51.690821256038639</v>
      </c>
      <c r="X198" s="52">
        <f t="shared" si="58"/>
        <v>72.818982665529987</v>
      </c>
      <c r="Y198" s="52">
        <f t="shared" si="59"/>
        <v>78.42966067167221</v>
      </c>
      <c r="Z198" s="52">
        <f t="shared" si="60"/>
        <v>54.630285849279467</v>
      </c>
      <c r="AA198" s="52">
        <f t="shared" si="61"/>
        <v>-2.9394645932408281</v>
      </c>
      <c r="AB198" s="52">
        <f t="shared" si="62"/>
        <v>-2.9394645932408423</v>
      </c>
      <c r="AC198" s="52">
        <f t="shared" si="63"/>
        <v>-2.9394645932408281</v>
      </c>
      <c r="AD198" s="42" t="s">
        <v>467</v>
      </c>
      <c r="AF198">
        <v>1.56</v>
      </c>
      <c r="AG198">
        <v>2.5499999999999998</v>
      </c>
    </row>
    <row r="199" spans="1:33" ht="15" x14ac:dyDescent="0.25">
      <c r="A199">
        <v>2.65</v>
      </c>
      <c r="B199">
        <v>3.26</v>
      </c>
      <c r="C199">
        <v>2.92</v>
      </c>
      <c r="D199" s="45">
        <f t="shared" si="51"/>
        <v>2.657271024836394E-2</v>
      </c>
      <c r="E199" s="46">
        <f>IF(OR($A199="",$B199="",$C199=""),"",A199*'MPTO_working_3-way'!$I198)</f>
        <v>2.7204176821581645</v>
      </c>
      <c r="F199" s="47">
        <f>IF(OR($A199="",$B199="",$C199=""),"",B199*'MPTO_working_3-way'!$I198)</f>
        <v>3.3466270354096661</v>
      </c>
      <c r="G199" s="48">
        <f>IF(OR($A199="",$B199="",$C199=""),"",C199*'MPTO_working_3-way'!$I198)</f>
        <v>2.9975923139252227</v>
      </c>
      <c r="H199" s="46">
        <f>IF(OR($A199="",$B199="",$C199=""),"",'MPTO_working_3-way'!E198)</f>
        <v>2.7136974276444312</v>
      </c>
      <c r="I199" s="47">
        <f>IF(OR($A199="",$B199="",$C199=""),"",'MPTO_working_3-way'!F198)</f>
        <v>3.3569337393007701</v>
      </c>
      <c r="J199" s="48">
        <f>IF(OR($A199="",$B199="",$C199=""),"",'MPTO_working_3-way'!G198)</f>
        <v>2.997528387891002</v>
      </c>
      <c r="K199" s="46">
        <f>IF(OR($A199="",$B199="",$C199=""),"",'OddsRatio_working_3-way'!H198)</f>
        <v>2.716903334503058</v>
      </c>
      <c r="L199" s="47">
        <f>IF(OR($A199="",$B199="",$C199=""),"",'OddsRatio_working_3-way'!I198)</f>
        <v>3.3516372945314608</v>
      </c>
      <c r="M199" s="48">
        <f>IF(OR($A199="",$B199="",$C199=""),"",'OddsRatio_working_3-way'!J198)</f>
        <v>2.9978511528762857</v>
      </c>
      <c r="N199" s="49">
        <f t="shared" si="52"/>
        <v>36.759061174998649</v>
      </c>
      <c r="O199" s="50">
        <f t="shared" si="53"/>
        <v>29.880831936732033</v>
      </c>
      <c r="P199" s="50">
        <f t="shared" si="54"/>
        <v>33.360106888269321</v>
      </c>
      <c r="Q199" t="s">
        <v>45</v>
      </c>
      <c r="R199" t="s">
        <v>40</v>
      </c>
      <c r="S199" t="s">
        <v>464</v>
      </c>
      <c r="T199" s="52">
        <v>100</v>
      </c>
      <c r="U199" s="52">
        <f t="shared" si="55"/>
        <v>62.264150943396231</v>
      </c>
      <c r="V199" s="52">
        <f t="shared" si="56"/>
        <v>69.325153374233125</v>
      </c>
      <c r="W199" s="52">
        <f t="shared" si="57"/>
        <v>65.753424657534239</v>
      </c>
      <c r="X199" s="52">
        <f t="shared" si="58"/>
        <v>64.921421968232636</v>
      </c>
      <c r="Y199" s="52">
        <f t="shared" si="59"/>
        <v>71.982424399069515</v>
      </c>
      <c r="Z199" s="52">
        <f t="shared" si="60"/>
        <v>68.410695682370644</v>
      </c>
      <c r="AA199" s="52">
        <f t="shared" si="61"/>
        <v>-2.6572710248364046</v>
      </c>
      <c r="AB199" s="52">
        <f t="shared" si="62"/>
        <v>-2.6572710248363904</v>
      </c>
      <c r="AC199" s="52">
        <f t="shared" si="63"/>
        <v>-2.6572710248364046</v>
      </c>
      <c r="AD199" s="42" t="s">
        <v>470</v>
      </c>
      <c r="AF199">
        <v>2.27</v>
      </c>
      <c r="AG199">
        <v>1.68</v>
      </c>
    </row>
    <row r="200" spans="1:33" ht="15" x14ac:dyDescent="0.25">
      <c r="A200">
        <v>1.73</v>
      </c>
      <c r="B200">
        <v>3.86</v>
      </c>
      <c r="C200">
        <v>5.17</v>
      </c>
      <c r="D200" s="45">
        <f t="shared" si="51"/>
        <v>3.0525637272795114E-2</v>
      </c>
      <c r="E200" s="46">
        <f>IF(OR($A200="",$B200="",$C200=""),"",A200*'MPTO_working_3-way'!$I199)</f>
        <v>1.7828093524819355</v>
      </c>
      <c r="F200" s="47">
        <f>IF(OR($A200="",$B200="",$C200=""),"",B200*'MPTO_working_3-way'!$I199)</f>
        <v>3.9778289598729892</v>
      </c>
      <c r="G200" s="48">
        <f>IF(OR($A200="",$B200="",$C200=""),"",C200*'MPTO_working_3-way'!$I199)</f>
        <v>5.3278175447003511</v>
      </c>
      <c r="H200" s="46">
        <f>IF(OR($A200="",$B200="",$C200=""),"",'MPTO_working_3-way'!E199)</f>
        <v>1.7609990735993566</v>
      </c>
      <c r="I200" s="47">
        <f>IF(OR($A200="",$B200="",$C200=""),"",'MPTO_working_3-way'!F199)</f>
        <v>4.0178045781383247</v>
      </c>
      <c r="J200" s="48">
        <f>IF(OR($A200="",$B200="",$C200=""),"",'MPTO_working_3-way'!G199)</f>
        <v>5.4570740070115562</v>
      </c>
      <c r="K200" s="46">
        <f>IF(OR($A200="",$B200="",$C200=""),"",'OddsRatio_working_3-way'!H199)</f>
        <v>1.7689040019357489</v>
      </c>
      <c r="L200" s="47">
        <f>IF(OR($A200="",$B200="",$C200=""),"",'OddsRatio_working_3-way'!I199)</f>
        <v>4.0124184185427971</v>
      </c>
      <c r="M200" s="48">
        <f>IF(OR($A200="",$B200="",$C200=""),"",'OddsRatio_working_3-way'!J199)</f>
        <v>5.3922324494137994</v>
      </c>
      <c r="N200" s="49">
        <f t="shared" si="52"/>
        <v>56.091247143608001</v>
      </c>
      <c r="O200" s="50">
        <f t="shared" si="53"/>
        <v>25.139341336383897</v>
      </c>
      <c r="P200" s="50">
        <f t="shared" si="54"/>
        <v>18.769411520008092</v>
      </c>
      <c r="Q200" t="s">
        <v>132</v>
      </c>
      <c r="R200" t="s">
        <v>46</v>
      </c>
      <c r="S200" t="s">
        <v>464</v>
      </c>
      <c r="T200" s="52">
        <v>100</v>
      </c>
      <c r="U200" s="52">
        <f t="shared" si="55"/>
        <v>42.196531791907518</v>
      </c>
      <c r="V200" s="52">
        <f t="shared" si="56"/>
        <v>74.093264248704671</v>
      </c>
      <c r="W200" s="52">
        <f t="shared" si="57"/>
        <v>80.657640232108321</v>
      </c>
      <c r="X200" s="52">
        <f t="shared" si="58"/>
        <v>45.249095519187023</v>
      </c>
      <c r="Y200" s="52">
        <f t="shared" si="59"/>
        <v>77.145827975984176</v>
      </c>
      <c r="Z200" s="52">
        <f t="shared" si="60"/>
        <v>83.710203959387826</v>
      </c>
      <c r="AA200" s="52">
        <f t="shared" si="61"/>
        <v>-3.0525637272795052</v>
      </c>
      <c r="AB200" s="52">
        <f t="shared" si="62"/>
        <v>-3.0525637272795052</v>
      </c>
      <c r="AC200" s="52">
        <f t="shared" si="63"/>
        <v>-3.0525637272795052</v>
      </c>
      <c r="AF200">
        <v>2.0499999999999998</v>
      </c>
      <c r="AG200">
        <v>1.85</v>
      </c>
    </row>
    <row r="201" spans="1:33" ht="15" x14ac:dyDescent="0.25">
      <c r="A201">
        <v>2.3199999999999998</v>
      </c>
      <c r="B201">
        <v>3.38</v>
      </c>
      <c r="C201">
        <v>3.32</v>
      </c>
      <c r="D201" s="45">
        <f t="shared" si="51"/>
        <v>2.8097290201409608E-2</v>
      </c>
      <c r="E201" s="46">
        <f>IF(OR($A201="",$B201="",$C201=""),"",A201*'MPTO_working_3-way'!$I200)</f>
        <v>2.38518571326727</v>
      </c>
      <c r="F201" s="47">
        <f>IF(OR($A201="",$B201="",$C201=""),"",B201*'MPTO_working_3-way'!$I200)</f>
        <v>3.4749688408807642</v>
      </c>
      <c r="G201" s="48">
        <f>IF(OR($A201="",$B201="",$C201=""),"",C201*'MPTO_working_3-way'!$I200)</f>
        <v>3.4132830034686799</v>
      </c>
      <c r="H201" s="46">
        <f>IF(OR($A201="",$B201="",$C201=""),"",'MPTO_working_3-way'!E200)</f>
        <v>2.3715299572663686</v>
      </c>
      <c r="I201" s="47">
        <f>IF(OR($A201="",$B201="",$C201=""),"",'MPTO_working_3-way'!F200)</f>
        <v>3.4904961236540766</v>
      </c>
      <c r="J201" s="48">
        <f>IF(OR($A201="",$B201="",$C201=""),"",'MPTO_working_3-way'!G200)</f>
        <v>3.4265461728422792</v>
      </c>
      <c r="K201" s="46">
        <f>IF(OR($A201="",$B201="",$C201=""),"",'OddsRatio_working_3-way'!H200)</f>
        <v>2.3774372283755372</v>
      </c>
      <c r="L201" s="47">
        <f>IF(OR($A201="",$B201="",$C201=""),"",'OddsRatio_working_3-way'!I200)</f>
        <v>3.4835610632831644</v>
      </c>
      <c r="M201" s="48">
        <f>IF(OR($A201="",$B201="",$C201=""),"",'OddsRatio_working_3-way'!J200)</f>
        <v>3.4209502801751857</v>
      </c>
      <c r="N201" s="49">
        <f t="shared" si="52"/>
        <v>41.925456556176584</v>
      </c>
      <c r="O201" s="50">
        <f t="shared" si="53"/>
        <v>28.777236452760263</v>
      </c>
      <c r="P201" s="50">
        <f t="shared" si="54"/>
        <v>29.297306991063156</v>
      </c>
      <c r="Q201" t="s">
        <v>82</v>
      </c>
      <c r="R201" t="s">
        <v>79</v>
      </c>
      <c r="S201" t="s">
        <v>464</v>
      </c>
      <c r="T201" s="52">
        <v>100</v>
      </c>
      <c r="U201" s="52">
        <f t="shared" si="55"/>
        <v>56.896551724137922</v>
      </c>
      <c r="V201" s="52">
        <f t="shared" si="56"/>
        <v>70.414201183431956</v>
      </c>
      <c r="W201" s="52">
        <f t="shared" si="57"/>
        <v>69.879518072289159</v>
      </c>
      <c r="X201" s="52">
        <f t="shared" si="58"/>
        <v>59.706280744278892</v>
      </c>
      <c r="Y201" s="52">
        <f t="shared" si="59"/>
        <v>73.22393020357292</v>
      </c>
      <c r="Z201" s="52">
        <f t="shared" si="60"/>
        <v>72.689247092430122</v>
      </c>
      <c r="AA201" s="52">
        <f t="shared" si="61"/>
        <v>-2.8097290201409706</v>
      </c>
      <c r="AB201" s="52">
        <f t="shared" si="62"/>
        <v>-2.8097290201409635</v>
      </c>
      <c r="AC201" s="52">
        <f t="shared" si="63"/>
        <v>-2.8097290201409635</v>
      </c>
      <c r="AF201">
        <v>2.0699999999999998</v>
      </c>
      <c r="AG201">
        <v>1.83</v>
      </c>
    </row>
    <row r="202" spans="1:33" ht="15" x14ac:dyDescent="0.25">
      <c r="A202">
        <v>3.54</v>
      </c>
      <c r="B202">
        <v>3.58</v>
      </c>
      <c r="C202">
        <v>2.14</v>
      </c>
      <c r="D202" s="45">
        <f t="shared" si="51"/>
        <v>2.9105204270930329E-2</v>
      </c>
      <c r="E202" s="46">
        <f>IF(OR($A202="",$B202="",$C202=""),"",A202*'MPTO_working_3-way'!$I201)</f>
        <v>3.6430324231190934</v>
      </c>
      <c r="F202" s="47">
        <f>IF(OR($A202="",$B202="",$C202=""),"",B202*'MPTO_working_3-way'!$I201)</f>
        <v>3.6841966312899306</v>
      </c>
      <c r="G202" s="48">
        <f>IF(OR($A202="",$B202="",$C202=""),"",C202*'MPTO_working_3-way'!$I201)</f>
        <v>2.2022851371397909</v>
      </c>
      <c r="H202" s="46">
        <f>IF(OR($A202="",$B202="",$C202=""),"",'MPTO_working_3-way'!E201)</f>
        <v>3.6659022644065256</v>
      </c>
      <c r="I202" s="47">
        <f>IF(OR($A202="",$B202="",$C202=""),"",'MPTO_working_3-way'!F201)</f>
        <v>3.7088153553685914</v>
      </c>
      <c r="J202" s="48">
        <f>IF(OR($A202="",$B202="",$C202=""),"",'MPTO_working_3-way'!G201)</f>
        <v>2.1853720662833078</v>
      </c>
      <c r="K202" s="46">
        <f>IF(OR($A202="",$B202="",$C202=""),"",'OddsRatio_working_3-way'!H201)</f>
        <v>3.6565912356113985</v>
      </c>
      <c r="L202" s="47">
        <f>IF(OR($A202="",$B202="",$C202=""),"",'OddsRatio_working_3-way'!I201)</f>
        <v>3.6984273180619716</v>
      </c>
      <c r="M202" s="48">
        <f>IF(OR($A202="",$B202="",$C202=""),"",'OddsRatio_working_3-way'!J201)</f>
        <v>2.1923283498413366</v>
      </c>
      <c r="N202" s="49">
        <f t="shared" si="52"/>
        <v>27.449659620207811</v>
      </c>
      <c r="O202" s="50">
        <f t="shared" si="53"/>
        <v>27.142959512719457</v>
      </c>
      <c r="P202" s="50">
        <f t="shared" si="54"/>
        <v>45.407380867072739</v>
      </c>
      <c r="Q202" t="s">
        <v>44</v>
      </c>
      <c r="R202" t="s">
        <v>49</v>
      </c>
      <c r="S202" t="s">
        <v>464</v>
      </c>
      <c r="T202" s="52">
        <v>100</v>
      </c>
      <c r="U202" s="52">
        <f t="shared" si="55"/>
        <v>71.751412429378533</v>
      </c>
      <c r="V202" s="52">
        <f t="shared" si="56"/>
        <v>72.067039106145245</v>
      </c>
      <c r="W202" s="52">
        <f t="shared" si="57"/>
        <v>53.271028037383175</v>
      </c>
      <c r="X202" s="52">
        <f t="shared" si="58"/>
        <v>74.661932856471566</v>
      </c>
      <c r="Y202" s="52">
        <f t="shared" si="59"/>
        <v>74.977559533238292</v>
      </c>
      <c r="Z202" s="52">
        <f t="shared" si="60"/>
        <v>56.181548464476215</v>
      </c>
      <c r="AA202" s="52">
        <f t="shared" si="61"/>
        <v>-2.9105204270930329</v>
      </c>
      <c r="AB202" s="52">
        <f t="shared" si="62"/>
        <v>-2.9105204270930471</v>
      </c>
      <c r="AC202" s="52">
        <f t="shared" si="63"/>
        <v>-2.91052042709304</v>
      </c>
      <c r="AF202">
        <v>1.85</v>
      </c>
      <c r="AG202">
        <v>2.0499999999999998</v>
      </c>
    </row>
    <row r="203" spans="1:33" ht="15" x14ac:dyDescent="0.25">
      <c r="A203">
        <v>2.9</v>
      </c>
      <c r="B203">
        <v>3.27</v>
      </c>
      <c r="C203">
        <v>2.65</v>
      </c>
      <c r="D203" s="45">
        <f t="shared" si="51"/>
        <v>2.7996474326451137E-2</v>
      </c>
      <c r="E203" s="46">
        <f>IF(OR($A203="",$B203="",$C203=""),"",A203*'MPTO_working_3-way'!$I202)</f>
        <v>2.9811897755467083</v>
      </c>
      <c r="F203" s="47">
        <f>IF(OR($A203="",$B203="",$C203=""),"",B203*'MPTO_working_3-way'!$I202)</f>
        <v>3.3615484710474952</v>
      </c>
      <c r="G203" s="48">
        <f>IF(OR($A203="",$B203="",$C203=""),"",C203*'MPTO_working_3-way'!$I202)</f>
        <v>2.7241906569650953</v>
      </c>
      <c r="H203" s="46">
        <f>IF(OR($A203="",$B203="",$C203=""),"",'MPTO_working_3-way'!E202)</f>
        <v>2.9806665493744302</v>
      </c>
      <c r="I203" s="47">
        <f>IF(OR($A203="",$B203="",$C203=""),"",'MPTO_working_3-way'!F202)</f>
        <v>3.3729288256466585</v>
      </c>
      <c r="J203" s="48">
        <f>IF(OR($A203="",$B203="",$C203=""),"",'MPTO_working_3-way'!G202)</f>
        <v>2.7171968737216368</v>
      </c>
      <c r="K203" s="46">
        <f>IF(OR($A203="",$B203="",$C203=""),"",'OddsRatio_working_3-way'!H202)</f>
        <v>2.9812355978686269</v>
      </c>
      <c r="L203" s="47">
        <f>IF(OR($A203="",$B203="",$C203=""),"",'OddsRatio_working_3-way'!I202)</f>
        <v>3.3670551616640974</v>
      </c>
      <c r="M203" s="48">
        <f>IF(OR($A203="",$B203="",$C203=""),"",'OddsRatio_working_3-way'!J202)</f>
        <v>2.7205467034122286</v>
      </c>
      <c r="N203" s="49">
        <f t="shared" si="52"/>
        <v>33.54365455706737</v>
      </c>
      <c r="O203" s="50">
        <f t="shared" si="53"/>
        <v>29.748195172934366</v>
      </c>
      <c r="P203" s="50">
        <f t="shared" si="54"/>
        <v>36.708150269998256</v>
      </c>
      <c r="Q203" t="s">
        <v>77</v>
      </c>
      <c r="R203" t="s">
        <v>37</v>
      </c>
      <c r="S203" t="s">
        <v>464</v>
      </c>
      <c r="T203" s="52">
        <v>100</v>
      </c>
      <c r="U203" s="52">
        <f t="shared" si="55"/>
        <v>65.517241379310349</v>
      </c>
      <c r="V203" s="52">
        <f t="shared" si="56"/>
        <v>69.418960244648318</v>
      </c>
      <c r="W203" s="52">
        <f t="shared" si="57"/>
        <v>62.264150943396231</v>
      </c>
      <c r="X203" s="52">
        <f t="shared" si="58"/>
        <v>68.316888811955451</v>
      </c>
      <c r="Y203" s="52">
        <f t="shared" si="59"/>
        <v>72.218607677293434</v>
      </c>
      <c r="Z203" s="52">
        <f t="shared" si="60"/>
        <v>65.063798376041333</v>
      </c>
      <c r="AA203" s="52">
        <f t="shared" si="61"/>
        <v>-2.7996474326451022</v>
      </c>
      <c r="AB203" s="52">
        <f t="shared" si="62"/>
        <v>-2.7996474326451164</v>
      </c>
      <c r="AC203" s="52">
        <f t="shared" si="63"/>
        <v>-2.7996474326451022</v>
      </c>
      <c r="AF203">
        <v>2.4</v>
      </c>
      <c r="AG203">
        <v>1.62</v>
      </c>
    </row>
    <row r="204" spans="1:33" ht="15" x14ac:dyDescent="0.25">
      <c r="A204">
        <v>2.61</v>
      </c>
      <c r="B204">
        <v>3.12</v>
      </c>
      <c r="C204">
        <v>3.09</v>
      </c>
      <c r="D204" s="45">
        <f t="shared" si="51"/>
        <v>2.7279178434183482E-2</v>
      </c>
      <c r="E204" s="46">
        <f>IF(OR($A204="",$B204="",$C204=""),"",A204*'MPTO_working_3-way'!$I203)</f>
        <v>2.6811986557132186</v>
      </c>
      <c r="F204" s="47">
        <f>IF(OR($A204="",$B204="",$C204=""),"",B204*'MPTO_working_3-way'!$I203)</f>
        <v>3.2051110367146527</v>
      </c>
      <c r="G204" s="48">
        <f>IF(OR($A204="",$B204="",$C204=""),"",C204*'MPTO_working_3-way'!$I203)</f>
        <v>3.1742926613616267</v>
      </c>
      <c r="H204" s="46">
        <f>IF(OR($A204="",$B204="",$C204=""),"",'MPTO_working_3-way'!E203)</f>
        <v>2.6734486499994263</v>
      </c>
      <c r="I204" s="47">
        <f>IF(OR($A204="",$B204="",$C204=""),"",'MPTO_working_3-way'!F203)</f>
        <v>3.2111000171513977</v>
      </c>
      <c r="J204" s="48">
        <f>IF(OR($A204="",$B204="",$C204=""),"",'MPTO_working_3-way'!G203)</f>
        <v>3.1793314360312523</v>
      </c>
      <c r="K204" s="46">
        <f>IF(OR($A204="",$B204="",$C204=""),"",'OddsRatio_working_3-way'!H203)</f>
        <v>2.6770410833958094</v>
      </c>
      <c r="L204" s="47">
        <f>IF(OR($A204="",$B204="",$C204=""),"",'OddsRatio_working_3-way'!I203)</f>
        <v>3.2082776998752283</v>
      </c>
      <c r="M204" s="48">
        <f>IF(OR($A204="",$B204="",$C204=""),"",'OddsRatio_working_3-way'!J203)</f>
        <v>3.1770284871411438</v>
      </c>
      <c r="N204" s="49">
        <f t="shared" si="52"/>
        <v>37.296751505866794</v>
      </c>
      <c r="O204" s="50">
        <f t="shared" si="53"/>
        <v>31.200167125100098</v>
      </c>
      <c r="P204" s="50">
        <f t="shared" si="54"/>
        <v>31.503081369033115</v>
      </c>
      <c r="Q204" t="s">
        <v>76</v>
      </c>
      <c r="R204" t="s">
        <v>48</v>
      </c>
      <c r="S204" t="s">
        <v>464</v>
      </c>
      <c r="T204" s="52">
        <v>100</v>
      </c>
      <c r="U204" s="52">
        <f t="shared" si="55"/>
        <v>61.685823754789276</v>
      </c>
      <c r="V204" s="52">
        <f t="shared" si="56"/>
        <v>67.948717948717942</v>
      </c>
      <c r="W204" s="52">
        <f t="shared" si="57"/>
        <v>67.637540453074436</v>
      </c>
      <c r="X204" s="52">
        <f t="shared" si="58"/>
        <v>64.413741598207622</v>
      </c>
      <c r="Y204" s="52">
        <f t="shared" si="59"/>
        <v>70.676635792136295</v>
      </c>
      <c r="Z204" s="52">
        <f t="shared" si="60"/>
        <v>70.365458296492776</v>
      </c>
      <c r="AA204" s="52">
        <f t="shared" si="61"/>
        <v>-2.7279178434183464</v>
      </c>
      <c r="AB204" s="52">
        <f t="shared" si="62"/>
        <v>-2.7279178434183535</v>
      </c>
      <c r="AC204" s="52">
        <f t="shared" si="63"/>
        <v>-2.7279178434183393</v>
      </c>
      <c r="AF204">
        <v>2.5</v>
      </c>
      <c r="AG204">
        <v>1.57</v>
      </c>
    </row>
    <row r="205" spans="1:33" ht="15" x14ac:dyDescent="0.25">
      <c r="A205">
        <v>2.4500000000000002</v>
      </c>
      <c r="B205">
        <v>3.21</v>
      </c>
      <c r="C205">
        <v>3.24</v>
      </c>
      <c r="D205" s="45">
        <f t="shared" si="51"/>
        <v>2.83317203655431E-2</v>
      </c>
      <c r="E205" s="46">
        <f>IF(OR($A205="",$B205="",$C205=""),"",A205*'MPTO_working_3-way'!$I204)</f>
        <v>2.5194127148955809</v>
      </c>
      <c r="F205" s="47">
        <f>IF(OR($A205="",$B205="",$C205=""),"",B205*'MPTO_working_3-way'!$I204)</f>
        <v>3.3009448223733933</v>
      </c>
      <c r="G205" s="48">
        <f>IF(OR($A205="",$B205="",$C205=""),"",C205*'MPTO_working_3-way'!$I204)</f>
        <v>3.3317947739843601</v>
      </c>
      <c r="H205" s="46">
        <f>IF(OR($A205="",$B205="",$C205=""),"",'MPTO_working_3-way'!E204)</f>
        <v>2.5080297172374153</v>
      </c>
      <c r="I205" s="47">
        <f>IF(OR($A205="",$B205="",$C205=""),"",'MPTO_working_3-way'!F204)</f>
        <v>3.3103531600444818</v>
      </c>
      <c r="J205" s="48">
        <f>IF(OR($A205="",$B205="",$C205=""),"",'MPTO_working_3-way'!G204)</f>
        <v>3.3422675652490992</v>
      </c>
      <c r="K205" s="46">
        <f>IF(OR($A205="",$B205="",$C205=""),"",'OddsRatio_working_3-way'!H204)</f>
        <v>2.5131156141502005</v>
      </c>
      <c r="L205" s="47">
        <f>IF(OR($A205="",$B205="",$C205=""),"",'OddsRatio_working_3-way'!I204)</f>
        <v>3.3061969015668566</v>
      </c>
      <c r="M205" s="48">
        <f>IF(OR($A205="",$B205="",$C205=""),"",'OddsRatio_working_3-way'!J204)</f>
        <v>3.3375027418596197</v>
      </c>
      <c r="N205" s="49">
        <f t="shared" si="52"/>
        <v>39.691789840055876</v>
      </c>
      <c r="O205" s="50">
        <f t="shared" si="53"/>
        <v>30.294356731506824</v>
      </c>
      <c r="P205" s="50">
        <f t="shared" si="54"/>
        <v>30.013853428437308</v>
      </c>
      <c r="Q205" t="s">
        <v>87</v>
      </c>
      <c r="R205" t="s">
        <v>86</v>
      </c>
      <c r="S205" t="s">
        <v>464</v>
      </c>
      <c r="T205" s="52">
        <v>100</v>
      </c>
      <c r="U205" s="52">
        <f t="shared" si="55"/>
        <v>59.183673469387763</v>
      </c>
      <c r="V205" s="52">
        <f t="shared" si="56"/>
        <v>68.847352024922117</v>
      </c>
      <c r="W205" s="52">
        <f t="shared" si="57"/>
        <v>69.135802469135797</v>
      </c>
      <c r="X205" s="52">
        <f t="shared" si="58"/>
        <v>62.016845505942072</v>
      </c>
      <c r="Y205" s="52">
        <f t="shared" si="59"/>
        <v>71.680524061476433</v>
      </c>
      <c r="Z205" s="52">
        <f t="shared" si="60"/>
        <v>71.968974505690113</v>
      </c>
      <c r="AA205" s="52">
        <f t="shared" si="61"/>
        <v>-2.8331720365543092</v>
      </c>
      <c r="AB205" s="52">
        <f t="shared" si="62"/>
        <v>-2.8331720365543163</v>
      </c>
      <c r="AC205" s="52">
        <f t="shared" si="63"/>
        <v>-2.8331720365543163</v>
      </c>
      <c r="AF205">
        <v>2.33</v>
      </c>
      <c r="AG205">
        <v>1.65</v>
      </c>
    </row>
    <row r="206" spans="1:33" ht="15" x14ac:dyDescent="0.25">
      <c r="A206">
        <v>3.69</v>
      </c>
      <c r="B206">
        <v>3.34</v>
      </c>
      <c r="C206">
        <v>2.1800000000000002</v>
      </c>
      <c r="D206" s="45">
        <f t="shared" si="51"/>
        <v>2.9119503962165894E-2</v>
      </c>
      <c r="E206" s="46">
        <f>IF(OR($A206="",$B206="",$C206=""),"",A206*'MPTO_working_3-way'!$I205)</f>
        <v>3.797450969620392</v>
      </c>
      <c r="F206" s="47">
        <f>IF(OR($A206="",$B206="",$C206=""),"",B206*'MPTO_working_3-way'!$I205)</f>
        <v>3.4372591432336339</v>
      </c>
      <c r="G206" s="48">
        <f>IF(OR($A206="",$B206="",$C206=""),"",C206*'MPTO_working_3-way'!$I205)</f>
        <v>2.2434805186375217</v>
      </c>
      <c r="H206" s="46">
        <f>IF(OR($A206="",$B206="",$C206=""),"",'MPTO_working_3-way'!E205)</f>
        <v>3.8270742807589375</v>
      </c>
      <c r="I206" s="47">
        <f>IF(OR($A206="",$B206="",$C206=""),"",'MPTO_working_3-way'!F205)</f>
        <v>3.4519099342413271</v>
      </c>
      <c r="J206" s="48">
        <f>IF(OR($A206="",$B206="",$C206=""),"",'MPTO_working_3-way'!G205)</f>
        <v>2.2271263792078062</v>
      </c>
      <c r="K206" s="46">
        <f>IF(OR($A206="",$B206="",$C206=""),"",'OddsRatio_working_3-way'!H205)</f>
        <v>3.8130211066555253</v>
      </c>
      <c r="L206" s="47">
        <f>IF(OR($A206="",$B206="",$C206=""),"",'OddsRatio_working_3-way'!I205)</f>
        <v>3.4470146429642865</v>
      </c>
      <c r="M206" s="48">
        <f>IF(OR($A206="",$B206="",$C206=""),"",'OddsRatio_working_3-way'!J205)</f>
        <v>2.2339646490161789</v>
      </c>
      <c r="N206" s="49">
        <f t="shared" si="52"/>
        <v>26.333453887884268</v>
      </c>
      <c r="O206" s="50">
        <f t="shared" si="53"/>
        <v>29.092947558770344</v>
      </c>
      <c r="P206" s="50">
        <f t="shared" si="54"/>
        <v>44.573598553345391</v>
      </c>
      <c r="Q206" t="s">
        <v>85</v>
      </c>
      <c r="R206" t="s">
        <v>36</v>
      </c>
      <c r="S206" t="s">
        <v>464</v>
      </c>
      <c r="T206" s="52">
        <v>100</v>
      </c>
      <c r="U206" s="52">
        <f t="shared" ref="U206:U269" si="64">(1/A206)*((T206*A206)-T206)</f>
        <v>72.899728997289984</v>
      </c>
      <c r="V206" s="52">
        <f t="shared" ref="V206:V269" si="65">(1/B206)*((T206*B206)-T206)</f>
        <v>70.059880239520965</v>
      </c>
      <c r="W206" s="52">
        <f t="shared" ref="W206:W269" si="66">(1/C206)*((T206*C206)-T206)</f>
        <v>54.128440366972484</v>
      </c>
      <c r="X206" s="52">
        <f t="shared" ref="X206:X269" si="67">((1/B206)+(1/C206))*T206</f>
        <v>75.811679393506566</v>
      </c>
      <c r="Y206" s="52">
        <f t="shared" ref="Y206:Y269" si="68">((1/A206)+(1/C206))*T206</f>
        <v>72.971830635737561</v>
      </c>
      <c r="Z206" s="52">
        <f t="shared" ref="Z206:Z269" si="69">((1/A206)+(1/B206))*T206</f>
        <v>57.040390763189073</v>
      </c>
      <c r="AA206" s="52">
        <f t="shared" ref="AA206:AA269" si="70">U206-X206</f>
        <v>-2.9119503962165822</v>
      </c>
      <c r="AB206" s="52">
        <f t="shared" ref="AB206:AB269" si="71">V206-Y206</f>
        <v>-2.9119503962165965</v>
      </c>
      <c r="AC206" s="52">
        <f t="shared" ref="AC206:AC269" si="72">W206-Z206</f>
        <v>-2.9119503962165894</v>
      </c>
      <c r="AF206">
        <v>2.13</v>
      </c>
      <c r="AG206">
        <v>1.78</v>
      </c>
    </row>
    <row r="207" spans="1:33" ht="15" x14ac:dyDescent="0.25">
      <c r="A207">
        <v>2.0699999999999998</v>
      </c>
      <c r="B207">
        <v>3.33</v>
      </c>
      <c r="C207">
        <v>4.08</v>
      </c>
      <c r="D207" s="45">
        <f t="shared" si="51"/>
        <v>2.8490126955600159E-2</v>
      </c>
      <c r="E207" s="46">
        <f>IF(OR($A207="",$B207="",$C207=""),"",A207*'MPTO_working_3-way'!$I206)</f>
        <v>2.1289745627980921</v>
      </c>
      <c r="F207" s="47">
        <f>IF(OR($A207="",$B207="",$C207=""),"",B207*'MPTO_working_3-way'!$I206)</f>
        <v>3.4248721227621486</v>
      </c>
      <c r="G207" s="48">
        <f>IF(OR($A207="",$B207="",$C207=""),"",C207*'MPTO_working_3-way'!$I206)</f>
        <v>4.1962397179788491</v>
      </c>
      <c r="H207" s="46">
        <f>IF(OR($A207="",$B207="",$C207=""),"",'MPTO_working_3-way'!E206)</f>
        <v>2.1115084288112089</v>
      </c>
      <c r="I207" s="47">
        <f>IF(OR($A207="",$B207="",$C207=""),"",'MPTO_working_3-way'!F206)</f>
        <v>3.4387470783208105</v>
      </c>
      <c r="J207" s="48">
        <f>IF(OR($A207="",$B207="",$C207=""),"",'MPTO_working_3-way'!G206)</f>
        <v>4.2444582083713653</v>
      </c>
      <c r="K207" s="46">
        <f>IF(OR($A207="",$B207="",$C207=""),"",'OddsRatio_working_3-way'!H206)</f>
        <v>2.1186580379575579</v>
      </c>
      <c r="L207" s="47">
        <f>IF(OR($A207="",$B207="",$C207=""),"",'OddsRatio_working_3-way'!I206)</f>
        <v>3.435956288262719</v>
      </c>
      <c r="M207" s="48">
        <f>IF(OR($A207="",$B207="",$C207=""),"",'OddsRatio_working_3-way'!J206)</f>
        <v>4.2200623896348404</v>
      </c>
      <c r="N207" s="49">
        <f t="shared" si="52"/>
        <v>46.970969849715303</v>
      </c>
      <c r="O207" s="50">
        <f t="shared" si="53"/>
        <v>29.198170447120319</v>
      </c>
      <c r="P207" s="50">
        <f t="shared" si="54"/>
        <v>23.830859703164375</v>
      </c>
      <c r="Q207" t="s">
        <v>139</v>
      </c>
      <c r="R207" t="s">
        <v>47</v>
      </c>
      <c r="S207" t="s">
        <v>464</v>
      </c>
      <c r="T207" s="52">
        <v>100</v>
      </c>
      <c r="U207" s="52">
        <f t="shared" si="64"/>
        <v>51.690821256038639</v>
      </c>
      <c r="V207" s="52">
        <f t="shared" si="65"/>
        <v>69.969969969969966</v>
      </c>
      <c r="W207" s="52">
        <f t="shared" si="66"/>
        <v>75.490196078431367</v>
      </c>
      <c r="X207" s="52">
        <f t="shared" si="67"/>
        <v>54.539833951598659</v>
      </c>
      <c r="Y207" s="52">
        <f t="shared" si="68"/>
        <v>72.818982665529987</v>
      </c>
      <c r="Z207" s="52">
        <f t="shared" si="69"/>
        <v>78.339208773991388</v>
      </c>
      <c r="AA207" s="52">
        <f t="shared" si="70"/>
        <v>-2.8490126955600203</v>
      </c>
      <c r="AB207" s="52">
        <f t="shared" si="71"/>
        <v>-2.8490126955600203</v>
      </c>
      <c r="AC207" s="52">
        <f t="shared" si="72"/>
        <v>-2.8490126955600203</v>
      </c>
      <c r="AF207">
        <v>2.27</v>
      </c>
      <c r="AG207">
        <v>1.68</v>
      </c>
    </row>
    <row r="208" spans="1:33" ht="15" x14ac:dyDescent="0.25">
      <c r="A208">
        <v>1.73</v>
      </c>
      <c r="B208">
        <v>3.77</v>
      </c>
      <c r="C208">
        <v>5.35</v>
      </c>
      <c r="D208" s="45">
        <f t="shared" si="51"/>
        <v>3.0202559321312661E-2</v>
      </c>
      <c r="E208" s="46">
        <f>IF(OR($A208="",$B208="",$C208=""),"",A208*'MPTO_working_3-way'!$I207)</f>
        <v>1.7822504276258708</v>
      </c>
      <c r="F208" s="47">
        <f>IF(OR($A208="",$B208="",$C208=""),"",B208*'MPTO_working_3-way'!$I207)</f>
        <v>3.8838636486413489</v>
      </c>
      <c r="G208" s="48">
        <f>IF(OR($A208="",$B208="",$C208=""),"",C208*'MPTO_working_3-way'!$I207)</f>
        <v>5.5115836923690225</v>
      </c>
      <c r="H208" s="46">
        <f>IF(OR($A208="",$B208="",$C208=""),"",'MPTO_working_3-way'!E207)</f>
        <v>1.7606651693345692</v>
      </c>
      <c r="I208" s="47">
        <f>IF(OR($A208="",$B208="",$C208=""),"",'MPTO_working_3-way'!F207)</f>
        <v>3.9187337752340801</v>
      </c>
      <c r="J208" s="48">
        <f>IF(OR($A208="",$B208="",$C208=""),"",'MPTO_working_3-way'!G207)</f>
        <v>5.6545616500476577</v>
      </c>
      <c r="K208" s="46">
        <f>IF(OR($A208="",$B208="",$C208=""),"",'OddsRatio_working_3-way'!H207)</f>
        <v>1.7685499969731417</v>
      </c>
      <c r="L208" s="47">
        <f>IF(OR($A208="",$B208="",$C208=""),"",'OddsRatio_working_3-way'!I207)</f>
        <v>3.9162787556378138</v>
      </c>
      <c r="M208" s="48">
        <f>IF(OR($A208="",$B208="",$C208=""),"",'OddsRatio_working_3-way'!J207)</f>
        <v>5.5797157353879028</v>
      </c>
      <c r="N208" s="49">
        <f t="shared" si="52"/>
        <v>56.108837708744232</v>
      </c>
      <c r="O208" s="50">
        <f t="shared" si="53"/>
        <v>25.747556826559027</v>
      </c>
      <c r="P208" s="50">
        <f t="shared" si="54"/>
        <v>18.143605464696737</v>
      </c>
      <c r="Q208" t="s">
        <v>81</v>
      </c>
      <c r="R208" t="s">
        <v>284</v>
      </c>
      <c r="S208" t="s">
        <v>464</v>
      </c>
      <c r="T208" s="52">
        <v>100</v>
      </c>
      <c r="U208" s="52">
        <f t="shared" si="64"/>
        <v>42.196531791907518</v>
      </c>
      <c r="V208" s="52">
        <f t="shared" si="65"/>
        <v>73.474801061007966</v>
      </c>
      <c r="W208" s="52">
        <f t="shared" si="66"/>
        <v>81.308411214953281</v>
      </c>
      <c r="X208" s="52">
        <f t="shared" si="67"/>
        <v>45.216787724038774</v>
      </c>
      <c r="Y208" s="52">
        <f t="shared" si="68"/>
        <v>76.495056993139215</v>
      </c>
      <c r="Z208" s="52">
        <f t="shared" si="69"/>
        <v>84.328667147084531</v>
      </c>
      <c r="AA208" s="52">
        <f t="shared" si="70"/>
        <v>-3.0202559321312563</v>
      </c>
      <c r="AB208" s="52">
        <f t="shared" si="71"/>
        <v>-3.0202559321312492</v>
      </c>
      <c r="AC208" s="52">
        <f t="shared" si="72"/>
        <v>-3.0202559321312492</v>
      </c>
      <c r="AF208">
        <v>2.11</v>
      </c>
      <c r="AG208">
        <v>1.78</v>
      </c>
    </row>
    <row r="209" spans="1:34" ht="15" x14ac:dyDescent="0.25">
      <c r="A209">
        <v>7.35</v>
      </c>
      <c r="B209">
        <v>4.25</v>
      </c>
      <c r="C209">
        <v>1.52</v>
      </c>
      <c r="D209" s="45">
        <f t="shared" si="51"/>
        <v>2.9243276257871598E-2</v>
      </c>
      <c r="E209" s="46">
        <f>IF(OR($A209="",$B209="",$C209=""),"",A209*'MPTO_working_3-way'!$I208)</f>
        <v>7.5649380804953559</v>
      </c>
      <c r="F209" s="47">
        <f>IF(OR($A209="",$B209="",$C209=""),"",B209*'MPTO_working_3-way'!$I208)</f>
        <v>4.3742839240959546</v>
      </c>
      <c r="G209" s="48">
        <f>IF(OR($A209="",$B209="",$C209=""),"",C209*'MPTO_working_3-way'!$I208)</f>
        <v>1.5644497799119648</v>
      </c>
      <c r="H209" s="46">
        <f>IF(OR($A209="",$B209="",$C209=""),"",'MPTO_working_3-way'!E208)</f>
        <v>7.9172386960509122</v>
      </c>
      <c r="I209" s="47">
        <f>IF(OR($A209="",$B209="",$C209=""),"",'MPTO_working_3-way'!F208)</f>
        <v>4.433678312971753</v>
      </c>
      <c r="J209" s="48">
        <f>IF(OR($A209="",$B209="",$C209=""),"",'MPTO_working_3-way'!G208)</f>
        <v>1.5428599280793729</v>
      </c>
      <c r="K209" s="46">
        <f>IF(OR($A209="",$B209="",$C209=""),"",'OddsRatio_working_3-way'!H208)</f>
        <v>7.7177567179963127</v>
      </c>
      <c r="L209" s="47">
        <f>IF(OR($A209="",$B209="",$C209=""),"",'OddsRatio_working_3-way'!I208)</f>
        <v>4.4382219422815785</v>
      </c>
      <c r="M209" s="48">
        <f>IF(OR($A209="",$B209="",$C209=""),"",'OddsRatio_working_3-way'!J208)</f>
        <v>1.5501155107650522</v>
      </c>
      <c r="N209" s="49">
        <f t="shared" si="52"/>
        <v>13.218878850816973</v>
      </c>
      <c r="O209" s="50">
        <f t="shared" si="53"/>
        <v>22.860884600824644</v>
      </c>
      <c r="P209" s="50">
        <f t="shared" si="54"/>
        <v>63.920236548358389</v>
      </c>
      <c r="Q209" t="s">
        <v>283</v>
      </c>
      <c r="R209" t="s">
        <v>42</v>
      </c>
      <c r="S209" t="s">
        <v>464</v>
      </c>
      <c r="T209" s="52">
        <v>100</v>
      </c>
      <c r="U209" s="52">
        <f t="shared" si="64"/>
        <v>86.394557823129261</v>
      </c>
      <c r="V209" s="52">
        <f t="shared" si="65"/>
        <v>76.470588235294116</v>
      </c>
      <c r="W209" s="52">
        <f t="shared" si="66"/>
        <v>34.21052631578948</v>
      </c>
      <c r="X209" s="52">
        <f t="shared" si="67"/>
        <v>89.318885448916419</v>
      </c>
      <c r="Y209" s="52">
        <f t="shared" si="68"/>
        <v>79.394915861081287</v>
      </c>
      <c r="Z209" s="52">
        <f t="shared" si="69"/>
        <v>37.13485394157663</v>
      </c>
      <c r="AA209" s="52">
        <f t="shared" si="70"/>
        <v>-2.9243276257871571</v>
      </c>
      <c r="AB209" s="52">
        <f t="shared" si="71"/>
        <v>-2.9243276257871713</v>
      </c>
      <c r="AC209" s="52">
        <f t="shared" si="72"/>
        <v>-2.92432762578715</v>
      </c>
      <c r="AF209">
        <v>1.81</v>
      </c>
      <c r="AG209">
        <v>2.0699999999999998</v>
      </c>
    </row>
    <row r="210" spans="1:34" ht="15" x14ac:dyDescent="0.25">
      <c r="A210">
        <v>3</v>
      </c>
      <c r="B210">
        <v>3.45</v>
      </c>
      <c r="C210">
        <v>2.44</v>
      </c>
      <c r="D210" s="45">
        <f t="shared" si="51"/>
        <v>3.3024471370871833E-2</v>
      </c>
      <c r="E210" s="46">
        <f>IF(OR($A210="",$B210="",$C210=""),"",A210*'MPTO_working_3-way'!$I209)</f>
        <v>3.0990734141126155</v>
      </c>
      <c r="F210" s="47">
        <f>IF(OR($A210="",$B210="",$C210=""),"",B210*'MPTO_working_3-way'!$I209)</f>
        <v>3.5639344262295078</v>
      </c>
      <c r="G210" s="48">
        <f>IF(OR($A210="",$B210="",$C210=""),"",C210*'MPTO_working_3-way'!$I209)</f>
        <v>2.5205797101449274</v>
      </c>
      <c r="H210" s="46">
        <f>IF(OR($A210="",$B210="",$C210=""),"",'MPTO_working_3-way'!E209)</f>
        <v>3.102457002457002</v>
      </c>
      <c r="I210" s="47">
        <f>IF(OR($A210="",$B210="",$C210=""),"",'MPTO_working_3-way'!F209)</f>
        <v>3.5861971030957114</v>
      </c>
      <c r="J210" s="48">
        <f>IF(OR($A210="",$B210="",$C210=""),"",'MPTO_working_3-way'!G209)</f>
        <v>2.5073471008737092</v>
      </c>
      <c r="K210" s="46">
        <f>IF(OR($A210="",$B210="",$C210=""),"",'OddsRatio_working_3-way'!H209)</f>
        <v>3.1018659912714934</v>
      </c>
      <c r="L210" s="47">
        <f>IF(OR($A210="",$B210="",$C210=""),"",'OddsRatio_working_3-way'!I209)</f>
        <v>3.5747858393075793</v>
      </c>
      <c r="M210" s="48">
        <f>IF(OR($A210="",$B210="",$C210=""),"",'OddsRatio_working_3-way'!J209)</f>
        <v>2.5133435137154754</v>
      </c>
      <c r="N210" s="49">
        <f t="shared" si="52"/>
        <v>32.267709291628336</v>
      </c>
      <c r="O210" s="50">
        <f t="shared" si="53"/>
        <v>28.05887764489421</v>
      </c>
      <c r="P210" s="50">
        <f t="shared" si="54"/>
        <v>39.673413063477462</v>
      </c>
      <c r="Q210" t="s">
        <v>459</v>
      </c>
      <c r="R210" t="s">
        <v>293</v>
      </c>
      <c r="S210" t="s">
        <v>464</v>
      </c>
      <c r="T210" s="52">
        <v>100</v>
      </c>
      <c r="U210" s="52">
        <f t="shared" si="64"/>
        <v>66.666666666666657</v>
      </c>
      <c r="V210" s="52">
        <f t="shared" si="65"/>
        <v>71.014492753623188</v>
      </c>
      <c r="W210" s="52">
        <f t="shared" si="66"/>
        <v>59.016393442622956</v>
      </c>
      <c r="X210" s="52">
        <f t="shared" si="67"/>
        <v>69.969113803753856</v>
      </c>
      <c r="Y210" s="52">
        <f t="shared" si="68"/>
        <v>74.316939890710373</v>
      </c>
      <c r="Z210" s="52">
        <f t="shared" si="69"/>
        <v>62.318840579710141</v>
      </c>
      <c r="AA210" s="52">
        <f t="shared" si="70"/>
        <v>-3.3024471370871993</v>
      </c>
      <c r="AB210" s="52">
        <f t="shared" si="71"/>
        <v>-3.3024471370871851</v>
      </c>
      <c r="AC210" s="52">
        <f t="shared" si="72"/>
        <v>-3.3024471370871851</v>
      </c>
      <c r="AF210">
        <v>1.91</v>
      </c>
      <c r="AG210">
        <v>1.96</v>
      </c>
    </row>
    <row r="211" spans="1:34" ht="15" x14ac:dyDescent="0.25">
      <c r="A211">
        <v>2.35</v>
      </c>
      <c r="B211">
        <v>3.59</v>
      </c>
      <c r="C211">
        <v>3.04</v>
      </c>
      <c r="D211" s="45">
        <f t="shared" si="51"/>
        <v>3.3030815348095821E-2</v>
      </c>
      <c r="E211" s="46">
        <f>IF(OR($A211="",$B211="",$C211=""),"",A211*'MPTO_working_3-way'!$I210)</f>
        <v>2.4276224160680253</v>
      </c>
      <c r="F211" s="47">
        <f>IF(OR($A211="",$B211="",$C211=""),"",B211*'MPTO_working_3-way'!$I210)</f>
        <v>3.7085806270996637</v>
      </c>
      <c r="G211" s="48">
        <f>IF(OR($A211="",$B211="",$C211=""),"",C211*'MPTO_working_3-way'!$I210)</f>
        <v>3.1404136786582115</v>
      </c>
      <c r="H211" s="46">
        <f>IF(OR($A211="",$B211="",$C211=""),"",'MPTO_working_3-way'!E210)</f>
        <v>2.4124192707892416</v>
      </c>
      <c r="I211" s="47">
        <f>IF(OR($A211="",$B211="",$C211=""),"",'MPTO_working_3-way'!F210)</f>
        <v>3.7377412331198752</v>
      </c>
      <c r="J211" s="48">
        <f>IF(OR($A211="",$B211="",$C211=""),"",'MPTO_working_3-way'!G210)</f>
        <v>3.1452762529862208</v>
      </c>
      <c r="K211" s="46">
        <f>IF(OR($A211="",$B211="",$C211=""),"",'OddsRatio_working_3-way'!H210)</f>
        <v>2.4191701475588325</v>
      </c>
      <c r="L211" s="47">
        <f>IF(OR($A211="",$B211="",$C211=""),"",'OddsRatio_working_3-way'!I210)</f>
        <v>3.7227042090202778</v>
      </c>
      <c r="M211" s="48">
        <f>IF(OR($A211="",$B211="",$C211=""),"",'OddsRatio_working_3-way'!J210)</f>
        <v>3.1445237785333466</v>
      </c>
      <c r="N211" s="49">
        <f t="shared" si="52"/>
        <v>41.19256740179889</v>
      </c>
      <c r="O211" s="50">
        <f t="shared" si="53"/>
        <v>26.964493981678945</v>
      </c>
      <c r="P211" s="50">
        <f t="shared" si="54"/>
        <v>31.842938616522165</v>
      </c>
      <c r="Q211" t="s">
        <v>291</v>
      </c>
      <c r="R211" t="s">
        <v>295</v>
      </c>
      <c r="S211" t="s">
        <v>464</v>
      </c>
      <c r="T211" s="52">
        <v>100</v>
      </c>
      <c r="U211" s="52">
        <f t="shared" si="64"/>
        <v>57.446808510638299</v>
      </c>
      <c r="V211" s="52">
        <f t="shared" si="65"/>
        <v>72.14484679665739</v>
      </c>
      <c r="W211" s="52">
        <f t="shared" si="66"/>
        <v>67.10526315789474</v>
      </c>
      <c r="X211" s="52">
        <f t="shared" si="67"/>
        <v>60.749890045447884</v>
      </c>
      <c r="Y211" s="52">
        <f t="shared" si="68"/>
        <v>75.447928331466969</v>
      </c>
      <c r="Z211" s="52">
        <f t="shared" si="69"/>
        <v>70.408344692704318</v>
      </c>
      <c r="AA211" s="52">
        <f t="shared" si="70"/>
        <v>-3.3030815348095857</v>
      </c>
      <c r="AB211" s="52">
        <f t="shared" si="71"/>
        <v>-3.3030815348095786</v>
      </c>
      <c r="AC211" s="52">
        <f t="shared" si="72"/>
        <v>-3.3030815348095786</v>
      </c>
      <c r="AF211">
        <v>1.95</v>
      </c>
      <c r="AG211">
        <v>1.92</v>
      </c>
    </row>
    <row r="212" spans="1:34" ht="15" x14ac:dyDescent="0.25">
      <c r="A212">
        <v>2.94</v>
      </c>
      <c r="B212">
        <v>3.38</v>
      </c>
      <c r="C212">
        <v>2.52</v>
      </c>
      <c r="D212" s="45">
        <f t="shared" si="51"/>
        <v>3.2819439412846041E-2</v>
      </c>
      <c r="E212" s="46">
        <f>IF(OR($A212="",$B212="",$C212=""),"",A212*'MPTO_working_3-way'!$I211)</f>
        <v>3.0364891518737673</v>
      </c>
      <c r="F212" s="47">
        <f>IF(OR($A212="",$B212="",$C212=""),"",B212*'MPTO_working_3-way'!$I211)</f>
        <v>3.4909297052154193</v>
      </c>
      <c r="G212" s="48">
        <f>IF(OR($A212="",$B212="",$C212=""),"",C212*'MPTO_working_3-way'!$I211)</f>
        <v>2.6027049873203723</v>
      </c>
      <c r="H212" s="46">
        <f>IF(OR($A212="",$B212="",$C212=""),"",'MPTO_working_3-way'!E211)</f>
        <v>3.0377017553393841</v>
      </c>
      <c r="I212" s="47">
        <f>IF(OR($A212="",$B212="",$C212=""),"",'MPTO_working_3-way'!F211)</f>
        <v>3.5097796056762527</v>
      </c>
      <c r="J212" s="48">
        <f>IF(OR($A212="",$B212="",$C212=""),"",'MPTO_working_3-way'!G211)</f>
        <v>2.5914417181469425</v>
      </c>
      <c r="K212" s="46">
        <f>IF(OR($A212="",$B212="",$C212=""),"",'OddsRatio_working_3-way'!H211)</f>
        <v>3.0378505733671881</v>
      </c>
      <c r="L212" s="47">
        <f>IF(OR($A212="",$B212="",$C212=""),"",'OddsRatio_working_3-way'!I211)</f>
        <v>3.5000434869143855</v>
      </c>
      <c r="M212" s="48">
        <f>IF(OR($A212="",$B212="",$C212=""),"",'OddsRatio_working_3-way'!J211)</f>
        <v>2.5966664286175907</v>
      </c>
      <c r="N212" s="49">
        <f t="shared" si="52"/>
        <v>32.932770379993507</v>
      </c>
      <c r="O212" s="50">
        <f t="shared" si="53"/>
        <v>28.645664176680739</v>
      </c>
      <c r="P212" s="50">
        <f t="shared" si="54"/>
        <v>38.421565443325747</v>
      </c>
      <c r="Q212" t="s">
        <v>288</v>
      </c>
      <c r="R212" t="s">
        <v>301</v>
      </c>
      <c r="S212" t="s">
        <v>464</v>
      </c>
      <c r="T212" s="52">
        <v>100</v>
      </c>
      <c r="U212" s="52">
        <f t="shared" si="64"/>
        <v>65.986394557823132</v>
      </c>
      <c r="V212" s="52">
        <f t="shared" si="65"/>
        <v>70.414201183431956</v>
      </c>
      <c r="W212" s="52">
        <f t="shared" si="66"/>
        <v>60.317460317460316</v>
      </c>
      <c r="X212" s="52">
        <f t="shared" si="67"/>
        <v>69.268338499107728</v>
      </c>
      <c r="Y212" s="52">
        <f t="shared" si="68"/>
        <v>73.696145124716551</v>
      </c>
      <c r="Z212" s="52">
        <f t="shared" si="69"/>
        <v>63.599404258744919</v>
      </c>
      <c r="AA212" s="52">
        <f t="shared" si="70"/>
        <v>-3.2819439412845952</v>
      </c>
      <c r="AB212" s="52">
        <f t="shared" si="71"/>
        <v>-3.2819439412845952</v>
      </c>
      <c r="AC212" s="52">
        <f t="shared" si="72"/>
        <v>-3.2819439412846023</v>
      </c>
      <c r="AF212">
        <v>2.12</v>
      </c>
      <c r="AG212">
        <v>1.76</v>
      </c>
    </row>
    <row r="213" spans="1:34" ht="15" x14ac:dyDescent="0.25">
      <c r="A213">
        <v>2.19</v>
      </c>
      <c r="B213">
        <v>3.44</v>
      </c>
      <c r="C213">
        <v>3.5</v>
      </c>
      <c r="D213" s="45">
        <f t="shared" si="51"/>
        <v>3.3032964699100553E-2</v>
      </c>
      <c r="E213" s="46">
        <f>IF(OR($A213="",$B213="",$C213=""),"",A213*'MPTO_working_3-way'!$I212)</f>
        <v>2.2623421926910301</v>
      </c>
      <c r="F213" s="47">
        <f>IF(OR($A213="",$B213="",$C213=""),"",B213*'MPTO_working_3-way'!$I212)</f>
        <v>3.553633398564906</v>
      </c>
      <c r="G213" s="48">
        <f>IF(OR($A213="",$B213="",$C213=""),"",C213*'MPTO_working_3-way'!$I212)</f>
        <v>3.6156153764468519</v>
      </c>
      <c r="H213" s="46">
        <f>IF(OR($A213="",$B213="",$C213=""),"",'MPTO_working_3-way'!E212)</f>
        <v>2.2441147266589128</v>
      </c>
      <c r="I213" s="47">
        <f>IF(OR($A213="",$B213="",$C213=""),"",'MPTO_working_3-way'!F212)</f>
        <v>3.5754293979388909</v>
      </c>
      <c r="J213" s="48">
        <f>IF(OR($A213="",$B213="",$C213=""),"",'MPTO_working_3-way'!G212)</f>
        <v>3.6402912129886151</v>
      </c>
      <c r="K213" s="46">
        <f>IF(OR($A213="",$B213="",$C213=""),"",'OddsRatio_working_3-way'!H212)</f>
        <v>2.2517111322824239</v>
      </c>
      <c r="L213" s="47">
        <f>IF(OR($A213="",$B213="",$C213=""),"",'OddsRatio_working_3-way'!I212)</f>
        <v>3.566533750226148</v>
      </c>
      <c r="M213" s="48">
        <f>IF(OR($A213="",$B213="",$C213=""),"",'OddsRatio_working_3-way'!J212)</f>
        <v>3.6296452358874465</v>
      </c>
      <c r="N213" s="49">
        <f t="shared" si="52"/>
        <v>44.201978075231466</v>
      </c>
      <c r="O213" s="50">
        <f t="shared" si="53"/>
        <v>28.140212786266545</v>
      </c>
      <c r="P213" s="50">
        <f t="shared" si="54"/>
        <v>27.657809138501975</v>
      </c>
      <c r="Q213" t="s">
        <v>290</v>
      </c>
      <c r="R213" t="s">
        <v>297</v>
      </c>
      <c r="S213" t="s">
        <v>464</v>
      </c>
      <c r="T213" s="52">
        <v>100</v>
      </c>
      <c r="U213" s="52">
        <f t="shared" si="64"/>
        <v>54.337899543379002</v>
      </c>
      <c r="V213" s="52">
        <f t="shared" si="65"/>
        <v>70.930232558139537</v>
      </c>
      <c r="W213" s="52">
        <f t="shared" si="66"/>
        <v>71.428571428571431</v>
      </c>
      <c r="X213" s="52">
        <f t="shared" si="67"/>
        <v>57.641196013289033</v>
      </c>
      <c r="Y213" s="52">
        <f t="shared" si="68"/>
        <v>74.233529028049588</v>
      </c>
      <c r="Z213" s="52">
        <f t="shared" si="69"/>
        <v>74.731867898481468</v>
      </c>
      <c r="AA213" s="52">
        <f t="shared" si="70"/>
        <v>-3.3032964699100305</v>
      </c>
      <c r="AB213" s="52">
        <f t="shared" si="71"/>
        <v>-3.3032964699100518</v>
      </c>
      <c r="AC213" s="52">
        <f t="shared" si="72"/>
        <v>-3.3032964699100376</v>
      </c>
      <c r="AF213">
        <v>1.93</v>
      </c>
      <c r="AG213">
        <v>1.93</v>
      </c>
    </row>
    <row r="214" spans="1:34" ht="15" x14ac:dyDescent="0.25">
      <c r="A214">
        <v>3.51</v>
      </c>
      <c r="B214">
        <v>3.48</v>
      </c>
      <c r="C214">
        <v>2.16</v>
      </c>
      <c r="D214" s="45">
        <f t="shared" si="51"/>
        <v>3.5219569702328091E-2</v>
      </c>
      <c r="E214" s="46">
        <f>IF(OR($A214="",$B214="",$C214=""),"",A214*'MPTO_working_3-way'!$I213)</f>
        <v>3.6336206896551713</v>
      </c>
      <c r="F214" s="47">
        <f>IF(OR($A214="",$B214="",$C214=""),"",B214*'MPTO_working_3-way'!$I213)</f>
        <v>3.6025641025641018</v>
      </c>
      <c r="G214" s="48">
        <f>IF(OR($A214="",$B214="",$C214=""),"",C214*'MPTO_working_3-way'!$I213)</f>
        <v>2.2360742705570287</v>
      </c>
      <c r="H214" s="46">
        <f>IF(OR($A214="",$B214="",$C214=""),"",'MPTO_working_3-way'!E213)</f>
        <v>3.6608523646826097</v>
      </c>
      <c r="I214" s="47">
        <f>IF(OR($A214="",$B214="",$C214=""),"",'MPTO_working_3-way'!F213)</f>
        <v>3.6282302619853848</v>
      </c>
      <c r="J214" s="48">
        <f>IF(OR($A214="",$B214="",$C214=""),"",'MPTO_working_3-way'!G213)</f>
        <v>2.2161985630306984</v>
      </c>
      <c r="K214" s="46">
        <f>IF(OR($A214="",$B214="",$C214=""),"",'OddsRatio_working_3-way'!H213)</f>
        <v>3.6493523693101242</v>
      </c>
      <c r="L214" s="47">
        <f>IF(OR($A214="",$B214="",$C214=""),"",'OddsRatio_working_3-way'!I213)</f>
        <v>3.6176868031430716</v>
      </c>
      <c r="M214" s="48">
        <f>IF(OR($A214="",$B214="",$C214=""),"",'OddsRatio_working_3-way'!J213)</f>
        <v>2.2244018917927271</v>
      </c>
      <c r="N214" s="49">
        <f t="shared" si="52"/>
        <v>27.520759193357069</v>
      </c>
      <c r="O214" s="50">
        <f t="shared" si="53"/>
        <v>27.758007117437728</v>
      </c>
      <c r="P214" s="50">
        <f t="shared" si="54"/>
        <v>44.721233689205228</v>
      </c>
      <c r="Q214" t="s">
        <v>292</v>
      </c>
      <c r="R214" t="s">
        <v>43</v>
      </c>
      <c r="S214" t="s">
        <v>464</v>
      </c>
      <c r="T214" s="52">
        <v>100</v>
      </c>
      <c r="U214" s="52">
        <f t="shared" si="64"/>
        <v>71.509971509971507</v>
      </c>
      <c r="V214" s="52">
        <f t="shared" si="65"/>
        <v>71.264367816091948</v>
      </c>
      <c r="W214" s="52">
        <f t="shared" si="66"/>
        <v>53.703703703703695</v>
      </c>
      <c r="X214" s="52">
        <f t="shared" si="67"/>
        <v>75.031928480204328</v>
      </c>
      <c r="Y214" s="52">
        <f t="shared" si="68"/>
        <v>74.786324786324784</v>
      </c>
      <c r="Z214" s="52">
        <f t="shared" si="69"/>
        <v>57.225660673936531</v>
      </c>
      <c r="AA214" s="52">
        <f t="shared" si="70"/>
        <v>-3.5219569702328215</v>
      </c>
      <c r="AB214" s="52">
        <f t="shared" si="71"/>
        <v>-3.5219569702328357</v>
      </c>
      <c r="AC214" s="52">
        <f t="shared" si="72"/>
        <v>-3.5219569702328357</v>
      </c>
      <c r="AF214">
        <v>2.13</v>
      </c>
      <c r="AG214">
        <v>1.76</v>
      </c>
      <c r="AH214" s="53"/>
    </row>
    <row r="215" spans="1:34" ht="15" x14ac:dyDescent="0.25">
      <c r="A215">
        <v>1.9</v>
      </c>
      <c r="B215">
        <v>3.64</v>
      </c>
      <c r="C215">
        <v>4.26</v>
      </c>
      <c r="D215" s="45">
        <f t="shared" si="51"/>
        <v>3.5782848236517673E-2</v>
      </c>
      <c r="E215" s="46">
        <f>IF(OR($A215="",$B215="",$C215=""),"",A215*'MPTO_working_3-way'!$I214)</f>
        <v>1.9679874116493834</v>
      </c>
      <c r="F215" s="47">
        <f>IF(OR($A215="",$B215="",$C215=""),"",B215*'MPTO_working_3-way'!$I214)</f>
        <v>3.7702495675809247</v>
      </c>
      <c r="G215" s="48">
        <f>IF(OR($A215="",$B215="",$C215=""),"",C215*'MPTO_working_3-way'!$I214)</f>
        <v>4.4124349334875648</v>
      </c>
      <c r="H215" s="46">
        <f>IF(OR($A215="",$B215="",$C215=""),"",'MPTO_working_3-way'!E214)</f>
        <v>1.9440571376286262</v>
      </c>
      <c r="I215" s="47">
        <f>IF(OR($A215="",$B215="",$C215=""),"",'MPTO_working_3-way'!F214)</f>
        <v>3.8052089396480766</v>
      </c>
      <c r="J215" s="48">
        <f>IF(OR($A215="",$B215="",$C215=""),"",'MPTO_working_3-way'!G214)</f>
        <v>4.4880449441853667</v>
      </c>
      <c r="K215" s="46">
        <f>IF(OR($A215="",$B215="",$C215=""),"",'OddsRatio_working_3-way'!H214)</f>
        <v>1.9531916084023566</v>
      </c>
      <c r="L215" s="47">
        <f>IF(OR($A215="",$B215="",$C215=""),"",'OddsRatio_working_3-way'!I214)</f>
        <v>3.7960287179802448</v>
      </c>
      <c r="M215" s="48">
        <f>IF(OR($A215="",$B215="",$C215=""),"",'OddsRatio_working_3-way'!J214)</f>
        <v>4.4526718259907572</v>
      </c>
      <c r="N215" s="49">
        <f t="shared" si="52"/>
        <v>50.813333158563921</v>
      </c>
      <c r="O215" s="50">
        <f t="shared" si="53"/>
        <v>26.523443132217427</v>
      </c>
      <c r="P215" s="50">
        <f t="shared" si="54"/>
        <v>22.663223709218652</v>
      </c>
      <c r="Q215" t="s">
        <v>337</v>
      </c>
      <c r="R215" t="s">
        <v>300</v>
      </c>
      <c r="S215" t="s">
        <v>464</v>
      </c>
      <c r="T215" s="52">
        <v>100</v>
      </c>
      <c r="U215" s="52">
        <f t="shared" si="64"/>
        <v>47.368421052631575</v>
      </c>
      <c r="V215" s="52">
        <f t="shared" si="65"/>
        <v>72.527472527472526</v>
      </c>
      <c r="W215" s="52">
        <f t="shared" si="66"/>
        <v>76.525821596244128</v>
      </c>
      <c r="X215" s="52">
        <f t="shared" si="67"/>
        <v>50.946705876283339</v>
      </c>
      <c r="Y215" s="52">
        <f t="shared" si="68"/>
        <v>76.105757351124282</v>
      </c>
      <c r="Z215" s="52">
        <f t="shared" si="69"/>
        <v>80.104106419895899</v>
      </c>
      <c r="AA215" s="52">
        <f t="shared" si="70"/>
        <v>-3.5782848236517637</v>
      </c>
      <c r="AB215" s="52">
        <f t="shared" si="71"/>
        <v>-3.5782848236517566</v>
      </c>
      <c r="AC215" s="52">
        <f t="shared" si="72"/>
        <v>-3.5782848236517708</v>
      </c>
      <c r="AF215">
        <v>2.09</v>
      </c>
      <c r="AG215">
        <v>1.79</v>
      </c>
    </row>
    <row r="216" spans="1:34" ht="15" x14ac:dyDescent="0.25">
      <c r="A216">
        <v>2.9</v>
      </c>
      <c r="B216">
        <v>3.28</v>
      </c>
      <c r="C216">
        <v>2.6</v>
      </c>
      <c r="D216" s="45">
        <f t="shared" si="51"/>
        <v>3.432101960276901E-2</v>
      </c>
      <c r="E216" s="46">
        <f>IF(OR($A216="",$B216="",$C216=""),"",A216*'MPTO_working_3-way'!$I215)</f>
        <v>2.9995309568480302</v>
      </c>
      <c r="F216" s="47">
        <f>IF(OR($A216="",$B216="",$C216=""),"",B216*'MPTO_working_3-way'!$I215)</f>
        <v>3.3925729442970822</v>
      </c>
      <c r="G216" s="48">
        <f>IF(OR($A216="",$B216="",$C216=""),"",C216*'MPTO_working_3-way'!$I215)</f>
        <v>2.6892346509671996</v>
      </c>
      <c r="H216" s="46">
        <f>IF(OR($A216="",$B216="",$C216=""),"",'MPTO_working_3-way'!E215)</f>
        <v>2.9995148614120768</v>
      </c>
      <c r="I216" s="47">
        <f>IF(OR($A216="",$B216="",$C216=""),"",'MPTO_working_3-way'!F215)</f>
        <v>3.4078782979348867</v>
      </c>
      <c r="J216" s="48">
        <f>IF(OR($A216="",$B216="",$C216=""),"",'MPTO_working_3-way'!G215)</f>
        <v>2.6797075905111392</v>
      </c>
      <c r="K216" s="46">
        <f>IF(OR($A216="",$B216="",$C216=""),"",'OddsRatio_working_3-way'!H215)</f>
        <v>3</v>
      </c>
      <c r="L216" s="47">
        <f>IF(OR($A216="",$B216="",$C216=""),"",'OddsRatio_working_3-way'!I215)</f>
        <v>3.4</v>
      </c>
      <c r="M216" s="48">
        <f>IF(OR($A216="",$B216="",$C216=""),"",'OddsRatio_working_3-way'!J215)</f>
        <v>2.6842105263157898</v>
      </c>
      <c r="N216" s="49">
        <f t="shared" si="52"/>
        <v>33.338545738858485</v>
      </c>
      <c r="O216" s="50">
        <f t="shared" si="53"/>
        <v>29.476153244722443</v>
      </c>
      <c r="P216" s="50">
        <f t="shared" si="54"/>
        <v>37.185301016419075</v>
      </c>
      <c r="Q216" t="s">
        <v>289</v>
      </c>
      <c r="R216" t="s">
        <v>83</v>
      </c>
      <c r="S216" t="s">
        <v>464</v>
      </c>
      <c r="T216" s="52">
        <v>100</v>
      </c>
      <c r="U216" s="52">
        <f t="shared" si="64"/>
        <v>65.517241379310349</v>
      </c>
      <c r="V216" s="52">
        <f t="shared" si="65"/>
        <v>69.512195121951223</v>
      </c>
      <c r="W216" s="52">
        <f t="shared" si="66"/>
        <v>61.538461538461533</v>
      </c>
      <c r="X216" s="52">
        <f t="shared" si="67"/>
        <v>68.949343339587244</v>
      </c>
      <c r="Y216" s="52">
        <f t="shared" si="68"/>
        <v>72.944297082228118</v>
      </c>
      <c r="Z216" s="52">
        <f t="shared" si="69"/>
        <v>64.970563498738443</v>
      </c>
      <c r="AA216" s="52">
        <f t="shared" si="70"/>
        <v>-3.4321019602768956</v>
      </c>
      <c r="AB216" s="52">
        <f t="shared" si="71"/>
        <v>-3.4321019602768956</v>
      </c>
      <c r="AC216" s="52">
        <f t="shared" si="72"/>
        <v>-3.4321019602769098</v>
      </c>
      <c r="AF216">
        <v>2.09</v>
      </c>
      <c r="AG216">
        <v>1.78</v>
      </c>
      <c r="AH216" s="53"/>
    </row>
    <row r="217" spans="1:34" ht="15" x14ac:dyDescent="0.25">
      <c r="A217">
        <v>1.9</v>
      </c>
      <c r="B217">
        <v>3.96</v>
      </c>
      <c r="C217">
        <v>3.9</v>
      </c>
      <c r="D217" s="45">
        <f t="shared" si="51"/>
        <v>3.5251298409193055E-2</v>
      </c>
      <c r="E217" s="46">
        <f>IF(OR($A217="",$B217="",$C217=""),"",A217*'MPTO_working_3-way'!$I216)</f>
        <v>1.9669774669774667</v>
      </c>
      <c r="F217" s="47">
        <f>IF(OR($A217="",$B217="",$C217=""),"",B217*'MPTO_working_3-way'!$I216)</f>
        <v>4.0995951417004042</v>
      </c>
      <c r="G217" s="48">
        <f>IF(OR($A217="",$B217="",$C217=""),"",C217*'MPTO_working_3-way'!$I216)</f>
        <v>4.0374800637958526</v>
      </c>
      <c r="H217" s="46">
        <f>IF(OR($A217="",$B217="",$C217=""),"",'MPTO_working_3-way'!E216)</f>
        <v>1.9433877291512132</v>
      </c>
      <c r="I217" s="47">
        <f>IF(OR($A217="",$B217="",$C217=""),"",'MPTO_working_3-way'!F216)</f>
        <v>4.1532582234048574</v>
      </c>
      <c r="J217" s="48">
        <f>IF(OR($A217="",$B217="",$C217=""),"",'MPTO_working_3-way'!G216)</f>
        <v>4.0873077780254059</v>
      </c>
      <c r="K217" s="46">
        <f>IF(OR($A217="",$B217="",$C217=""),"",'OddsRatio_working_3-way'!H216)</f>
        <v>1.9523290647628051</v>
      </c>
      <c r="L217" s="47">
        <f>IF(OR($A217="",$B217="",$C217=""),"",'OddsRatio_working_3-way'!I216)</f>
        <v>4.1321044796643376</v>
      </c>
      <c r="M217" s="48">
        <f>IF(OR($A217="",$B217="",$C217=""),"",'OddsRatio_working_3-way'!J216)</f>
        <v>4.0686158753468167</v>
      </c>
      <c r="N217" s="49">
        <f t="shared" si="52"/>
        <v>50.839423266837848</v>
      </c>
      <c r="O217" s="50">
        <f t="shared" si="53"/>
        <v>24.392652577523211</v>
      </c>
      <c r="P217" s="50">
        <f t="shared" si="54"/>
        <v>24.767924155638955</v>
      </c>
      <c r="Q217" t="s">
        <v>286</v>
      </c>
      <c r="R217" t="s">
        <v>298</v>
      </c>
      <c r="S217" t="s">
        <v>464</v>
      </c>
      <c r="T217" s="52">
        <v>100</v>
      </c>
      <c r="U217" s="52">
        <f t="shared" si="64"/>
        <v>47.368421052631575</v>
      </c>
      <c r="V217" s="52">
        <f t="shared" si="65"/>
        <v>74.747474747474755</v>
      </c>
      <c r="W217" s="52">
        <f t="shared" si="66"/>
        <v>74.358974358974365</v>
      </c>
      <c r="X217" s="52">
        <f t="shared" si="67"/>
        <v>50.893550893550895</v>
      </c>
      <c r="Y217" s="52">
        <f t="shared" si="68"/>
        <v>78.272604588394074</v>
      </c>
      <c r="Z217" s="52">
        <f t="shared" si="69"/>
        <v>77.88410419989367</v>
      </c>
      <c r="AA217" s="52">
        <f t="shared" si="70"/>
        <v>-3.5251298409193197</v>
      </c>
      <c r="AB217" s="52">
        <f t="shared" si="71"/>
        <v>-3.5251298409193197</v>
      </c>
      <c r="AC217" s="52">
        <f t="shared" si="72"/>
        <v>-3.5251298409193055</v>
      </c>
      <c r="AF217">
        <v>1.9</v>
      </c>
      <c r="AG217">
        <v>1.97</v>
      </c>
    </row>
    <row r="218" spans="1:34" ht="15" x14ac:dyDescent="0.25">
      <c r="A218">
        <v>1.83</v>
      </c>
      <c r="B218">
        <v>3.63</v>
      </c>
      <c r="C218">
        <v>4.72</v>
      </c>
      <c r="D218" s="45">
        <f t="shared" si="51"/>
        <v>3.3794587875266791E-2</v>
      </c>
      <c r="E218" s="46">
        <f>IF(OR($A218="",$B218="",$C218=""),"",A218*'MPTO_working_3-way'!$I217)</f>
        <v>1.8918440958117384</v>
      </c>
      <c r="F218" s="47">
        <f>IF(OR($A218="",$B218="",$C218=""),"",B218*'MPTO_working_3-way'!$I217)</f>
        <v>3.7526743539872185</v>
      </c>
      <c r="G218" s="48">
        <f>IF(OR($A218="",$B218="",$C218=""),"",C218*'MPTO_working_3-way'!$I217)</f>
        <v>4.8795104547712587</v>
      </c>
      <c r="H218" s="46">
        <f>IF(OR($A218="",$B218="",$C218=""),"",'MPTO_working_3-way'!E217)</f>
        <v>1.8685189550949812</v>
      </c>
      <c r="I218" s="47">
        <f>IF(OR($A218="",$B218="",$C218=""),"",'MPTO_working_3-way'!F217)</f>
        <v>3.7847645139126618</v>
      </c>
      <c r="J218" s="48">
        <f>IF(OR($A218="",$B218="",$C218=""),"",'MPTO_working_3-way'!G217)</f>
        <v>4.9850561934948843</v>
      </c>
      <c r="K218" s="46">
        <f>IF(OR($A218="",$B218="",$C218=""),"",'OddsRatio_working_3-way'!H217)</f>
        <v>1.8772947724141558</v>
      </c>
      <c r="L218" s="47">
        <f>IF(OR($A218="",$B218="",$C218=""),"",'OddsRatio_working_3-way'!I217)</f>
        <v>3.7798617487340098</v>
      </c>
      <c r="M218" s="48">
        <f>IF(OR($A218="",$B218="",$C218=""),"",'OddsRatio_working_3-way'!J217)</f>
        <v>4.9319717510610319</v>
      </c>
      <c r="N218" s="49">
        <f t="shared" si="52"/>
        <v>52.858478254833543</v>
      </c>
      <c r="O218" s="50">
        <f t="shared" si="53"/>
        <v>26.647662591279719</v>
      </c>
      <c r="P218" s="50">
        <f t="shared" si="54"/>
        <v>20.493859153886739</v>
      </c>
      <c r="Q218" t="s">
        <v>299</v>
      </c>
      <c r="R218" t="s">
        <v>287</v>
      </c>
      <c r="S218" t="s">
        <v>464</v>
      </c>
      <c r="T218" s="52">
        <v>100</v>
      </c>
      <c r="U218" s="52">
        <f t="shared" si="64"/>
        <v>45.355191256830594</v>
      </c>
      <c r="V218" s="52">
        <f t="shared" si="65"/>
        <v>72.451790633608823</v>
      </c>
      <c r="W218" s="52">
        <f t="shared" si="66"/>
        <v>78.81355932203391</v>
      </c>
      <c r="X218" s="52">
        <f t="shared" si="67"/>
        <v>48.734650044357288</v>
      </c>
      <c r="Y218" s="52">
        <f t="shared" si="68"/>
        <v>75.831249421135496</v>
      </c>
      <c r="Z218" s="52">
        <f t="shared" si="69"/>
        <v>82.193018109560583</v>
      </c>
      <c r="AA218" s="52">
        <f t="shared" si="70"/>
        <v>-3.3794587875266942</v>
      </c>
      <c r="AB218" s="52">
        <f t="shared" si="71"/>
        <v>-3.3794587875266728</v>
      </c>
      <c r="AC218" s="52">
        <f t="shared" si="72"/>
        <v>-3.3794587875266728</v>
      </c>
      <c r="AF218">
        <v>2.0699999999999998</v>
      </c>
      <c r="AG218">
        <v>1.81</v>
      </c>
    </row>
    <row r="219" spans="1:34" ht="15" x14ac:dyDescent="0.25">
      <c r="A219">
        <v>2.09</v>
      </c>
      <c r="B219">
        <v>3.73</v>
      </c>
      <c r="C219">
        <v>3.48</v>
      </c>
      <c r="D219" s="45">
        <f t="shared" si="51"/>
        <v>3.3921736105919864E-2</v>
      </c>
      <c r="E219" s="46">
        <f>IF(OR($A219="",$B219="",$C219=""),"",A219*'MPTO_working_3-way'!$I218)</f>
        <v>2.1608964284613723</v>
      </c>
      <c r="F219" s="47">
        <f>IF(OR($A219="",$B219="",$C219=""),"",B219*'MPTO_working_3-way'!$I218)</f>
        <v>3.8565280756750813</v>
      </c>
      <c r="G219" s="48">
        <f>IF(OR($A219="",$B219="",$C219=""),"",C219*'MPTO_working_3-way'!$I218)</f>
        <v>3.5980476416486011</v>
      </c>
      <c r="H219" s="46">
        <f>IF(OR($A219="",$B219="",$C219=""),"",'MPTO_working_3-way'!E218)</f>
        <v>2.1405866494186254</v>
      </c>
      <c r="I219" s="47">
        <f>IF(OR($A219="",$B219="",$C219=""),"",'MPTO_working_3-way'!F218)</f>
        <v>3.8942437214273218</v>
      </c>
      <c r="J219" s="48">
        <f>IF(OR($A219="",$B219="",$C219=""),"",'MPTO_working_3-way'!G218)</f>
        <v>3.6225442692509082</v>
      </c>
      <c r="K219" s="46">
        <f>IF(OR($A219="",$B219="",$C219=""),"",'OddsRatio_working_3-way'!H218)</f>
        <v>2.1488139301238185</v>
      </c>
      <c r="L219" s="47">
        <f>IF(OR($A219="",$B219="",$C219=""),"",'OddsRatio_working_3-way'!I218)</f>
        <v>3.8773046139798382</v>
      </c>
      <c r="M219" s="48">
        <f>IF(OR($A219="",$B219="",$C219=""),"",'OddsRatio_working_3-way'!J218)</f>
        <v>3.6138151804652021</v>
      </c>
      <c r="N219" s="49">
        <f t="shared" si="52"/>
        <v>46.277090693885413</v>
      </c>
      <c r="O219" s="50">
        <f t="shared" si="53"/>
        <v>25.930058860648931</v>
      </c>
      <c r="P219" s="50">
        <f t="shared" si="54"/>
        <v>27.79285044546566</v>
      </c>
      <c r="Q219" t="s">
        <v>303</v>
      </c>
      <c r="R219" t="s">
        <v>296</v>
      </c>
      <c r="S219" t="s">
        <v>464</v>
      </c>
      <c r="T219" s="52">
        <v>100</v>
      </c>
      <c r="U219" s="52">
        <f t="shared" si="64"/>
        <v>52.153110047846894</v>
      </c>
      <c r="V219" s="52">
        <f t="shared" si="65"/>
        <v>73.190348525469176</v>
      </c>
      <c r="W219" s="52">
        <f t="shared" si="66"/>
        <v>71.264367816091948</v>
      </c>
      <c r="X219" s="52">
        <f t="shared" si="67"/>
        <v>55.545283658438869</v>
      </c>
      <c r="Y219" s="52">
        <f t="shared" si="68"/>
        <v>76.582522136061158</v>
      </c>
      <c r="Z219" s="52">
        <f t="shared" si="69"/>
        <v>74.656541426683944</v>
      </c>
      <c r="AA219" s="52">
        <f t="shared" si="70"/>
        <v>-3.3921736105919749</v>
      </c>
      <c r="AB219" s="52">
        <f t="shared" si="71"/>
        <v>-3.392173610591982</v>
      </c>
      <c r="AC219" s="52">
        <f t="shared" si="72"/>
        <v>-3.3921736105919962</v>
      </c>
      <c r="AF219">
        <v>1.93</v>
      </c>
      <c r="AG219">
        <v>1.94</v>
      </c>
    </row>
    <row r="220" spans="1:34" ht="15" x14ac:dyDescent="0.25">
      <c r="A220">
        <v>2.34</v>
      </c>
      <c r="B220">
        <v>3.4</v>
      </c>
      <c r="C220">
        <v>3.2</v>
      </c>
      <c r="D220" s="45">
        <f t="shared" si="51"/>
        <v>3.3968074409250981E-2</v>
      </c>
      <c r="E220" s="46">
        <f>IF(OR($A220="",$B220="",$C220=""),"",A220*'MPTO_working_3-way'!$I219)</f>
        <v>2.419485294117647</v>
      </c>
      <c r="F220" s="47">
        <f>IF(OR($A220="",$B220="",$C220=""),"",B220*'MPTO_working_3-way'!$I219)</f>
        <v>3.5154914529914532</v>
      </c>
      <c r="G220" s="48">
        <f>IF(OR($A220="",$B220="",$C220=""),"",C220*'MPTO_working_3-way'!$I219)</f>
        <v>3.3086978381096035</v>
      </c>
      <c r="H220" s="46">
        <f>IF(OR($A220="",$B220="",$C220=""),"",'MPTO_working_3-way'!E219)</f>
        <v>2.4036858934011431</v>
      </c>
      <c r="I220" s="47">
        <f>IF(OR($A220="",$B220="",$C220=""),"",'MPTO_working_3-way'!F219)</f>
        <v>3.536130967813623</v>
      </c>
      <c r="J220" s="48">
        <f>IF(OR($A220="",$B220="",$C220=""),"",'MPTO_working_3-way'!G219)</f>
        <v>3.3203032621548316</v>
      </c>
      <c r="K220" s="46">
        <f>IF(OR($A220="",$B220="",$C220=""),"",'OddsRatio_working_3-way'!H219)</f>
        <v>2.4105618783728739</v>
      </c>
      <c r="L220" s="47">
        <f>IF(OR($A220="",$B220="",$C220=""),"",'OddsRatio_working_3-way'!I219)</f>
        <v>3.5263794836529079</v>
      </c>
      <c r="M220" s="48">
        <f>IF(OR($A220="",$B220="",$C220=""),"",'OddsRatio_working_3-way'!J219)</f>
        <v>3.315847860015166</v>
      </c>
      <c r="N220" s="49">
        <f t="shared" si="52"/>
        <v>41.331104695335057</v>
      </c>
      <c r="O220" s="50">
        <f t="shared" si="53"/>
        <v>28.445524996201183</v>
      </c>
      <c r="P220" s="50">
        <f t="shared" si="54"/>
        <v>30.223370308463753</v>
      </c>
      <c r="Q220" t="s">
        <v>302</v>
      </c>
      <c r="R220" t="s">
        <v>432</v>
      </c>
      <c r="S220" t="s">
        <v>464</v>
      </c>
      <c r="T220" s="52">
        <v>100</v>
      </c>
      <c r="U220" s="52">
        <f t="shared" si="64"/>
        <v>57.264957264957268</v>
      </c>
      <c r="V220" s="52">
        <f t="shared" si="65"/>
        <v>70.588235294117652</v>
      </c>
      <c r="W220" s="52">
        <f t="shared" si="66"/>
        <v>68.75</v>
      </c>
      <c r="X220" s="52">
        <f t="shared" si="67"/>
        <v>60.661764705882362</v>
      </c>
      <c r="Y220" s="52">
        <f t="shared" si="68"/>
        <v>73.98504273504274</v>
      </c>
      <c r="Z220" s="52">
        <f t="shared" si="69"/>
        <v>72.146807440925102</v>
      </c>
      <c r="AA220" s="52">
        <f t="shared" si="70"/>
        <v>-3.3968074409250946</v>
      </c>
      <c r="AB220" s="52">
        <f t="shared" si="71"/>
        <v>-3.3968074409250875</v>
      </c>
      <c r="AC220" s="52">
        <f t="shared" si="72"/>
        <v>-3.3968074409251017</v>
      </c>
      <c r="AF220">
        <v>2.1</v>
      </c>
      <c r="AG220">
        <v>1.78</v>
      </c>
    </row>
    <row r="221" spans="1:34" ht="15" x14ac:dyDescent="0.25">
      <c r="A221">
        <v>3.55</v>
      </c>
      <c r="B221">
        <v>3.61</v>
      </c>
      <c r="C221">
        <v>2.1</v>
      </c>
      <c r="D221" s="45">
        <f t="shared" si="51"/>
        <v>3.4888927284854265E-2</v>
      </c>
      <c r="E221" s="46">
        <f>IF(OR($A221="",$B221="",$C221=""),"",A221*'MPTO_working_3-way'!$I220)</f>
        <v>3.6738556918612324</v>
      </c>
      <c r="F221" s="47">
        <f>IF(OR($A221="",$B221="",$C221=""),"",B221*'MPTO_working_3-way'!$I220)</f>
        <v>3.7359490274983238</v>
      </c>
      <c r="G221" s="48">
        <f>IF(OR($A221="",$B221="",$C221=""),"",C221*'MPTO_working_3-way'!$I220)</f>
        <v>2.1732667472981939</v>
      </c>
      <c r="H221" s="46">
        <f>IF(OR($A221="",$B221="",$C221=""),"",'MPTO_working_3-way'!E220)</f>
        <v>3.7028740073518454</v>
      </c>
      <c r="I221" s="47">
        <f>IF(OR($A221="",$B221="",$C221=""),"",'MPTO_working_3-way'!F220)</f>
        <v>3.76820039157941</v>
      </c>
      <c r="J221" s="48">
        <f>IF(OR($A221="",$B221="",$C221=""),"",'MPTO_working_3-way'!G220)</f>
        <v>2.1525706157826896</v>
      </c>
      <c r="K221" s="46">
        <f>IF(OR($A221="",$B221="",$C221=""),"",'OddsRatio_working_3-way'!H220)</f>
        <v>3.6913179420850315</v>
      </c>
      <c r="L221" s="47">
        <f>IF(OR($A221="",$B221="",$C221=""),"",'OddsRatio_working_3-way'!I220)</f>
        <v>3.7546430701340907</v>
      </c>
      <c r="M221" s="48">
        <f>IF(OR($A221="",$B221="",$C221=""),"",'OddsRatio_working_3-way'!J220)</f>
        <v>2.1609606808994255</v>
      </c>
      <c r="N221" s="49">
        <f t="shared" si="52"/>
        <v>27.21935981904026</v>
      </c>
      <c r="O221" s="50">
        <f t="shared" si="53"/>
        <v>26.766960486867848</v>
      </c>
      <c r="P221" s="50">
        <f t="shared" si="54"/>
        <v>46.013679694091877</v>
      </c>
      <c r="Q221" t="s">
        <v>84</v>
      </c>
      <c r="R221" t="s">
        <v>294</v>
      </c>
      <c r="S221" t="s">
        <v>464</v>
      </c>
      <c r="T221" s="52">
        <v>100</v>
      </c>
      <c r="U221" s="52">
        <f t="shared" si="64"/>
        <v>71.83098591549296</v>
      </c>
      <c r="V221" s="52">
        <f t="shared" si="65"/>
        <v>72.29916897506925</v>
      </c>
      <c r="W221" s="52">
        <f t="shared" si="66"/>
        <v>52.38095238095238</v>
      </c>
      <c r="X221" s="52">
        <f t="shared" si="67"/>
        <v>75.31987864397837</v>
      </c>
      <c r="Y221" s="52">
        <f t="shared" si="68"/>
        <v>75.788061703554661</v>
      </c>
      <c r="Z221" s="52">
        <f t="shared" si="69"/>
        <v>55.869845109437797</v>
      </c>
      <c r="AA221" s="52">
        <f t="shared" si="70"/>
        <v>-3.4888927284854105</v>
      </c>
      <c r="AB221" s="52">
        <f t="shared" si="71"/>
        <v>-3.4888927284854105</v>
      </c>
      <c r="AC221" s="52">
        <f t="shared" si="72"/>
        <v>-3.4888927284854176</v>
      </c>
      <c r="AF221">
        <v>1.93</v>
      </c>
      <c r="AG221">
        <v>1.94</v>
      </c>
    </row>
    <row r="222" spans="1:34" ht="15" x14ac:dyDescent="0.25">
      <c r="A222">
        <v>3.15</v>
      </c>
      <c r="B222">
        <v>3.53</v>
      </c>
      <c r="C222">
        <v>2.31</v>
      </c>
      <c r="D222" s="45">
        <f t="shared" si="51"/>
        <v>3.3646869340920205E-2</v>
      </c>
      <c r="E222" s="46">
        <f>IF(OR($A222="",$B222="",$C222=""),"",A222*'MPTO_working_3-way'!$I221)</f>
        <v>3.2559876384238984</v>
      </c>
      <c r="F222" s="47">
        <f>IF(OR($A222="",$B222="",$C222=""),"",B222*'MPTO_working_3-way'!$I221)</f>
        <v>3.648773448773448</v>
      </c>
      <c r="G222" s="48">
        <f>IF(OR($A222="",$B222="",$C222=""),"",C222*'MPTO_working_3-way'!$I221)</f>
        <v>2.3877242681775259</v>
      </c>
      <c r="H222" s="46">
        <f>IF(OR($A222="",$B222="",$C222=""),"",'MPTO_working_3-way'!E221)</f>
        <v>3.2653626934936297</v>
      </c>
      <c r="I222" s="47">
        <f>IF(OR($A222="",$B222="",$C222=""),"",'MPTO_working_3-way'!F221)</f>
        <v>3.6755179822606405</v>
      </c>
      <c r="J222" s="48">
        <f>IF(OR($A222="",$B222="",$C222=""),"",'MPTO_working_3-way'!G221)</f>
        <v>2.3714394656653814</v>
      </c>
      <c r="K222" s="46">
        <f>IF(OR($A222="",$B222="",$C222=""),"",'OddsRatio_working_3-way'!H221)</f>
        <v>3.2624462517106414</v>
      </c>
      <c r="L222" s="47">
        <f>IF(OR($A222="",$B222="",$C222=""),"",'OddsRatio_working_3-way'!I221)</f>
        <v>3.6623204729432195</v>
      </c>
      <c r="M222" s="48">
        <f>IF(OR($A222="",$B222="",$C222=""),"",'OddsRatio_working_3-way'!J221)</f>
        <v>2.3785137626702046</v>
      </c>
      <c r="N222" s="49">
        <f t="shared" si="52"/>
        <v>30.712647314719614</v>
      </c>
      <c r="O222" s="50">
        <f t="shared" si="53"/>
        <v>27.406469983390025</v>
      </c>
      <c r="P222" s="50">
        <f t="shared" si="54"/>
        <v>41.880882701890378</v>
      </c>
      <c r="Q222" t="s">
        <v>304</v>
      </c>
      <c r="R222" t="s">
        <v>307</v>
      </c>
      <c r="S222" t="s">
        <v>464</v>
      </c>
      <c r="T222" s="52">
        <v>100</v>
      </c>
      <c r="U222" s="52">
        <f t="shared" si="64"/>
        <v>68.253968253968253</v>
      </c>
      <c r="V222" s="52">
        <f t="shared" si="65"/>
        <v>71.671388101982998</v>
      </c>
      <c r="W222" s="52">
        <f t="shared" si="66"/>
        <v>56.709956709956707</v>
      </c>
      <c r="X222" s="52">
        <f t="shared" si="67"/>
        <v>71.618655188060288</v>
      </c>
      <c r="Y222" s="52">
        <f t="shared" si="68"/>
        <v>75.036075036075033</v>
      </c>
      <c r="Z222" s="52">
        <f t="shared" si="69"/>
        <v>60.074643644048741</v>
      </c>
      <c r="AA222" s="52">
        <f t="shared" si="70"/>
        <v>-3.3646869340920347</v>
      </c>
      <c r="AB222" s="52">
        <f t="shared" si="71"/>
        <v>-3.3646869340920347</v>
      </c>
      <c r="AC222" s="52">
        <f t="shared" si="72"/>
        <v>-3.3646869340920347</v>
      </c>
      <c r="AF222">
        <v>2.0699999999999998</v>
      </c>
      <c r="AG222">
        <v>1.81</v>
      </c>
    </row>
    <row r="223" spans="1:34" ht="15" x14ac:dyDescent="0.25">
      <c r="A223">
        <v>1.83</v>
      </c>
      <c r="B223">
        <v>3.71</v>
      </c>
      <c r="C223">
        <v>4.5199999999999996</v>
      </c>
      <c r="D223" s="45">
        <f t="shared" si="51"/>
        <v>3.7228804460532672E-2</v>
      </c>
      <c r="E223" s="46">
        <f>IF(OR($A223="",$B223="",$C223=""),"",A223*'MPTO_working_3-way'!$I222)</f>
        <v>1.8981287121627748</v>
      </c>
      <c r="F223" s="47">
        <f>IF(OR($A223="",$B223="",$C223=""),"",B223*'MPTO_working_3-way'!$I222)</f>
        <v>3.8481188645485762</v>
      </c>
      <c r="G223" s="48">
        <f>IF(OR($A223="",$B223="",$C223=""),"",C223*'MPTO_working_3-way'!$I222)</f>
        <v>4.6882741961616077</v>
      </c>
      <c r="H223" s="46">
        <f>IF(OR($A223="",$B223="",$C223=""),"",'MPTO_working_3-way'!E222)</f>
        <v>1.8725242212286366</v>
      </c>
      <c r="I223" s="47">
        <f>IF(OR($A223="",$B223="",$C223=""),"",'MPTO_working_3-way'!F222)</f>
        <v>3.8890504088823343</v>
      </c>
      <c r="J223" s="48">
        <f>IF(OR($A223="",$B223="",$C223=""),"",'MPTO_working_3-way'!G222)</f>
        <v>4.7885992286468824</v>
      </c>
      <c r="K223" s="46">
        <f>IF(OR($A223="",$B223="",$C223=""),"",'OddsRatio_working_3-way'!H222)</f>
        <v>1.882062310583096</v>
      </c>
      <c r="L223" s="47">
        <f>IF(OR($A223="",$B223="",$C223=""),"",'OddsRatio_working_3-way'!I222)</f>
        <v>3.8799865803375782</v>
      </c>
      <c r="M223" s="48">
        <f>IF(OR($A223="",$B223="",$C223=""),"",'OddsRatio_working_3-way'!J222)</f>
        <v>4.7407943774126471</v>
      </c>
      <c r="N223" s="49">
        <f t="shared" si="52"/>
        <v>52.683466278773864</v>
      </c>
      <c r="O223" s="50">
        <f t="shared" si="53"/>
        <v>25.986723258802201</v>
      </c>
      <c r="P223" s="50">
        <f t="shared" si="54"/>
        <v>21.329810462423929</v>
      </c>
      <c r="Q223" t="s">
        <v>312</v>
      </c>
      <c r="R223" t="s">
        <v>326</v>
      </c>
      <c r="S223" t="s">
        <v>464</v>
      </c>
      <c r="T223" s="52">
        <v>100</v>
      </c>
      <c r="U223" s="52">
        <f t="shared" si="64"/>
        <v>45.355191256830594</v>
      </c>
      <c r="V223" s="52">
        <f t="shared" si="65"/>
        <v>73.045822102425873</v>
      </c>
      <c r="W223" s="52">
        <f t="shared" si="66"/>
        <v>77.876106194690252</v>
      </c>
      <c r="X223" s="52">
        <f t="shared" si="67"/>
        <v>49.078071702883861</v>
      </c>
      <c r="Y223" s="52">
        <f t="shared" si="68"/>
        <v>76.768702548479126</v>
      </c>
      <c r="Z223" s="52">
        <f t="shared" si="69"/>
        <v>81.598986640743519</v>
      </c>
      <c r="AA223" s="52">
        <f t="shared" si="70"/>
        <v>-3.7228804460532672</v>
      </c>
      <c r="AB223" s="52">
        <f t="shared" si="71"/>
        <v>-3.722880446053253</v>
      </c>
      <c r="AC223" s="52">
        <f t="shared" si="72"/>
        <v>-3.7228804460532672</v>
      </c>
      <c r="AF223">
        <v>2.09</v>
      </c>
      <c r="AG223">
        <v>1.79</v>
      </c>
    </row>
    <row r="224" spans="1:34" ht="15" x14ac:dyDescent="0.25">
      <c r="A224">
        <v>2.79</v>
      </c>
      <c r="B224">
        <v>3.58</v>
      </c>
      <c r="C224">
        <v>2.5299999999999998</v>
      </c>
      <c r="D224" s="45">
        <f t="shared" si="51"/>
        <v>3.3009465002695304E-2</v>
      </c>
      <c r="E224" s="46">
        <f>IF(OR($A224="",$B224="",$C224=""),"",A224*'MPTO_working_3-way'!$I223)</f>
        <v>2.8820964073575199</v>
      </c>
      <c r="F224" s="47">
        <f>IF(OR($A224="",$B224="",$C224=""),"",B224*'MPTO_working_3-way'!$I223)</f>
        <v>3.6981738847096493</v>
      </c>
      <c r="G224" s="48">
        <f>IF(OR($A224="",$B224="",$C224=""),"",C224*'MPTO_working_3-way'!$I223)</f>
        <v>2.6135139464568189</v>
      </c>
      <c r="H224" s="46">
        <f>IF(OR($A224="",$B224="",$C224=""),"",'MPTO_working_3-way'!E223)</f>
        <v>2.8783622748627598</v>
      </c>
      <c r="I224" s="47">
        <f>IF(OR($A224="",$B224="",$C224=""),"",'MPTO_working_3-way'!F223)</f>
        <v>3.7268036204599109</v>
      </c>
      <c r="J224" s="48">
        <f>IF(OR($A224="",$B224="",$C224=""),"",'MPTO_working_3-way'!G223)</f>
        <v>2.6024468695055338</v>
      </c>
      <c r="K224" s="46">
        <f>IF(OR($A224="",$B224="",$C224=""),"",'OddsRatio_working_3-way'!H223)</f>
        <v>2.8810761131133567</v>
      </c>
      <c r="L224" s="47">
        <f>IF(OR($A224="",$B224="",$C224=""),"",'OddsRatio_working_3-way'!I223)</f>
        <v>3.7112717161075208</v>
      </c>
      <c r="M224" s="48">
        <f>IF(OR($A224="",$B224="",$C224=""),"",'OddsRatio_working_3-way'!J223)</f>
        <v>2.607847180482366</v>
      </c>
      <c r="N224" s="49">
        <f t="shared" si="52"/>
        <v>34.696965634014319</v>
      </c>
      <c r="O224" s="50">
        <f t="shared" si="53"/>
        <v>27.040372658910599</v>
      </c>
      <c r="P224" s="50">
        <f t="shared" si="54"/>
        <v>38.262661707075083</v>
      </c>
      <c r="Q224" t="s">
        <v>319</v>
      </c>
      <c r="R224" t="s">
        <v>311</v>
      </c>
      <c r="S224" t="s">
        <v>464</v>
      </c>
      <c r="T224" s="52">
        <v>100</v>
      </c>
      <c r="U224" s="52">
        <f t="shared" si="64"/>
        <v>64.157706093189958</v>
      </c>
      <c r="V224" s="52">
        <f t="shared" si="65"/>
        <v>72.067039106145245</v>
      </c>
      <c r="W224" s="52">
        <f t="shared" si="66"/>
        <v>60.474308300395251</v>
      </c>
      <c r="X224" s="52">
        <f t="shared" si="67"/>
        <v>67.45865259345949</v>
      </c>
      <c r="Y224" s="52">
        <f t="shared" si="68"/>
        <v>75.367985606414777</v>
      </c>
      <c r="Z224" s="52">
        <f t="shared" si="69"/>
        <v>63.775254800664783</v>
      </c>
      <c r="AA224" s="52">
        <f t="shared" si="70"/>
        <v>-3.3009465002695322</v>
      </c>
      <c r="AB224" s="52">
        <f t="shared" si="71"/>
        <v>-3.3009465002695322</v>
      </c>
      <c r="AC224" s="52">
        <f t="shared" si="72"/>
        <v>-3.3009465002695322</v>
      </c>
      <c r="AF224">
        <v>2.04</v>
      </c>
      <c r="AG224">
        <v>1.84</v>
      </c>
    </row>
    <row r="225" spans="1:33" ht="15" x14ac:dyDescent="0.25">
      <c r="A225">
        <v>1.71</v>
      </c>
      <c r="B225">
        <v>4.0999999999999996</v>
      </c>
      <c r="C225">
        <v>4.7699999999999996</v>
      </c>
      <c r="D225" s="45">
        <f t="shared" si="51"/>
        <v>3.8341366531838172E-2</v>
      </c>
      <c r="E225" s="46">
        <f>IF(OR($A225="",$B225="",$C225=""),"",A225*'MPTO_working_3-way'!$I224)</f>
        <v>1.7755637367694432</v>
      </c>
      <c r="F225" s="47">
        <f>IF(OR($A225="",$B225="",$C225=""),"",B225*'MPTO_working_3-way'!$I224)</f>
        <v>4.2571996027805366</v>
      </c>
      <c r="G225" s="48">
        <f>IF(OR($A225="",$B225="",$C225=""),"",C225*'MPTO_working_3-way'!$I224)</f>
        <v>4.9528883183568677</v>
      </c>
      <c r="H225" s="46">
        <f>IF(OR($A225="",$B225="",$C225=""),"",'MPTO_working_3-way'!E224)</f>
        <v>1.7482063128378602</v>
      </c>
      <c r="I225" s="47">
        <f>IF(OR($A225="",$B225="",$C225=""),"",'MPTO_working_3-way'!F224)</f>
        <v>4.3267195305131523</v>
      </c>
      <c r="J225" s="48">
        <f>IF(OR($A225="",$B225="",$C225=""),"",'MPTO_working_3-way'!G224)</f>
        <v>5.0796708178972265</v>
      </c>
      <c r="K225" s="46">
        <f>IF(OR($A225="",$B225="",$C225=""),"",'OddsRatio_working_3-way'!H224)</f>
        <v>1.757843338700128</v>
      </c>
      <c r="L225" s="47">
        <f>IF(OR($A225="",$B225="",$C225=""),"",'OddsRatio_working_3-way'!I224)</f>
        <v>4.3088934506625289</v>
      </c>
      <c r="M225" s="48">
        <f>IF(OR($A225="",$B225="",$C225=""),"",'OddsRatio_working_3-way'!J224)</f>
        <v>5.0240413899992689</v>
      </c>
      <c r="N225" s="49">
        <f t="shared" si="52"/>
        <v>56.320140994738608</v>
      </c>
      <c r="O225" s="50">
        <f t="shared" si="53"/>
        <v>23.489619780732447</v>
      </c>
      <c r="P225" s="50">
        <f t="shared" si="54"/>
        <v>20.190239224528938</v>
      </c>
      <c r="Q225" t="s">
        <v>321</v>
      </c>
      <c r="R225" t="s">
        <v>316</v>
      </c>
      <c r="S225" t="s">
        <v>464</v>
      </c>
      <c r="T225" s="52">
        <v>100</v>
      </c>
      <c r="U225" s="52">
        <f t="shared" si="64"/>
        <v>41.520467836257311</v>
      </c>
      <c r="V225" s="52">
        <f t="shared" si="65"/>
        <v>75.609756097560975</v>
      </c>
      <c r="W225" s="52">
        <f t="shared" si="66"/>
        <v>79.035639412997895</v>
      </c>
      <c r="X225" s="52">
        <f t="shared" si="67"/>
        <v>45.354604489441122</v>
      </c>
      <c r="Y225" s="52">
        <f t="shared" si="68"/>
        <v>79.44389275074478</v>
      </c>
      <c r="Z225" s="52">
        <f t="shared" si="69"/>
        <v>82.869776066181714</v>
      </c>
      <c r="AA225" s="52">
        <f t="shared" si="70"/>
        <v>-3.8341366531838119</v>
      </c>
      <c r="AB225" s="52">
        <f t="shared" si="71"/>
        <v>-3.8341366531838048</v>
      </c>
      <c r="AC225" s="52">
        <f t="shared" si="72"/>
        <v>-3.834136653183819</v>
      </c>
      <c r="AF225">
        <v>1.67</v>
      </c>
      <c r="AG225">
        <v>2.2799999999999998</v>
      </c>
    </row>
    <row r="226" spans="1:33" ht="15" x14ac:dyDescent="0.25">
      <c r="A226">
        <v>2.93</v>
      </c>
      <c r="B226">
        <v>3.45</v>
      </c>
      <c r="C226">
        <v>2.48</v>
      </c>
      <c r="D226" s="45">
        <f t="shared" si="51"/>
        <v>3.4377807243026082E-2</v>
      </c>
      <c r="E226" s="46">
        <f>IF(OR($A226="",$B226="",$C226=""),"",A226*'MPTO_working_3-way'!$I225)</f>
        <v>3.0307269752220667</v>
      </c>
      <c r="F226" s="47">
        <f>IF(OR($A226="",$B226="",$C226=""),"",B226*'MPTO_working_3-way'!$I225)</f>
        <v>3.5686034349884403</v>
      </c>
      <c r="G226" s="48">
        <f>IF(OR($A226="",$B226="",$C226=""),"",C226*'MPTO_working_3-way'!$I225)</f>
        <v>2.5652569619627048</v>
      </c>
      <c r="H226" s="46">
        <f>IF(OR($A226="",$B226="",$C226=""),"",'MPTO_working_3-way'!E225)</f>
        <v>3.0317944963714694</v>
      </c>
      <c r="I226" s="47">
        <f>IF(OR($A226="",$B226="",$C226=""),"",'MPTO_working_3-way'!F225)</f>
        <v>3.5920081691214478</v>
      </c>
      <c r="J226" s="48">
        <f>IF(OR($A226="",$B226="",$C226=""),"",'MPTO_working_3-way'!G225)</f>
        <v>2.5525406195017051</v>
      </c>
      <c r="K226" s="46">
        <f>IF(OR($A226="",$B226="",$C226=""),"",'OddsRatio_working_3-way'!H225)</f>
        <v>3.0322538619578632</v>
      </c>
      <c r="L226" s="47">
        <f>IF(OR($A226="",$B226="",$C226=""),"",'OddsRatio_working_3-way'!I225)</f>
        <v>3.5798041252832973</v>
      </c>
      <c r="M226" s="48">
        <f>IF(OR($A226="",$B226="",$C226=""),"",'OddsRatio_working_3-way'!J225)</f>
        <v>2.5584122879262368</v>
      </c>
      <c r="N226" s="49">
        <f t="shared" si="52"/>
        <v>32.99538388563451</v>
      </c>
      <c r="O226" s="50">
        <f t="shared" si="53"/>
        <v>28.02216660432148</v>
      </c>
      <c r="P226" s="50">
        <f t="shared" si="54"/>
        <v>38.982449510043999</v>
      </c>
      <c r="Q226" t="s">
        <v>317</v>
      </c>
      <c r="R226" t="s">
        <v>325</v>
      </c>
      <c r="S226" t="s">
        <v>464</v>
      </c>
      <c r="T226" s="52">
        <v>100</v>
      </c>
      <c r="U226" s="52">
        <f t="shared" si="64"/>
        <v>65.870307167235495</v>
      </c>
      <c r="V226" s="52">
        <f t="shared" si="65"/>
        <v>71.014492753623188</v>
      </c>
      <c r="W226" s="52">
        <f t="shared" si="66"/>
        <v>59.677419354838712</v>
      </c>
      <c r="X226" s="52">
        <f t="shared" si="67"/>
        <v>69.308087891538108</v>
      </c>
      <c r="Y226" s="52">
        <f t="shared" si="68"/>
        <v>74.4522734779258</v>
      </c>
      <c r="Z226" s="52">
        <f t="shared" si="69"/>
        <v>63.11520007914131</v>
      </c>
      <c r="AA226" s="52">
        <f t="shared" si="70"/>
        <v>-3.4377807243026126</v>
      </c>
      <c r="AB226" s="52">
        <f t="shared" si="71"/>
        <v>-3.4377807243026126</v>
      </c>
      <c r="AC226" s="52">
        <f t="shared" si="72"/>
        <v>-3.4377807243025984</v>
      </c>
      <c r="AF226">
        <v>2.13</v>
      </c>
      <c r="AG226">
        <v>1.76</v>
      </c>
    </row>
    <row r="227" spans="1:33" ht="15" x14ac:dyDescent="0.25">
      <c r="A227">
        <v>2.0499999999999998</v>
      </c>
      <c r="B227">
        <v>3.39</v>
      </c>
      <c r="C227">
        <v>3.96</v>
      </c>
      <c r="D227" s="45">
        <f t="shared" si="51"/>
        <v>3.5315381311496141E-2</v>
      </c>
      <c r="E227" s="46">
        <f>IF(OR($A227="",$B227="",$C227=""),"",A227*'MPTO_working_3-way'!$I226)</f>
        <v>2.1223965316885671</v>
      </c>
      <c r="F227" s="47">
        <f>IF(OR($A227="",$B227="",$C227=""),"",B227*'MPTO_working_3-way'!$I226)</f>
        <v>3.509719142645972</v>
      </c>
      <c r="G227" s="48">
        <f>IF(OR($A227="",$B227="",$C227=""),"",C227*'MPTO_working_3-way'!$I226)</f>
        <v>4.0998489099935247</v>
      </c>
      <c r="H227" s="46">
        <f>IF(OR($A227="",$B227="",$C227=""),"",'MPTO_working_3-way'!E226)</f>
        <v>2.1006943278241037</v>
      </c>
      <c r="I227" s="47">
        <f>IF(OR($A227="",$B227="",$C227=""),"",'MPTO_working_3-way'!F226)</f>
        <v>3.5309056663809781</v>
      </c>
      <c r="J227" s="48">
        <f>IF(OR($A227="",$B227="",$C227=""),"",'MPTO_working_3-way'!G226)</f>
        <v>4.1536267232557647</v>
      </c>
      <c r="K227" s="46">
        <f>IF(OR($A227="",$B227="",$C227=""),"",'OddsRatio_working_3-way'!H226)</f>
        <v>2.1094350607560779</v>
      </c>
      <c r="L227" s="47">
        <f>IF(OR($A227="",$B227="",$C227=""),"",'OddsRatio_working_3-way'!I226)</f>
        <v>3.5252855192447874</v>
      </c>
      <c r="M227" s="48">
        <f>IF(OR($A227="",$B227="",$C227=""),"",'OddsRatio_working_3-way'!J226)</f>
        <v>4.1275502665123733</v>
      </c>
      <c r="N227" s="49">
        <f t="shared" si="52"/>
        <v>47.116548913901845</v>
      </c>
      <c r="O227" s="50">
        <f t="shared" si="53"/>
        <v>28.492308340265126</v>
      </c>
      <c r="P227" s="50">
        <f t="shared" si="54"/>
        <v>24.391142745833029</v>
      </c>
      <c r="Q227" t="s">
        <v>323</v>
      </c>
      <c r="R227" t="s">
        <v>318</v>
      </c>
      <c r="S227" t="s">
        <v>464</v>
      </c>
      <c r="T227" s="52">
        <v>100</v>
      </c>
      <c r="U227" s="52">
        <f t="shared" si="64"/>
        <v>51.219512195121943</v>
      </c>
      <c r="V227" s="52">
        <f t="shared" si="65"/>
        <v>70.501474926253692</v>
      </c>
      <c r="W227" s="52">
        <f t="shared" si="66"/>
        <v>74.747474747474755</v>
      </c>
      <c r="X227" s="52">
        <f t="shared" si="67"/>
        <v>54.751050326271567</v>
      </c>
      <c r="Y227" s="52">
        <f t="shared" si="68"/>
        <v>74.033013057403309</v>
      </c>
      <c r="Z227" s="52">
        <f t="shared" si="69"/>
        <v>78.279012878624371</v>
      </c>
      <c r="AA227" s="52">
        <f t="shared" si="70"/>
        <v>-3.5315381311496239</v>
      </c>
      <c r="AB227" s="52">
        <f t="shared" si="71"/>
        <v>-3.5315381311496168</v>
      </c>
      <c r="AC227" s="52">
        <f t="shared" si="72"/>
        <v>-3.5315381311496168</v>
      </c>
      <c r="AF227">
        <v>2.2799999999999998</v>
      </c>
      <c r="AG227">
        <v>1.67</v>
      </c>
    </row>
    <row r="228" spans="1:33" ht="15" x14ac:dyDescent="0.25">
      <c r="A228">
        <v>2.02</v>
      </c>
      <c r="B228">
        <v>3.71</v>
      </c>
      <c r="C228">
        <v>3.72</v>
      </c>
      <c r="D228" s="45">
        <f t="shared" si="51"/>
        <v>3.3408488227311572E-2</v>
      </c>
      <c r="E228" s="46">
        <f>IF(OR($A228="",$B228="",$C228=""),"",A228*'MPTO_working_3-way'!$I227)</f>
        <v>2.0874851462191693</v>
      </c>
      <c r="F228" s="47">
        <f>IF(OR($A228="",$B228="",$C228=""),"",B228*'MPTO_working_3-way'!$I227)</f>
        <v>3.833945491323326</v>
      </c>
      <c r="G228" s="48">
        <f>IF(OR($A228="",$B228="",$C228=""),"",C228*'MPTO_working_3-way'!$I227)</f>
        <v>3.8442795762055995</v>
      </c>
      <c r="H228" s="46">
        <f>IF(OR($A228="",$B228="",$C228=""),"",'MPTO_working_3-way'!E227)</f>
        <v>2.0664856964618501</v>
      </c>
      <c r="I228" s="47">
        <f>IF(OR($A228="",$B228="",$C228=""),"",'MPTO_working_3-way'!F227)</f>
        <v>3.8698849296570246</v>
      </c>
      <c r="J228" s="48">
        <f>IF(OR($A228="",$B228="",$C228=""),"",'MPTO_working_3-way'!G227)</f>
        <v>3.88076667942387</v>
      </c>
      <c r="K228" s="46">
        <f>IF(OR($A228="",$B228="",$C228=""),"",'OddsRatio_working_3-way'!H227)</f>
        <v>2.0747894829075739</v>
      </c>
      <c r="L228" s="47">
        <f>IF(OR($A228="",$B228="",$C228=""),"",'OddsRatio_working_3-way'!I227)</f>
        <v>3.8555681359603189</v>
      </c>
      <c r="M228" s="48">
        <f>IF(OR($A228="",$B228="",$C228=""),"",'OddsRatio_working_3-way'!J227)</f>
        <v>3.8661052877535305</v>
      </c>
      <c r="N228" s="49">
        <f t="shared" si="52"/>
        <v>47.904532485473695</v>
      </c>
      <c r="O228" s="50">
        <f t="shared" si="53"/>
        <v>26.082791272414248</v>
      </c>
      <c r="P228" s="50">
        <f t="shared" si="54"/>
        <v>26.012676242112054</v>
      </c>
      <c r="Q228" t="s">
        <v>320</v>
      </c>
      <c r="R228" t="s">
        <v>308</v>
      </c>
      <c r="S228" t="s">
        <v>464</v>
      </c>
      <c r="T228" s="52">
        <v>100</v>
      </c>
      <c r="U228" s="52">
        <f t="shared" si="64"/>
        <v>50.495049504950494</v>
      </c>
      <c r="V228" s="52">
        <f t="shared" si="65"/>
        <v>73.045822102425873</v>
      </c>
      <c r="W228" s="52">
        <f t="shared" si="66"/>
        <v>73.118279569892465</v>
      </c>
      <c r="X228" s="52">
        <f t="shared" si="67"/>
        <v>53.835898327681655</v>
      </c>
      <c r="Y228" s="52">
        <f t="shared" si="68"/>
        <v>76.386670925157034</v>
      </c>
      <c r="Z228" s="52">
        <f t="shared" si="69"/>
        <v>76.459128392623626</v>
      </c>
      <c r="AA228" s="52">
        <f t="shared" si="70"/>
        <v>-3.3408488227311608</v>
      </c>
      <c r="AB228" s="52">
        <f t="shared" si="71"/>
        <v>-3.3408488227311608</v>
      </c>
      <c r="AC228" s="52">
        <f t="shared" si="72"/>
        <v>-3.3408488227311608</v>
      </c>
      <c r="AF228">
        <v>2.02</v>
      </c>
      <c r="AG228">
        <v>1.85</v>
      </c>
    </row>
    <row r="229" spans="1:33" ht="15" x14ac:dyDescent="0.25">
      <c r="A229">
        <v>2.78</v>
      </c>
      <c r="B229">
        <v>3.43</v>
      </c>
      <c r="C229">
        <v>2.62</v>
      </c>
      <c r="D229" s="45">
        <f t="shared" si="51"/>
        <v>3.2936809033177639E-2</v>
      </c>
      <c r="E229" s="46">
        <f>IF(OR($A229="",$B229="",$C229=""),"",A229*'MPTO_working_3-way'!$I228)</f>
        <v>2.8715643291122337</v>
      </c>
      <c r="F229" s="47">
        <f>IF(OR($A229="",$B229="",$C229=""),"",B229*'MPTO_working_3-way'!$I228)</f>
        <v>3.5429732549837993</v>
      </c>
      <c r="G229" s="48">
        <f>IF(OR($A229="",$B229="",$C229=""),"",C229*'MPTO_working_3-way'!$I228)</f>
        <v>2.7062944396669257</v>
      </c>
      <c r="H229" s="46">
        <f>IF(OR($A229="",$B229="",$C229=""),"",'MPTO_working_3-way'!E228)</f>
        <v>2.8675208750463139</v>
      </c>
      <c r="I229" s="47">
        <f>IF(OR($A229="",$B229="",$C229=""),"",'MPTO_working_3-way'!F228)</f>
        <v>3.5642205316467401</v>
      </c>
      <c r="J229" s="48">
        <f>IF(OR($A229="",$B229="",$C229=""),"",'MPTO_working_3-way'!G228)</f>
        <v>2.6975958405012963</v>
      </c>
      <c r="K229" s="46">
        <f>IF(OR($A229="",$B229="",$C229=""),"",'OddsRatio_working_3-way'!H228)</f>
        <v>2.8700100732549054</v>
      </c>
      <c r="L229" s="47">
        <f>IF(OR($A229="",$B229="",$C229=""),"",'OddsRatio_working_3-way'!I228)</f>
        <v>3.5528789202300124</v>
      </c>
      <c r="M229" s="48">
        <f>IF(OR($A229="",$B229="",$C229=""),"",'OddsRatio_working_3-way'!J228)</f>
        <v>2.7019192801533416</v>
      </c>
      <c r="N229" s="49">
        <f t="shared" si="52"/>
        <v>34.824224199398579</v>
      </c>
      <c r="O229" s="50">
        <f t="shared" si="53"/>
        <v>28.224881421086895</v>
      </c>
      <c r="P229" s="50">
        <f t="shared" si="54"/>
        <v>36.950894379514523</v>
      </c>
      <c r="Q229" t="s">
        <v>322</v>
      </c>
      <c r="R229" t="s">
        <v>313</v>
      </c>
      <c r="S229" t="s">
        <v>464</v>
      </c>
      <c r="T229" s="52">
        <v>100</v>
      </c>
      <c r="U229" s="52">
        <f t="shared" si="64"/>
        <v>64.02877697841727</v>
      </c>
      <c r="V229" s="52">
        <f t="shared" si="65"/>
        <v>70.845481049562679</v>
      </c>
      <c r="W229" s="52">
        <f t="shared" si="66"/>
        <v>61.832061068702288</v>
      </c>
      <c r="X229" s="52">
        <f t="shared" si="67"/>
        <v>67.322457881735019</v>
      </c>
      <c r="Y229" s="52">
        <f t="shared" si="68"/>
        <v>74.139161952880443</v>
      </c>
      <c r="Z229" s="52">
        <f t="shared" si="69"/>
        <v>65.125741972020052</v>
      </c>
      <c r="AA229" s="52">
        <f t="shared" si="70"/>
        <v>-3.2936809033177497</v>
      </c>
      <c r="AB229" s="52">
        <f t="shared" si="71"/>
        <v>-3.2936809033177639</v>
      </c>
      <c r="AC229" s="52">
        <f t="shared" si="72"/>
        <v>-3.2936809033177639</v>
      </c>
      <c r="AF229">
        <v>2.04</v>
      </c>
      <c r="AG229">
        <v>1.84</v>
      </c>
    </row>
    <row r="230" spans="1:33" ht="15" x14ac:dyDescent="0.25">
      <c r="A230">
        <v>4.75</v>
      </c>
      <c r="B230">
        <v>3.79</v>
      </c>
      <c r="C230">
        <v>1.78</v>
      </c>
      <c r="D230" s="45">
        <f t="shared" si="51"/>
        <v>3.6176311342525747E-2</v>
      </c>
      <c r="E230" s="46">
        <f>IF(OR($A230="",$B230="",$C230=""),"",A230*'MPTO_working_3-way'!$I229)</f>
        <v>4.9218374788769976</v>
      </c>
      <c r="F230" s="47">
        <f>IF(OR($A230="",$B230="",$C230=""),"",B230*'MPTO_working_3-way'!$I229)</f>
        <v>3.9271082199881726</v>
      </c>
      <c r="G230" s="48">
        <f>IF(OR($A230="",$B230="",$C230=""),"",C230*'MPTO_working_3-way'!$I229)</f>
        <v>1.8443938341896959</v>
      </c>
      <c r="H230" s="46">
        <f>IF(OR($A230="",$B230="",$C230=""),"",'MPTO_working_3-way'!E229)</f>
        <v>5.0386071852552625</v>
      </c>
      <c r="I230" s="47">
        <f>IF(OR($A230="",$B230="",$C230=""),"",'MPTO_working_3-way'!F229)</f>
        <v>3.9715088357105235</v>
      </c>
      <c r="J230" s="48">
        <f>IF(OR($A230="",$B230="",$C230=""),"",'MPTO_working_3-way'!G229)</f>
        <v>1.8190450961006277</v>
      </c>
      <c r="K230" s="46">
        <f>IF(OR($A230="",$B230="",$C230=""),"",'OddsRatio_working_3-way'!H229)</f>
        <v>4.98234028595762</v>
      </c>
      <c r="L230" s="47">
        <f>IF(OR($A230="",$B230="",$C230=""),"",'OddsRatio_working_3-way'!I229)</f>
        <v>3.9628611727524685</v>
      </c>
      <c r="M230" s="48">
        <f>IF(OR($A230="",$B230="",$C230=""),"",'OddsRatio_working_3-way'!J229)</f>
        <v>1.8283267794791846</v>
      </c>
      <c r="N230" s="49">
        <f t="shared" si="52"/>
        <v>20.317615205534324</v>
      </c>
      <c r="O230" s="50">
        <f t="shared" si="53"/>
        <v>25.464029611157795</v>
      </c>
      <c r="P230" s="50">
        <f t="shared" si="54"/>
        <v>54.218355183307885</v>
      </c>
      <c r="Q230" t="s">
        <v>324</v>
      </c>
      <c r="R230" t="s">
        <v>310</v>
      </c>
      <c r="S230" t="s">
        <v>464</v>
      </c>
      <c r="T230" s="52">
        <v>100</v>
      </c>
      <c r="U230" s="52">
        <f t="shared" si="64"/>
        <v>78.94736842105263</v>
      </c>
      <c r="V230" s="52">
        <f t="shared" si="65"/>
        <v>73.614775725593674</v>
      </c>
      <c r="W230" s="52">
        <f t="shared" si="66"/>
        <v>43.820224719101127</v>
      </c>
      <c r="X230" s="52">
        <f t="shared" si="67"/>
        <v>82.564999555305207</v>
      </c>
      <c r="Y230" s="52">
        <f t="shared" si="68"/>
        <v>77.23240685984625</v>
      </c>
      <c r="Z230" s="52">
        <f t="shared" si="69"/>
        <v>47.437855853353703</v>
      </c>
      <c r="AA230" s="52">
        <f t="shared" si="70"/>
        <v>-3.6176311342525764</v>
      </c>
      <c r="AB230" s="52">
        <f t="shared" si="71"/>
        <v>-3.6176311342525764</v>
      </c>
      <c r="AC230" s="52">
        <f t="shared" si="72"/>
        <v>-3.6176311342525764</v>
      </c>
      <c r="AF230">
        <v>1.87</v>
      </c>
      <c r="AG230">
        <v>2</v>
      </c>
    </row>
    <row r="231" spans="1:33" ht="15" x14ac:dyDescent="0.25">
      <c r="A231">
        <v>2.77</v>
      </c>
      <c r="B231">
        <v>3.35</v>
      </c>
      <c r="C231">
        <v>2.68</v>
      </c>
      <c r="D231" s="45">
        <f t="shared" si="51"/>
        <v>3.265262136968583E-2</v>
      </c>
      <c r="E231" s="46">
        <f>IF(OR($A231="",$B231="",$C231=""),"",A231*'MPTO_working_3-way'!$I230)</f>
        <v>2.8604477611940298</v>
      </c>
      <c r="F231" s="47">
        <f>IF(OR($A231="",$B231="",$C231=""),"",B231*'MPTO_working_3-way'!$I230)</f>
        <v>3.4593862815884475</v>
      </c>
      <c r="G231" s="48">
        <f>IF(OR($A231="",$B231="",$C231=""),"",C231*'MPTO_working_3-way'!$I230)</f>
        <v>2.7675090252707584</v>
      </c>
      <c r="H231" s="46">
        <f>IF(OR($A231="",$B231="",$C231=""),"",'MPTO_working_3-way'!E230)</f>
        <v>2.8561095721760541</v>
      </c>
      <c r="I231" s="47">
        <f>IF(OR($A231="",$B231="",$C231=""),"",'MPTO_working_3-way'!F230)</f>
        <v>3.4767703259647806</v>
      </c>
      <c r="J231" s="48">
        <f>IF(OR($A231="",$B231="",$C231=""),"",'MPTO_working_3-way'!G230)</f>
        <v>2.7605235757846205</v>
      </c>
      <c r="K231" s="46">
        <f>IF(OR($A231="",$B231="",$C231=""),"",'OddsRatio_working_3-way'!H230)</f>
        <v>2.8585575372392631</v>
      </c>
      <c r="L231" s="47">
        <f>IF(OR($A231="",$B231="",$C231=""),"",'OddsRatio_working_3-way'!I230)</f>
        <v>3.4675763912498692</v>
      </c>
      <c r="M231" s="48">
        <f>IF(OR($A231="",$B231="",$C231=""),"",'OddsRatio_working_3-way'!J230)</f>
        <v>2.7640546116169276</v>
      </c>
      <c r="N231" s="49">
        <f t="shared" si="52"/>
        <v>34.959561701017485</v>
      </c>
      <c r="O231" s="50">
        <f t="shared" si="53"/>
        <v>28.906861466214455</v>
      </c>
      <c r="P231" s="50">
        <f t="shared" si="54"/>
        <v>36.133576832768064</v>
      </c>
      <c r="Q231" t="s">
        <v>305</v>
      </c>
      <c r="R231" t="s">
        <v>306</v>
      </c>
      <c r="S231" t="s">
        <v>464</v>
      </c>
      <c r="T231" s="52">
        <v>100</v>
      </c>
      <c r="U231" s="52">
        <f t="shared" si="64"/>
        <v>63.898916967509031</v>
      </c>
      <c r="V231" s="52">
        <f t="shared" si="65"/>
        <v>70.149253731343279</v>
      </c>
      <c r="W231" s="52">
        <f t="shared" si="66"/>
        <v>62.686567164179095</v>
      </c>
      <c r="X231" s="52">
        <f t="shared" si="67"/>
        <v>67.164179104477611</v>
      </c>
      <c r="Y231" s="52">
        <f t="shared" si="68"/>
        <v>73.414515868311867</v>
      </c>
      <c r="Z231" s="52">
        <f t="shared" si="69"/>
        <v>65.951829301147697</v>
      </c>
      <c r="AA231" s="52">
        <f t="shared" si="70"/>
        <v>-3.2652621369685804</v>
      </c>
      <c r="AB231" s="52">
        <f t="shared" si="71"/>
        <v>-3.2652621369685875</v>
      </c>
      <c r="AC231" s="52">
        <f t="shared" si="72"/>
        <v>-3.2652621369686017</v>
      </c>
      <c r="AF231">
        <v>2.29</v>
      </c>
      <c r="AG231">
        <v>1.66</v>
      </c>
    </row>
    <row r="232" spans="1:33" ht="15" x14ac:dyDescent="0.25">
      <c r="A232">
        <v>2.1</v>
      </c>
      <c r="B232">
        <v>3.42</v>
      </c>
      <c r="C232">
        <v>3.76</v>
      </c>
      <c r="D232" s="45">
        <f t="shared" si="51"/>
        <v>3.4545583817700232E-2</v>
      </c>
      <c r="E232" s="46">
        <f>IF(OR($A232="",$B232="",$C232=""),"",A232*'MPTO_working_3-way'!$I231)</f>
        <v>2.1725457260171708</v>
      </c>
      <c r="F232" s="47">
        <f>IF(OR($A232="",$B232="",$C232=""),"",B232*'MPTO_working_3-way'!$I231)</f>
        <v>3.5381458966565349</v>
      </c>
      <c r="G232" s="48">
        <f>IF(OR($A232="",$B232="",$C232=""),"",C232*'MPTO_working_3-way'!$I231)</f>
        <v>3.8898913951545526</v>
      </c>
      <c r="H232" s="46">
        <f>IF(OR($A232="",$B232="",$C232=""),"",'MPTO_working_3-way'!E231)</f>
        <v>2.1520404455126778</v>
      </c>
      <c r="I232" s="47">
        <f>IF(OR($A232="",$B232="",$C232=""),"",'MPTO_working_3-way'!F231)</f>
        <v>3.5602079883560269</v>
      </c>
      <c r="J232" s="48">
        <f>IF(OR($A232="",$B232="",$C232=""),"",'MPTO_working_3-way'!G231)</f>
        <v>3.9301648658718324</v>
      </c>
      <c r="K232" s="46">
        <f>IF(OR($A232="",$B232="",$C232=""),"",'OddsRatio_working_3-way'!H231)</f>
        <v>2.1603859451843124</v>
      </c>
      <c r="L232" s="47">
        <f>IF(OR($A232="",$B232="",$C232=""),"",'OddsRatio_working_3-way'!I231)</f>
        <v>3.5528490794054881</v>
      </c>
      <c r="M232" s="48">
        <f>IF(OR($A232="",$B232="",$C232=""),"",'OddsRatio_working_3-way'!J231)</f>
        <v>3.9115138260988203</v>
      </c>
      <c r="N232" s="49">
        <f t="shared" si="52"/>
        <v>46.028950646449893</v>
      </c>
      <c r="O232" s="50">
        <f t="shared" si="53"/>
        <v>28.263390747820111</v>
      </c>
      <c r="P232" s="50">
        <f t="shared" si="54"/>
        <v>25.70765860573</v>
      </c>
      <c r="Q232" t="s">
        <v>315</v>
      </c>
      <c r="R232" t="s">
        <v>327</v>
      </c>
      <c r="S232" t="s">
        <v>464</v>
      </c>
      <c r="T232" s="52">
        <v>100</v>
      </c>
      <c r="U232" s="52">
        <f t="shared" si="64"/>
        <v>52.38095238095238</v>
      </c>
      <c r="V232" s="52">
        <f t="shared" si="65"/>
        <v>70.760233918128648</v>
      </c>
      <c r="W232" s="52">
        <f t="shared" si="66"/>
        <v>73.40425531914893</v>
      </c>
      <c r="X232" s="52">
        <f t="shared" si="67"/>
        <v>55.835510762722407</v>
      </c>
      <c r="Y232" s="52">
        <f t="shared" si="68"/>
        <v>74.214792299898676</v>
      </c>
      <c r="Z232" s="52">
        <f t="shared" si="69"/>
        <v>76.858813700918958</v>
      </c>
      <c r="AA232" s="52">
        <f t="shared" si="70"/>
        <v>-3.4545583817700276</v>
      </c>
      <c r="AB232" s="52">
        <f t="shared" si="71"/>
        <v>-3.4545583817700276</v>
      </c>
      <c r="AC232" s="52">
        <f t="shared" si="72"/>
        <v>-3.4545583817700276</v>
      </c>
      <c r="AF232">
        <v>2.23</v>
      </c>
      <c r="AG232">
        <v>1.69</v>
      </c>
    </row>
    <row r="233" spans="1:33" ht="15" x14ac:dyDescent="0.25">
      <c r="A233">
        <v>1.65</v>
      </c>
      <c r="B233">
        <v>3.91</v>
      </c>
      <c r="C233">
        <v>5.53</v>
      </c>
      <c r="D233" s="45">
        <f t="shared" si="51"/>
        <v>4.2646908165377528E-2</v>
      </c>
      <c r="E233" s="46">
        <f>IF(OR($A233="",$B233="",$C233=""),"",A233*'MPTO_working_3-way'!$I232)</f>
        <v>1.7203673984728729</v>
      </c>
      <c r="F233" s="47">
        <f>IF(OR($A233="",$B233="",$C233=""),"",B233*'MPTO_working_3-way'!$I232)</f>
        <v>4.0767494109266265</v>
      </c>
      <c r="G233" s="48">
        <f>IF(OR($A233="",$B233="",$C233=""),"",C233*'MPTO_working_3-way'!$I232)</f>
        <v>5.7658374021545375</v>
      </c>
      <c r="H233" s="46">
        <f>IF(OR($A233="",$B233="",$C233=""),"",'MPTO_working_3-way'!E232)</f>
        <v>1.6896316614648941</v>
      </c>
      <c r="I233" s="47">
        <f>IF(OR($A233="",$B233="",$C233=""),"",'MPTO_working_3-way'!F232)</f>
        <v>4.1401209074966943</v>
      </c>
      <c r="J233" s="48">
        <f>IF(OR($A233="",$B233="",$C233=""),"",'MPTO_working_3-way'!G232)</f>
        <v>6.0018176980367013</v>
      </c>
      <c r="K233" s="46">
        <f>IF(OR($A233="",$B233="",$C233=""),"",'OddsRatio_working_3-way'!H232)</f>
        <v>1.7003129285541629</v>
      </c>
      <c r="L233" s="47">
        <f>IF(OR($A233="",$B233="",$C233=""),"",'OddsRatio_working_3-way'!I232)</f>
        <v>4.1352471109117115</v>
      </c>
      <c r="M233" s="48">
        <f>IF(OR($A233="",$B233="",$C233=""),"",'OddsRatio_working_3-way'!J232)</f>
        <v>5.8806424097697789</v>
      </c>
      <c r="N233" s="49">
        <f t="shared" si="52"/>
        <v>58.12711871241428</v>
      </c>
      <c r="O233" s="50">
        <f t="shared" si="53"/>
        <v>24.529346771223416</v>
      </c>
      <c r="P233" s="50">
        <f t="shared" si="54"/>
        <v>17.343534516362308</v>
      </c>
      <c r="Q233" t="s">
        <v>435</v>
      </c>
      <c r="R233" t="s">
        <v>440</v>
      </c>
      <c r="S233" t="s">
        <v>464</v>
      </c>
      <c r="T233" s="52">
        <v>100</v>
      </c>
      <c r="U233" s="52">
        <f t="shared" si="64"/>
        <v>39.393939393939398</v>
      </c>
      <c r="V233" s="52">
        <f t="shared" si="65"/>
        <v>74.424552429667528</v>
      </c>
      <c r="W233" s="52">
        <f t="shared" si="66"/>
        <v>81.91681735985533</v>
      </c>
      <c r="X233" s="52">
        <f t="shared" si="67"/>
        <v>43.658630210477142</v>
      </c>
      <c r="Y233" s="52">
        <f t="shared" si="68"/>
        <v>78.68924324620528</v>
      </c>
      <c r="Z233" s="52">
        <f t="shared" si="69"/>
        <v>86.181508176393095</v>
      </c>
      <c r="AA233" s="52">
        <f t="shared" si="70"/>
        <v>-4.264690816537744</v>
      </c>
      <c r="AB233" s="52">
        <f t="shared" si="71"/>
        <v>-4.2646908165377511</v>
      </c>
      <c r="AC233" s="52">
        <f t="shared" si="72"/>
        <v>-4.2646908165377653</v>
      </c>
      <c r="AF233">
        <v>2.08</v>
      </c>
      <c r="AG233">
        <v>1.78</v>
      </c>
    </row>
    <row r="234" spans="1:33" ht="15" x14ac:dyDescent="0.25">
      <c r="A234">
        <v>3.6</v>
      </c>
      <c r="B234">
        <v>3.66</v>
      </c>
      <c r="C234">
        <v>2.04</v>
      </c>
      <c r="D234" s="45">
        <f t="shared" si="51"/>
        <v>4.1197899924997339E-2</v>
      </c>
      <c r="E234" s="46">
        <f>IF(OR($A234="",$B234="",$C234=""),"",A234*'MPTO_working_3-way'!$I233)</f>
        <v>3.7483124397299905</v>
      </c>
      <c r="F234" s="47">
        <f>IF(OR($A234="",$B234="",$C234=""),"",B234*'MPTO_working_3-way'!$I233)</f>
        <v>3.8107843137254904</v>
      </c>
      <c r="G234" s="48">
        <f>IF(OR($A234="",$B234="",$C234=""),"",C234*'MPTO_working_3-way'!$I233)</f>
        <v>2.1240437158469945</v>
      </c>
      <c r="H234" s="46">
        <f>IF(OR($A234="",$B234="",$C234=""),"",'MPTO_working_3-way'!E233)</f>
        <v>3.7872311646151768</v>
      </c>
      <c r="I234" s="47">
        <f>IF(OR($A234="",$B234="",$C234=""),"",'MPTO_working_3-way'!F233)</f>
        <v>3.8536921065308651</v>
      </c>
      <c r="J234" s="48">
        <f>IF(OR($A234="",$B234="",$C234=""),"",'MPTO_working_3-way'!G233)</f>
        <v>2.0987968966680408</v>
      </c>
      <c r="K234" s="46">
        <f>IF(OR($A234="",$B234="",$C234=""),"",'OddsRatio_working_3-way'!H233)</f>
        <v>3.7720217319542977</v>
      </c>
      <c r="L234" s="47">
        <f>IF(OR($A234="",$B234="",$C234=""),"",'OddsRatio_working_3-way'!I233)</f>
        <v>3.8359914642301676</v>
      </c>
      <c r="M234" s="48">
        <f>IF(OR($A234="",$B234="",$C234=""),"",'OddsRatio_working_3-way'!J233)</f>
        <v>2.1088086927817193</v>
      </c>
      <c r="N234" s="49">
        <f t="shared" si="52"/>
        <v>26.678672498070487</v>
      </c>
      <c r="O234" s="50">
        <f t="shared" si="53"/>
        <v>26.241317211216874</v>
      </c>
      <c r="P234" s="50">
        <f t="shared" si="54"/>
        <v>47.080010290712629</v>
      </c>
      <c r="Q234" t="s">
        <v>451</v>
      </c>
      <c r="R234" t="s">
        <v>457</v>
      </c>
      <c r="S234" t="s">
        <v>464</v>
      </c>
      <c r="T234" s="52">
        <v>100</v>
      </c>
      <c r="U234" s="52">
        <f t="shared" si="64"/>
        <v>72.222222222222229</v>
      </c>
      <c r="V234" s="52">
        <f t="shared" si="65"/>
        <v>72.67759562841529</v>
      </c>
      <c r="W234" s="52">
        <f t="shared" si="66"/>
        <v>50.980392156862742</v>
      </c>
      <c r="X234" s="52">
        <f t="shared" si="67"/>
        <v>76.342012214721947</v>
      </c>
      <c r="Y234" s="52">
        <f t="shared" si="68"/>
        <v>76.797385620915023</v>
      </c>
      <c r="Z234" s="52">
        <f t="shared" si="69"/>
        <v>55.100182149362475</v>
      </c>
      <c r="AA234" s="52">
        <f t="shared" si="70"/>
        <v>-4.1197899924997188</v>
      </c>
      <c r="AB234" s="52">
        <f t="shared" si="71"/>
        <v>-4.119789992499733</v>
      </c>
      <c r="AC234" s="52">
        <f t="shared" si="72"/>
        <v>-4.119789992499733</v>
      </c>
      <c r="AF234">
        <v>1.78</v>
      </c>
      <c r="AG234">
        <v>2.08</v>
      </c>
    </row>
    <row r="235" spans="1:33" ht="15" x14ac:dyDescent="0.25">
      <c r="A235">
        <v>3.43</v>
      </c>
      <c r="B235">
        <v>3.75</v>
      </c>
      <c r="C235">
        <v>2.08</v>
      </c>
      <c r="D235" s="45">
        <f t="shared" si="51"/>
        <v>3.8981086940270693E-2</v>
      </c>
      <c r="E235" s="46">
        <f>IF(OR($A235="",$B235="",$C235=""),"",A235*'MPTO_working_3-way'!$I234)</f>
        <v>3.5637051282051289</v>
      </c>
      <c r="F235" s="47">
        <f>IF(OR($A235="",$B235="",$C235=""),"",B235*'MPTO_working_3-way'!$I234)</f>
        <v>3.8961790760260149</v>
      </c>
      <c r="G235" s="48">
        <f>IF(OR($A235="",$B235="",$C235=""),"",C235*'MPTO_working_3-way'!$I234)</f>
        <v>2.1610806608357631</v>
      </c>
      <c r="H235" s="46">
        <f>IF(OR($A235="",$B235="",$C235=""),"",'MPTO_working_3-way'!E234)</f>
        <v>3.590000492013723</v>
      </c>
      <c r="I235" s="47">
        <f>IF(OR($A235="",$B235="",$C235=""),"",'MPTO_working_3-way'!F234)</f>
        <v>3.9420833681232597</v>
      </c>
      <c r="J235" s="48">
        <f>IF(OR($A235="",$B235="",$C235=""),"",'MPTO_working_3-way'!G234)</f>
        <v>2.1377774699956853</v>
      </c>
      <c r="K235" s="46">
        <f>IF(OR($A235="",$B235="",$C235=""),"",'OddsRatio_working_3-way'!H234)</f>
        <v>3.5811538895287751</v>
      </c>
      <c r="L235" s="47">
        <f>IF(OR($A235="",$B235="",$C235=""),"",'OddsRatio_working_3-way'!I234)</f>
        <v>3.9210589284790647</v>
      </c>
      <c r="M235" s="48">
        <f>IF(OR($A235="",$B235="",$C235=""),"",'OddsRatio_working_3-way'!J234)</f>
        <v>2.1471795064572334</v>
      </c>
      <c r="N235" s="49">
        <f t="shared" si="52"/>
        <v>28.060683025805034</v>
      </c>
      <c r="O235" s="50">
        <f t="shared" si="53"/>
        <v>25.666171407603006</v>
      </c>
      <c r="P235" s="50">
        <f t="shared" si="54"/>
        <v>46.273145566591957</v>
      </c>
      <c r="Q235" t="s">
        <v>460</v>
      </c>
      <c r="R235" t="s">
        <v>434</v>
      </c>
      <c r="S235" t="s">
        <v>464</v>
      </c>
      <c r="T235" s="52">
        <v>100</v>
      </c>
      <c r="U235" s="52">
        <f t="shared" si="64"/>
        <v>70.845481049562679</v>
      </c>
      <c r="V235" s="52">
        <f t="shared" si="65"/>
        <v>73.333333333333329</v>
      </c>
      <c r="W235" s="52">
        <f t="shared" si="66"/>
        <v>51.92307692307692</v>
      </c>
      <c r="X235" s="52">
        <f t="shared" si="67"/>
        <v>74.743589743589752</v>
      </c>
      <c r="Y235" s="52">
        <f t="shared" si="68"/>
        <v>77.231442027360387</v>
      </c>
      <c r="Z235" s="52">
        <f t="shared" si="69"/>
        <v>55.821185617103986</v>
      </c>
      <c r="AA235" s="52">
        <f t="shared" si="70"/>
        <v>-3.8981086940270728</v>
      </c>
      <c r="AB235" s="52">
        <f t="shared" si="71"/>
        <v>-3.8981086940270586</v>
      </c>
      <c r="AC235" s="52">
        <f t="shared" si="72"/>
        <v>-3.8981086940270657</v>
      </c>
      <c r="AF235">
        <v>1.83</v>
      </c>
      <c r="AG235">
        <v>2.0299999999999998</v>
      </c>
    </row>
    <row r="236" spans="1:33" ht="15" x14ac:dyDescent="0.25">
      <c r="A236">
        <v>1.91</v>
      </c>
      <c r="B236">
        <v>4.0599999999999996</v>
      </c>
      <c r="C236">
        <v>3.7</v>
      </c>
      <c r="D236" s="45">
        <f t="shared" si="51"/>
        <v>4.0135898413565796E-2</v>
      </c>
      <c r="E236" s="46">
        <f>IF(OR($A236="",$B236="",$C236=""),"",A236*'MPTO_working_3-way'!$I235)</f>
        <v>1.9866595659699107</v>
      </c>
      <c r="F236" s="47">
        <f>IF(OR($A236="",$B236="",$C236=""),"",B236*'MPTO_working_3-way'!$I235)</f>
        <v>4.222951747559077</v>
      </c>
      <c r="G236" s="48">
        <f>IF(OR($A236="",$B236="",$C236=""),"",C236*'MPTO_working_3-way'!$I235)</f>
        <v>3.8485028241301937</v>
      </c>
      <c r="H236" s="46">
        <f>IF(OR($A236="",$B236="",$C236=""),"",'MPTO_working_3-way'!E235)</f>
        <v>1.9600864590719858</v>
      </c>
      <c r="I236" s="47">
        <f>IF(OR($A236="",$B236="",$C236=""),"",'MPTO_working_3-way'!F235)</f>
        <v>4.2931945163500984</v>
      </c>
      <c r="J236" s="48">
        <f>IF(OR($A236="",$B236="",$C236=""),"",'MPTO_working_3-way'!G235)</f>
        <v>3.8926919142447032</v>
      </c>
      <c r="K236" s="46">
        <f>IF(OR($A236="",$B236="",$C236=""),"",'OddsRatio_working_3-way'!H235)</f>
        <v>1.9701915081152901</v>
      </c>
      <c r="L236" s="47">
        <f>IF(OR($A236="",$B236="",$C236=""),"",'OddsRatio_working_3-way'!I235)</f>
        <v>4.2624022141019635</v>
      </c>
      <c r="M236" s="48">
        <f>IF(OR($A236="",$B236="",$C236=""),"",'OddsRatio_working_3-way'!J235)</f>
        <v>3.8785901889134986</v>
      </c>
      <c r="N236" s="49">
        <f t="shared" si="52"/>
        <v>50.335750378640654</v>
      </c>
      <c r="O236" s="50">
        <f t="shared" si="53"/>
        <v>23.68011902049351</v>
      </c>
      <c r="P236" s="50">
        <f t="shared" si="54"/>
        <v>25.984130600865846</v>
      </c>
      <c r="Q236" t="s">
        <v>441</v>
      </c>
      <c r="R236" t="s">
        <v>438</v>
      </c>
      <c r="S236" t="s">
        <v>464</v>
      </c>
      <c r="T236" s="52">
        <v>100</v>
      </c>
      <c r="U236" s="52">
        <f t="shared" si="64"/>
        <v>47.643979057591622</v>
      </c>
      <c r="V236" s="52">
        <f t="shared" si="65"/>
        <v>75.369458128078819</v>
      </c>
      <c r="W236" s="52">
        <f t="shared" si="66"/>
        <v>72.972972972972968</v>
      </c>
      <c r="X236" s="52">
        <f t="shared" si="67"/>
        <v>51.657568898948213</v>
      </c>
      <c r="Y236" s="52">
        <f t="shared" si="68"/>
        <v>79.38304796943541</v>
      </c>
      <c r="Z236" s="52">
        <f t="shared" si="69"/>
        <v>76.98656281432956</v>
      </c>
      <c r="AA236" s="52">
        <f t="shared" si="70"/>
        <v>-4.0135898413565911</v>
      </c>
      <c r="AB236" s="52">
        <f t="shared" si="71"/>
        <v>-4.0135898413565911</v>
      </c>
      <c r="AC236" s="52">
        <f t="shared" si="72"/>
        <v>-4.0135898413565911</v>
      </c>
      <c r="AF236">
        <v>1.69</v>
      </c>
      <c r="AG236">
        <v>2.21</v>
      </c>
    </row>
    <row r="237" spans="1:33" ht="15" x14ac:dyDescent="0.25">
      <c r="A237">
        <v>3.06</v>
      </c>
      <c r="B237">
        <v>3.78</v>
      </c>
      <c r="C237">
        <v>2.23</v>
      </c>
      <c r="D237" s="45">
        <f t="shared" si="51"/>
        <v>3.9778143444722192E-2</v>
      </c>
      <c r="E237" s="46">
        <f>IF(OR($A237="",$B237="",$C237=""),"",A237*'MPTO_working_3-way'!$I236)</f>
        <v>3.1817211189408501</v>
      </c>
      <c r="F237" s="47">
        <f>IF(OR($A237="",$B237="",$C237=""),"",B237*'MPTO_working_3-way'!$I236)</f>
        <v>3.9303613822210495</v>
      </c>
      <c r="G237" s="48">
        <f>IF(OR($A237="",$B237="",$C237=""),"",C237*'MPTO_working_3-way'!$I236)</f>
        <v>2.3187052598817304</v>
      </c>
      <c r="H237" s="46">
        <f>IF(OR($A237="",$B237="",$C237=""),"",'MPTO_working_3-way'!E236)</f>
        <v>3.1894060233044339</v>
      </c>
      <c r="I237" s="47">
        <f>IF(OR($A237="",$B237="",$C237=""),"",'MPTO_working_3-way'!F236)</f>
        <v>3.9794519660315948</v>
      </c>
      <c r="J237" s="48">
        <f>IF(OR($A237="",$B237="",$C237=""),"",'MPTO_working_3-way'!G236)</f>
        <v>2.2979466516427745</v>
      </c>
      <c r="K237" s="46">
        <f>IF(OR($A237="",$B237="",$C237=""),"",'OddsRatio_working_3-way'!H236)</f>
        <v>3.1887965103374531</v>
      </c>
      <c r="L237" s="47">
        <f>IF(OR($A237="",$B237="",$C237=""),"",'OddsRatio_working_3-way'!I236)</f>
        <v>3.9538127663777276</v>
      </c>
      <c r="M237" s="48">
        <f>IF(OR($A237="",$B237="",$C237=""),"",'OddsRatio_working_3-way'!J236)</f>
        <v>2.3069027707354692</v>
      </c>
      <c r="N237" s="49">
        <f t="shared" si="52"/>
        <v>31.429530201342281</v>
      </c>
      <c r="O237" s="50">
        <f t="shared" si="53"/>
        <v>25.44295302013423</v>
      </c>
      <c r="P237" s="50">
        <f t="shared" si="54"/>
        <v>43.127516778523486</v>
      </c>
      <c r="Q237" t="s">
        <v>443</v>
      </c>
      <c r="R237" t="s">
        <v>437</v>
      </c>
      <c r="S237" t="s">
        <v>464</v>
      </c>
      <c r="T237" s="52">
        <v>100</v>
      </c>
      <c r="U237" s="52">
        <f t="shared" si="64"/>
        <v>67.320261437908499</v>
      </c>
      <c r="V237" s="52">
        <f t="shared" si="65"/>
        <v>73.544973544973558</v>
      </c>
      <c r="W237" s="52">
        <f t="shared" si="66"/>
        <v>55.156950672645742</v>
      </c>
      <c r="X237" s="52">
        <f t="shared" si="67"/>
        <v>71.298075782380721</v>
      </c>
      <c r="Y237" s="52">
        <f t="shared" si="68"/>
        <v>77.522787889445766</v>
      </c>
      <c r="Z237" s="52">
        <f t="shared" si="69"/>
        <v>59.134765017117964</v>
      </c>
      <c r="AA237" s="52">
        <f t="shared" si="70"/>
        <v>-3.9778143444722218</v>
      </c>
      <c r="AB237" s="52">
        <f t="shared" si="71"/>
        <v>-3.9778143444722076</v>
      </c>
      <c r="AC237" s="52">
        <f t="shared" si="72"/>
        <v>-3.9778143444722218</v>
      </c>
      <c r="AF237">
        <v>1.71</v>
      </c>
      <c r="AG237">
        <v>2.17</v>
      </c>
    </row>
    <row r="238" spans="1:33" ht="15" x14ac:dyDescent="0.25">
      <c r="A238">
        <v>3.71</v>
      </c>
      <c r="B238">
        <v>4.12</v>
      </c>
      <c r="C238">
        <v>1.89</v>
      </c>
      <c r="D238" s="45">
        <f t="shared" si="51"/>
        <v>4.1360754678211986E-2</v>
      </c>
      <c r="E238" s="46">
        <f>IF(OR($A238="",$B238="",$C238=""),"",A238*'MPTO_working_3-way'!$I237)</f>
        <v>3.8634483998561664</v>
      </c>
      <c r="F238" s="47">
        <f>IF(OR($A238="",$B238="",$C238=""),"",B238*'MPTO_working_3-way'!$I237)</f>
        <v>4.2904063092742337</v>
      </c>
      <c r="G238" s="48">
        <f>IF(OR($A238="",$B238="",$C238=""),"",C238*'MPTO_working_3-way'!$I237)</f>
        <v>1.9681718263418206</v>
      </c>
      <c r="H238" s="46">
        <f>IF(OR($A238="",$B238="",$C238=""),"",'MPTO_working_3-way'!E237)</f>
        <v>3.9099941133818232</v>
      </c>
      <c r="I238" s="47">
        <f>IF(OR($A238="",$B238="",$C238=""),"",'MPTO_working_3-way'!F237)</f>
        <v>4.3681183063529403</v>
      </c>
      <c r="J238" s="48">
        <f>IF(OR($A238="",$B238="",$C238=""),"",'MPTO_working_3-way'!G237)</f>
        <v>1.9405658591145221</v>
      </c>
      <c r="K238" s="46">
        <f>IF(OR($A238="",$B238="",$C238=""),"",'OddsRatio_working_3-way'!H237)</f>
        <v>3.8956961741034024</v>
      </c>
      <c r="L238" s="47">
        <f>IF(OR($A238="",$B238="",$C238=""),"",'OddsRatio_working_3-way'!I237)</f>
        <v>4.3337904292260578</v>
      </c>
      <c r="M238" s="48">
        <f>IF(OR($A238="",$B238="",$C238=""),"",'OddsRatio_working_3-way'!J237)</f>
        <v>1.9509850903882018</v>
      </c>
      <c r="N238" s="49">
        <f t="shared" si="52"/>
        <v>25.883612164646209</v>
      </c>
      <c r="O238" s="50">
        <f t="shared" si="53"/>
        <v>23.307815808455686</v>
      </c>
      <c r="P238" s="50">
        <f t="shared" si="54"/>
        <v>50.808572026898112</v>
      </c>
      <c r="Q238" t="s">
        <v>442</v>
      </c>
      <c r="R238" t="s">
        <v>447</v>
      </c>
      <c r="S238" t="s">
        <v>464</v>
      </c>
      <c r="T238" s="52">
        <v>100</v>
      </c>
      <c r="U238" s="52">
        <f t="shared" si="64"/>
        <v>73.045822102425873</v>
      </c>
      <c r="V238" s="52">
        <f t="shared" si="65"/>
        <v>75.728155339805824</v>
      </c>
      <c r="W238" s="52">
        <f t="shared" si="66"/>
        <v>47.089947089947096</v>
      </c>
      <c r="X238" s="52">
        <f t="shared" si="67"/>
        <v>77.181897570247088</v>
      </c>
      <c r="Y238" s="52">
        <f t="shared" si="68"/>
        <v>79.864230807627038</v>
      </c>
      <c r="Z238" s="52">
        <f t="shared" si="69"/>
        <v>51.226022557768289</v>
      </c>
      <c r="AA238" s="52">
        <f t="shared" si="70"/>
        <v>-4.1360754678212146</v>
      </c>
      <c r="AB238" s="52">
        <f t="shared" si="71"/>
        <v>-4.1360754678212146</v>
      </c>
      <c r="AC238" s="52">
        <f t="shared" si="72"/>
        <v>-4.1360754678211933</v>
      </c>
      <c r="AF238">
        <v>1.74</v>
      </c>
      <c r="AG238">
        <v>2.13</v>
      </c>
    </row>
    <row r="239" spans="1:33" ht="15" x14ac:dyDescent="0.25">
      <c r="A239">
        <v>1.97</v>
      </c>
      <c r="B239">
        <v>3.87</v>
      </c>
      <c r="C239">
        <v>3.65</v>
      </c>
      <c r="D239" s="45">
        <f t="shared" si="51"/>
        <v>3.9984748754232857E-2</v>
      </c>
      <c r="E239" s="46">
        <f>IF(OR($A239="",$B239="",$C239=""),"",A239*'MPTO_working_3-way'!$I238)</f>
        <v>2.0487699550458389</v>
      </c>
      <c r="F239" s="47">
        <f>IF(OR($A239="",$B239="",$C239=""),"",B239*'MPTO_working_3-way'!$I238)</f>
        <v>4.0247409776788814</v>
      </c>
      <c r="G239" s="48">
        <f>IF(OR($A239="",$B239="",$C239=""),"",C239*'MPTO_working_3-way'!$I238)</f>
        <v>3.7959443329529496</v>
      </c>
      <c r="H239" s="46">
        <f>IF(OR($A239="",$B239="",$C239=""),"",'MPTO_working_3-way'!E238)</f>
        <v>2.0231203667812259</v>
      </c>
      <c r="I239" s="47">
        <f>IF(OR($A239="",$B239="",$C239=""),"",'MPTO_working_3-way'!F238)</f>
        <v>4.0804720796663139</v>
      </c>
      <c r="J239" s="48">
        <f>IF(OR($A239="",$B239="",$C239=""),"",'MPTO_working_3-way'!G238)</f>
        <v>3.8366455589597592</v>
      </c>
      <c r="K239" s="46">
        <f>IF(OR($A239="",$B239="",$C239=""),"",'OddsRatio_working_3-way'!H238)</f>
        <v>2.0330708951200043</v>
      </c>
      <c r="L239" s="47">
        <f>IF(OR($A239="",$B239="",$C239=""),"",'OddsRatio_working_3-way'!I238)</f>
        <v>4.0566118237055786</v>
      </c>
      <c r="M239" s="48">
        <f>IF(OR($A239="",$B239="",$C239=""),"",'OddsRatio_working_3-way'!J238)</f>
        <v>3.8223070846061971</v>
      </c>
      <c r="N239" s="49">
        <f t="shared" si="52"/>
        <v>48.809774740064761</v>
      </c>
      <c r="O239" s="50">
        <f t="shared" si="53"/>
        <v>24.846319441324955</v>
      </c>
      <c r="P239" s="50">
        <f t="shared" si="54"/>
        <v>26.343905818610295</v>
      </c>
      <c r="Q239" t="s">
        <v>436</v>
      </c>
      <c r="R239" t="s">
        <v>445</v>
      </c>
      <c r="S239" t="s">
        <v>464</v>
      </c>
      <c r="T239" s="52">
        <v>100</v>
      </c>
      <c r="U239" s="52">
        <f t="shared" si="64"/>
        <v>49.238578680203041</v>
      </c>
      <c r="V239" s="52">
        <f t="shared" si="65"/>
        <v>74.160206718346245</v>
      </c>
      <c r="W239" s="52">
        <f t="shared" si="66"/>
        <v>72.602739726027394</v>
      </c>
      <c r="X239" s="52">
        <f t="shared" si="67"/>
        <v>53.237053555626346</v>
      </c>
      <c r="Y239" s="52">
        <f t="shared" si="68"/>
        <v>78.158681593769558</v>
      </c>
      <c r="Z239" s="52">
        <f t="shared" si="69"/>
        <v>76.601214601450692</v>
      </c>
      <c r="AA239" s="52">
        <f t="shared" si="70"/>
        <v>-3.9984748754233053</v>
      </c>
      <c r="AB239" s="52">
        <f t="shared" si="71"/>
        <v>-3.9984748754233124</v>
      </c>
      <c r="AC239" s="52">
        <f t="shared" si="72"/>
        <v>-3.9984748754232982</v>
      </c>
      <c r="AF239">
        <v>1.8</v>
      </c>
      <c r="AG239">
        <v>2.0499999999999998</v>
      </c>
    </row>
    <row r="240" spans="1:33" ht="15" x14ac:dyDescent="0.25">
      <c r="A240">
        <v>1.95</v>
      </c>
      <c r="B240">
        <v>3.84</v>
      </c>
      <c r="C240">
        <v>3.73</v>
      </c>
      <c r="D240" s="45">
        <f t="shared" si="51"/>
        <v>4.1333694232487783E-2</v>
      </c>
      <c r="E240" s="46">
        <f>IF(OR($A240="",$B240="",$C240=""),"",A240*'MPTO_working_3-way'!$I239)</f>
        <v>2.0306007037533513</v>
      </c>
      <c r="F240" s="47">
        <f>IF(OR($A240="",$B240="",$C240=""),"",B240*'MPTO_working_3-way'!$I239)</f>
        <v>3.9987213858527531</v>
      </c>
      <c r="G240" s="48">
        <f>IF(OR($A240="",$B240="",$C240=""),"",C240*'MPTO_working_3-way'!$I239)</f>
        <v>3.8841746794871792</v>
      </c>
      <c r="H240" s="46">
        <f>IF(OR($A240="",$B240="",$C240=""),"",'MPTO_working_3-way'!E239)</f>
        <v>2.0038368877875334</v>
      </c>
      <c r="I240" s="47">
        <f>IF(OR($A240="",$B240="",$C240=""),"",'MPTO_working_3-way'!F239)</f>
        <v>4.0545126207052729</v>
      </c>
      <c r="J240" s="48">
        <f>IF(OR($A240="",$B240="",$C240=""),"",'MPTO_working_3-way'!G239)</f>
        <v>3.9320754929482282</v>
      </c>
      <c r="K240" s="46">
        <f>IF(OR($A240="",$B240="",$C240=""),"",'OddsRatio_working_3-way'!H239)</f>
        <v>2.014129845405265</v>
      </c>
      <c r="L240" s="47">
        <f>IF(OR($A240="",$B240="",$C240=""),"",'OddsRatio_working_3-way'!I239)</f>
        <v>4.0317144852115314</v>
      </c>
      <c r="M240" s="48">
        <f>IF(OR($A240="",$B240="",$C240=""),"",'OddsRatio_working_3-way'!J239)</f>
        <v>3.9142889241646053</v>
      </c>
      <c r="N240" s="49">
        <f t="shared" si="52"/>
        <v>49.246511052202699</v>
      </c>
      <c r="O240" s="50">
        <f t="shared" si="53"/>
        <v>25.007993893696685</v>
      </c>
      <c r="P240" s="50">
        <f t="shared" si="54"/>
        <v>25.745495054100608</v>
      </c>
      <c r="Q240" t="s">
        <v>444</v>
      </c>
      <c r="R240" t="s">
        <v>433</v>
      </c>
      <c r="S240" t="s">
        <v>464</v>
      </c>
      <c r="T240" s="52">
        <v>100</v>
      </c>
      <c r="U240" s="52">
        <f t="shared" si="64"/>
        <v>48.717948717948723</v>
      </c>
      <c r="V240" s="52">
        <f t="shared" si="65"/>
        <v>73.958333333333343</v>
      </c>
      <c r="W240" s="52">
        <f t="shared" si="66"/>
        <v>73.190348525469176</v>
      </c>
      <c r="X240" s="52">
        <f t="shared" si="67"/>
        <v>52.851318141197503</v>
      </c>
      <c r="Y240" s="52">
        <f t="shared" si="68"/>
        <v>78.091702756582123</v>
      </c>
      <c r="Z240" s="52">
        <f t="shared" si="69"/>
        <v>77.323717948717956</v>
      </c>
      <c r="AA240" s="52">
        <f t="shared" si="70"/>
        <v>-4.1333694232487801</v>
      </c>
      <c r="AB240" s="52">
        <f t="shared" si="71"/>
        <v>-4.1333694232487801</v>
      </c>
      <c r="AC240" s="52">
        <f t="shared" si="72"/>
        <v>-4.1333694232487801</v>
      </c>
      <c r="AF240">
        <v>2.11</v>
      </c>
      <c r="AG240">
        <v>1.76</v>
      </c>
    </row>
    <row r="241" spans="1:33" ht="15" x14ac:dyDescent="0.25">
      <c r="A241">
        <v>2.54</v>
      </c>
      <c r="B241">
        <v>3.69</v>
      </c>
      <c r="C241">
        <v>2.67</v>
      </c>
      <c r="D241" s="45">
        <f t="shared" si="51"/>
        <v>3.9235332634667497E-2</v>
      </c>
      <c r="E241" s="46">
        <f>IF(OR($A241="",$B241="",$C241=""),"",A241*'MPTO_working_3-way'!$I240)</f>
        <v>2.6396577448920553</v>
      </c>
      <c r="F241" s="47">
        <f>IF(OR($A241="",$B241="",$C241=""),"",B241*'MPTO_working_3-way'!$I240)</f>
        <v>3.8347783774219231</v>
      </c>
      <c r="G241" s="48">
        <f>IF(OR($A241="",$B241="",$C241=""),"",C241*'MPTO_working_3-way'!$I240)</f>
        <v>2.774758338134562</v>
      </c>
      <c r="H241" s="46">
        <f>IF(OR($A241="",$B241="",$C241=""),"",'MPTO_working_3-way'!E240)</f>
        <v>2.6272761383867778</v>
      </c>
      <c r="I241" s="47">
        <f>IF(OR($A241="",$B241="",$C241=""),"",'MPTO_working_3-way'!F240)</f>
        <v>3.8771070912542753</v>
      </c>
      <c r="J241" s="48">
        <f>IF(OR($A241="",$B241="",$C241=""),"",'MPTO_working_3-way'!G240)</f>
        <v>2.7666084339360686</v>
      </c>
      <c r="K241" s="46">
        <f>IF(OR($A241="",$B241="",$C241=""),"",'OddsRatio_working_3-way'!H240)</f>
        <v>2.6336701453509361</v>
      </c>
      <c r="L241" s="47">
        <f>IF(OR($A241="",$B241="",$C241=""),"",'OddsRatio_working_3-way'!I240)</f>
        <v>3.8536186305155957</v>
      </c>
      <c r="M241" s="48">
        <f>IF(OR($A241="",$B241="",$C241=""),"",'OddsRatio_working_3-way'!J240)</f>
        <v>2.771577365413028</v>
      </c>
      <c r="N241" s="49">
        <f t="shared" si="52"/>
        <v>37.88369920059062</v>
      </c>
      <c r="O241" s="50">
        <f t="shared" si="53"/>
        <v>26.077126278997337</v>
      </c>
      <c r="P241" s="50">
        <f t="shared" si="54"/>
        <v>36.039174520412054</v>
      </c>
      <c r="Q241" t="s">
        <v>446</v>
      </c>
      <c r="R241" t="s">
        <v>439</v>
      </c>
      <c r="S241" t="s">
        <v>464</v>
      </c>
      <c r="T241" s="52">
        <v>100</v>
      </c>
      <c r="U241" s="52">
        <f t="shared" si="64"/>
        <v>60.629921259842511</v>
      </c>
      <c r="V241" s="52">
        <f t="shared" si="65"/>
        <v>72.899728997289984</v>
      </c>
      <c r="W241" s="52">
        <f t="shared" si="66"/>
        <v>62.546816479400754</v>
      </c>
      <c r="X241" s="52">
        <f t="shared" si="67"/>
        <v>64.553454523309284</v>
      </c>
      <c r="Y241" s="52">
        <f t="shared" si="68"/>
        <v>76.823262260756735</v>
      </c>
      <c r="Z241" s="52">
        <f t="shared" si="69"/>
        <v>66.470349742867512</v>
      </c>
      <c r="AA241" s="52">
        <f t="shared" si="70"/>
        <v>-3.9235332634667728</v>
      </c>
      <c r="AB241" s="52">
        <f t="shared" si="71"/>
        <v>-3.9235332634667515</v>
      </c>
      <c r="AC241" s="52">
        <f t="shared" si="72"/>
        <v>-3.9235332634667586</v>
      </c>
      <c r="AF241">
        <v>1.9</v>
      </c>
      <c r="AG241">
        <v>1.95</v>
      </c>
    </row>
    <row r="242" spans="1:33" ht="15" x14ac:dyDescent="0.25">
      <c r="A242">
        <v>2.2400000000000002</v>
      </c>
      <c r="B242">
        <v>3.69</v>
      </c>
      <c r="C242">
        <v>3.28</v>
      </c>
      <c r="D242" s="45">
        <f t="shared" si="51"/>
        <v>2.2309330236159441E-2</v>
      </c>
      <c r="E242" s="46">
        <f>IF(OR($A242="",$B242="",$C242=""),"",A242*'MPTO_working_3-way'!$I241)</f>
        <v>2.2899728997289972</v>
      </c>
      <c r="F242" s="47">
        <f>IF(OR($A242="",$B242="",$C242=""),"",B242*'MPTO_working_3-way'!$I241)</f>
        <v>3.7723214285714284</v>
      </c>
      <c r="G242" s="48">
        <f>IF(OR($A242="",$B242="",$C242=""),"",C242*'MPTO_working_3-way'!$I241)</f>
        <v>3.3531746031746028</v>
      </c>
      <c r="H242" s="46">
        <f>IF(OR($A242="",$B242="",$C242=""),"",'MPTO_working_3-way'!E241)</f>
        <v>2.2779451752774307</v>
      </c>
      <c r="I242" s="47">
        <f>IF(OR($A242="",$B242="",$C242=""),"",'MPTO_working_3-way'!F241)</f>
        <v>3.7941122467715283</v>
      </c>
      <c r="J242" s="48">
        <f>IF(OR($A242="",$B242="",$C242=""),"",'MPTO_working_3-way'!G241)</f>
        <v>3.3620044470958295</v>
      </c>
      <c r="K242" s="46">
        <f>IF(OR($A242="",$B242="",$C242=""),"",'OddsRatio_working_3-way'!H241)</f>
        <v>2.2830845859808493</v>
      </c>
      <c r="L242" s="47">
        <f>IF(OR($A242="",$B242="",$C242=""),"",'OddsRatio_working_3-way'!I241)</f>
        <v>3.7834657550713588</v>
      </c>
      <c r="M242" s="48">
        <f>IF(OR($A242="",$B242="",$C242=""),"",'OddsRatio_working_3-way'!J241)</f>
        <v>3.3592200451905945</v>
      </c>
      <c r="N242" s="49">
        <f t="shared" si="52"/>
        <v>43.668639053254438</v>
      </c>
      <c r="O242" s="50">
        <f t="shared" si="53"/>
        <v>26.508875739644971</v>
      </c>
      <c r="P242" s="50">
        <f t="shared" si="54"/>
        <v>29.822485207100595</v>
      </c>
      <c r="Q242" t="s">
        <v>136</v>
      </c>
      <c r="R242" t="s">
        <v>74</v>
      </c>
      <c r="S242" t="s">
        <v>464</v>
      </c>
      <c r="T242" s="52">
        <v>100</v>
      </c>
      <c r="U242" s="52">
        <f t="shared" si="64"/>
        <v>55.357142857142868</v>
      </c>
      <c r="V242" s="52">
        <f t="shared" si="65"/>
        <v>72.899728997289984</v>
      </c>
      <c r="W242" s="52">
        <f t="shared" si="66"/>
        <v>69.512195121951223</v>
      </c>
      <c r="X242" s="52">
        <f t="shared" si="67"/>
        <v>57.588075880758808</v>
      </c>
      <c r="Y242" s="52">
        <f t="shared" si="68"/>
        <v>75.13066202090593</v>
      </c>
      <c r="Z242" s="52">
        <f t="shared" si="69"/>
        <v>71.743128145567169</v>
      </c>
      <c r="AA242" s="52">
        <f t="shared" si="70"/>
        <v>-2.2309330236159397</v>
      </c>
      <c r="AB242" s="52">
        <f t="shared" si="71"/>
        <v>-2.2309330236159468</v>
      </c>
      <c r="AC242" s="52">
        <f t="shared" si="72"/>
        <v>-2.2309330236159468</v>
      </c>
      <c r="AF242">
        <v>1.77</v>
      </c>
      <c r="AG242">
        <v>2.15</v>
      </c>
    </row>
    <row r="243" spans="1:33" ht="15" x14ac:dyDescent="0.25">
      <c r="A243">
        <v>1.34</v>
      </c>
      <c r="B243">
        <v>5.5</v>
      </c>
      <c r="C243">
        <v>10.029999999999999</v>
      </c>
      <c r="D243" s="45">
        <f t="shared" si="51"/>
        <v>2.7787735842675465E-2</v>
      </c>
      <c r="E243" s="46">
        <f>IF(OR($A243="",$B243="",$C243=""),"",A243*'MPTO_working_3-way'!$I242)</f>
        <v>1.3772355660291853</v>
      </c>
      <c r="F243" s="47">
        <f>IF(OR($A243="",$B243="",$C243=""),"",B243*'MPTO_working_3-way'!$I242)</f>
        <v>5.6528325471347154</v>
      </c>
      <c r="G243" s="48">
        <f>IF(OR($A243="",$B243="",$C243=""),"",C243*'MPTO_working_3-way'!$I242)</f>
        <v>10.308710990502034</v>
      </c>
      <c r="H243" s="46">
        <f>IF(OR($A243="",$B243="",$C243=""),"",'MPTO_working_3-way'!E242)</f>
        <v>1.3568409131374095</v>
      </c>
      <c r="I243" s="47">
        <f>IF(OR($A243="",$B243="",$C243=""),"",'MPTO_working_3-way'!F242)</f>
        <v>5.7952334287170233</v>
      </c>
      <c r="J243" s="48">
        <f>IF(OR($A243="",$B243="",$C243=""),"",'MPTO_working_3-way'!G242)</f>
        <v>11.057259958416223</v>
      </c>
      <c r="K243" s="46">
        <f>IF(OR($A243="",$B243="",$C243=""),"",'OddsRatio_working_3-way'!H242)</f>
        <v>1.3629450075201146</v>
      </c>
      <c r="L243" s="47">
        <f>IF(OR($A243="",$B243="",$C243=""),"",'OddsRatio_working_3-way'!I242)</f>
        <v>5.8036839230603414</v>
      </c>
      <c r="M243" s="48">
        <f>IF(OR($A243="",$B243="",$C243=""),"",'OddsRatio_working_3-way'!J242)</f>
        <v>10.639392405607751</v>
      </c>
      <c r="N243" s="49">
        <f t="shared" si="52"/>
        <v>72.609219850688106</v>
      </c>
      <c r="O243" s="50">
        <f t="shared" si="53"/>
        <v>17.690246290894923</v>
      </c>
      <c r="P243" s="50">
        <f t="shared" si="54"/>
        <v>9.7005338584169589</v>
      </c>
      <c r="Q243" t="s">
        <v>137</v>
      </c>
      <c r="R243" t="s">
        <v>78</v>
      </c>
      <c r="S243" t="s">
        <v>464</v>
      </c>
      <c r="T243" s="52">
        <v>100</v>
      </c>
      <c r="U243" s="52">
        <f t="shared" si="64"/>
        <v>25.373134328358205</v>
      </c>
      <c r="V243" s="52">
        <f t="shared" si="65"/>
        <v>81.818181818181827</v>
      </c>
      <c r="W243" s="52">
        <f t="shared" si="66"/>
        <v>90.029910269192428</v>
      </c>
      <c r="X243" s="52">
        <f t="shared" si="67"/>
        <v>28.151907912625763</v>
      </c>
      <c r="Y243" s="52">
        <f t="shared" si="68"/>
        <v>84.596955402449353</v>
      </c>
      <c r="Z243" s="52">
        <f t="shared" si="69"/>
        <v>92.808683853459968</v>
      </c>
      <c r="AA243" s="52">
        <f t="shared" si="70"/>
        <v>-2.778773584267558</v>
      </c>
      <c r="AB243" s="52">
        <f t="shared" si="71"/>
        <v>-2.7787735842675261</v>
      </c>
      <c r="AC243" s="52">
        <f t="shared" si="72"/>
        <v>-2.7787735842675403</v>
      </c>
      <c r="AF243">
        <v>1.66</v>
      </c>
      <c r="AG243">
        <v>2.35</v>
      </c>
    </row>
    <row r="244" spans="1:33" ht="15" x14ac:dyDescent="0.25">
      <c r="A244">
        <v>6.74</v>
      </c>
      <c r="B244">
        <v>4.6100000000000003</v>
      </c>
      <c r="C244">
        <v>1.52</v>
      </c>
      <c r="D244" s="45">
        <f t="shared" si="51"/>
        <v>2.3182429060672805E-2</v>
      </c>
      <c r="E244" s="46">
        <f>IF(OR($A244="",$B244="",$C244=""),"",A244*'MPTO_working_3-way'!$I243)</f>
        <v>6.8962495718689345</v>
      </c>
      <c r="F244" s="47">
        <f>IF(OR($A244="",$B244="",$C244=""),"",B244*'MPTO_working_3-way'!$I243)</f>
        <v>4.7168709979697017</v>
      </c>
      <c r="G244" s="48">
        <f>IF(OR($A244="",$B244="",$C244=""),"",C244*'MPTO_working_3-way'!$I243)</f>
        <v>1.5552372921722226</v>
      </c>
      <c r="H244" s="46">
        <f>IF(OR($A244="",$B244="",$C244=""),"",'MPTO_working_3-way'!E243)</f>
        <v>7.1103285998584411</v>
      </c>
      <c r="I244" s="47">
        <f>IF(OR($A244="",$B244="",$C244=""),"",'MPTO_working_3-way'!F243)</f>
        <v>4.7802915080159183</v>
      </c>
      <c r="J244" s="48">
        <f>IF(OR($A244="",$B244="",$C244=""),"",'MPTO_working_3-way'!G243)</f>
        <v>1.5380657574922825</v>
      </c>
      <c r="K244" s="46">
        <f>IF(OR($A244="",$B244="",$C244=""),"",'OddsRatio_working_3-way'!H243)</f>
        <v>7.0023453258628523</v>
      </c>
      <c r="L244" s="47">
        <f>IF(OR($A244="",$B244="",$C244=""),"",'OddsRatio_working_3-way'!I243)</f>
        <v>4.7749941857778566</v>
      </c>
      <c r="M244" s="48">
        <f>IF(OR($A244="",$B244="",$C244=""),"",'OddsRatio_working_3-way'!J243)</f>
        <v>1.5437664755137075</v>
      </c>
      <c r="N244" s="49">
        <f t="shared" si="52"/>
        <v>14.500635302979509</v>
      </c>
      <c r="O244" s="50">
        <f t="shared" si="53"/>
        <v>21.200494998282409</v>
      </c>
      <c r="P244" s="50">
        <f t="shared" si="54"/>
        <v>64.298869698738088</v>
      </c>
      <c r="Q244" t="s">
        <v>69</v>
      </c>
      <c r="R244" t="s">
        <v>35</v>
      </c>
      <c r="S244" t="s">
        <v>464</v>
      </c>
      <c r="T244" s="52">
        <v>100</v>
      </c>
      <c r="U244" s="52">
        <f t="shared" si="64"/>
        <v>85.163204747774472</v>
      </c>
      <c r="V244" s="52">
        <f t="shared" si="65"/>
        <v>78.308026030368765</v>
      </c>
      <c r="W244" s="52">
        <f t="shared" si="66"/>
        <v>34.21052631578948</v>
      </c>
      <c r="X244" s="52">
        <f t="shared" si="67"/>
        <v>87.481447653841755</v>
      </c>
      <c r="Y244" s="52">
        <f t="shared" si="68"/>
        <v>80.626268936436048</v>
      </c>
      <c r="Z244" s="52">
        <f t="shared" si="69"/>
        <v>36.528769221856749</v>
      </c>
      <c r="AA244" s="52">
        <f t="shared" si="70"/>
        <v>-2.3182429060672831</v>
      </c>
      <c r="AB244" s="52">
        <f t="shared" si="71"/>
        <v>-2.3182429060672831</v>
      </c>
      <c r="AC244" s="52">
        <f t="shared" si="72"/>
        <v>-2.3182429060672689</v>
      </c>
      <c r="AF244">
        <v>1.7</v>
      </c>
      <c r="AG244">
        <v>2.27</v>
      </c>
    </row>
    <row r="245" spans="1:33" ht="15" x14ac:dyDescent="0.25">
      <c r="A245">
        <v>4.24</v>
      </c>
      <c r="B245">
        <v>4.21</v>
      </c>
      <c r="C245">
        <v>1.82</v>
      </c>
      <c r="D245" s="45">
        <f t="shared" si="51"/>
        <v>2.2829297265724247E-2</v>
      </c>
      <c r="E245" s="46">
        <f>IF(OR($A245="",$B245="",$C245=""),"",A245*'MPTO_working_3-way'!$I244)</f>
        <v>4.3367962204066712</v>
      </c>
      <c r="F245" s="47">
        <f>IF(OR($A245="",$B245="",$C245=""),"",B245*'MPTO_working_3-way'!$I244)</f>
        <v>4.3061113414886991</v>
      </c>
      <c r="G245" s="48">
        <f>IF(OR($A245="",$B245="",$C245=""),"",C245*'MPTO_working_3-way'!$I244)</f>
        <v>1.8615493210236183</v>
      </c>
      <c r="H245" s="46">
        <f>IF(OR($A245="",$B245="",$C245=""),"",'MPTO_working_3-way'!E244)</f>
        <v>4.3813665748884407</v>
      </c>
      <c r="I245" s="47">
        <f>IF(OR($A245="",$B245="",$C245=""),"",'MPTO_working_3-way'!F244)</f>
        <v>4.349340310614684</v>
      </c>
      <c r="J245" s="48">
        <f>IF(OR($A245="",$B245="",$C245=""),"",'MPTO_working_3-way'!G244)</f>
        <v>1.8455605965650741</v>
      </c>
      <c r="K245" s="46">
        <f>IF(OR($A245="",$B245="",$C245=""),"",'OddsRatio_working_3-way'!H244)</f>
        <v>4.364442649896989</v>
      </c>
      <c r="L245" s="47">
        <f>IF(OR($A245="",$B245="",$C245=""),"",'OddsRatio_working_3-way'!I244)</f>
        <v>4.3332904031386823</v>
      </c>
      <c r="M245" s="48">
        <f>IF(OR($A245="",$B245="",$C245=""),"",'OddsRatio_working_3-way'!J244)</f>
        <v>1.8514947447270154</v>
      </c>
      <c r="N245" s="49">
        <f t="shared" si="52"/>
        <v>23.058496391749479</v>
      </c>
      <c r="O245" s="50">
        <f t="shared" si="53"/>
        <v>23.222808717581422</v>
      </c>
      <c r="P245" s="50">
        <f t="shared" si="54"/>
        <v>53.718694890669113</v>
      </c>
      <c r="Q245" t="s">
        <v>133</v>
      </c>
      <c r="R245" t="s">
        <v>68</v>
      </c>
      <c r="S245" t="s">
        <v>464</v>
      </c>
      <c r="T245" s="52">
        <v>100</v>
      </c>
      <c r="U245" s="52">
        <f t="shared" si="64"/>
        <v>76.415094339622627</v>
      </c>
      <c r="V245" s="52">
        <f t="shared" si="65"/>
        <v>76.24703087885986</v>
      </c>
      <c r="W245" s="52">
        <f t="shared" si="66"/>
        <v>45.054945054945051</v>
      </c>
      <c r="X245" s="52">
        <f t="shared" si="67"/>
        <v>78.698024066195089</v>
      </c>
      <c r="Y245" s="52">
        <f t="shared" si="68"/>
        <v>78.529960605432294</v>
      </c>
      <c r="Z245" s="52">
        <f t="shared" si="69"/>
        <v>47.337874781517499</v>
      </c>
      <c r="AA245" s="52">
        <f t="shared" si="70"/>
        <v>-2.282929726572462</v>
      </c>
      <c r="AB245" s="52">
        <f t="shared" si="71"/>
        <v>-2.2829297265724335</v>
      </c>
      <c r="AC245" s="52">
        <f t="shared" si="72"/>
        <v>-2.2829297265724477</v>
      </c>
      <c r="AF245">
        <v>1.63</v>
      </c>
      <c r="AG245">
        <v>2.4300000000000002</v>
      </c>
    </row>
    <row r="246" spans="1:33" ht="15" x14ac:dyDescent="0.25">
      <c r="A246">
        <v>2.2000000000000002</v>
      </c>
      <c r="B246">
        <v>3.7</v>
      </c>
      <c r="C246">
        <v>3.35</v>
      </c>
      <c r="D246" s="45">
        <f t="shared" si="51"/>
        <v>2.3323187502291898E-2</v>
      </c>
      <c r="E246" s="46">
        <f>IF(OR($A246="",$B246="",$C246=""),"",A246*'MPTO_working_3-way'!$I245)</f>
        <v>2.2513110125050422</v>
      </c>
      <c r="F246" s="47">
        <f>IF(OR($A246="",$B246="",$C246=""),"",B246*'MPTO_working_3-way'!$I245)</f>
        <v>3.7862957937584802</v>
      </c>
      <c r="G246" s="48">
        <f>IF(OR($A246="",$B246="",$C246=""),"",C246*'MPTO_working_3-way'!$I245)</f>
        <v>3.4281326781326777</v>
      </c>
      <c r="H246" s="46">
        <f>IF(OR($A246="",$B246="",$C246=""),"",'MPTO_working_3-way'!E245)</f>
        <v>2.2382828531560368</v>
      </c>
      <c r="I246" s="47">
        <f>IF(OR($A246="",$B246="",$C246=""),"",'MPTO_working_3-way'!F245)</f>
        <v>3.809583682592903</v>
      </c>
      <c r="J246" s="48">
        <f>IF(OR($A246="",$B246="",$C246=""),"",'MPTO_working_3-way'!G245)</f>
        <v>3.4395812310797171</v>
      </c>
      <c r="K246" s="46">
        <f>IF(OR($A246="",$B246="",$C246=""),"",'OddsRatio_working_3-way'!H245)</f>
        <v>2.2437731318360261</v>
      </c>
      <c r="L246" s="47">
        <f>IF(OR($A246="",$B246="",$C246=""),"",'OddsRatio_working_3-way'!I245)</f>
        <v>3.7984895466310586</v>
      </c>
      <c r="M246" s="48">
        <f>IF(OR($A246="",$B246="",$C246=""),"",'OddsRatio_working_3-way'!J245)</f>
        <v>3.4357223831788843</v>
      </c>
      <c r="N246" s="49">
        <f t="shared" si="52"/>
        <v>44.418562981544532</v>
      </c>
      <c r="O246" s="50">
        <f t="shared" si="53"/>
        <v>26.411037448485935</v>
      </c>
      <c r="P246" s="50">
        <f t="shared" si="54"/>
        <v>29.17039956996954</v>
      </c>
      <c r="Q246" t="s">
        <v>274</v>
      </c>
      <c r="R246" t="s">
        <v>280</v>
      </c>
      <c r="S246" t="s">
        <v>464</v>
      </c>
      <c r="T246" s="52">
        <v>100</v>
      </c>
      <c r="U246" s="52">
        <f t="shared" si="64"/>
        <v>54.545454545454554</v>
      </c>
      <c r="V246" s="52">
        <f t="shared" si="65"/>
        <v>72.972972972972968</v>
      </c>
      <c r="W246" s="52">
        <f t="shared" si="66"/>
        <v>70.149253731343279</v>
      </c>
      <c r="X246" s="52">
        <f t="shared" si="67"/>
        <v>56.877773295683731</v>
      </c>
      <c r="Y246" s="52">
        <f t="shared" si="68"/>
        <v>75.305291723202174</v>
      </c>
      <c r="Z246" s="52">
        <f t="shared" si="69"/>
        <v>72.481572481572471</v>
      </c>
      <c r="AA246" s="52">
        <f t="shared" si="70"/>
        <v>-2.3323187502291773</v>
      </c>
      <c r="AB246" s="52">
        <f t="shared" si="71"/>
        <v>-2.3323187502292058</v>
      </c>
      <c r="AC246" s="52">
        <f t="shared" si="72"/>
        <v>-2.3323187502291916</v>
      </c>
      <c r="AF246">
        <v>1.78</v>
      </c>
      <c r="AG246">
        <v>2.14</v>
      </c>
    </row>
    <row r="247" spans="1:33" ht="15" x14ac:dyDescent="0.25">
      <c r="A247">
        <v>3.12</v>
      </c>
      <c r="B247">
        <v>2.95</v>
      </c>
      <c r="C247">
        <v>2.64</v>
      </c>
      <c r="D247" s="45">
        <f t="shared" si="51"/>
        <v>3.828375014815677E-2</v>
      </c>
      <c r="E247" s="46">
        <f>IF(OR($A247="",$B247="",$C247=""),"",A247*'MPTO_working_3-way'!$I246)</f>
        <v>3.2394453004622492</v>
      </c>
      <c r="F247" s="47">
        <f>IF(OR($A247="",$B247="",$C247=""),"",B247*'MPTO_working_3-way'!$I246)</f>
        <v>3.0629370629370625</v>
      </c>
      <c r="G247" s="48">
        <f>IF(OR($A247="",$B247="",$C247=""),"",C247*'MPTO_working_3-way'!$I246)</f>
        <v>2.7410691003911341</v>
      </c>
      <c r="H247" s="46">
        <f>IF(OR($A247="",$B247="",$C247=""),"",'MPTO_working_3-way'!E246)</f>
        <v>3.2493741575197372</v>
      </c>
      <c r="I247" s="47">
        <f>IF(OR($A247="",$B247="",$C247=""),"",'MPTO_working_3-way'!F246)</f>
        <v>3.0653990553469783</v>
      </c>
      <c r="J247" s="48">
        <f>IF(OR($A247="",$B247="",$C247=""),"",'MPTO_working_3-way'!G246)</f>
        <v>2.7320416644179391</v>
      </c>
      <c r="K247" s="46">
        <f>IF(OR($A247="",$B247="",$C247=""),"",'OddsRatio_working_3-way'!H246)</f>
        <v>3.2444498464405971</v>
      </c>
      <c r="L247" s="47">
        <f>IF(OR($A247="",$B247="",$C247=""),"",'OddsRatio_working_3-way'!I246)</f>
        <v>3.0644703776222477</v>
      </c>
      <c r="M247" s="48">
        <f>IF(OR($A247="",$B247="",$C247=""),"",'OddsRatio_working_3-way'!J246)</f>
        <v>2.7362725227181977</v>
      </c>
      <c r="N247" s="49">
        <f t="shared" si="52"/>
        <v>30.869482496194827</v>
      </c>
      <c r="O247" s="50">
        <f t="shared" si="53"/>
        <v>32.648401826484026</v>
      </c>
      <c r="P247" s="50">
        <f t="shared" si="54"/>
        <v>36.482115677321161</v>
      </c>
      <c r="Q247" t="s">
        <v>256</v>
      </c>
      <c r="R247" t="s">
        <v>261</v>
      </c>
      <c r="S247" t="s">
        <v>464</v>
      </c>
      <c r="T247" s="52">
        <v>100</v>
      </c>
      <c r="U247" s="52">
        <f t="shared" si="64"/>
        <v>67.948717948717942</v>
      </c>
      <c r="V247" s="52">
        <f t="shared" si="65"/>
        <v>66.101694915254228</v>
      </c>
      <c r="W247" s="52">
        <f t="shared" si="66"/>
        <v>62.121212121212118</v>
      </c>
      <c r="X247" s="52">
        <f t="shared" si="67"/>
        <v>71.777092963533633</v>
      </c>
      <c r="Y247" s="52">
        <f t="shared" si="68"/>
        <v>69.930069930069934</v>
      </c>
      <c r="Z247" s="52">
        <f t="shared" si="69"/>
        <v>65.949587136027816</v>
      </c>
      <c r="AA247" s="52">
        <f t="shared" si="70"/>
        <v>-3.8283750148156912</v>
      </c>
      <c r="AB247" s="52">
        <f t="shared" si="71"/>
        <v>-3.8283750148157054</v>
      </c>
      <c r="AC247" s="52">
        <f t="shared" si="72"/>
        <v>-3.8283750148156983</v>
      </c>
      <c r="AF247">
        <v>2.7</v>
      </c>
      <c r="AG247">
        <v>1.49</v>
      </c>
    </row>
    <row r="248" spans="1:33" ht="15" x14ac:dyDescent="0.25">
      <c r="A248">
        <v>4.09</v>
      </c>
      <c r="B248">
        <v>3.43</v>
      </c>
      <c r="C248">
        <v>1.98</v>
      </c>
      <c r="D248" s="45">
        <f t="shared" si="51"/>
        <v>4.1094472060990705E-2</v>
      </c>
      <c r="E248" s="46">
        <f>IF(OR($A248="",$B248="",$C248=""),"",A248*'MPTO_working_3-way'!$I247)</f>
        <v>4.2580763907294514</v>
      </c>
      <c r="F248" s="47">
        <f>IF(OR($A248="",$B248="",$C248=""),"",B248*'MPTO_working_3-way'!$I247)</f>
        <v>3.5709540391691981</v>
      </c>
      <c r="G248" s="48">
        <f>IF(OR($A248="",$B248="",$C248=""),"",C248*'MPTO_working_3-way'!$I247)</f>
        <v>2.0613670546807614</v>
      </c>
      <c r="H248" s="46">
        <f>IF(OR($A248="",$B248="",$C248=""),"",'MPTO_working_3-way'!E247)</f>
        <v>4.3327439906334648</v>
      </c>
      <c r="I248" s="47">
        <f>IF(OR($A248="",$B248="",$C248=""),"",'MPTO_working_3-way'!F247)</f>
        <v>3.599102687041051</v>
      </c>
      <c r="J248" s="48">
        <f>IF(OR($A248="",$B248="",$C248=""),"",'MPTO_working_3-way'!G247)</f>
        <v>2.0351993934442092</v>
      </c>
      <c r="K248" s="46">
        <f>IF(OR($A248="",$B248="",$C248=""),"",'OddsRatio_working_3-way'!H247)</f>
        <v>4.2964659976890172</v>
      </c>
      <c r="L248" s="47">
        <f>IF(OR($A248="",$B248="",$C248=""),"",'OddsRatio_working_3-way'!I247)</f>
        <v>3.5923664642020436</v>
      </c>
      <c r="M248" s="48">
        <f>IF(OR($A248="",$B248="",$C248=""),"",'OddsRatio_working_3-way'!J247)</f>
        <v>2.0454811254806593</v>
      </c>
      <c r="N248" s="49">
        <f t="shared" si="52"/>
        <v>23.4847829920846</v>
      </c>
      <c r="O248" s="50">
        <f t="shared" si="53"/>
        <v>28.003720827296206</v>
      </c>
      <c r="P248" s="50">
        <f t="shared" si="54"/>
        <v>48.511496180619197</v>
      </c>
      <c r="Q248" t="s">
        <v>259</v>
      </c>
      <c r="R248" t="s">
        <v>252</v>
      </c>
      <c r="S248" t="s">
        <v>464</v>
      </c>
      <c r="T248" s="52">
        <v>100</v>
      </c>
      <c r="U248" s="52">
        <f t="shared" si="64"/>
        <v>75.550122249388764</v>
      </c>
      <c r="V248" s="52">
        <f t="shared" si="65"/>
        <v>70.845481049562679</v>
      </c>
      <c r="W248" s="52">
        <f t="shared" si="66"/>
        <v>49.494949494949495</v>
      </c>
      <c r="X248" s="52">
        <f t="shared" si="67"/>
        <v>79.659569455487826</v>
      </c>
      <c r="Y248" s="52">
        <f t="shared" si="68"/>
        <v>74.954928255661756</v>
      </c>
      <c r="Z248" s="52">
        <f t="shared" si="69"/>
        <v>53.604396701048564</v>
      </c>
      <c r="AA248" s="52">
        <f t="shared" si="70"/>
        <v>-4.1094472060990626</v>
      </c>
      <c r="AB248" s="52">
        <f t="shared" si="71"/>
        <v>-4.1094472060990768</v>
      </c>
      <c r="AC248" s="52">
        <f t="shared" si="72"/>
        <v>-4.1094472060990697</v>
      </c>
      <c r="AF248">
        <v>2.16</v>
      </c>
      <c r="AG248">
        <v>1.72</v>
      </c>
    </row>
    <row r="249" spans="1:33" ht="15" x14ac:dyDescent="0.25">
      <c r="A249">
        <v>2.89</v>
      </c>
      <c r="B249">
        <v>3.02</v>
      </c>
      <c r="C249">
        <v>2.77</v>
      </c>
      <c r="D249" s="45">
        <f t="shared" si="51"/>
        <v>3.8157419385154157E-2</v>
      </c>
      <c r="E249" s="46">
        <f>IF(OR($A249="",$B249="",$C249=""),"",A249*'MPTO_working_3-way'!$I248)</f>
        <v>3.0002749420230956</v>
      </c>
      <c r="F249" s="47">
        <f>IF(OR($A249="",$B249="",$C249=""),"",B249*'MPTO_working_3-way'!$I248)</f>
        <v>3.1352354065431656</v>
      </c>
      <c r="G249" s="48">
        <f>IF(OR($A249="",$B249="",$C249=""),"",C249*'MPTO_working_3-way'!$I248)</f>
        <v>2.875696051696877</v>
      </c>
      <c r="H249" s="46">
        <f>IF(OR($A249="",$B249="",$C249=""),"",'MPTO_working_3-way'!E248)</f>
        <v>3.0002854340993479</v>
      </c>
      <c r="I249" s="47">
        <f>IF(OR($A249="",$B249="",$C249=""),"",'MPTO_working_3-way'!F248)</f>
        <v>3.1406375482248055</v>
      </c>
      <c r="J249" s="48">
        <f>IF(OR($A249="",$B249="",$C249=""),"",'MPTO_working_3-way'!G248)</f>
        <v>2.8711566402250184</v>
      </c>
      <c r="K249" s="46">
        <f>IF(OR($A249="",$B249="",$C249=""),"",'OddsRatio_working_3-way'!H248)</f>
        <v>3.0003542881209042</v>
      </c>
      <c r="L249" s="47">
        <f>IF(OR($A249="",$B249="",$C249=""),"",'OddsRatio_working_3-way'!I248)</f>
        <v>3.1379447947112298</v>
      </c>
      <c r="M249" s="48">
        <f>IF(OR($A249="",$B249="",$C249=""),"",'OddsRatio_working_3-way'!J248)</f>
        <v>2.8733476666529096</v>
      </c>
      <c r="N249" s="49">
        <f t="shared" si="52"/>
        <v>33.330278701914452</v>
      </c>
      <c r="O249" s="50">
        <f t="shared" si="53"/>
        <v>31.895531605474424</v>
      </c>
      <c r="P249" s="50">
        <f t="shared" si="54"/>
        <v>34.77418969261111</v>
      </c>
      <c r="Q249" t="s">
        <v>255</v>
      </c>
      <c r="R249" t="s">
        <v>258</v>
      </c>
      <c r="S249" t="s">
        <v>464</v>
      </c>
      <c r="T249" s="52">
        <v>100</v>
      </c>
      <c r="U249" s="52">
        <f t="shared" si="64"/>
        <v>65.397923875432525</v>
      </c>
      <c r="V249" s="52">
        <f t="shared" si="65"/>
        <v>66.88741721854305</v>
      </c>
      <c r="W249" s="52">
        <f t="shared" si="66"/>
        <v>63.898916967509031</v>
      </c>
      <c r="X249" s="52">
        <f t="shared" si="67"/>
        <v>69.213665813947927</v>
      </c>
      <c r="Y249" s="52">
        <f t="shared" si="68"/>
        <v>70.703159157058451</v>
      </c>
      <c r="Z249" s="52">
        <f t="shared" si="69"/>
        <v>67.714658906024425</v>
      </c>
      <c r="AA249" s="52">
        <f t="shared" si="70"/>
        <v>-3.8157419385154014</v>
      </c>
      <c r="AB249" s="52">
        <f t="shared" si="71"/>
        <v>-3.8157419385154014</v>
      </c>
      <c r="AC249" s="52">
        <f t="shared" si="72"/>
        <v>-3.8157419385153943</v>
      </c>
      <c r="AF249">
        <v>2.57</v>
      </c>
      <c r="AG249">
        <v>1.53</v>
      </c>
    </row>
    <row r="250" spans="1:33" ht="15" x14ac:dyDescent="0.25">
      <c r="A250">
        <v>2.7</v>
      </c>
      <c r="B250">
        <v>2.8</v>
      </c>
      <c r="C250">
        <v>3.21</v>
      </c>
      <c r="D250" s="45">
        <f t="shared" si="51"/>
        <v>3.9039707264006296E-2</v>
      </c>
      <c r="E250" s="46">
        <f>IF(OR($A250="",$B250="",$C250=""),"",A250*'MPTO_working_3-way'!$I249)</f>
        <v>2.8054072096128171</v>
      </c>
      <c r="F250" s="47">
        <f>IF(OR($A250="",$B250="",$C250=""),"",B250*'MPTO_working_3-way'!$I249)</f>
        <v>2.9093111803392175</v>
      </c>
      <c r="G250" s="48">
        <f>IF(OR($A250="",$B250="",$C250=""),"",C250*'MPTO_working_3-way'!$I249)</f>
        <v>3.33531746031746</v>
      </c>
      <c r="H250" s="46">
        <f>IF(OR($A250="",$B250="",$C250=""),"",'MPTO_working_3-way'!E249)</f>
        <v>2.7983210719309981</v>
      </c>
      <c r="I250" s="47">
        <f>IF(OR($A250="",$B250="",$C250=""),"",'MPTO_working_3-way'!F249)</f>
        <v>2.9058817894434328</v>
      </c>
      <c r="J250" s="48">
        <f>IF(OR($A250="",$B250="",$C250=""),"",'MPTO_working_3-way'!G249)</f>
        <v>3.3499351205102008</v>
      </c>
      <c r="K250" s="46">
        <f>IF(OR($A250="",$B250="",$C250=""),"",'OddsRatio_working_3-way'!H249)</f>
        <v>2.8018243788396391</v>
      </c>
      <c r="L250" s="47">
        <f>IF(OR($A250="",$B250="",$C250=""),"",'OddsRatio_working_3-way'!I249)</f>
        <v>2.9078140481831478</v>
      </c>
      <c r="M250" s="48">
        <f>IF(OR($A250="",$B250="",$C250=""),"",'OddsRatio_working_3-way'!J249)</f>
        <v>3.3423716924915312</v>
      </c>
      <c r="N250" s="49">
        <f t="shared" si="52"/>
        <v>35.645449137418204</v>
      </c>
      <c r="O250" s="50">
        <f t="shared" si="53"/>
        <v>34.372397382510414</v>
      </c>
      <c r="P250" s="50">
        <f t="shared" si="54"/>
        <v>29.982153480071389</v>
      </c>
      <c r="Q250" t="s">
        <v>276</v>
      </c>
      <c r="R250" t="s">
        <v>262</v>
      </c>
      <c r="S250" t="s">
        <v>464</v>
      </c>
      <c r="T250" s="52">
        <v>100</v>
      </c>
      <c r="U250" s="52">
        <f t="shared" si="64"/>
        <v>62.962962962962962</v>
      </c>
      <c r="V250" s="52">
        <f t="shared" si="65"/>
        <v>64.285714285714292</v>
      </c>
      <c r="W250" s="52">
        <f t="shared" si="66"/>
        <v>68.847352024922117</v>
      </c>
      <c r="X250" s="52">
        <f t="shared" si="67"/>
        <v>66.866933689363591</v>
      </c>
      <c r="Y250" s="52">
        <f t="shared" si="68"/>
        <v>68.189685012114907</v>
      </c>
      <c r="Z250" s="52">
        <f t="shared" si="69"/>
        <v>72.751322751322746</v>
      </c>
      <c r="AA250" s="52">
        <f t="shared" si="70"/>
        <v>-3.9039707264006296</v>
      </c>
      <c r="AB250" s="52">
        <f t="shared" si="71"/>
        <v>-3.9039707264006154</v>
      </c>
      <c r="AC250" s="52">
        <f t="shared" si="72"/>
        <v>-3.9039707264006296</v>
      </c>
      <c r="AF250">
        <v>2.81</v>
      </c>
      <c r="AG250">
        <v>1.45</v>
      </c>
    </row>
    <row r="251" spans="1:33" ht="15" x14ac:dyDescent="0.25">
      <c r="A251">
        <v>2.38</v>
      </c>
      <c r="B251">
        <v>3.07</v>
      </c>
      <c r="C251">
        <v>3.41</v>
      </c>
      <c r="D251" s="45">
        <f t="shared" si="51"/>
        <v>3.9156098214501389E-2</v>
      </c>
      <c r="E251" s="46">
        <f>IF(OR($A251="",$B251="",$C251=""),"",A251*'MPTO_working_3-way'!$I250)</f>
        <v>2.4731915137505132</v>
      </c>
      <c r="F251" s="47">
        <f>IF(OR($A251="",$B251="",$C251=""),"",B251*'MPTO_working_3-way'!$I250)</f>
        <v>3.1902092215185189</v>
      </c>
      <c r="G251" s="48">
        <f>IF(OR($A251="",$B251="",$C251=""),"",C251*'MPTO_working_3-way'!$I250)</f>
        <v>3.5435222949114498</v>
      </c>
      <c r="H251" s="46">
        <f>IF(OR($A251="",$B251="",$C251=""),"",'MPTO_working_3-way'!E250)</f>
        <v>2.4563021725632823</v>
      </c>
      <c r="I251" s="47">
        <f>IF(OR($A251="",$B251="",$C251=""),"",'MPTO_working_3-way'!F250)</f>
        <v>3.1981490005522031</v>
      </c>
      <c r="J251" s="48">
        <f>IF(OR($A251="",$B251="",$C251=""),"",'MPTO_working_3-way'!G250)</f>
        <v>3.5688398977741147</v>
      </c>
      <c r="K251" s="46">
        <f>IF(OR($A251="",$B251="",$C251=""),"",'OddsRatio_working_3-way'!H250)</f>
        <v>2.4637667469043865</v>
      </c>
      <c r="L251" s="47">
        <f>IF(OR($A251="",$B251="",$C251=""),"",'OddsRatio_working_3-way'!I250)</f>
        <v>3.1956501203565786</v>
      </c>
      <c r="M251" s="48">
        <f>IF(OR($A251="",$B251="",$C251=""),"",'OddsRatio_working_3-way'!J250)</f>
        <v>3.5562883043765017</v>
      </c>
      <c r="N251" s="49">
        <f t="shared" si="52"/>
        <v>40.433585286063554</v>
      </c>
      <c r="O251" s="50">
        <f t="shared" si="53"/>
        <v>31.345906508414096</v>
      </c>
      <c r="P251" s="50">
        <f t="shared" si="54"/>
        <v>28.220508205522361</v>
      </c>
      <c r="Q251" t="s">
        <v>264</v>
      </c>
      <c r="R251" t="s">
        <v>253</v>
      </c>
      <c r="S251" t="s">
        <v>464</v>
      </c>
      <c r="T251" s="52">
        <v>100</v>
      </c>
      <c r="U251" s="52">
        <f t="shared" si="64"/>
        <v>57.983193277310924</v>
      </c>
      <c r="V251" s="52">
        <f t="shared" si="65"/>
        <v>67.426710097719877</v>
      </c>
      <c r="W251" s="52">
        <f t="shared" si="66"/>
        <v>70.674486803519059</v>
      </c>
      <c r="X251" s="52">
        <f t="shared" si="67"/>
        <v>61.898803098761071</v>
      </c>
      <c r="Y251" s="52">
        <f t="shared" si="68"/>
        <v>71.342319919170023</v>
      </c>
      <c r="Z251" s="52">
        <f t="shared" si="69"/>
        <v>74.590096624969206</v>
      </c>
      <c r="AA251" s="52">
        <f t="shared" si="70"/>
        <v>-3.9156098214501469</v>
      </c>
      <c r="AB251" s="52">
        <f t="shared" si="71"/>
        <v>-3.9156098214501469</v>
      </c>
      <c r="AC251" s="52">
        <f t="shared" si="72"/>
        <v>-3.9156098214501469</v>
      </c>
      <c r="AF251">
        <v>2.2999999999999998</v>
      </c>
      <c r="AG251">
        <v>1.65</v>
      </c>
    </row>
    <row r="252" spans="1:33" ht="15" x14ac:dyDescent="0.25">
      <c r="A252">
        <v>2.33</v>
      </c>
      <c r="B252">
        <v>3.22</v>
      </c>
      <c r="C252">
        <v>3.33</v>
      </c>
      <c r="D252" s="45">
        <f t="shared" si="51"/>
        <v>4.0043855867703648E-2</v>
      </c>
      <c r="E252" s="46">
        <f>IF(OR($A252="",$B252="",$C252=""),"",A252*'MPTO_working_3-way'!$I251)</f>
        <v>2.4233021841717495</v>
      </c>
      <c r="F252" s="47">
        <f>IF(OR($A252="",$B252="",$C252=""),"",B252*'MPTO_working_3-way'!$I251)</f>
        <v>3.3489412158940057</v>
      </c>
      <c r="G252" s="48">
        <f>IF(OR($A252="",$B252="",$C252=""),"",C252*'MPTO_working_3-way'!$I251)</f>
        <v>3.4633460400394531</v>
      </c>
      <c r="H252" s="46">
        <f>IF(OR($A252="",$B252="",$C252=""),"",'MPTO_working_3-way'!E251)</f>
        <v>2.4047907429304725</v>
      </c>
      <c r="I252" s="47">
        <f>IF(OR($A252="",$B252="",$C252=""),"",'MPTO_working_3-way'!F251)</f>
        <v>3.3646124048302912</v>
      </c>
      <c r="J252" s="48">
        <f>IF(OR($A252="",$B252="",$C252=""),"",'MPTO_working_3-way'!G251)</f>
        <v>3.484899167996367</v>
      </c>
      <c r="K252" s="46">
        <f>IF(OR($A252="",$B252="",$C252=""),"",'OddsRatio_working_3-way'!H251)</f>
        <v>2.4127985269817604</v>
      </c>
      <c r="L252" s="47">
        <f>IF(OR($A252="",$B252="",$C252=""),"",'OddsRatio_working_3-way'!I251)</f>
        <v>3.3582050600748179</v>
      </c>
      <c r="M252" s="48">
        <f>IF(OR($A252="",$B252="",$C252=""),"",'OddsRatio_working_3-way'!J251)</f>
        <v>3.4750530585469934</v>
      </c>
      <c r="N252" s="49">
        <f t="shared" si="52"/>
        <v>41.266004979968521</v>
      </c>
      <c r="O252" s="50">
        <f t="shared" si="53"/>
        <v>29.860183727741195</v>
      </c>
      <c r="P252" s="50">
        <f t="shared" si="54"/>
        <v>28.873811292290284</v>
      </c>
      <c r="Q252" t="s">
        <v>260</v>
      </c>
      <c r="R252" t="s">
        <v>257</v>
      </c>
      <c r="S252" t="s">
        <v>464</v>
      </c>
      <c r="T252" s="52">
        <v>100</v>
      </c>
      <c r="U252" s="52">
        <f t="shared" si="64"/>
        <v>57.081545064377686</v>
      </c>
      <c r="V252" s="52">
        <f t="shared" si="65"/>
        <v>68.944099378881987</v>
      </c>
      <c r="W252" s="52">
        <f t="shared" si="66"/>
        <v>69.969969969969966</v>
      </c>
      <c r="X252" s="52">
        <f t="shared" si="67"/>
        <v>61.085930651148047</v>
      </c>
      <c r="Y252" s="52">
        <f t="shared" si="68"/>
        <v>72.948484965652355</v>
      </c>
      <c r="Z252" s="52">
        <f t="shared" si="69"/>
        <v>73.974355556740321</v>
      </c>
      <c r="AA252" s="52">
        <f t="shared" si="70"/>
        <v>-4.0043855867703613</v>
      </c>
      <c r="AB252" s="52">
        <f t="shared" si="71"/>
        <v>-4.0043855867703684</v>
      </c>
      <c r="AC252" s="52">
        <f t="shared" si="72"/>
        <v>-4.0043855867703542</v>
      </c>
      <c r="AF252">
        <v>2.4</v>
      </c>
      <c r="AG252">
        <v>1.6</v>
      </c>
    </row>
    <row r="253" spans="1:33" ht="15" x14ac:dyDescent="0.25">
      <c r="A253">
        <v>3.16</v>
      </c>
      <c r="B253">
        <v>2.74</v>
      </c>
      <c r="C253">
        <v>2.8</v>
      </c>
      <c r="D253" s="45">
        <f t="shared" si="51"/>
        <v>3.8562056995023797E-2</v>
      </c>
      <c r="E253" s="46">
        <f>IF(OR($A253="",$B253="",$C253=""),"",A253*'MPTO_working_3-way'!$I252)</f>
        <v>3.2818561001042754</v>
      </c>
      <c r="F253" s="47">
        <f>IF(OR($A253="",$B253="",$C253=""),"",B253*'MPTO_working_3-way'!$I252)</f>
        <v>2.8456600361663655</v>
      </c>
      <c r="G253" s="48">
        <f>IF(OR($A253="",$B253="",$C253=""),"",C253*'MPTO_working_3-way'!$I252)</f>
        <v>2.9079737595860666</v>
      </c>
      <c r="H253" s="46">
        <f>IF(OR($A253="",$B253="",$C253=""),"",'MPTO_working_3-way'!E252)</f>
        <v>3.2937894454629113</v>
      </c>
      <c r="I253" s="47">
        <f>IF(OR($A253="",$B253="",$C253=""),"",'MPTO_working_3-way'!F252)</f>
        <v>2.8400257408298297</v>
      </c>
      <c r="J253" s="48">
        <f>IF(OR($A253="",$B253="",$C253=""),"",'MPTO_working_3-way'!G252)</f>
        <v>2.9045379611762145</v>
      </c>
      <c r="K253" s="46">
        <f>IF(OR($A253="",$B253="",$C253=""),"",'OddsRatio_working_3-way'!H252)</f>
        <v>3.2876572527319539</v>
      </c>
      <c r="L253" s="47">
        <f>IF(OR($A253="",$B253="",$C253=""),"",'OddsRatio_working_3-way'!I252)</f>
        <v>2.8428350091451851</v>
      </c>
      <c r="M253" s="48">
        <f>IF(OR($A253="",$B253="",$C253=""),"",'OddsRatio_working_3-way'!J252)</f>
        <v>2.9063810439432953</v>
      </c>
      <c r="N253" s="49">
        <f t="shared" si="52"/>
        <v>30.470562069075079</v>
      </c>
      <c r="O253" s="50">
        <f t="shared" si="53"/>
        <v>35.141232167254472</v>
      </c>
      <c r="P253" s="50">
        <f t="shared" si="54"/>
        <v>34.388205763670449</v>
      </c>
      <c r="Q253" t="s">
        <v>268</v>
      </c>
      <c r="R253" t="s">
        <v>266</v>
      </c>
      <c r="S253" t="s">
        <v>464</v>
      </c>
      <c r="T253" s="52">
        <v>100</v>
      </c>
      <c r="U253" s="52">
        <f t="shared" si="64"/>
        <v>68.35443037974683</v>
      </c>
      <c r="V253" s="52">
        <f t="shared" si="65"/>
        <v>63.503649635036496</v>
      </c>
      <c r="W253" s="52">
        <f t="shared" si="66"/>
        <v>64.285714285714292</v>
      </c>
      <c r="X253" s="52">
        <f t="shared" si="67"/>
        <v>72.210636079249227</v>
      </c>
      <c r="Y253" s="52">
        <f t="shared" si="68"/>
        <v>67.359855334538878</v>
      </c>
      <c r="Z253" s="52">
        <f t="shared" si="69"/>
        <v>68.14191998521666</v>
      </c>
      <c r="AA253" s="52">
        <f t="shared" si="70"/>
        <v>-3.8562056995023966</v>
      </c>
      <c r="AB253" s="52">
        <f t="shared" si="71"/>
        <v>-3.8562056995023823</v>
      </c>
      <c r="AC253" s="52">
        <f t="shared" si="72"/>
        <v>-3.8562056995023681</v>
      </c>
      <c r="AF253">
        <v>2.5099999999999998</v>
      </c>
      <c r="AG253">
        <v>1.55</v>
      </c>
    </row>
    <row r="254" spans="1:33" ht="15" x14ac:dyDescent="0.25">
      <c r="A254">
        <v>2.16</v>
      </c>
      <c r="B254">
        <v>3.46</v>
      </c>
      <c r="C254">
        <v>3.48</v>
      </c>
      <c r="D254" s="45">
        <f t="shared" si="51"/>
        <v>3.9336625842505857E-2</v>
      </c>
      <c r="E254" s="46">
        <f>IF(OR($A254="",$B254="",$C254=""),"",A254*'MPTO_working_3-way'!$I253)</f>
        <v>2.2449671118198129</v>
      </c>
      <c r="F254" s="47">
        <f>IF(OR($A254="",$B254="",$C254=""),"",B254*'MPTO_working_3-way'!$I253)</f>
        <v>3.5961047254150702</v>
      </c>
      <c r="G254" s="48">
        <f>IF(OR($A254="",$B254="",$C254=""),"",C254*'MPTO_working_3-way'!$I253)</f>
        <v>3.6168914579319202</v>
      </c>
      <c r="H254" s="46">
        <f>IF(OR($A254="",$B254="",$C254=""),"",'MPTO_working_3-way'!E253)</f>
        <v>2.2229594823011998</v>
      </c>
      <c r="I254" s="47">
        <f>IF(OR($A254="",$B254="",$C254=""),"",'MPTO_working_3-way'!F253)</f>
        <v>3.624434207533791</v>
      </c>
      <c r="J254" s="48">
        <f>IF(OR($A254="",$B254="",$C254=""),"",'MPTO_working_3-way'!G253)</f>
        <v>3.6463863827038083</v>
      </c>
      <c r="K254" s="46">
        <f>IF(OR($A254="",$B254="",$C254=""),"",'OddsRatio_working_3-way'!H253)</f>
        <v>2.2320282599926822</v>
      </c>
      <c r="L254" s="47">
        <f>IF(OR($A254="",$B254="",$C254=""),"",'OddsRatio_working_3-way'!I253)</f>
        <v>3.612749585846549</v>
      </c>
      <c r="M254" s="48">
        <f>IF(OR($A254="",$B254="",$C254=""),"",'OddsRatio_working_3-way'!J253)</f>
        <v>3.6339914523981474</v>
      </c>
      <c r="N254" s="49">
        <f t="shared" si="52"/>
        <v>44.544082393678416</v>
      </c>
      <c r="O254" s="50">
        <f t="shared" si="53"/>
        <v>27.807866465417742</v>
      </c>
      <c r="P254" s="50">
        <f t="shared" si="54"/>
        <v>27.648051140903846</v>
      </c>
      <c r="Q254" t="s">
        <v>267</v>
      </c>
      <c r="R254" t="s">
        <v>265</v>
      </c>
      <c r="S254" t="s">
        <v>464</v>
      </c>
      <c r="T254" s="52">
        <v>100</v>
      </c>
      <c r="U254" s="52">
        <f t="shared" si="64"/>
        <v>53.703703703703695</v>
      </c>
      <c r="V254" s="52">
        <f t="shared" si="65"/>
        <v>71.098265895953759</v>
      </c>
      <c r="W254" s="52">
        <f t="shared" si="66"/>
        <v>71.264367816091948</v>
      </c>
      <c r="X254" s="52">
        <f t="shared" si="67"/>
        <v>57.637366287954286</v>
      </c>
      <c r="Y254" s="52">
        <f t="shared" si="68"/>
        <v>75.031928480204328</v>
      </c>
      <c r="Z254" s="52">
        <f t="shared" si="69"/>
        <v>75.198030400342546</v>
      </c>
      <c r="AA254" s="52">
        <f t="shared" si="70"/>
        <v>-3.933662584250591</v>
      </c>
      <c r="AB254" s="52">
        <f t="shared" si="71"/>
        <v>-3.9336625842505697</v>
      </c>
      <c r="AC254" s="52">
        <f t="shared" si="72"/>
        <v>-3.9336625842505981</v>
      </c>
      <c r="AF254">
        <v>2.23</v>
      </c>
      <c r="AG254">
        <v>1.68</v>
      </c>
    </row>
    <row r="255" spans="1:33" ht="15" x14ac:dyDescent="0.25">
      <c r="A255">
        <v>3.35</v>
      </c>
      <c r="B255">
        <v>3.55</v>
      </c>
      <c r="C255">
        <v>2.23</v>
      </c>
      <c r="D255" s="45">
        <f t="shared" si="51"/>
        <v>2.8628096805180192E-2</v>
      </c>
      <c r="E255" s="46">
        <f>IF(OR($A255="",$B255="",$C255=""),"",A255*'MPTO_working_3-way'!$I254)</f>
        <v>3.4459041242973538</v>
      </c>
      <c r="F255" s="47">
        <f>IF(OR($A255="",$B255="",$C255=""),"",B255*'MPTO_working_3-way'!$I254)</f>
        <v>3.6516297436583893</v>
      </c>
      <c r="G255" s="48">
        <f>IF(OR($A255="",$B255="",$C255=""),"",C255*'MPTO_working_3-way'!$I254)</f>
        <v>2.293840655875552</v>
      </c>
      <c r="H255" s="46">
        <f>IF(OR($A255="",$B255="",$C255=""),"",'MPTO_working_3-way'!E254)</f>
        <v>3.4606295487983512</v>
      </c>
      <c r="I255" s="47">
        <f>IF(OR($A255="",$B255="",$C255=""),"",'MPTO_working_3-way'!F254)</f>
        <v>3.6744787787888331</v>
      </c>
      <c r="J255" s="48">
        <f>IF(OR($A255="",$B255="",$C255=""),"",'MPTO_working_3-way'!G254)</f>
        <v>2.2784866950042635</v>
      </c>
      <c r="K255" s="46">
        <f>IF(OR($A255="",$B255="",$C255=""),"",'OddsRatio_working_3-way'!H254)</f>
        <v>3.4550416504375989</v>
      </c>
      <c r="L255" s="47">
        <f>IF(OR($A255="",$B255="",$C255=""),"",'OddsRatio_working_3-way'!I254)</f>
        <v>3.6639813653684579</v>
      </c>
      <c r="M255" s="48">
        <f>IF(OR($A255="",$B255="",$C255=""),"",'OddsRatio_working_3-way'!J254)</f>
        <v>2.2849792468247854</v>
      </c>
      <c r="N255" s="49">
        <f t="shared" si="52"/>
        <v>29.019960043255921</v>
      </c>
      <c r="O255" s="50">
        <f t="shared" si="53"/>
        <v>27.385032716875312</v>
      </c>
      <c r="P255" s="50">
        <f t="shared" si="54"/>
        <v>43.595007239868764</v>
      </c>
      <c r="Q255" t="s">
        <v>386</v>
      </c>
      <c r="R255" t="s">
        <v>373</v>
      </c>
      <c r="S255" t="s">
        <v>464</v>
      </c>
      <c r="T255" s="52">
        <v>100</v>
      </c>
      <c r="U255" s="52">
        <f t="shared" si="64"/>
        <v>70.149253731343279</v>
      </c>
      <c r="V255" s="52">
        <f t="shared" si="65"/>
        <v>71.83098591549296</v>
      </c>
      <c r="W255" s="52">
        <f t="shared" si="66"/>
        <v>55.156950672645742</v>
      </c>
      <c r="X255" s="52">
        <f t="shared" si="67"/>
        <v>73.012063411861305</v>
      </c>
      <c r="Y255" s="52">
        <f t="shared" si="68"/>
        <v>74.693795596010972</v>
      </c>
      <c r="Z255" s="52">
        <f t="shared" si="69"/>
        <v>58.019760353163761</v>
      </c>
      <c r="AA255" s="52">
        <f t="shared" si="70"/>
        <v>-2.8628096805180263</v>
      </c>
      <c r="AB255" s="52">
        <f t="shared" si="71"/>
        <v>-2.8628096805180121</v>
      </c>
      <c r="AC255" s="52">
        <f t="shared" si="72"/>
        <v>-2.8628096805180192</v>
      </c>
      <c r="AF255">
        <v>1.8</v>
      </c>
      <c r="AG255">
        <v>2.09</v>
      </c>
    </row>
    <row r="256" spans="1:33" ht="15" x14ac:dyDescent="0.25">
      <c r="A256">
        <v>2.14</v>
      </c>
      <c r="B256">
        <v>3.59</v>
      </c>
      <c r="C256">
        <v>3.54</v>
      </c>
      <c r="D256" s="45">
        <f t="shared" si="51"/>
        <v>2.8327127365809224E-2</v>
      </c>
      <c r="E256" s="46">
        <f>IF(OR($A256="",$B256="",$C256=""),"",A256*'MPTO_working_3-way'!$I255)</f>
        <v>2.2006200525628317</v>
      </c>
      <c r="F256" s="47">
        <f>IF(OR($A256="",$B256="",$C256=""),"",B256*'MPTO_working_3-way'!$I255)</f>
        <v>3.6916943872432548</v>
      </c>
      <c r="G256" s="48">
        <f>IF(OR($A256="",$B256="",$C256=""),"",C256*'MPTO_working_3-way'!$I255)</f>
        <v>3.6402780308749647</v>
      </c>
      <c r="H256" s="46">
        <f>IF(OR($A256="",$B256="",$C256=""),"",'MPTO_working_3-way'!E255)</f>
        <v>2.1841341081467087</v>
      </c>
      <c r="I256" s="47">
        <f>IF(OR($A256="",$B256="",$C256=""),"",'MPTO_working_3-way'!F255)</f>
        <v>3.7159642353092068</v>
      </c>
      <c r="J256" s="48">
        <f>IF(OR($A256="",$B256="",$C256=""),"",'MPTO_working_3-way'!G255)</f>
        <v>3.6624200916767511</v>
      </c>
      <c r="K256" s="46">
        <f>IF(OR($A256="",$B256="",$C256=""),"",'OddsRatio_working_3-way'!H255)</f>
        <v>2.1909170761819534</v>
      </c>
      <c r="L256" s="47">
        <f>IF(OR($A256="",$B256="",$C256=""),"",'OddsRatio_working_3-way'!I255)</f>
        <v>3.7056800239572447</v>
      </c>
      <c r="M256" s="48">
        <f>IF(OR($A256="",$B256="",$C256=""),"",'OddsRatio_working_3-way'!J255)</f>
        <v>3.6534468188615441</v>
      </c>
      <c r="N256" s="49">
        <f t="shared" si="52"/>
        <v>45.441738060843569</v>
      </c>
      <c r="O256" s="50">
        <f t="shared" si="53"/>
        <v>27.087832715934606</v>
      </c>
      <c r="P256" s="50">
        <f t="shared" si="54"/>
        <v>27.470429223221814</v>
      </c>
      <c r="Q256" t="s">
        <v>356</v>
      </c>
      <c r="R256" t="s">
        <v>374</v>
      </c>
      <c r="S256" t="s">
        <v>464</v>
      </c>
      <c r="T256" s="52">
        <v>100</v>
      </c>
      <c r="U256" s="52">
        <f t="shared" si="64"/>
        <v>53.271028037383175</v>
      </c>
      <c r="V256" s="52">
        <f t="shared" si="65"/>
        <v>72.14484679665739</v>
      </c>
      <c r="W256" s="52">
        <f t="shared" si="66"/>
        <v>71.751412429378533</v>
      </c>
      <c r="X256" s="52">
        <f t="shared" si="67"/>
        <v>56.103740773964091</v>
      </c>
      <c r="Y256" s="52">
        <f t="shared" si="68"/>
        <v>74.977559533238292</v>
      </c>
      <c r="Z256" s="52">
        <f t="shared" si="69"/>
        <v>74.584125165959449</v>
      </c>
      <c r="AA256" s="52">
        <f t="shared" si="70"/>
        <v>-2.8327127365809162</v>
      </c>
      <c r="AB256" s="52">
        <f t="shared" si="71"/>
        <v>-2.8327127365809019</v>
      </c>
      <c r="AC256" s="52">
        <f t="shared" si="72"/>
        <v>-2.8327127365809162</v>
      </c>
      <c r="AF256">
        <v>1.93</v>
      </c>
      <c r="AG256">
        <v>1.96</v>
      </c>
    </row>
    <row r="257" spans="1:33" ht="15" x14ac:dyDescent="0.25">
      <c r="A257">
        <v>2.41</v>
      </c>
      <c r="B257">
        <v>3.34</v>
      </c>
      <c r="C257">
        <v>3.2</v>
      </c>
      <c r="D257" s="45">
        <f t="shared" si="51"/>
        <v>2.6838956940890002E-2</v>
      </c>
      <c r="E257" s="46">
        <f>IF(OR($A257="",$B257="",$C257=""),"",A257*'MPTO_working_3-way'!$I256)</f>
        <v>2.474681886227545</v>
      </c>
      <c r="F257" s="47">
        <f>IF(OR($A257="",$B257="",$C257=""),"",B257*'MPTO_working_3-way'!$I256)</f>
        <v>3.4296421161825723</v>
      </c>
      <c r="G257" s="48">
        <f>IF(OR($A257="",$B257="",$C257=""),"",C257*'MPTO_working_3-way'!$I256)</f>
        <v>3.2858846622108482</v>
      </c>
      <c r="H257" s="46">
        <f>IF(OR($A257="",$B257="",$C257=""),"",'MPTO_working_3-way'!E256)</f>
        <v>2.4631061165319634</v>
      </c>
      <c r="I257" s="47">
        <f>IF(OR($A257="",$B257="",$C257=""),"",'MPTO_working_3-way'!F256)</f>
        <v>3.4428755500189796</v>
      </c>
      <c r="J257" s="48">
        <f>IF(OR($A257="",$B257="",$C257=""),"",'MPTO_working_3-way'!G256)</f>
        <v>3.2943102407481306</v>
      </c>
      <c r="K257" s="46">
        <f>IF(OR($A257="",$B257="",$C257=""),"",'OddsRatio_working_3-way'!H256)</f>
        <v>2.4682369945573019</v>
      </c>
      <c r="L257" s="47">
        <f>IF(OR($A257="",$B257="",$C257=""),"",'OddsRatio_working_3-way'!I256)</f>
        <v>3.4366486292653096</v>
      </c>
      <c r="M257" s="48">
        <f>IF(OR($A257="",$B257="",$C257=""),"",'OddsRatio_working_3-way'!J256)</f>
        <v>3.2908662326425988</v>
      </c>
      <c r="N257" s="49">
        <f t="shared" si="52"/>
        <v>40.409234235937298</v>
      </c>
      <c r="O257" s="50">
        <f t="shared" si="53"/>
        <v>29.157561230122425</v>
      </c>
      <c r="P257" s="50">
        <f t="shared" si="54"/>
        <v>30.433204533940277</v>
      </c>
      <c r="Q257" t="s">
        <v>387</v>
      </c>
      <c r="R257" t="s">
        <v>385</v>
      </c>
      <c r="S257" t="s">
        <v>464</v>
      </c>
      <c r="T257" s="52">
        <v>100</v>
      </c>
      <c r="U257" s="52">
        <f t="shared" si="64"/>
        <v>58.50622406639004</v>
      </c>
      <c r="V257" s="52">
        <f t="shared" si="65"/>
        <v>70.059880239520965</v>
      </c>
      <c r="W257" s="52">
        <f t="shared" si="66"/>
        <v>68.75</v>
      </c>
      <c r="X257" s="52">
        <f t="shared" si="67"/>
        <v>61.190119760479043</v>
      </c>
      <c r="Y257" s="52">
        <f t="shared" si="68"/>
        <v>72.743775933609953</v>
      </c>
      <c r="Z257" s="52">
        <f t="shared" si="69"/>
        <v>71.433895694089003</v>
      </c>
      <c r="AA257" s="52">
        <f t="shared" si="70"/>
        <v>-2.6838956940890029</v>
      </c>
      <c r="AB257" s="52">
        <f t="shared" si="71"/>
        <v>-2.6838956940889886</v>
      </c>
      <c r="AC257" s="52">
        <f t="shared" si="72"/>
        <v>-2.6838956940890029</v>
      </c>
      <c r="AF257">
        <v>1.89</v>
      </c>
      <c r="AG257">
        <v>2</v>
      </c>
    </row>
    <row r="258" spans="1:33" ht="15" x14ac:dyDescent="0.25">
      <c r="A258">
        <v>1.88</v>
      </c>
      <c r="B258">
        <v>3.95</v>
      </c>
      <c r="C258">
        <v>4.05</v>
      </c>
      <c r="D258" s="45">
        <f t="shared" si="51"/>
        <v>3.1993030825960167E-2</v>
      </c>
      <c r="E258" s="46">
        <f>IF(OR($A258="",$B258="",$C258=""),"",A258*'MPTO_working_3-way'!$I257)</f>
        <v>1.9401468979528049</v>
      </c>
      <c r="F258" s="47">
        <f>IF(OR($A258="",$B258="",$C258=""),"",B258*'MPTO_working_3-way'!$I257)</f>
        <v>4.0763724717625429</v>
      </c>
      <c r="G258" s="48">
        <f>IF(OR($A258="",$B258="",$C258=""),"",C258*'MPTO_working_3-way'!$I257)</f>
        <v>4.1795717748451384</v>
      </c>
      <c r="H258" s="46">
        <f>IF(OR($A258="",$B258="",$C258=""),"",'MPTO_working_3-way'!E257)</f>
        <v>1.9184632035092268</v>
      </c>
      <c r="I258" s="47">
        <f>IF(OR($A258="",$B258="",$C258=""),"",'MPTO_working_3-way'!F257)</f>
        <v>4.1237077121363086</v>
      </c>
      <c r="J258" s="48">
        <f>IF(OR($A258="",$B258="",$C258=""),"",'MPTO_working_3-way'!G257)</f>
        <v>4.2328179097195502</v>
      </c>
      <c r="K258" s="46">
        <f>IF(OR($A258="",$B258="",$C258=""),"",'OddsRatio_working_3-way'!H257)</f>
        <v>1.9266403491911244</v>
      </c>
      <c r="L258" s="47">
        <f>IF(OR($A258="",$B258="",$C258=""),"",'OddsRatio_working_3-way'!I257)</f>
        <v>4.106351170583884</v>
      </c>
      <c r="M258" s="48">
        <f>IF(OR($A258="",$B258="",$C258=""),"",'OddsRatio_working_3-way'!J257)</f>
        <v>4.2116512102646917</v>
      </c>
      <c r="N258" s="49">
        <f t="shared" si="52"/>
        <v>51.542488924687881</v>
      </c>
      <c r="O258" s="50">
        <f t="shared" si="53"/>
        <v>24.531614981876761</v>
      </c>
      <c r="P258" s="50">
        <f t="shared" si="54"/>
        <v>23.925896093435362</v>
      </c>
      <c r="Q258" t="s">
        <v>388</v>
      </c>
      <c r="R258" t="s">
        <v>390</v>
      </c>
      <c r="S258" t="s">
        <v>464</v>
      </c>
      <c r="T258" s="52">
        <v>100</v>
      </c>
      <c r="U258" s="52">
        <f t="shared" si="64"/>
        <v>46.808510638297875</v>
      </c>
      <c r="V258" s="52">
        <f t="shared" si="65"/>
        <v>74.683544303797461</v>
      </c>
      <c r="W258" s="52">
        <f t="shared" si="66"/>
        <v>75.308641975308646</v>
      </c>
      <c r="X258" s="52">
        <f t="shared" si="67"/>
        <v>50.007813720893893</v>
      </c>
      <c r="Y258" s="52">
        <f t="shared" si="68"/>
        <v>77.882847386393479</v>
      </c>
      <c r="Z258" s="52">
        <f t="shared" si="69"/>
        <v>78.507945057904664</v>
      </c>
      <c r="AA258" s="52">
        <f t="shared" si="70"/>
        <v>-3.1993030825960176</v>
      </c>
      <c r="AB258" s="52">
        <f t="shared" si="71"/>
        <v>-3.1993030825960176</v>
      </c>
      <c r="AC258" s="52">
        <f t="shared" si="72"/>
        <v>-3.1993030825960176</v>
      </c>
      <c r="AF258">
        <v>1.56</v>
      </c>
      <c r="AG258">
        <v>2.5499999999999998</v>
      </c>
    </row>
    <row r="259" spans="1:33" ht="15" x14ac:dyDescent="0.25">
      <c r="A259">
        <v>6.08</v>
      </c>
      <c r="B259">
        <v>4.4000000000000004</v>
      </c>
      <c r="C259">
        <v>1.58</v>
      </c>
      <c r="D259" s="45">
        <f t="shared" si="51"/>
        <v>2.4657803888316732E-2</v>
      </c>
      <c r="E259" s="46">
        <f>IF(OR($A259="",$B259="",$C259=""),"",A259*'MPTO_working_3-way'!$I258)</f>
        <v>6.2299194476409658</v>
      </c>
      <c r="F259" s="47">
        <f>IF(OR($A259="",$B259="",$C259=""),"",B259*'MPTO_working_3-way'!$I258)</f>
        <v>4.5084943371085942</v>
      </c>
      <c r="G259" s="48">
        <f>IF(OR($A259="",$B259="",$C259=""),"",C259*'MPTO_working_3-way'!$I258)</f>
        <v>1.6189593301435405</v>
      </c>
      <c r="H259" s="46">
        <f>IF(OR($A259="",$B259="",$C259=""),"",'MPTO_working_3-way'!E258)</f>
        <v>6.3998191156045081</v>
      </c>
      <c r="I259" s="47">
        <f>IF(OR($A259="",$B259="",$C259=""),"",'MPTO_working_3-way'!F258)</f>
        <v>4.5650956764167132</v>
      </c>
      <c r="J259" s="48">
        <f>IF(OR($A259="",$B259="",$C259=""),"",'MPTO_working_3-way'!G258)</f>
        <v>1.6007885498681036</v>
      </c>
      <c r="K259" s="46">
        <f>IF(OR($A259="",$B259="",$C259=""),"",'OddsRatio_working_3-way'!H258)</f>
        <v>6.3162333197694354</v>
      </c>
      <c r="L259" s="47">
        <f>IF(OR($A259="",$B259="",$C259=""),"",'OddsRatio_working_3-way'!I258)</f>
        <v>4.558108914806315</v>
      </c>
      <c r="M259" s="48">
        <f>IF(OR($A259="",$B259="",$C259=""),"",'OddsRatio_working_3-way'!J258)</f>
        <v>1.6069715207610773</v>
      </c>
      <c r="N259" s="49">
        <f t="shared" si="52"/>
        <v>16.051571908825597</v>
      </c>
      <c r="O259" s="50">
        <f t="shared" si="53"/>
        <v>22.180353910377185</v>
      </c>
      <c r="P259" s="50">
        <f t="shared" si="54"/>
        <v>61.768074180797228</v>
      </c>
      <c r="Q259" t="s">
        <v>361</v>
      </c>
      <c r="R259" t="s">
        <v>382</v>
      </c>
      <c r="S259" t="s">
        <v>464</v>
      </c>
      <c r="T259" s="52">
        <v>100</v>
      </c>
      <c r="U259" s="52">
        <f t="shared" si="64"/>
        <v>83.55263157894737</v>
      </c>
      <c r="V259" s="52">
        <f t="shared" si="65"/>
        <v>77.27272727272728</v>
      </c>
      <c r="W259" s="52">
        <f t="shared" si="66"/>
        <v>36.708860759493668</v>
      </c>
      <c r="X259" s="52">
        <f t="shared" si="67"/>
        <v>86.018411967779045</v>
      </c>
      <c r="Y259" s="52">
        <f t="shared" si="68"/>
        <v>79.738507661558955</v>
      </c>
      <c r="Z259" s="52">
        <f t="shared" si="69"/>
        <v>39.174641148325364</v>
      </c>
      <c r="AA259" s="52">
        <f t="shared" si="70"/>
        <v>-2.4657803888316749</v>
      </c>
      <c r="AB259" s="52">
        <f t="shared" si="71"/>
        <v>-2.4657803888316749</v>
      </c>
      <c r="AC259" s="52">
        <f t="shared" si="72"/>
        <v>-2.4657803888316963</v>
      </c>
      <c r="AF259">
        <v>1.65</v>
      </c>
      <c r="AG259">
        <v>2.35</v>
      </c>
    </row>
    <row r="260" spans="1:33" ht="15" x14ac:dyDescent="0.25">
      <c r="A260">
        <v>1.51</v>
      </c>
      <c r="B260">
        <v>4.82</v>
      </c>
      <c r="C260">
        <v>6.35</v>
      </c>
      <c r="D260" s="45">
        <f t="shared" si="51"/>
        <v>2.7200850257818709E-2</v>
      </c>
      <c r="E260" s="46">
        <f>IF(OR($A260="",$B260="",$C260=""),"",A260*'MPTO_working_3-way'!$I259)</f>
        <v>1.5510732838893062</v>
      </c>
      <c r="F260" s="47">
        <f>IF(OR($A260="",$B260="",$C260=""),"",B260*'MPTO_working_3-way'!$I259)</f>
        <v>4.9511080982426865</v>
      </c>
      <c r="G260" s="48">
        <f>IF(OR($A260="",$B260="",$C260=""),"",C260*'MPTO_working_3-way'!$I259)</f>
        <v>6.5227253991371485</v>
      </c>
      <c r="H260" s="46">
        <f>IF(OR($A260="",$B260="",$C260=""),"",'MPTO_working_3-way'!E259)</f>
        <v>1.5309605254280763</v>
      </c>
      <c r="I260" s="47">
        <f>IF(OR($A260="",$B260="",$C260=""),"",'MPTO_working_3-way'!F259)</f>
        <v>5.0402735603745326</v>
      </c>
      <c r="J260" s="48">
        <f>IF(OR($A260="",$B260="",$C260=""),"",'MPTO_working_3-way'!G259)</f>
        <v>6.7379376570589073</v>
      </c>
      <c r="K260" s="46">
        <f>IF(OR($A260="",$B260="",$C260=""),"",'OddsRatio_working_3-way'!H259)</f>
        <v>1.5375099670577084</v>
      </c>
      <c r="L260" s="47">
        <f>IF(OR($A260="",$B260="",$C260=""),"",'OddsRatio_working_3-way'!I259)</f>
        <v>5.0260550473734247</v>
      </c>
      <c r="M260" s="48">
        <f>IF(OR($A260="",$B260="",$C260=""),"",'OddsRatio_working_3-way'!J259)</f>
        <v>6.6385849485465496</v>
      </c>
      <c r="N260" s="49">
        <f t="shared" si="52"/>
        <v>64.471486317687493</v>
      </c>
      <c r="O260" s="50">
        <f t="shared" si="53"/>
        <v>20.19749882566558</v>
      </c>
      <c r="P260" s="50">
        <f t="shared" si="54"/>
        <v>15.331014856646947</v>
      </c>
      <c r="Q260" t="s">
        <v>371</v>
      </c>
      <c r="R260" t="s">
        <v>367</v>
      </c>
      <c r="S260" t="s">
        <v>464</v>
      </c>
      <c r="T260" s="52">
        <v>100</v>
      </c>
      <c r="U260" s="52">
        <f t="shared" si="64"/>
        <v>33.774834437086092</v>
      </c>
      <c r="V260" s="52">
        <f t="shared" si="65"/>
        <v>79.253112033195009</v>
      </c>
      <c r="W260" s="52">
        <f t="shared" si="66"/>
        <v>84.251968503937007</v>
      </c>
      <c r="X260" s="52">
        <f t="shared" si="67"/>
        <v>36.494919462867969</v>
      </c>
      <c r="Y260" s="52">
        <f t="shared" si="68"/>
        <v>81.973197058976893</v>
      </c>
      <c r="Z260" s="52">
        <f t="shared" si="69"/>
        <v>86.972053529718892</v>
      </c>
      <c r="AA260" s="52">
        <f t="shared" si="70"/>
        <v>-2.7200850257818772</v>
      </c>
      <c r="AB260" s="52">
        <f t="shared" si="71"/>
        <v>-2.7200850257818843</v>
      </c>
      <c r="AC260" s="52">
        <f t="shared" si="72"/>
        <v>-2.7200850257818843</v>
      </c>
      <c r="AF260">
        <v>1.57</v>
      </c>
      <c r="AG260">
        <v>2.5499999999999998</v>
      </c>
    </row>
    <row r="261" spans="1:33" ht="15" x14ac:dyDescent="0.25">
      <c r="A261">
        <v>1.1100000000000001</v>
      </c>
      <c r="B261">
        <v>9.9700000000000006</v>
      </c>
      <c r="C261">
        <v>19.260000000000002</v>
      </c>
      <c r="D261" s="45">
        <f t="shared" ref="D261:D324" si="73">IF(OR($A261="",$B261="",$C261=""),"",(1/A261)+(1/B261)+(1/C261)-1)</f>
        <v>5.3122883567488177E-2</v>
      </c>
      <c r="E261" s="46">
        <f>IF(OR($A261="",$B261="",$C261=""),"",A261*'MPTO_working_3-way'!$I260)</f>
        <v>1.1689664007599119</v>
      </c>
      <c r="F261" s="47">
        <f>IF(OR($A261="",$B261="",$C261=""),"",B261*'MPTO_working_3-way'!$I260)</f>
        <v>10.499635149167858</v>
      </c>
      <c r="G261" s="48">
        <f>IF(OR($A261="",$B261="",$C261=""),"",C261*'MPTO_working_3-way'!$I260)</f>
        <v>20.283146737509824</v>
      </c>
      <c r="H261" s="46">
        <f>IF(OR($A261="",$B261="",$C261=""),"",'MPTO_working_3-way'!E260)</f>
        <v>1.1322550007114554</v>
      </c>
      <c r="I261" s="47">
        <f>IF(OR($A261="",$B261="",$C261=""),"",'MPTO_working_3-way'!F260)</f>
        <v>12.107523303662944</v>
      </c>
      <c r="J261" s="48">
        <f>IF(OR($A261="",$B261="",$C261=""),"",'MPTO_working_3-way'!G260)</f>
        <v>29.228269541471388</v>
      </c>
      <c r="K261" s="46">
        <f>IF(OR($A261="",$B261="",$C261=""),"",'OddsRatio_working_3-way'!H260)</f>
        <v>1.1393601775939335</v>
      </c>
      <c r="L261" s="47">
        <f>IF(OR($A261="",$B261="",$C261=""),"",'OddsRatio_working_3-way'!I260)</f>
        <v>12.364189027432555</v>
      </c>
      <c r="M261" s="48">
        <f>IF(OR($A261="",$B261="",$C261=""),"",'OddsRatio_working_3-way'!J260)</f>
        <v>24.133789480592913</v>
      </c>
      <c r="N261" s="49">
        <f t="shared" ref="N261:N324" si="74">(1/E261)* 100</f>
        <v>85.545658057402534</v>
      </c>
      <c r="O261" s="50">
        <f t="shared" ref="O261:O324" si="75">(1/F261)* 100</f>
        <v>9.524140465768987</v>
      </c>
      <c r="P261" s="50">
        <f t="shared" ref="P261:P324" si="76">(1/G261)* 100</f>
        <v>4.9302014768284952</v>
      </c>
      <c r="Q261" t="s">
        <v>353</v>
      </c>
      <c r="R261" t="s">
        <v>368</v>
      </c>
      <c r="S261" t="s">
        <v>464</v>
      </c>
      <c r="T261" s="52">
        <v>100</v>
      </c>
      <c r="U261" s="52">
        <f t="shared" si="64"/>
        <v>9.9099099099099224</v>
      </c>
      <c r="V261" s="52">
        <f t="shared" si="65"/>
        <v>89.969909729187563</v>
      </c>
      <c r="W261" s="52">
        <f t="shared" si="66"/>
        <v>94.807892004153686</v>
      </c>
      <c r="X261" s="52">
        <f t="shared" si="67"/>
        <v>15.222198266658749</v>
      </c>
      <c r="Y261" s="52">
        <f t="shared" si="68"/>
        <v>95.2821980859364</v>
      </c>
      <c r="Z261" s="52">
        <f t="shared" si="69"/>
        <v>100.12018036090251</v>
      </c>
      <c r="AA261" s="52">
        <f t="shared" si="70"/>
        <v>-5.3122883567488266</v>
      </c>
      <c r="AB261" s="52">
        <f t="shared" si="71"/>
        <v>-5.3122883567488373</v>
      </c>
      <c r="AC261" s="52">
        <f t="shared" si="72"/>
        <v>-5.312288356748823</v>
      </c>
      <c r="AF261">
        <v>1.17</v>
      </c>
      <c r="AG261">
        <v>5.0599999999999996</v>
      </c>
    </row>
    <row r="262" spans="1:33" ht="15" x14ac:dyDescent="0.25">
      <c r="A262">
        <v>3.9</v>
      </c>
      <c r="B262">
        <v>4.01</v>
      </c>
      <c r="C262">
        <v>1.93</v>
      </c>
      <c r="D262" s="45">
        <f t="shared" si="73"/>
        <v>2.3921530039654471E-2</v>
      </c>
      <c r="E262" s="46">
        <f>IF(OR($A262="",$B262="",$C262=""),"",A262*'MPTO_working_3-way'!$I261)</f>
        <v>3.9932939671546523</v>
      </c>
      <c r="F262" s="47">
        <f>IF(OR($A262="",$B262="",$C262=""),"",B262*'MPTO_working_3-way'!$I261)</f>
        <v>4.1059253354590144</v>
      </c>
      <c r="G262" s="48">
        <f>IF(OR($A262="",$B262="",$C262=""),"",C262*'MPTO_working_3-way'!$I261)</f>
        <v>1.9761685529765332</v>
      </c>
      <c r="H262" s="46">
        <f>IF(OR($A262="",$B262="",$C262=""),"",'MPTO_working_3-way'!E261)</f>
        <v>4.0251748432045531</v>
      </c>
      <c r="I262" s="47">
        <f>IF(OR($A262="",$B262="",$C262=""),"",'MPTO_working_3-way'!F261)</f>
        <v>4.1424554770878963</v>
      </c>
      <c r="J262" s="48">
        <f>IF(OR($A262="",$B262="",$C262=""),"",'MPTO_working_3-way'!G261)</f>
        <v>1.9601660094161768</v>
      </c>
      <c r="K262" s="46">
        <f>IF(OR($A262="",$B262="",$C262=""),"",'OddsRatio_working_3-way'!H261)</f>
        <v>4.01331820492147</v>
      </c>
      <c r="L262" s="47">
        <f>IF(OR($A262="",$B262="",$C262=""),"",'OddsRatio_working_3-way'!I261)</f>
        <v>4.1276164816598708</v>
      </c>
      <c r="M262" s="48">
        <f>IF(OR($A262="",$B262="",$C262=""),"",'OddsRatio_working_3-way'!J261)</f>
        <v>1.966339976061023</v>
      </c>
      <c r="N262" s="49">
        <f t="shared" si="74"/>
        <v>25.041983090279015</v>
      </c>
      <c r="O262" s="50">
        <f t="shared" si="75"/>
        <v>24.355045898276344</v>
      </c>
      <c r="P262" s="50">
        <f t="shared" si="76"/>
        <v>50.60297101144463</v>
      </c>
      <c r="Q262" t="s">
        <v>360</v>
      </c>
      <c r="R262" t="s">
        <v>379</v>
      </c>
      <c r="S262" t="s">
        <v>464</v>
      </c>
      <c r="T262" s="52">
        <v>100</v>
      </c>
      <c r="U262" s="52">
        <f t="shared" si="64"/>
        <v>74.358974358974365</v>
      </c>
      <c r="V262" s="52">
        <f t="shared" si="65"/>
        <v>75.062344139650875</v>
      </c>
      <c r="W262" s="52">
        <f t="shared" si="66"/>
        <v>48.186528497409334</v>
      </c>
      <c r="X262" s="52">
        <f t="shared" si="67"/>
        <v>76.751127362939812</v>
      </c>
      <c r="Y262" s="52">
        <f t="shared" si="68"/>
        <v>77.454497143616322</v>
      </c>
      <c r="Z262" s="52">
        <f t="shared" si="69"/>
        <v>50.578681501374767</v>
      </c>
      <c r="AA262" s="52">
        <f t="shared" si="70"/>
        <v>-2.3921530039654471</v>
      </c>
      <c r="AB262" s="52">
        <f t="shared" si="71"/>
        <v>-2.3921530039654471</v>
      </c>
      <c r="AC262" s="52">
        <f t="shared" si="72"/>
        <v>-2.3921530039654328</v>
      </c>
      <c r="AF262">
        <v>1.56</v>
      </c>
      <c r="AG262">
        <v>2.57</v>
      </c>
    </row>
    <row r="263" spans="1:33" ht="15" x14ac:dyDescent="0.25">
      <c r="A263">
        <v>5.09</v>
      </c>
      <c r="B263">
        <v>4.4800000000000004</v>
      </c>
      <c r="C263">
        <v>1.65</v>
      </c>
      <c r="D263" s="45">
        <f t="shared" si="73"/>
        <v>2.5738545998860385E-2</v>
      </c>
      <c r="E263" s="46">
        <f>IF(OR($A263="",$B263="",$C263=""),"",A263*'MPTO_working_3-way'!$I262)</f>
        <v>5.2210091991341994</v>
      </c>
      <c r="F263" s="47">
        <f>IF(OR($A263="",$B263="",$C263=""),"",B263*'MPTO_working_3-way'!$I262)</f>
        <v>4.5953086860748948</v>
      </c>
      <c r="G263" s="48">
        <f>IF(OR($A263="",$B263="",$C263=""),"",C263*'MPTO_working_3-way'!$I262)</f>
        <v>1.6924686008981196</v>
      </c>
      <c r="H263" s="46">
        <f>IF(OR($A263="",$B263="",$C263=""),"",'MPTO_working_3-way'!E262)</f>
        <v>5.3224290560261949</v>
      </c>
      <c r="I263" s="47">
        <f>IF(OR($A263="",$B263="",$C263=""),"",'MPTO_working_3-way'!F262)</f>
        <v>4.6590773630169222</v>
      </c>
      <c r="J263" s="48">
        <f>IF(OR($A263="",$B263="",$C263=""),"",'MPTO_working_3-way'!G262)</f>
        <v>1.6736931352624611</v>
      </c>
      <c r="K263" s="46">
        <f>IF(OR($A263="",$B263="",$C263=""),"",'OddsRatio_working_3-way'!H262)</f>
        <v>5.2800211598529847</v>
      </c>
      <c r="L263" s="47">
        <f>IF(OR($A263="",$B263="",$C263=""),"",'OddsRatio_working_3-way'!I262)</f>
        <v>4.6416805956695315</v>
      </c>
      <c r="M263" s="48">
        <f>IF(OR($A263="",$B263="",$C263=""),"",'OddsRatio_working_3-way'!J262)</f>
        <v>1.6801989618348261</v>
      </c>
      <c r="N263" s="49">
        <f t="shared" si="74"/>
        <v>19.153385137988842</v>
      </c>
      <c r="O263" s="50">
        <f t="shared" si="75"/>
        <v>21.761323739366787</v>
      </c>
      <c r="P263" s="50">
        <f t="shared" si="76"/>
        <v>59.085291122644371</v>
      </c>
      <c r="Q263" t="s">
        <v>369</v>
      </c>
      <c r="R263" t="s">
        <v>370</v>
      </c>
      <c r="S263" t="s">
        <v>464</v>
      </c>
      <c r="T263" s="52">
        <v>100</v>
      </c>
      <c r="U263" s="52">
        <f t="shared" si="64"/>
        <v>80.353634577603145</v>
      </c>
      <c r="V263" s="52">
        <f t="shared" si="65"/>
        <v>77.678571428571431</v>
      </c>
      <c r="W263" s="52">
        <f t="shared" si="66"/>
        <v>39.393939393939398</v>
      </c>
      <c r="X263" s="52">
        <f t="shared" si="67"/>
        <v>82.927489177489178</v>
      </c>
      <c r="Y263" s="52">
        <f t="shared" si="68"/>
        <v>80.252426028457464</v>
      </c>
      <c r="Z263" s="52">
        <f t="shared" si="69"/>
        <v>41.967793993825431</v>
      </c>
      <c r="AA263" s="52">
        <f t="shared" si="70"/>
        <v>-2.5738545998860332</v>
      </c>
      <c r="AB263" s="52">
        <f t="shared" si="71"/>
        <v>-2.5738545998860332</v>
      </c>
      <c r="AC263" s="52">
        <f t="shared" si="72"/>
        <v>-2.5738545998860332</v>
      </c>
      <c r="AF263">
        <v>1.6</v>
      </c>
      <c r="AG263">
        <v>2.4700000000000002</v>
      </c>
    </row>
    <row r="264" spans="1:33" ht="15" x14ac:dyDescent="0.25">
      <c r="A264">
        <v>2.37</v>
      </c>
      <c r="B264">
        <v>3.8</v>
      </c>
      <c r="C264">
        <v>2.78</v>
      </c>
      <c r="D264" s="45">
        <f t="shared" si="73"/>
        <v>4.4811053222711505E-2</v>
      </c>
      <c r="E264" s="46">
        <f>IF(OR($A264="",$B264="",$C264=""),"",A264*'MPTO_working_3-way'!$I263)</f>
        <v>2.4762021961378262</v>
      </c>
      <c r="F264" s="47">
        <f>IF(OR($A264="",$B264="",$C264=""),"",B264*'MPTO_working_3-way'!$I263)</f>
        <v>3.9702820022463037</v>
      </c>
      <c r="G264" s="48">
        <f>IF(OR($A264="",$B264="",$C264=""),"",C264*'MPTO_working_3-way'!$I263)</f>
        <v>2.9045747279591376</v>
      </c>
      <c r="H264" s="46">
        <f>IF(OR($A264="",$B264="",$C264=""),"",'MPTO_working_3-way'!E263)</f>
        <v>2.4569788499081451</v>
      </c>
      <c r="I264" s="47">
        <f>IF(OR($A264="",$B264="",$C264=""),"",'MPTO_working_3-way'!F263)</f>
        <v>4.0286699978759772</v>
      </c>
      <c r="J264" s="48">
        <f>IF(OR($A264="",$B264="",$C264=""),"",'MPTO_working_3-way'!G263)</f>
        <v>2.9004405299952727</v>
      </c>
      <c r="K264" s="46">
        <f>IF(OR($A264="",$B264="",$C264=""),"",'OddsRatio_working_3-way'!H263)</f>
        <v>2.466041533527624</v>
      </c>
      <c r="L264" s="47">
        <f>IF(OR($A264="",$B264="",$C264=""),"",'OddsRatio_working_3-way'!I263)</f>
        <v>3.9962892656039015</v>
      </c>
      <c r="M264" s="48">
        <f>IF(OR($A264="",$B264="",$C264=""),"",'OddsRatio_working_3-way'!J263)</f>
        <v>2.9047838902767662</v>
      </c>
      <c r="N264" s="49">
        <f t="shared" si="74"/>
        <v>40.384424242887626</v>
      </c>
      <c r="O264" s="50">
        <f t="shared" si="75"/>
        <v>25.187127751485171</v>
      </c>
      <c r="P264" s="50">
        <f t="shared" si="76"/>
        <v>34.428448005627224</v>
      </c>
      <c r="Q264" t="s">
        <v>363</v>
      </c>
      <c r="R264" t="s">
        <v>364</v>
      </c>
      <c r="S264" t="s">
        <v>464</v>
      </c>
      <c r="T264" s="52">
        <v>100</v>
      </c>
      <c r="U264" s="52">
        <f t="shared" si="64"/>
        <v>57.805907172995774</v>
      </c>
      <c r="V264" s="52">
        <f t="shared" si="65"/>
        <v>73.68421052631578</v>
      </c>
      <c r="W264" s="52">
        <f t="shared" si="66"/>
        <v>64.02877697841727</v>
      </c>
      <c r="X264" s="52">
        <f t="shared" si="67"/>
        <v>62.28701249526695</v>
      </c>
      <c r="Y264" s="52">
        <f t="shared" si="68"/>
        <v>78.165315848586943</v>
      </c>
      <c r="Z264" s="52">
        <f t="shared" si="69"/>
        <v>68.509882300688417</v>
      </c>
      <c r="AA264" s="52">
        <f t="shared" si="70"/>
        <v>-4.4811053222711763</v>
      </c>
      <c r="AB264" s="52">
        <f t="shared" si="71"/>
        <v>-4.4811053222711621</v>
      </c>
      <c r="AC264" s="52">
        <f t="shared" si="72"/>
        <v>-4.4811053222711479</v>
      </c>
      <c r="AF264">
        <v>1.46</v>
      </c>
      <c r="AG264">
        <v>2.71</v>
      </c>
    </row>
    <row r="265" spans="1:33" ht="15" x14ac:dyDescent="0.25">
      <c r="A265">
        <v>3.99</v>
      </c>
      <c r="B265">
        <v>3.66</v>
      </c>
      <c r="C265">
        <v>2</v>
      </c>
      <c r="D265" s="45">
        <f t="shared" si="73"/>
        <v>2.3850610131887162E-2</v>
      </c>
      <c r="E265" s="46">
        <f>IF(OR($A265="",$B265="",$C265=""),"",A265*'MPTO_working_3-way'!$I264)</f>
        <v>4.0851639344262303</v>
      </c>
      <c r="F265" s="47">
        <f>IF(OR($A265="",$B265="",$C265=""),"",B265*'MPTO_working_3-way'!$I264)</f>
        <v>3.7472932330827073</v>
      </c>
      <c r="G265" s="48">
        <f>IF(OR($A265="",$B265="",$C265=""),"",C265*'MPTO_working_3-way'!$I264)</f>
        <v>2.0477012202637743</v>
      </c>
      <c r="H265" s="46">
        <f>IF(OR($A265="",$B265="",$C265=""),"",'MPTO_working_3-way'!E264)</f>
        <v>4.1207144671125038</v>
      </c>
      <c r="I265" s="47">
        <f>IF(OR($A265="",$B265="",$C265=""),"",'MPTO_working_3-way'!F264)</f>
        <v>3.7696894602338737</v>
      </c>
      <c r="J265" s="48">
        <f>IF(OR($A265="",$B265="",$C265=""),"",'MPTO_working_3-way'!G264)</f>
        <v>2.0323146292585172</v>
      </c>
      <c r="K265" s="46">
        <f>IF(OR($A265="",$B265="",$C265=""),"",'OddsRatio_working_3-way'!H264)</f>
        <v>4.104830838324558</v>
      </c>
      <c r="L265" s="47">
        <f>IF(OR($A265="",$B265="",$C265=""),"",'OddsRatio_working_3-way'!I264)</f>
        <v>3.7621572006499417</v>
      </c>
      <c r="M265" s="48">
        <f>IF(OR($A265="",$B265="",$C265=""),"",'OddsRatio_working_3-way'!J264)</f>
        <v>2.038404962650354</v>
      </c>
      <c r="N265" s="49">
        <f t="shared" si="74"/>
        <v>24.478821806216011</v>
      </c>
      <c r="O265" s="50">
        <f t="shared" si="75"/>
        <v>26.685928690383033</v>
      </c>
      <c r="P265" s="50">
        <f t="shared" si="76"/>
        <v>48.835249503400945</v>
      </c>
      <c r="Q265" t="s">
        <v>354</v>
      </c>
      <c r="R265" t="s">
        <v>381</v>
      </c>
      <c r="S265" t="s">
        <v>464</v>
      </c>
      <c r="T265" s="52">
        <v>100</v>
      </c>
      <c r="U265" s="52">
        <f t="shared" si="64"/>
        <v>74.937343358395992</v>
      </c>
      <c r="V265" s="52">
        <f t="shared" si="65"/>
        <v>72.67759562841529</v>
      </c>
      <c r="W265" s="52">
        <f t="shared" si="66"/>
        <v>50</v>
      </c>
      <c r="X265" s="52">
        <f t="shared" si="67"/>
        <v>77.322404371584696</v>
      </c>
      <c r="Y265" s="52">
        <f t="shared" si="68"/>
        <v>75.062656641604008</v>
      </c>
      <c r="Z265" s="52">
        <f t="shared" si="69"/>
        <v>52.385061013188704</v>
      </c>
      <c r="AA265" s="52">
        <f t="shared" si="70"/>
        <v>-2.3850610131887038</v>
      </c>
      <c r="AB265" s="52">
        <f t="shared" si="71"/>
        <v>-2.385061013188718</v>
      </c>
      <c r="AC265" s="52">
        <f t="shared" si="72"/>
        <v>-2.3850610131887038</v>
      </c>
      <c r="AF265">
        <v>1.85</v>
      </c>
      <c r="AG265">
        <v>2.06</v>
      </c>
    </row>
    <row r="266" spans="1:33" ht="15" x14ac:dyDescent="0.25">
      <c r="A266">
        <v>1.85</v>
      </c>
      <c r="B266">
        <v>3.01</v>
      </c>
      <c r="C266">
        <v>5.47</v>
      </c>
      <c r="D266" s="45">
        <f t="shared" si="73"/>
        <v>5.5581810651748054E-2</v>
      </c>
      <c r="E266" s="46">
        <f>IF(OR($A266="",$B266="",$C266=""),"",A266*'MPTO_working_3-way'!$I265)</f>
        <v>1.9528263497057341</v>
      </c>
      <c r="F266" s="47">
        <f>IF(OR($A266="",$B266="",$C266=""),"",B266*'MPTO_working_3-way'!$I265)</f>
        <v>3.1773012500617615</v>
      </c>
      <c r="G266" s="48">
        <f>IF(OR($A266="",$B266="",$C266=""),"",C266*'MPTO_working_3-way'!$I265)</f>
        <v>5.7740325042650618</v>
      </c>
      <c r="H266" s="46">
        <f>IF(OR($A266="",$B266="",$C266=""),"",'MPTO_working_3-way'!E265)</f>
        <v>1.9156601122049717</v>
      </c>
      <c r="I266" s="47">
        <f>IF(OR($A266="",$B266="",$C266=""),"",'MPTO_working_3-way'!F265)</f>
        <v>3.187772790946048</v>
      </c>
      <c r="J266" s="48">
        <f>IF(OR($A266="",$B266="",$C266=""),"",'MPTO_working_3-way'!G265)</f>
        <v>6.0868686384241917</v>
      </c>
      <c r="K266" s="46">
        <f>IF(OR($A266="",$B266="",$C266=""),"",'OddsRatio_working_3-way'!H265)</f>
        <v>1.930728561012566</v>
      </c>
      <c r="L266" s="47">
        <f>IF(OR($A266="",$B266="",$C266=""),"",'OddsRatio_working_3-way'!I265)</f>
        <v>3.2008993031003019</v>
      </c>
      <c r="M266" s="48">
        <f>IF(OR($A266="",$B266="",$C266=""),"",'OddsRatio_working_3-way'!J265)</f>
        <v>5.8945372561484328</v>
      </c>
      <c r="N266" s="49">
        <f t="shared" si="74"/>
        <v>51.207830135571818</v>
      </c>
      <c r="O266" s="50">
        <f t="shared" si="75"/>
        <v>31.473251080002619</v>
      </c>
      <c r="P266" s="50">
        <f t="shared" si="76"/>
        <v>17.31891878442557</v>
      </c>
      <c r="Q266" t="s">
        <v>338</v>
      </c>
      <c r="R266" t="s">
        <v>396</v>
      </c>
      <c r="S266" t="s">
        <v>464</v>
      </c>
      <c r="T266" s="52">
        <v>100</v>
      </c>
      <c r="U266" s="52">
        <f t="shared" si="64"/>
        <v>45.945945945945937</v>
      </c>
      <c r="V266" s="52">
        <f t="shared" si="65"/>
        <v>66.777408637873762</v>
      </c>
      <c r="W266" s="52">
        <f t="shared" si="66"/>
        <v>81.71846435100548</v>
      </c>
      <c r="X266" s="52">
        <f t="shared" si="67"/>
        <v>51.504127011120758</v>
      </c>
      <c r="Y266" s="52">
        <f t="shared" si="68"/>
        <v>72.335589703048569</v>
      </c>
      <c r="Z266" s="52">
        <f t="shared" si="69"/>
        <v>87.276645416180301</v>
      </c>
      <c r="AA266" s="52">
        <f t="shared" si="70"/>
        <v>-5.5581810651748214</v>
      </c>
      <c r="AB266" s="52">
        <f t="shared" si="71"/>
        <v>-5.5581810651748071</v>
      </c>
      <c r="AC266" s="52">
        <f t="shared" si="72"/>
        <v>-5.5581810651748214</v>
      </c>
      <c r="AF266">
        <v>2.4300000000000002</v>
      </c>
      <c r="AG266">
        <v>1.56</v>
      </c>
    </row>
    <row r="267" spans="1:33" ht="15" x14ac:dyDescent="0.25">
      <c r="A267">
        <v>3.29</v>
      </c>
      <c r="B267">
        <v>3.06</v>
      </c>
      <c r="C267">
        <v>2.39</v>
      </c>
      <c r="D267" s="45">
        <f t="shared" si="73"/>
        <v>4.9158795243074316E-2</v>
      </c>
      <c r="E267" s="46">
        <f>IF(OR($A267="",$B267="",$C267=""),"",A267*'MPTO_working_3-way'!$I266)</f>
        <v>3.4517324363497144</v>
      </c>
      <c r="F267" s="47">
        <f>IF(OR($A267="",$B267="",$C267=""),"",B267*'MPTO_working_3-way'!$I266)</f>
        <v>3.2104259134438076</v>
      </c>
      <c r="G267" s="48">
        <f>IF(OR($A267="",$B267="",$C267=""),"",C267*'MPTO_working_3-way'!$I266)</f>
        <v>2.5074895206309478</v>
      </c>
      <c r="H267" s="46">
        <f>IF(OR($A267="",$B267="",$C267=""),"",'MPTO_working_3-way'!E266)</f>
        <v>3.4774734159686584</v>
      </c>
      <c r="I267" s="47">
        <f>IF(OR($A267="",$B267="",$C267=""),"",'MPTO_working_3-way'!F266)</f>
        <v>3.221534068305044</v>
      </c>
      <c r="J267" s="48">
        <f>IF(OR($A267="",$B267="",$C267=""),"",'MPTO_working_3-way'!G266)</f>
        <v>2.4874150679824862</v>
      </c>
      <c r="K267" s="46">
        <f>IF(OR($A267="",$B267="",$C267=""),"",'OddsRatio_working_3-way'!H266)</f>
        <v>3.4650495623551323</v>
      </c>
      <c r="L267" s="47">
        <f>IF(OR($A267="",$B267="",$C267=""),"",'OddsRatio_working_3-way'!I266)</f>
        <v>3.2174681652626949</v>
      </c>
      <c r="M267" s="48">
        <f>IF(OR($A267="",$B267="",$C267=""),"",'OddsRatio_working_3-way'!J266)</f>
        <v>2.4962527911238577</v>
      </c>
      <c r="N267" s="49">
        <f t="shared" si="74"/>
        <v>28.970959320865635</v>
      </c>
      <c r="O267" s="50">
        <f t="shared" si="75"/>
        <v>31.148515086813049</v>
      </c>
      <c r="P267" s="50">
        <f t="shared" si="76"/>
        <v>39.880525592321305</v>
      </c>
      <c r="Q267" t="s">
        <v>282</v>
      </c>
      <c r="R267" t="s">
        <v>340</v>
      </c>
      <c r="S267" t="s">
        <v>464</v>
      </c>
      <c r="T267" s="52">
        <v>100</v>
      </c>
      <c r="U267" s="52">
        <f t="shared" si="64"/>
        <v>69.6048632218845</v>
      </c>
      <c r="V267" s="52">
        <f t="shared" si="65"/>
        <v>67.320261437908499</v>
      </c>
      <c r="W267" s="52">
        <f t="shared" si="66"/>
        <v>58.15899581589958</v>
      </c>
      <c r="X267" s="52">
        <f t="shared" si="67"/>
        <v>74.520742746191914</v>
      </c>
      <c r="Y267" s="52">
        <f t="shared" si="68"/>
        <v>72.236140962215913</v>
      </c>
      <c r="Z267" s="52">
        <f t="shared" si="69"/>
        <v>63.074875340207001</v>
      </c>
      <c r="AA267" s="52">
        <f t="shared" si="70"/>
        <v>-4.9158795243074138</v>
      </c>
      <c r="AB267" s="52">
        <f t="shared" si="71"/>
        <v>-4.9158795243074138</v>
      </c>
      <c r="AC267" s="52">
        <f t="shared" si="72"/>
        <v>-4.9158795243074209</v>
      </c>
      <c r="AF267">
        <v>2.81</v>
      </c>
      <c r="AG267">
        <v>1.43</v>
      </c>
    </row>
    <row r="268" spans="1:33" ht="15" x14ac:dyDescent="0.25">
      <c r="A268">
        <v>1.46</v>
      </c>
      <c r="B268">
        <v>4.25</v>
      </c>
      <c r="C268">
        <v>7.21</v>
      </c>
      <c r="D268" s="45">
        <f t="shared" si="73"/>
        <v>5.8921879697483304E-2</v>
      </c>
      <c r="E268" s="46">
        <f>IF(OR($A268="",$B268="",$C268=""),"",A268*'MPTO_working_3-way'!$I267)</f>
        <v>1.5460259443583255</v>
      </c>
      <c r="F268" s="47">
        <f>IF(OR($A268="",$B268="",$C268=""),"",B268*'MPTO_working_3-way'!$I267)</f>
        <v>4.5004179887143039</v>
      </c>
      <c r="G268" s="48">
        <f>IF(OR($A268="",$B268="",$C268=""),"",C268*'MPTO_working_3-way'!$I267)</f>
        <v>7.6348267526188547</v>
      </c>
      <c r="H268" s="46">
        <f>IF(OR($A268="",$B268="",$C268=""),"",'MPTO_working_3-way'!E267)</f>
        <v>1.503101920732612</v>
      </c>
      <c r="I268" s="47">
        <f>IF(OR($A268="",$B268="",$C268=""),"",'MPTO_working_3-way'!F267)</f>
        <v>4.6370684517382843</v>
      </c>
      <c r="J268" s="48">
        <f>IF(OR($A268="",$B268="",$C268=""),"",'MPTO_working_3-way'!G267)</f>
        <v>8.3994348815159903</v>
      </c>
      <c r="K268" s="46">
        <f>IF(OR($A268="",$B268="",$C268=""),"",'OddsRatio_working_3-way'!H267)</f>
        <v>1.5164300226172307</v>
      </c>
      <c r="L268" s="47">
        <f>IF(OR($A268="",$B268="",$C268=""),"",'OddsRatio_working_3-way'!I267)</f>
        <v>4.6486903771869574</v>
      </c>
      <c r="M268" s="48">
        <f>IF(OR($A268="",$B268="",$C268=""),"",'OddsRatio_working_3-way'!J267)</f>
        <v>7.9718053053326177</v>
      </c>
      <c r="N268" s="49">
        <f t="shared" si="74"/>
        <v>64.681967572998772</v>
      </c>
      <c r="O268" s="50">
        <f t="shared" si="75"/>
        <v>22.220158272136047</v>
      </c>
      <c r="P268" s="50">
        <f t="shared" si="76"/>
        <v>13.097874154865213</v>
      </c>
      <c r="Q268" t="s">
        <v>89</v>
      </c>
      <c r="R268" t="s">
        <v>91</v>
      </c>
      <c r="S268" t="s">
        <v>464</v>
      </c>
      <c r="T268" s="52">
        <v>100</v>
      </c>
      <c r="U268" s="52">
        <f t="shared" si="64"/>
        <v>31.506849315068493</v>
      </c>
      <c r="V268" s="52">
        <f t="shared" si="65"/>
        <v>76.470588235294116</v>
      </c>
      <c r="W268" s="52">
        <f t="shared" si="66"/>
        <v>86.130374479889042</v>
      </c>
      <c r="X268" s="52">
        <f t="shared" si="67"/>
        <v>37.399037284816842</v>
      </c>
      <c r="Y268" s="52">
        <f t="shared" si="68"/>
        <v>82.362776205042465</v>
      </c>
      <c r="Z268" s="52">
        <f t="shared" si="69"/>
        <v>92.022562449637377</v>
      </c>
      <c r="AA268" s="52">
        <f t="shared" si="70"/>
        <v>-5.892187969748349</v>
      </c>
      <c r="AB268" s="52">
        <f t="shared" si="71"/>
        <v>-5.892187969748349</v>
      </c>
      <c r="AC268" s="52">
        <f t="shared" si="72"/>
        <v>-5.8921879697483348</v>
      </c>
      <c r="AF268">
        <v>2.16</v>
      </c>
      <c r="AG268">
        <v>1.69</v>
      </c>
    </row>
    <row r="269" spans="1:33" ht="15" x14ac:dyDescent="0.25">
      <c r="A269">
        <v>4.7699999999999996</v>
      </c>
      <c r="B269">
        <v>4.09</v>
      </c>
      <c r="C269">
        <v>1.68</v>
      </c>
      <c r="D269" s="45">
        <f t="shared" si="73"/>
        <v>4.9380478614228673E-2</v>
      </c>
      <c r="E269" s="46">
        <f>IF(OR($A269="",$B269="",$C269=""),"",A269*'MPTO_working_3-way'!$I268)</f>
        <v>5.0055448829898701</v>
      </c>
      <c r="F269" s="47">
        <f>IF(OR($A269="",$B269="",$C269=""),"",B269*'MPTO_working_3-way'!$I268)</f>
        <v>4.2919661575321948</v>
      </c>
      <c r="G269" s="48">
        <f>IF(OR($A269="",$B269="",$C269=""),"",C269*'MPTO_working_3-way'!$I268)</f>
        <v>1.7629592040719042</v>
      </c>
      <c r="H269" s="46">
        <f>IF(OR($A269="",$B269="",$C269=""),"",'MPTO_working_3-way'!E268)</f>
        <v>5.1764269609400806</v>
      </c>
      <c r="I269" s="47">
        <f>IF(OR($A269="",$B269="",$C269=""),"",'MPTO_working_3-way'!F268)</f>
        <v>4.3852221562760398</v>
      </c>
      <c r="J269" s="48">
        <f>IF(OR($A269="",$B269="",$C269=""),"",'MPTO_working_3-way'!G268)</f>
        <v>1.7277783728754661</v>
      </c>
      <c r="K269" s="46">
        <f>IF(OR($A269="",$B269="",$C269=""),"",'OddsRatio_working_3-way'!H268)</f>
        <v>5.101994796204016</v>
      </c>
      <c r="L269" s="47">
        <f>IF(OR($A269="",$B269="",$C269=""),"",'OddsRatio_working_3-way'!I268)</f>
        <v>4.3621124456950682</v>
      </c>
      <c r="M269" s="48">
        <f>IF(OR($A269="",$B269="",$C269=""),"",'OddsRatio_working_3-way'!J268)</f>
        <v>1.7398823505089469</v>
      </c>
      <c r="N269" s="49">
        <f t="shared" si="74"/>
        <v>19.977845037375598</v>
      </c>
      <c r="O269" s="50">
        <f t="shared" si="75"/>
        <v>23.299344945790125</v>
      </c>
      <c r="P269" s="50">
        <f t="shared" si="76"/>
        <v>56.722810016834281</v>
      </c>
      <c r="Q269" t="s">
        <v>204</v>
      </c>
      <c r="R269" t="s">
        <v>51</v>
      </c>
      <c r="S269" t="s">
        <v>464</v>
      </c>
      <c r="T269" s="52">
        <v>100</v>
      </c>
      <c r="U269" s="52">
        <f t="shared" si="64"/>
        <v>79.035639412997895</v>
      </c>
      <c r="V269" s="52">
        <f t="shared" si="65"/>
        <v>75.550122249388764</v>
      </c>
      <c r="W269" s="52">
        <f t="shared" si="66"/>
        <v>40.476190476190474</v>
      </c>
      <c r="X269" s="52">
        <f t="shared" si="67"/>
        <v>83.973687274420769</v>
      </c>
      <c r="Y269" s="52">
        <f t="shared" si="68"/>
        <v>80.488170110811623</v>
      </c>
      <c r="Z269" s="52">
        <f t="shared" si="69"/>
        <v>45.414238337613341</v>
      </c>
      <c r="AA269" s="52">
        <f t="shared" si="70"/>
        <v>-4.9380478614228736</v>
      </c>
      <c r="AB269" s="52">
        <f t="shared" si="71"/>
        <v>-4.9380478614228593</v>
      </c>
      <c r="AC269" s="52">
        <f t="shared" si="72"/>
        <v>-4.9380478614228664</v>
      </c>
      <c r="AF269">
        <v>1.63</v>
      </c>
      <c r="AG269">
        <v>2.31</v>
      </c>
    </row>
    <row r="270" spans="1:33" ht="15" x14ac:dyDescent="0.25">
      <c r="A270">
        <v>1.28</v>
      </c>
      <c r="B270">
        <v>6.12</v>
      </c>
      <c r="C270">
        <v>11.14</v>
      </c>
      <c r="D270" s="45">
        <f t="shared" si="73"/>
        <v>3.4415299632719609E-2</v>
      </c>
      <c r="E270" s="46">
        <f>IF(OR($A270="",$B270="",$C270=""),"",A270*'MPTO_working_3-way'!$I269)</f>
        <v>1.3240515835298812</v>
      </c>
      <c r="F270" s="47">
        <f>IF(OR($A270="",$B270="",$C270=""),"",B270*'MPTO_working_3-way'!$I269)</f>
        <v>6.3306216337522443</v>
      </c>
      <c r="G270" s="48">
        <f>IF(OR($A270="",$B270="",$C270=""),"",C270*'MPTO_working_3-way'!$I269)</f>
        <v>11.523386437908497</v>
      </c>
      <c r="H270" s="46">
        <f>IF(OR($A270="",$B270="",$C270=""),"",'MPTO_working_3-way'!E269)</f>
        <v>1.2990754434698768</v>
      </c>
      <c r="I270" s="47">
        <f>IF(OR($A270="",$B270="",$C270=""),"",'MPTO_working_3-way'!F269)</f>
        <v>6.5821117070961188</v>
      </c>
      <c r="J270" s="48">
        <f>IF(OR($A270="",$B270="",$C270=""),"",'MPTO_working_3-way'!G269)</f>
        <v>12.772233731482622</v>
      </c>
      <c r="K270" s="46">
        <f>IF(OR($A270="",$B270="",$C270=""),"",'OddsRatio_working_3-way'!H269)</f>
        <v>1.306069858094886</v>
      </c>
      <c r="L270" s="47">
        <f>IF(OR($A270="",$B270="",$C270=""),"",'OddsRatio_working_3-way'!I269)</f>
        <v>6.5967059765922036</v>
      </c>
      <c r="M270" s="48">
        <f>IF(OR($A270="",$B270="",$C270=""),"",'OddsRatio_working_3-way'!J269)</f>
        <v>12.08410128957909</v>
      </c>
      <c r="N270" s="49">
        <f t="shared" si="74"/>
        <v>75.525758394852744</v>
      </c>
      <c r="O270" s="50">
        <f t="shared" si="75"/>
        <v>15.796237049903844</v>
      </c>
      <c r="P270" s="50">
        <f t="shared" si="76"/>
        <v>8.6780045552434046</v>
      </c>
      <c r="Q270" t="s">
        <v>53</v>
      </c>
      <c r="R270" t="s">
        <v>95</v>
      </c>
      <c r="S270" t="s">
        <v>464</v>
      </c>
      <c r="T270" s="52">
        <v>100</v>
      </c>
      <c r="U270" s="52">
        <f t="shared" ref="U270:U333" si="77">(1/A270)*((T270*A270)-T270)</f>
        <v>21.875</v>
      </c>
      <c r="V270" s="52">
        <f t="shared" ref="V270:V333" si="78">(1/B270)*((T270*B270)-T270)</f>
        <v>83.66013071895425</v>
      </c>
      <c r="W270" s="52">
        <f t="shared" ref="W270:W333" si="79">(1/C270)*((T270*C270)-T270)</f>
        <v>91.02333931777379</v>
      </c>
      <c r="X270" s="52">
        <f t="shared" ref="X270:X333" si="80">((1/B270)+(1/C270))*T270</f>
        <v>25.316529963271961</v>
      </c>
      <c r="Y270" s="52">
        <f t="shared" ref="Y270:Y333" si="81">((1/A270)+(1/C270))*T270</f>
        <v>87.10166068222621</v>
      </c>
      <c r="Z270" s="52">
        <f t="shared" ref="Z270:Z333" si="82">((1/A270)+(1/B270))*T270</f>
        <v>94.46486928104575</v>
      </c>
      <c r="AA270" s="52">
        <f t="shared" ref="AA270:AA333" si="83">U270-X270</f>
        <v>-3.4415299632719609</v>
      </c>
      <c r="AB270" s="52">
        <f t="shared" ref="AB270:AB333" si="84">V270-Y270</f>
        <v>-3.4415299632719609</v>
      </c>
      <c r="AC270" s="52">
        <f t="shared" ref="AC270:AC333" si="85">W270-Z270</f>
        <v>-3.4415299632719609</v>
      </c>
      <c r="AF270">
        <v>1.43</v>
      </c>
      <c r="AG270">
        <v>2.94</v>
      </c>
    </row>
    <row r="271" spans="1:33" ht="15" x14ac:dyDescent="0.25">
      <c r="A271">
        <v>6.62</v>
      </c>
      <c r="B271">
        <v>5.24</v>
      </c>
      <c r="C271">
        <v>1.46</v>
      </c>
      <c r="D271" s="45">
        <f t="shared" si="73"/>
        <v>2.682860331849235E-2</v>
      </c>
      <c r="E271" s="46">
        <f>IF(OR($A271="",$B271="",$C271=""),"",A271*'MPTO_working_3-way'!$I270)</f>
        <v>6.7976053539684198</v>
      </c>
      <c r="F271" s="47">
        <f>IF(OR($A271="",$B271="",$C271=""),"",B271*'MPTO_working_3-way'!$I270)</f>
        <v>5.3805818813888999</v>
      </c>
      <c r="G271" s="48">
        <f>IF(OR($A271="",$B271="",$C271=""),"",C271*'MPTO_working_3-way'!$I270)</f>
        <v>1.4991697608449988</v>
      </c>
      <c r="H271" s="46">
        <f>IF(OR($A271="",$B271="",$C271=""),"",'MPTO_working_3-way'!E270)</f>
        <v>7.0365779739286607</v>
      </c>
      <c r="I271" s="47">
        <f>IF(OR($A271="",$B271="",$C271=""),"",'MPTO_working_3-way'!F270)</f>
        <v>5.497622015361519</v>
      </c>
      <c r="J271" s="48">
        <f>IF(OR($A271="",$B271="",$C271=""),"",'MPTO_working_3-way'!G270)</f>
        <v>1.4793148023407174</v>
      </c>
      <c r="K271" s="46">
        <f>IF(OR($A271="",$B271="",$C271=""),"",'OddsRatio_working_3-way'!H270)</f>
        <v>6.9326146892103173</v>
      </c>
      <c r="L271" s="47">
        <f>IF(OR($A271="",$B271="",$C271=""),"",'OddsRatio_working_3-way'!I270)</f>
        <v>5.4758516516462175</v>
      </c>
      <c r="M271" s="48">
        <f>IF(OR($A271="",$B271="",$C271=""),"",'OddsRatio_working_3-way'!J270)</f>
        <v>1.4855876791880331</v>
      </c>
      <c r="N271" s="49">
        <f t="shared" si="74"/>
        <v>14.711062910061457</v>
      </c>
      <c r="O271" s="50">
        <f t="shared" si="75"/>
        <v>18.585350470344821</v>
      </c>
      <c r="P271" s="50">
        <f t="shared" si="76"/>
        <v>66.703586619593736</v>
      </c>
      <c r="Q271" t="s">
        <v>196</v>
      </c>
      <c r="R271" t="s">
        <v>98</v>
      </c>
      <c r="S271" t="s">
        <v>464</v>
      </c>
      <c r="T271" s="52">
        <v>100</v>
      </c>
      <c r="U271" s="52">
        <f t="shared" si="77"/>
        <v>84.894259818731115</v>
      </c>
      <c r="V271" s="52">
        <f t="shared" si="78"/>
        <v>80.916030534351137</v>
      </c>
      <c r="W271" s="52">
        <f t="shared" si="79"/>
        <v>31.506849315068493</v>
      </c>
      <c r="X271" s="52">
        <f t="shared" si="80"/>
        <v>87.577120150580356</v>
      </c>
      <c r="Y271" s="52">
        <f t="shared" si="81"/>
        <v>83.598890866200378</v>
      </c>
      <c r="Z271" s="52">
        <f t="shared" si="82"/>
        <v>34.189709646917734</v>
      </c>
      <c r="AA271" s="52">
        <f t="shared" si="83"/>
        <v>-2.6828603318492412</v>
      </c>
      <c r="AB271" s="52">
        <f t="shared" si="84"/>
        <v>-2.6828603318492412</v>
      </c>
      <c r="AC271" s="52">
        <f t="shared" si="85"/>
        <v>-2.6828603318492412</v>
      </c>
      <c r="AF271">
        <v>1.4</v>
      </c>
      <c r="AG271">
        <v>3.11</v>
      </c>
    </row>
    <row r="272" spans="1:33" ht="15" x14ac:dyDescent="0.25">
      <c r="A272">
        <v>2.27</v>
      </c>
      <c r="B272">
        <v>3.35</v>
      </c>
      <c r="C272">
        <v>3.46</v>
      </c>
      <c r="D272" s="45">
        <f t="shared" si="73"/>
        <v>2.8053438088263105E-2</v>
      </c>
      <c r="E272" s="46">
        <f>IF(OR($A272="",$B272="",$C272=""),"",A272*'MPTO_working_3-way'!$I271)</f>
        <v>2.3336813044603573</v>
      </c>
      <c r="F272" s="47">
        <f>IF(OR($A272="",$B272="",$C272=""),"",B272*'MPTO_working_3-way'!$I271)</f>
        <v>3.4439790175956815</v>
      </c>
      <c r="G272" s="48">
        <f>IF(OR($A272="",$B272="",$C272=""),"",C272*'MPTO_working_3-way'!$I271)</f>
        <v>3.5570648957853903</v>
      </c>
      <c r="H272" s="46">
        <f>IF(OR($A272="",$B272="",$C272=""),"",'MPTO_working_3-way'!E271)</f>
        <v>2.3192305420881585</v>
      </c>
      <c r="I272" s="47">
        <f>IF(OR($A272="",$B272="",$C272=""),"",'MPTO_working_3-way'!F271)</f>
        <v>3.4583370391514023</v>
      </c>
      <c r="J272" s="48">
        <f>IF(OR($A272="",$B272="",$C272=""),"",'MPTO_working_3-way'!G271)</f>
        <v>3.5756913700653712</v>
      </c>
      <c r="K272" s="46">
        <f>IF(OR($A272="",$B272="",$C272=""),"",'OddsRatio_working_3-way'!H271)</f>
        <v>2.3254020037927816</v>
      </c>
      <c r="L272" s="47">
        <f>IF(OR($A272="",$B272="",$C272=""),"",'OddsRatio_working_3-way'!I271)</f>
        <v>3.4525155188291632</v>
      </c>
      <c r="M272" s="48">
        <f>IF(OR($A272="",$B272="",$C272=""),"",'OddsRatio_working_3-way'!J271)</f>
        <v>3.5673141175828675</v>
      </c>
      <c r="N272" s="49">
        <f t="shared" si="74"/>
        <v>42.850752503724628</v>
      </c>
      <c r="O272" s="50">
        <f t="shared" si="75"/>
        <v>29.036181547299968</v>
      </c>
      <c r="P272" s="50">
        <f t="shared" si="76"/>
        <v>28.113065948975404</v>
      </c>
      <c r="Q272" t="s">
        <v>105</v>
      </c>
      <c r="R272" t="s">
        <v>202</v>
      </c>
      <c r="S272" t="s">
        <v>464</v>
      </c>
      <c r="T272" s="52">
        <v>100</v>
      </c>
      <c r="U272" s="52">
        <f t="shared" si="77"/>
        <v>55.947136563876647</v>
      </c>
      <c r="V272" s="52">
        <f t="shared" si="78"/>
        <v>70.149253731343279</v>
      </c>
      <c r="W272" s="52">
        <f t="shared" si="79"/>
        <v>71.098265895953759</v>
      </c>
      <c r="X272" s="52">
        <f t="shared" si="80"/>
        <v>58.752480372702955</v>
      </c>
      <c r="Y272" s="52">
        <f t="shared" si="81"/>
        <v>72.954597540169601</v>
      </c>
      <c r="Z272" s="52">
        <f t="shared" si="82"/>
        <v>73.903609704780067</v>
      </c>
      <c r="AA272" s="52">
        <f t="shared" si="83"/>
        <v>-2.8053438088263078</v>
      </c>
      <c r="AB272" s="52">
        <f t="shared" si="84"/>
        <v>-2.8053438088263221</v>
      </c>
      <c r="AC272" s="52">
        <f t="shared" si="85"/>
        <v>-2.8053438088263078</v>
      </c>
      <c r="AF272">
        <v>2.02</v>
      </c>
      <c r="AG272">
        <v>1.88</v>
      </c>
    </row>
    <row r="273" spans="1:33" ht="15" x14ac:dyDescent="0.25">
      <c r="A273">
        <v>2.52</v>
      </c>
      <c r="B273">
        <v>3.19</v>
      </c>
      <c r="C273">
        <v>3.15</v>
      </c>
      <c r="D273" s="45">
        <f t="shared" si="73"/>
        <v>2.7765338110165683E-2</v>
      </c>
      <c r="E273" s="46">
        <f>IF(OR($A273="",$B273="",$C273=""),"",A273*'MPTO_working_3-way'!$I272)</f>
        <v>2.5899686520376175</v>
      </c>
      <c r="F273" s="47">
        <f>IF(OR($A273="",$B273="",$C273=""),"",B273*'MPTO_working_3-way'!$I272)</f>
        <v>3.2785714285714285</v>
      </c>
      <c r="G273" s="48">
        <f>IF(OR($A273="",$B273="",$C273=""),"",C273*'MPTO_working_3-way'!$I272)</f>
        <v>3.2374608150470219</v>
      </c>
      <c r="H273" s="46">
        <f>IF(OR($A273="",$B273="",$C273=""),"",'MPTO_working_3-way'!E272)</f>
        <v>2.580177172936192</v>
      </c>
      <c r="I273" s="47">
        <f>IF(OR($A273="",$B273="",$C273=""),"",'MPTO_working_3-way'!F272)</f>
        <v>3.2870461236506379</v>
      </c>
      <c r="J273" s="48">
        <f>IF(OR($A273="",$B273="",$C273=""),"",'MPTO_working_3-way'!G272)</f>
        <v>3.2445915402001937</v>
      </c>
      <c r="K273" s="46">
        <f>IF(OR($A273="",$B273="",$C273=""),"",'OddsRatio_working_3-way'!H272)</f>
        <v>2.5846253755614503</v>
      </c>
      <c r="L273" s="47">
        <f>IF(OR($A273="",$B273="",$C273=""),"",'OddsRatio_working_3-way'!I272)</f>
        <v>3.2831115608418258</v>
      </c>
      <c r="M273" s="48">
        <f>IF(OR($A273="",$B273="",$C273=""),"",'OddsRatio_working_3-way'!J272)</f>
        <v>3.2414108930638936</v>
      </c>
      <c r="N273" s="49">
        <f t="shared" si="74"/>
        <v>38.610505930767367</v>
      </c>
      <c r="O273" s="50">
        <f t="shared" si="75"/>
        <v>30.501089324618736</v>
      </c>
      <c r="P273" s="50">
        <f t="shared" si="76"/>
        <v>30.888404744613894</v>
      </c>
      <c r="Q273" t="s">
        <v>453</v>
      </c>
      <c r="R273" t="s">
        <v>200</v>
      </c>
      <c r="S273" t="s">
        <v>464</v>
      </c>
      <c r="T273" s="52">
        <v>100</v>
      </c>
      <c r="U273" s="52">
        <f t="shared" si="77"/>
        <v>60.317460317460316</v>
      </c>
      <c r="V273" s="52">
        <f t="shared" si="78"/>
        <v>68.652037617554868</v>
      </c>
      <c r="W273" s="52">
        <f t="shared" si="79"/>
        <v>68.253968253968253</v>
      </c>
      <c r="X273" s="52">
        <f t="shared" si="80"/>
        <v>63.093994128476893</v>
      </c>
      <c r="Y273" s="52">
        <f t="shared" si="81"/>
        <v>71.428571428571416</v>
      </c>
      <c r="Z273" s="52">
        <f t="shared" si="82"/>
        <v>71.03050206498483</v>
      </c>
      <c r="AA273" s="52">
        <f t="shared" si="83"/>
        <v>-2.7765338110165771</v>
      </c>
      <c r="AB273" s="52">
        <f t="shared" si="84"/>
        <v>-2.7765338110165487</v>
      </c>
      <c r="AC273" s="52">
        <f t="shared" si="85"/>
        <v>-2.7765338110165771</v>
      </c>
      <c r="AF273">
        <v>2</v>
      </c>
      <c r="AG273">
        <v>1.89</v>
      </c>
    </row>
    <row r="274" spans="1:33" ht="15" x14ac:dyDescent="0.25">
      <c r="A274">
        <v>1.57</v>
      </c>
      <c r="B274">
        <v>3.85</v>
      </c>
      <c r="C274">
        <v>7.4</v>
      </c>
      <c r="D274" s="45">
        <f t="shared" si="73"/>
        <v>3.1818070034630441E-2</v>
      </c>
      <c r="E274" s="46">
        <f>IF(OR($A274="",$B274="",$C274=""),"",A274*'MPTO_working_3-way'!$I273)</f>
        <v>1.6199543699543699</v>
      </c>
      <c r="F274" s="47">
        <f>IF(OR($A274="",$B274="",$C274=""),"",B274*'MPTO_working_3-way'!$I273)</f>
        <v>3.9724995696333272</v>
      </c>
      <c r="G274" s="48">
        <f>IF(OR($A274="",$B274="",$C274=""),"",C274*'MPTO_working_3-way'!$I273)</f>
        <v>7.6354537182562661</v>
      </c>
      <c r="H274" s="46">
        <f>IF(OR($A274="",$B274="",$C274=""),"",'MPTO_working_3-way'!E273)</f>
        <v>1.5965854738074501</v>
      </c>
      <c r="I274" s="47">
        <f>IF(OR($A274="",$B274="",$C274=""),"",'MPTO_working_3-way'!F273)</f>
        <v>4.0139003553609243</v>
      </c>
      <c r="J274" s="48">
        <f>IF(OR($A274="",$B274="",$C274=""),"",'MPTO_working_3-way'!G273)</f>
        <v>8.0302508033967062</v>
      </c>
      <c r="K274" s="46">
        <f>IF(OR($A274="",$B274="",$C274=""),"",'OddsRatio_working_3-way'!H273)</f>
        <v>1.6047967328324835</v>
      </c>
      <c r="L274" s="47">
        <f>IF(OR($A274="",$B274="",$C274=""),"",'OddsRatio_working_3-way'!I273)</f>
        <v>4.023983664162416</v>
      </c>
      <c r="M274" s="48">
        <f>IF(OR($A274="",$B274="",$C274=""),"",'OddsRatio_working_3-way'!J273)</f>
        <v>7.7907001581191109</v>
      </c>
      <c r="N274" s="49">
        <f t="shared" si="74"/>
        <v>61.730133795569046</v>
      </c>
      <c r="O274" s="50">
        <f t="shared" si="75"/>
        <v>25.17306754780348</v>
      </c>
      <c r="P274" s="50">
        <f t="shared" si="76"/>
        <v>13.096798656627485</v>
      </c>
      <c r="Q274" t="s">
        <v>50</v>
      </c>
      <c r="R274" t="s">
        <v>461</v>
      </c>
      <c r="S274" t="s">
        <v>464</v>
      </c>
      <c r="T274" s="52">
        <v>100</v>
      </c>
      <c r="U274" s="52">
        <f t="shared" si="77"/>
        <v>36.30573248407643</v>
      </c>
      <c r="V274" s="52">
        <f t="shared" si="78"/>
        <v>74.025974025974023</v>
      </c>
      <c r="W274" s="52">
        <f t="shared" si="79"/>
        <v>86.48648648648647</v>
      </c>
      <c r="X274" s="52">
        <f t="shared" si="80"/>
        <v>39.487539487539479</v>
      </c>
      <c r="Y274" s="52">
        <f t="shared" si="81"/>
        <v>77.207781029437072</v>
      </c>
      <c r="Z274" s="52">
        <f t="shared" si="82"/>
        <v>89.668293489949534</v>
      </c>
      <c r="AA274" s="52">
        <f t="shared" si="83"/>
        <v>-3.1818070034630495</v>
      </c>
      <c r="AB274" s="52">
        <f t="shared" si="84"/>
        <v>-3.1818070034630495</v>
      </c>
      <c r="AC274" s="52">
        <f t="shared" si="85"/>
        <v>-3.1818070034630637</v>
      </c>
      <c r="AF274">
        <v>1.83</v>
      </c>
      <c r="AG274">
        <v>2.0499999999999998</v>
      </c>
    </row>
    <row r="275" spans="1:33" ht="15" x14ac:dyDescent="0.25">
      <c r="A275">
        <v>3.28</v>
      </c>
      <c r="B275">
        <v>3.05</v>
      </c>
      <c r="C275">
        <v>2.5299999999999998</v>
      </c>
      <c r="D275" s="45">
        <f t="shared" si="73"/>
        <v>2.8003818235551758E-2</v>
      </c>
      <c r="E275" s="46">
        <f>IF(OR($A275="",$B275="",$C275=""),"",A275*'MPTO_working_3-way'!$I274)</f>
        <v>3.3718525238126094</v>
      </c>
      <c r="F275" s="47">
        <f>IF(OR($A275="",$B275="",$C275=""),"",B275*'MPTO_working_3-way'!$I274)</f>
        <v>3.1354116456184329</v>
      </c>
      <c r="G275" s="48">
        <f>IF(OR($A275="",$B275="",$C275=""),"",C275*'MPTO_working_3-way'!$I274)</f>
        <v>2.6008496601359457</v>
      </c>
      <c r="H275" s="46">
        <f>IF(OR($A275="",$B275="",$C275=""),"",'MPTO_working_3-way'!E274)</f>
        <v>3.3835973177331211</v>
      </c>
      <c r="I275" s="47">
        <f>IF(OR($A275="",$B275="",$C275=""),"",'MPTO_working_3-way'!F274)</f>
        <v>3.1393798668839787</v>
      </c>
      <c r="J275" s="48">
        <f>IF(OR($A275="",$B275="",$C275=""),"",'MPTO_working_3-way'!G274)</f>
        <v>2.5911950973306008</v>
      </c>
      <c r="K275" s="46">
        <f>IF(OR($A275="",$B275="",$C275=""),"",'OddsRatio_working_3-way'!H274)</f>
        <v>3.37778118532347</v>
      </c>
      <c r="L275" s="47">
        <f>IF(OR($A275="",$B275="",$C275=""),"",'OddsRatio_working_3-way'!I274)</f>
        <v>3.1379172938215403</v>
      </c>
      <c r="M275" s="48">
        <f>IF(OR($A275="",$B275="",$C275=""),"",'OddsRatio_working_3-way'!J274)</f>
        <v>2.5956163217302222</v>
      </c>
      <c r="N275" s="49">
        <f t="shared" si="74"/>
        <v>29.657287587100146</v>
      </c>
      <c r="O275" s="50">
        <f t="shared" si="75"/>
        <v>31.893738782192937</v>
      </c>
      <c r="P275" s="50">
        <f t="shared" si="76"/>
        <v>38.448973630706909</v>
      </c>
      <c r="Q275" t="s">
        <v>192</v>
      </c>
      <c r="R275" t="s">
        <v>392</v>
      </c>
      <c r="S275" t="s">
        <v>464</v>
      </c>
      <c r="T275" s="52">
        <v>100</v>
      </c>
      <c r="U275" s="52">
        <f t="shared" si="77"/>
        <v>69.512195121951223</v>
      </c>
      <c r="V275" s="52">
        <f t="shared" si="78"/>
        <v>67.21311475409837</v>
      </c>
      <c r="W275" s="52">
        <f t="shared" si="79"/>
        <v>60.474308300395251</v>
      </c>
      <c r="X275" s="52">
        <f t="shared" si="80"/>
        <v>72.312576945506393</v>
      </c>
      <c r="Y275" s="52">
        <f t="shared" si="81"/>
        <v>70.013496577653527</v>
      </c>
      <c r="Z275" s="52">
        <f t="shared" si="82"/>
        <v>63.274690123950414</v>
      </c>
      <c r="AA275" s="52">
        <f t="shared" si="83"/>
        <v>-2.8003818235551705</v>
      </c>
      <c r="AB275" s="52">
        <f t="shared" si="84"/>
        <v>-2.8003818235551563</v>
      </c>
      <c r="AC275" s="52">
        <f t="shared" si="85"/>
        <v>-2.8003818235551634</v>
      </c>
      <c r="AF275">
        <v>2.13</v>
      </c>
      <c r="AG275">
        <v>1.77</v>
      </c>
    </row>
    <row r="276" spans="1:33" ht="15" x14ac:dyDescent="0.25">
      <c r="A276">
        <v>1.59</v>
      </c>
      <c r="B276">
        <v>3.75</v>
      </c>
      <c r="C276">
        <v>7.41</v>
      </c>
      <c r="D276" s="45">
        <f t="shared" si="73"/>
        <v>3.0550250808443424E-2</v>
      </c>
      <c r="E276" s="46">
        <f>IF(OR($A276="",$B276="",$C276=""),"",A276*'MPTO_working_3-way'!$I275)</f>
        <v>1.6385748987854252</v>
      </c>
      <c r="F276" s="47">
        <f>IF(OR($A276="",$B276="",$C276=""),"",B276*'MPTO_working_3-way'!$I275)</f>
        <v>3.8645634405316627</v>
      </c>
      <c r="G276" s="48">
        <f>IF(OR($A276="",$B276="",$C276=""),"",C276*'MPTO_working_3-way'!$I275)</f>
        <v>7.6363773584905656</v>
      </c>
      <c r="H276" s="46">
        <f>IF(OR($A276="",$B276="",$C276=""),"",'MPTO_working_3-way'!E275)</f>
        <v>1.6161684055736474</v>
      </c>
      <c r="I276" s="47">
        <f>IF(OR($A276="",$B276="",$C276=""),"",'MPTO_working_3-way'!F275)</f>
        <v>3.8988900875619645</v>
      </c>
      <c r="J276" s="48">
        <f>IF(OR($A276="",$B276="",$C276=""),"",'MPTO_working_3-way'!G275)</f>
        <v>8.0147889144365383</v>
      </c>
      <c r="K276" s="46">
        <f>IF(OR($A276="",$B276="",$C276=""),"",'OddsRatio_working_3-way'!H275)</f>
        <v>1.6241883021911288</v>
      </c>
      <c r="L276" s="47">
        <f>IF(OR($A276="",$B276="",$C276=""),"",'OddsRatio_working_3-way'!I275)</f>
        <v>3.9093522559755991</v>
      </c>
      <c r="M276" s="48">
        <f>IF(OR($A276="",$B276="",$C276=""),"",'OddsRatio_working_3-way'!J275)</f>
        <v>7.7814356221103971</v>
      </c>
      <c r="N276" s="49">
        <f t="shared" si="74"/>
        <v>61.028641457966827</v>
      </c>
      <c r="O276" s="50">
        <f t="shared" si="75"/>
        <v>25.876143978177939</v>
      </c>
      <c r="P276" s="50">
        <f t="shared" si="76"/>
        <v>13.095214563855231</v>
      </c>
      <c r="Q276" t="s">
        <v>140</v>
      </c>
      <c r="R276" t="s">
        <v>201</v>
      </c>
      <c r="S276" t="s">
        <v>464</v>
      </c>
      <c r="T276" s="52">
        <v>100</v>
      </c>
      <c r="U276" s="52">
        <f t="shared" si="77"/>
        <v>37.106918238993707</v>
      </c>
      <c r="V276" s="52">
        <f t="shared" si="78"/>
        <v>73.333333333333329</v>
      </c>
      <c r="W276" s="52">
        <f t="shared" si="79"/>
        <v>86.504723346828612</v>
      </c>
      <c r="X276" s="52">
        <f t="shared" si="80"/>
        <v>40.161943319838059</v>
      </c>
      <c r="Y276" s="52">
        <f t="shared" si="81"/>
        <v>76.388358414177688</v>
      </c>
      <c r="Z276" s="52">
        <f t="shared" si="82"/>
        <v>89.559748427672957</v>
      </c>
      <c r="AA276" s="52">
        <f t="shared" si="83"/>
        <v>-3.0550250808443522</v>
      </c>
      <c r="AB276" s="52">
        <f t="shared" si="84"/>
        <v>-3.0550250808443593</v>
      </c>
      <c r="AC276" s="52">
        <f t="shared" si="85"/>
        <v>-3.0550250808443451</v>
      </c>
      <c r="AF276">
        <v>1.96</v>
      </c>
      <c r="AG276">
        <v>1.93</v>
      </c>
    </row>
    <row r="277" spans="1:33" ht="15" x14ac:dyDescent="0.25">
      <c r="A277">
        <v>3.06</v>
      </c>
      <c r="B277">
        <v>3.45</v>
      </c>
      <c r="C277">
        <v>2.4300000000000002</v>
      </c>
      <c r="D277" s="45">
        <f t="shared" si="73"/>
        <v>2.8175091829539145E-2</v>
      </c>
      <c r="E277" s="46">
        <f>IF(OR($A277="",$B277="",$C277=""),"",A277*'MPTO_working_3-way'!$I276)</f>
        <v>3.1462157809983897</v>
      </c>
      <c r="F277" s="47">
        <f>IF(OR($A277="",$B277="",$C277=""),"",B277*'MPTO_working_3-way'!$I276)</f>
        <v>3.54720406681191</v>
      </c>
      <c r="G277" s="48">
        <f>IF(OR($A277="",$B277="",$C277=""),"",C277*'MPTO_working_3-way'!$I276)</f>
        <v>2.4984654731457803</v>
      </c>
      <c r="H277" s="46">
        <f>IF(OR($A277="",$B277="",$C277=""),"",'MPTO_working_3-way'!E276)</f>
        <v>3.1505421506968929</v>
      </c>
      <c r="I277" s="47">
        <f>IF(OR($A277="",$B277="",$C277=""),"",'MPTO_working_3-way'!F276)</f>
        <v>3.565527938656293</v>
      </c>
      <c r="J277" s="48">
        <f>IF(OR($A277="",$B277="",$C277=""),"",'MPTO_working_3-way'!G276)</f>
        <v>2.4867522225033376</v>
      </c>
      <c r="K277" s="46">
        <f>IF(OR($A277="",$B277="",$C277=""),"",'OddsRatio_working_3-way'!H276)</f>
        <v>3.149349451858531</v>
      </c>
      <c r="L277" s="47">
        <f>IF(OR($A277="",$B277="",$C277=""),"",'OddsRatio_working_3-way'!I276)</f>
        <v>3.5562651247832036</v>
      </c>
      <c r="M277" s="48">
        <f>IF(OR($A277="",$B277="",$C277=""),"",'OddsRatio_working_3-way'!J276)</f>
        <v>2.4920241340571359</v>
      </c>
      <c r="N277" s="49">
        <f t="shared" si="74"/>
        <v>31.78421537516634</v>
      </c>
      <c r="O277" s="50">
        <f t="shared" si="75"/>
        <v>28.191217115364932</v>
      </c>
      <c r="P277" s="50">
        <f t="shared" si="76"/>
        <v>40.024567509468724</v>
      </c>
      <c r="Q277" t="s">
        <v>347</v>
      </c>
      <c r="R277" t="s">
        <v>350</v>
      </c>
      <c r="S277" t="s">
        <v>464</v>
      </c>
      <c r="T277" s="52">
        <v>100</v>
      </c>
      <c r="U277" s="52">
        <f t="shared" si="77"/>
        <v>67.320261437908499</v>
      </c>
      <c r="V277" s="52">
        <f t="shared" si="78"/>
        <v>71.014492753623188</v>
      </c>
      <c r="W277" s="52">
        <f t="shared" si="79"/>
        <v>58.847736625514408</v>
      </c>
      <c r="X277" s="52">
        <f t="shared" si="80"/>
        <v>70.137770620862412</v>
      </c>
      <c r="Y277" s="52">
        <f t="shared" si="81"/>
        <v>73.8320019365771</v>
      </c>
      <c r="Z277" s="52">
        <f t="shared" si="82"/>
        <v>61.665245808468313</v>
      </c>
      <c r="AA277" s="52">
        <f t="shared" si="83"/>
        <v>-2.8175091829539127</v>
      </c>
      <c r="AB277" s="52">
        <f t="shared" si="84"/>
        <v>-2.8175091829539127</v>
      </c>
      <c r="AC277" s="52">
        <f t="shared" si="85"/>
        <v>-2.8175091829539056</v>
      </c>
      <c r="AF277">
        <v>2.0499999999999998</v>
      </c>
      <c r="AG277">
        <v>1.85</v>
      </c>
    </row>
    <row r="278" spans="1:33" ht="15" x14ac:dyDescent="0.25">
      <c r="A278">
        <v>1.64</v>
      </c>
      <c r="B278">
        <v>4.34</v>
      </c>
      <c r="C278">
        <v>5.21</v>
      </c>
      <c r="D278" s="45">
        <f t="shared" si="73"/>
        <v>3.2109423759264955E-2</v>
      </c>
      <c r="E278" s="46">
        <f>IF(OR($A278="",$B278="",$C278=""),"",A278*'MPTO_working_3-way'!$I277)</f>
        <v>1.6926594549651943</v>
      </c>
      <c r="F278" s="47">
        <f>IF(OR($A278="",$B278="",$C278=""),"",B278*'MPTO_working_3-way'!$I277)</f>
        <v>4.4793548991152097</v>
      </c>
      <c r="G278" s="48">
        <f>IF(OR($A278="",$B278="",$C278=""),"",C278*'MPTO_working_3-way'!$I277)</f>
        <v>5.3772900977857701</v>
      </c>
      <c r="H278" s="46">
        <f>IF(OR($A278="",$B278="",$C278=""),"",'MPTO_working_3-way'!E277)</f>
        <v>1.6693015024301847</v>
      </c>
      <c r="I278" s="47">
        <f>IF(OR($A278="",$B278="",$C278=""),"",'MPTO_working_3-way'!F277)</f>
        <v>4.5514209350796246</v>
      </c>
      <c r="J278" s="48">
        <f>IF(OR($A278="",$B278="",$C278=""),"",'MPTO_working_3-way'!G277)</f>
        <v>5.5176846692923194</v>
      </c>
      <c r="K278" s="46">
        <f>IF(OR($A278="",$B278="",$C278=""),"",'OddsRatio_working_3-way'!H277)</f>
        <v>1.6773311003287672</v>
      </c>
      <c r="L278" s="47">
        <f>IF(OR($A278="",$B278="",$C278=""),"",'OddsRatio_working_3-way'!I277)</f>
        <v>4.5348216798407535</v>
      </c>
      <c r="M278" s="48">
        <f>IF(OR($A278="",$B278="",$C278=""),"",'OddsRatio_working_3-way'!J277)</f>
        <v>5.4555686443501719</v>
      </c>
      <c r="N278" s="49">
        <f t="shared" si="74"/>
        <v>59.078629021722662</v>
      </c>
      <c r="O278" s="50">
        <f t="shared" si="75"/>
        <v>22.324643224798425</v>
      </c>
      <c r="P278" s="50">
        <f t="shared" si="76"/>
        <v>18.59672775347892</v>
      </c>
      <c r="Q278" t="s">
        <v>330</v>
      </c>
      <c r="R278" t="s">
        <v>342</v>
      </c>
      <c r="S278" t="s">
        <v>464</v>
      </c>
      <c r="T278" s="52">
        <v>100</v>
      </c>
      <c r="U278" s="52">
        <f t="shared" si="77"/>
        <v>39.024390243902438</v>
      </c>
      <c r="V278" s="52">
        <f t="shared" si="78"/>
        <v>76.958525345622121</v>
      </c>
      <c r="W278" s="52">
        <f t="shared" si="79"/>
        <v>80.806142034548941</v>
      </c>
      <c r="X278" s="52">
        <f t="shared" si="80"/>
        <v>42.235332619828938</v>
      </c>
      <c r="Y278" s="52">
        <f t="shared" si="81"/>
        <v>80.169467721548614</v>
      </c>
      <c r="Z278" s="52">
        <f t="shared" si="82"/>
        <v>84.017084410475434</v>
      </c>
      <c r="AA278" s="52">
        <f t="shared" si="83"/>
        <v>-3.2109423759264999</v>
      </c>
      <c r="AB278" s="52">
        <f t="shared" si="84"/>
        <v>-3.2109423759264928</v>
      </c>
      <c r="AC278" s="52">
        <f t="shared" si="85"/>
        <v>-3.2109423759264928</v>
      </c>
      <c r="AF278">
        <v>1.6</v>
      </c>
      <c r="AG278">
        <v>2.44</v>
      </c>
    </row>
    <row r="279" spans="1:33" ht="15" x14ac:dyDescent="0.25">
      <c r="A279">
        <v>3.6</v>
      </c>
      <c r="B279">
        <v>3.85</v>
      </c>
      <c r="C279">
        <v>2.04</v>
      </c>
      <c r="D279" s="45">
        <f t="shared" si="73"/>
        <v>2.771411594941009E-2</v>
      </c>
      <c r="E279" s="46">
        <f>IF(OR($A279="",$B279="",$C279=""),"",A279*'MPTO_working_3-way'!$I278)</f>
        <v>3.6997708174178765</v>
      </c>
      <c r="F279" s="47">
        <f>IF(OR($A279="",$B279="",$C279=""),"",B279*'MPTO_working_3-way'!$I278)</f>
        <v>3.9566993464052289</v>
      </c>
      <c r="G279" s="48">
        <f>IF(OR($A279="",$B279="",$C279=""),"",C279*'MPTO_working_3-way'!$I278)</f>
        <v>2.0965367965367965</v>
      </c>
      <c r="H279" s="46">
        <f>IF(OR($A279="",$B279="",$C279=""),"",'MPTO_working_3-way'!E278)</f>
        <v>3.7238436413444322</v>
      </c>
      <c r="I279" s="47">
        <f>IF(OR($A279="",$B279="",$C279=""),"",'MPTO_working_3-way'!F278)</f>
        <v>3.9919805726548825</v>
      </c>
      <c r="J279" s="48">
        <f>IF(OR($A279="",$B279="",$C279=""),"",'MPTO_working_3-way'!G278)</f>
        <v>2.079183457363885</v>
      </c>
      <c r="K279" s="46">
        <f>IF(OR($A279="",$B279="",$C279=""),"",'OddsRatio_working_3-way'!H278)</f>
        <v>3.715302926002225</v>
      </c>
      <c r="L279" s="47">
        <f>IF(OR($A279="",$B279="",$C279=""),"",'OddsRatio_working_3-way'!I278)</f>
        <v>3.976389745810132</v>
      </c>
      <c r="M279" s="48">
        <f>IF(OR($A279="",$B279="",$C279=""),"",'OddsRatio_working_3-way'!J278)</f>
        <v>2.0861211704008902</v>
      </c>
      <c r="N279" s="49">
        <f t="shared" si="74"/>
        <v>27.028701218253147</v>
      </c>
      <c r="O279" s="50">
        <f t="shared" si="75"/>
        <v>25.273590749535412</v>
      </c>
      <c r="P279" s="50">
        <f t="shared" si="76"/>
        <v>47.697708032211438</v>
      </c>
      <c r="Q279" t="s">
        <v>331</v>
      </c>
      <c r="R279" t="s">
        <v>359</v>
      </c>
      <c r="S279" t="s">
        <v>464</v>
      </c>
      <c r="T279" s="52">
        <v>100</v>
      </c>
      <c r="U279" s="52">
        <f t="shared" si="77"/>
        <v>72.222222222222229</v>
      </c>
      <c r="V279" s="52">
        <f t="shared" si="78"/>
        <v>74.025974025974023</v>
      </c>
      <c r="W279" s="52">
        <f t="shared" si="79"/>
        <v>50.980392156862742</v>
      </c>
      <c r="X279" s="52">
        <f t="shared" si="80"/>
        <v>74.993633817163214</v>
      </c>
      <c r="Y279" s="52">
        <f t="shared" si="81"/>
        <v>76.797385620915023</v>
      </c>
      <c r="Z279" s="52">
        <f t="shared" si="82"/>
        <v>53.751803751803749</v>
      </c>
      <c r="AA279" s="52">
        <f t="shared" si="83"/>
        <v>-2.7714115949409859</v>
      </c>
      <c r="AB279" s="52">
        <f t="shared" si="84"/>
        <v>-2.7714115949410001</v>
      </c>
      <c r="AC279" s="52">
        <f t="shared" si="85"/>
        <v>-2.7714115949410072</v>
      </c>
      <c r="AF279">
        <v>1.63</v>
      </c>
      <c r="AG279">
        <v>2.37</v>
      </c>
    </row>
    <row r="280" spans="1:33" ht="15" x14ac:dyDescent="0.25">
      <c r="A280">
        <v>2.35</v>
      </c>
      <c r="B280">
        <v>3.43</v>
      </c>
      <c r="C280">
        <v>3.11</v>
      </c>
      <c r="D280" s="45">
        <f t="shared" si="73"/>
        <v>3.8620512758118952E-2</v>
      </c>
      <c r="E280" s="46">
        <f>IF(OR($A280="",$B280="",$C280=""),"",A280*'MPTO_working_3-way'!$I279)</f>
        <v>2.4407582049815795</v>
      </c>
      <c r="F280" s="47">
        <f>IF(OR($A280="",$B280="",$C280=""),"",B280*'MPTO_working_3-way'!$I279)</f>
        <v>3.5624683587603481</v>
      </c>
      <c r="G280" s="48">
        <f>IF(OR($A280="",$B280="",$C280=""),"",C280*'MPTO_working_3-way'!$I279)</f>
        <v>3.2301097946777499</v>
      </c>
      <c r="H280" s="46">
        <f>IF(OR($A280="",$B280="",$C280=""),"",'MPTO_working_3-way'!E279)</f>
        <v>2.423311809995278</v>
      </c>
      <c r="I280" s="47">
        <f>IF(OR($A280="",$B280="",$C280=""),"",'MPTO_working_3-way'!F279)</f>
        <v>3.5884521209856883</v>
      </c>
      <c r="J280" s="48">
        <f>IF(OR($A280="",$B280="",$C280=""),"",'MPTO_working_3-way'!G279)</f>
        <v>3.2397068411696637</v>
      </c>
      <c r="K280" s="46">
        <f>IF(OR($A280="",$B280="",$C280=""),"",'OddsRatio_working_3-way'!H279)</f>
        <v>2.4309504584061208</v>
      </c>
      <c r="L280" s="47">
        <f>IF(OR($A280="",$B280="",$C280=""),"",'OddsRatio_working_3-way'!I279)</f>
        <v>3.5757108251310186</v>
      </c>
      <c r="M280" s="48">
        <f>IF(OR($A280="",$B280="",$C280=""),"",'OddsRatio_working_3-way'!J279)</f>
        <v>3.2365225683236409</v>
      </c>
      <c r="N280" s="49">
        <f t="shared" si="74"/>
        <v>40.970875277977278</v>
      </c>
      <c r="O280" s="50">
        <f t="shared" si="75"/>
        <v>28.070424753133121</v>
      </c>
      <c r="P280" s="50">
        <f t="shared" si="76"/>
        <v>30.958699968889587</v>
      </c>
      <c r="Q280" t="s">
        <v>397</v>
      </c>
      <c r="R280" t="s">
        <v>402</v>
      </c>
      <c r="S280" t="s">
        <v>464</v>
      </c>
      <c r="T280" s="52">
        <v>100</v>
      </c>
      <c r="U280" s="52">
        <f t="shared" si="77"/>
        <v>57.446808510638299</v>
      </c>
      <c r="V280" s="52">
        <f t="shared" si="78"/>
        <v>70.845481049562679</v>
      </c>
      <c r="W280" s="52">
        <f t="shared" si="79"/>
        <v>67.845659163987136</v>
      </c>
      <c r="X280" s="52">
        <f t="shared" si="80"/>
        <v>61.308859786450178</v>
      </c>
      <c r="Y280" s="52">
        <f t="shared" si="81"/>
        <v>74.707532325374572</v>
      </c>
      <c r="Z280" s="52">
        <f t="shared" si="82"/>
        <v>71.707710439799015</v>
      </c>
      <c r="AA280" s="52">
        <f t="shared" si="83"/>
        <v>-3.8620512758118792</v>
      </c>
      <c r="AB280" s="52">
        <f t="shared" si="84"/>
        <v>-3.8620512758118934</v>
      </c>
      <c r="AC280" s="52">
        <f t="shared" si="85"/>
        <v>-3.8620512758118792</v>
      </c>
      <c r="AF280">
        <v>2.04</v>
      </c>
      <c r="AG280">
        <v>1.83</v>
      </c>
    </row>
    <row r="281" spans="1:33" ht="15" x14ac:dyDescent="0.25">
      <c r="A281">
        <v>2.96</v>
      </c>
      <c r="B281">
        <v>3.58</v>
      </c>
      <c r="C281">
        <v>2.37</v>
      </c>
      <c r="D281" s="45">
        <f t="shared" si="73"/>
        <v>3.910837504642739E-2</v>
      </c>
      <c r="E281" s="46">
        <f>IF(OR($A281="",$B281="",$C281=""),"",A281*'MPTO_working_3-way'!$I280)</f>
        <v>3.0757607901374251</v>
      </c>
      <c r="F281" s="47">
        <f>IF(OR($A281="",$B281="",$C281=""),"",B281*'MPTO_working_3-way'!$I280)</f>
        <v>3.72000798266621</v>
      </c>
      <c r="G281" s="48">
        <f>IF(OR($A281="",$B281="",$C281=""),"",C281*'MPTO_working_3-way'!$I280)</f>
        <v>2.4626868488600331</v>
      </c>
      <c r="H281" s="46">
        <f>IF(OR($A281="",$B281="",$C281=""),"",'MPTO_working_3-way'!E280)</f>
        <v>3.0788014980293896</v>
      </c>
      <c r="I281" s="47">
        <f>IF(OR($A281="",$B281="",$C281=""),"",'MPTO_working_3-way'!F280)</f>
        <v>3.7552552366954854</v>
      </c>
      <c r="J281" s="48">
        <f>IF(OR($A281="",$B281="",$C281=""),"",'MPTO_working_3-way'!G280)</f>
        <v>2.445556990382046</v>
      </c>
      <c r="K281" s="46">
        <f>IF(OR($A281="",$B281="",$C281=""),"",'OddsRatio_working_3-way'!H280)</f>
        <v>3.0791110703240698</v>
      </c>
      <c r="L281" s="47">
        <f>IF(OR($A281="",$B281="",$C281=""),"",'OddsRatio_working_3-way'!I280)</f>
        <v>3.736789061957194</v>
      </c>
      <c r="M281" s="48">
        <f>IF(OR($A281="",$B281="",$C281=""),"",'OddsRatio_working_3-way'!J280)</f>
        <v>2.453256207318355</v>
      </c>
      <c r="N281" s="49">
        <f t="shared" si="74"/>
        <v>32.512281293348558</v>
      </c>
      <c r="O281" s="50">
        <f t="shared" si="75"/>
        <v>26.881662745338474</v>
      </c>
      <c r="P281" s="50">
        <f t="shared" si="76"/>
        <v>40.606055961312968</v>
      </c>
      <c r="Q281" t="s">
        <v>404</v>
      </c>
      <c r="R281" t="s">
        <v>401</v>
      </c>
      <c r="S281" t="s">
        <v>464</v>
      </c>
      <c r="T281" s="52">
        <v>100</v>
      </c>
      <c r="U281" s="52">
        <f t="shared" si="77"/>
        <v>66.21621621621621</v>
      </c>
      <c r="V281" s="52">
        <f t="shared" si="78"/>
        <v>72.067039106145245</v>
      </c>
      <c r="W281" s="52">
        <f t="shared" si="79"/>
        <v>57.805907172995774</v>
      </c>
      <c r="X281" s="52">
        <f t="shared" si="80"/>
        <v>70.127053720858967</v>
      </c>
      <c r="Y281" s="52">
        <f t="shared" si="81"/>
        <v>75.977876610788002</v>
      </c>
      <c r="Z281" s="52">
        <f t="shared" si="82"/>
        <v>61.716744677638523</v>
      </c>
      <c r="AA281" s="52">
        <f t="shared" si="83"/>
        <v>-3.9108375046427568</v>
      </c>
      <c r="AB281" s="52">
        <f t="shared" si="84"/>
        <v>-3.9108375046427568</v>
      </c>
      <c r="AC281" s="52">
        <f t="shared" si="85"/>
        <v>-3.9108375046427497</v>
      </c>
      <c r="AF281">
        <v>1.94</v>
      </c>
      <c r="AG281">
        <v>1.91</v>
      </c>
    </row>
    <row r="282" spans="1:33" ht="15" x14ac:dyDescent="0.25">
      <c r="A282">
        <v>2.54</v>
      </c>
      <c r="B282">
        <v>3.51</v>
      </c>
      <c r="C282">
        <v>2.78</v>
      </c>
      <c r="D282" s="45">
        <f t="shared" si="73"/>
        <v>3.8313302517686942E-2</v>
      </c>
      <c r="E282" s="46">
        <f>IF(OR($A282="",$B282="",$C282=""),"",A282*'MPTO_working_3-way'!$I281)</f>
        <v>2.637315788394925</v>
      </c>
      <c r="F282" s="47">
        <f>IF(OR($A282="",$B282="",$C282=""),"",B282*'MPTO_working_3-way'!$I281)</f>
        <v>3.644479691837081</v>
      </c>
      <c r="G282" s="48">
        <f>IF(OR($A282="",$B282="",$C282=""),"",C282*'MPTO_working_3-way'!$I281)</f>
        <v>2.8865109809991694</v>
      </c>
      <c r="H282" s="46">
        <f>IF(OR($A282="",$B282="",$C282=""),"",'MPTO_working_3-way'!E281)</f>
        <v>2.6251563878477939</v>
      </c>
      <c r="I282" s="47">
        <f>IF(OR($A282="",$B282="",$C282=""),"",'MPTO_working_3-way'!F281)</f>
        <v>3.6747253090489411</v>
      </c>
      <c r="J282" s="48">
        <f>IF(OR($A282="",$B282="",$C282=""),"",'MPTO_working_3-way'!G281)</f>
        <v>2.882333385484884</v>
      </c>
      <c r="K282" s="46">
        <f>IF(OR($A282="",$B282="",$C282=""),"",'OddsRatio_working_3-way'!H281)</f>
        <v>2.6310786922218248</v>
      </c>
      <c r="L282" s="47">
        <f>IF(OR($A282="",$B282="",$C282=""),"",'OddsRatio_working_3-way'!I281)</f>
        <v>3.6584464399199863</v>
      </c>
      <c r="M282" s="48">
        <f>IF(OR($A282="",$B282="",$C282=""),"",'OddsRatio_working_3-way'!J281)</f>
        <v>2.8852727741265238</v>
      </c>
      <c r="N282" s="49">
        <f t="shared" si="74"/>
        <v>37.917340213877146</v>
      </c>
      <c r="O282" s="50">
        <f t="shared" si="75"/>
        <v>27.438759015170362</v>
      </c>
      <c r="P282" s="50">
        <f t="shared" si="76"/>
        <v>34.643900770952506</v>
      </c>
      <c r="Q282" t="s">
        <v>403</v>
      </c>
      <c r="R282" t="s">
        <v>406</v>
      </c>
      <c r="S282" t="s">
        <v>464</v>
      </c>
      <c r="T282" s="52">
        <v>100</v>
      </c>
      <c r="U282" s="52">
        <f t="shared" si="77"/>
        <v>60.629921259842511</v>
      </c>
      <c r="V282" s="52">
        <f t="shared" si="78"/>
        <v>71.509971509971507</v>
      </c>
      <c r="W282" s="52">
        <f t="shared" si="79"/>
        <v>64.02877697841727</v>
      </c>
      <c r="X282" s="52">
        <f t="shared" si="80"/>
        <v>64.461251511611223</v>
      </c>
      <c r="Y282" s="52">
        <f t="shared" si="81"/>
        <v>75.341301761740212</v>
      </c>
      <c r="Z282" s="52">
        <f t="shared" si="82"/>
        <v>67.86010723018596</v>
      </c>
      <c r="AA282" s="52">
        <f t="shared" si="83"/>
        <v>-3.831330251768712</v>
      </c>
      <c r="AB282" s="52">
        <f t="shared" si="84"/>
        <v>-3.8313302517687049</v>
      </c>
      <c r="AC282" s="52">
        <f t="shared" si="85"/>
        <v>-3.8313302517686907</v>
      </c>
      <c r="AF282">
        <v>1.78</v>
      </c>
      <c r="AG282">
        <v>2.06</v>
      </c>
    </row>
    <row r="283" spans="1:33" ht="15" x14ac:dyDescent="0.25">
      <c r="A283">
        <v>2.2999999999999998</v>
      </c>
      <c r="B283">
        <v>3.46</v>
      </c>
      <c r="C283">
        <v>3.17</v>
      </c>
      <c r="D283" s="45">
        <f t="shared" si="73"/>
        <v>3.9257362985326116E-2</v>
      </c>
      <c r="E283" s="46">
        <f>IF(OR($A283="",$B283="",$C283=""),"",A283*'MPTO_working_3-way'!$I282)</f>
        <v>2.3902919348662497</v>
      </c>
      <c r="F283" s="47">
        <f>IF(OR($A283="",$B283="",$C283=""),"",B283*'MPTO_working_3-way'!$I282)</f>
        <v>3.5958304759292283</v>
      </c>
      <c r="G283" s="48">
        <f>IF(OR($A283="",$B283="",$C283=""),"",C283*'MPTO_working_3-way'!$I282)</f>
        <v>3.2944458406634838</v>
      </c>
      <c r="H283" s="46">
        <f>IF(OR($A283="",$B283="",$C283=""),"",'MPTO_working_3-way'!E282)</f>
        <v>2.3713719196371779</v>
      </c>
      <c r="I283" s="47">
        <f>IF(OR($A283="",$B283="",$C283=""),"",'MPTO_working_3-way'!F282)</f>
        <v>3.6240871613099102</v>
      </c>
      <c r="J283" s="48">
        <f>IF(OR($A283="",$B283="",$C283=""),"",'MPTO_working_3-way'!G282)</f>
        <v>3.307188622798976</v>
      </c>
      <c r="K283" s="46">
        <f>IF(OR($A283="",$B283="",$C283=""),"",'OddsRatio_working_3-way'!H282)</f>
        <v>2.3795278959521671</v>
      </c>
      <c r="L283" s="47">
        <f>IF(OR($A283="",$B283="",$C283=""),"",'OddsRatio_working_3-way'!I282)</f>
        <v>3.6104912492633305</v>
      </c>
      <c r="M283" s="48">
        <f>IF(OR($A283="",$B283="",$C283=""),"",'OddsRatio_working_3-way'!J282)</f>
        <v>3.3027504109355403</v>
      </c>
      <c r="N283" s="49">
        <f t="shared" si="74"/>
        <v>41.835893993256335</v>
      </c>
      <c r="O283" s="50">
        <f t="shared" si="75"/>
        <v>27.809987336557672</v>
      </c>
      <c r="P283" s="50">
        <f t="shared" si="76"/>
        <v>30.354118670185983</v>
      </c>
      <c r="Q283" t="s">
        <v>405</v>
      </c>
      <c r="R283" t="s">
        <v>399</v>
      </c>
      <c r="S283" t="s">
        <v>464</v>
      </c>
      <c r="T283" s="52">
        <v>100</v>
      </c>
      <c r="U283" s="52">
        <f t="shared" si="77"/>
        <v>56.521739130434774</v>
      </c>
      <c r="V283" s="52">
        <f t="shared" si="78"/>
        <v>71.098265895953759</v>
      </c>
      <c r="W283" s="52">
        <f t="shared" si="79"/>
        <v>68.454258675078862</v>
      </c>
      <c r="X283" s="52">
        <f t="shared" si="80"/>
        <v>60.44747542896738</v>
      </c>
      <c r="Y283" s="52">
        <f t="shared" si="81"/>
        <v>75.024002194486343</v>
      </c>
      <c r="Z283" s="52">
        <f t="shared" si="82"/>
        <v>72.379994973611474</v>
      </c>
      <c r="AA283" s="52">
        <f t="shared" si="83"/>
        <v>-3.9257362985326054</v>
      </c>
      <c r="AB283" s="52">
        <f t="shared" si="84"/>
        <v>-3.9257362985325841</v>
      </c>
      <c r="AC283" s="52">
        <f t="shared" si="85"/>
        <v>-3.9257362985326125</v>
      </c>
      <c r="AF283">
        <v>1.9</v>
      </c>
      <c r="AG283">
        <v>1.95</v>
      </c>
    </row>
    <row r="284" spans="1:33" ht="15" x14ac:dyDescent="0.25">
      <c r="A284">
        <v>2.39</v>
      </c>
      <c r="B284">
        <v>4.0199999999999996</v>
      </c>
      <c r="C284">
        <v>2.61</v>
      </c>
      <c r="D284" s="45">
        <f t="shared" si="73"/>
        <v>5.0308023198584184E-2</v>
      </c>
      <c r="E284" s="46">
        <f>IF(OR($A284="",$B284="",$C284=""),"",A284*'MPTO_working_3-way'!$I283)</f>
        <v>2.5102361754446165</v>
      </c>
      <c r="F284" s="47">
        <f>IF(OR($A284="",$B284="",$C284=""),"",B284*'MPTO_working_3-way'!$I283)</f>
        <v>4.2222382532583076</v>
      </c>
      <c r="G284" s="48">
        <f>IF(OR($A284="",$B284="",$C284=""),"",C284*'MPTO_working_3-way'!$I283)</f>
        <v>2.7413039405483044</v>
      </c>
      <c r="H284" s="46">
        <f>IF(OR($A284="",$B284="",$C284=""),"",'MPTO_working_3-way'!E283)</f>
        <v>2.4897875092611113</v>
      </c>
      <c r="I284" s="47">
        <f>IF(OR($A284="",$B284="",$C284=""),"",'MPTO_working_3-way'!F283)</f>
        <v>4.3105886389522716</v>
      </c>
      <c r="J284" s="48">
        <f>IF(OR($A284="",$B284="",$C284=""),"",'MPTO_working_3-way'!G283)</f>
        <v>2.7294630862694382</v>
      </c>
      <c r="K284" s="46">
        <f>IF(OR($A284="",$B284="",$C284=""),"",'OddsRatio_working_3-way'!H283)</f>
        <v>2.5002443023818754</v>
      </c>
      <c r="L284" s="47">
        <f>IF(OR($A284="",$B284="",$C284=""),"",'OddsRatio_working_3-way'!I283)</f>
        <v>4.2595235922253689</v>
      </c>
      <c r="M284" s="48">
        <f>IF(OR($A284="",$B284="",$C284=""),"",'OddsRatio_working_3-way'!J283)</f>
        <v>2.7376930408883595</v>
      </c>
      <c r="N284" s="49">
        <f t="shared" si="74"/>
        <v>39.836889045823689</v>
      </c>
      <c r="O284" s="50">
        <f t="shared" si="75"/>
        <v>23.684120601870312</v>
      </c>
      <c r="P284" s="50">
        <f t="shared" si="76"/>
        <v>36.478990352305999</v>
      </c>
      <c r="Q284" t="s">
        <v>408</v>
      </c>
      <c r="R284" t="s">
        <v>410</v>
      </c>
      <c r="S284" t="s">
        <v>464</v>
      </c>
      <c r="T284" s="52">
        <v>100</v>
      </c>
      <c r="U284" s="52">
        <f t="shared" si="77"/>
        <v>58.15899581589958</v>
      </c>
      <c r="V284" s="52">
        <f t="shared" si="78"/>
        <v>75.124378109452735</v>
      </c>
      <c r="W284" s="52">
        <f t="shared" si="79"/>
        <v>61.685823754789276</v>
      </c>
      <c r="X284" s="52">
        <f t="shared" si="80"/>
        <v>63.189798135758004</v>
      </c>
      <c r="Y284" s="52">
        <f t="shared" si="81"/>
        <v>80.155180429311145</v>
      </c>
      <c r="Z284" s="52">
        <f t="shared" si="82"/>
        <v>66.716626074647678</v>
      </c>
      <c r="AA284" s="52">
        <f t="shared" si="83"/>
        <v>-5.0308023198584237</v>
      </c>
      <c r="AB284" s="52">
        <f t="shared" si="84"/>
        <v>-5.0308023198584095</v>
      </c>
      <c r="AC284" s="52">
        <f t="shared" si="85"/>
        <v>-5.0308023198584024</v>
      </c>
      <c r="AF284">
        <v>1.58</v>
      </c>
      <c r="AG284">
        <v>2.37</v>
      </c>
    </row>
    <row r="285" spans="1:33" ht="15" x14ac:dyDescent="0.25">
      <c r="A285">
        <v>2.12</v>
      </c>
      <c r="B285">
        <v>3.85</v>
      </c>
      <c r="C285">
        <v>3.13</v>
      </c>
      <c r="D285" s="45">
        <f t="shared" si="73"/>
        <v>5.0927190839180625E-2</v>
      </c>
      <c r="E285" s="46">
        <f>IF(OR($A285="",$B285="",$C285=""),"",A285*'MPTO_working_3-way'!$I284)</f>
        <v>2.2279656445790632</v>
      </c>
      <c r="F285" s="47">
        <f>IF(OR($A285="",$B285="",$C285=""),"",B285*'MPTO_working_3-way'!$I284)</f>
        <v>4.0460696847308455</v>
      </c>
      <c r="G285" s="48">
        <f>IF(OR($A285="",$B285="",$C285=""),"",C285*'MPTO_working_3-way'!$I284)</f>
        <v>3.2894021073266351</v>
      </c>
      <c r="H285" s="46">
        <f>IF(OR($A285="",$B285="",$C285=""),"",'MPTO_working_3-way'!E284)</f>
        <v>2.1991439998209494</v>
      </c>
      <c r="I285" s="47">
        <f>IF(OR($A285="",$B285="",$C285=""),"",'MPTO_working_3-way'!F284)</f>
        <v>4.1192179196119909</v>
      </c>
      <c r="J285" s="48">
        <f>IF(OR($A285="",$B285="",$C285=""),"",'MPTO_working_3-way'!G284)</f>
        <v>3.305642105916939</v>
      </c>
      <c r="K285" s="46">
        <f>IF(OR($A285="",$B285="",$C285=""),"",'OddsRatio_working_3-way'!H284)</f>
        <v>2.2110707069893318</v>
      </c>
      <c r="L285" s="47">
        <f>IF(OR($A285="",$B285="",$C285=""),"",'OddsRatio_working_3-way'!I284)</f>
        <v>4.0817424240353537</v>
      </c>
      <c r="M285" s="48">
        <f>IF(OR($A285="",$B285="",$C285=""),"",'OddsRatio_working_3-way'!J284)</f>
        <v>3.3031969695422112</v>
      </c>
      <c r="N285" s="49">
        <f t="shared" si="74"/>
        <v>44.883995515511337</v>
      </c>
      <c r="O285" s="50">
        <f t="shared" si="75"/>
        <v>24.715342985164686</v>
      </c>
      <c r="P285" s="50">
        <f t="shared" si="76"/>
        <v>30.400661499323977</v>
      </c>
      <c r="Q285" t="s">
        <v>411</v>
      </c>
      <c r="R285" t="s">
        <v>416</v>
      </c>
      <c r="S285" t="s">
        <v>464</v>
      </c>
      <c r="T285" s="52">
        <v>100</v>
      </c>
      <c r="U285" s="52">
        <f t="shared" si="77"/>
        <v>52.830188679245275</v>
      </c>
      <c r="V285" s="52">
        <f t="shared" si="78"/>
        <v>74.025974025974023</v>
      </c>
      <c r="W285" s="52">
        <f t="shared" si="79"/>
        <v>68.051118210862612</v>
      </c>
      <c r="X285" s="52">
        <f t="shared" si="80"/>
        <v>57.922907763163359</v>
      </c>
      <c r="Y285" s="52">
        <f t="shared" si="81"/>
        <v>79.118693109892092</v>
      </c>
      <c r="Z285" s="52">
        <f t="shared" si="82"/>
        <v>73.143837294780695</v>
      </c>
      <c r="AA285" s="52">
        <f t="shared" si="83"/>
        <v>-5.0927190839180838</v>
      </c>
      <c r="AB285" s="52">
        <f t="shared" si="84"/>
        <v>-5.0927190839180696</v>
      </c>
      <c r="AC285" s="52">
        <f t="shared" si="85"/>
        <v>-5.0927190839180838</v>
      </c>
      <c r="AF285">
        <v>1.67</v>
      </c>
      <c r="AG285">
        <v>2.2000000000000002</v>
      </c>
    </row>
    <row r="286" spans="1:33" ht="15" x14ac:dyDescent="0.25">
      <c r="A286">
        <v>4.05</v>
      </c>
      <c r="B286">
        <v>3.79</v>
      </c>
      <c r="C286">
        <v>1.85</v>
      </c>
      <c r="D286" s="45">
        <f t="shared" si="73"/>
        <v>5.1306363531517407E-2</v>
      </c>
      <c r="E286" s="46">
        <f>IF(OR($A286="",$B286="",$C286=""),"",A286*'MPTO_working_3-way'!$I285)</f>
        <v>4.2577907723026449</v>
      </c>
      <c r="F286" s="47">
        <f>IF(OR($A286="",$B286="",$C286=""),"",B286*'MPTO_working_3-way'!$I285)</f>
        <v>3.984451117784451</v>
      </c>
      <c r="G286" s="48">
        <f>IF(OR($A286="",$B286="",$C286=""),"",C286*'MPTO_working_3-way'!$I285)</f>
        <v>1.9449167725333072</v>
      </c>
      <c r="H286" s="46">
        <f>IF(OR($A286="",$B286="",$C286=""),"",'MPTO_working_3-way'!E285)</f>
        <v>4.3513931117617979</v>
      </c>
      <c r="I286" s="47">
        <f>IF(OR($A286="",$B286="",$C286=""),"",'MPTO_working_3-way'!F285)</f>
        <v>4.0526829071041117</v>
      </c>
      <c r="J286" s="48">
        <f>IF(OR($A286="",$B286="",$C286=""),"",'MPTO_working_3-way'!G285)</f>
        <v>1.9104444056977132</v>
      </c>
      <c r="K286" s="46">
        <f>IF(OR($A286="",$B286="",$C286=""),"",'OddsRatio_working_3-way'!H285)</f>
        <v>4.312468372921753</v>
      </c>
      <c r="L286" s="47">
        <f>IF(OR($A286="",$B286="",$C286=""),"",'OddsRatio_working_3-way'!I285)</f>
        <v>4.0300940198202264</v>
      </c>
      <c r="M286" s="48">
        <f>IF(OR($A286="",$B286="",$C286=""),"",'OddsRatio_working_3-way'!J285)</f>
        <v>1.9231469236011443</v>
      </c>
      <c r="N286" s="49">
        <f t="shared" si="74"/>
        <v>23.486358383439132</v>
      </c>
      <c r="O286" s="50">
        <f t="shared" si="75"/>
        <v>25.097559750113053</v>
      </c>
      <c r="P286" s="50">
        <f t="shared" si="76"/>
        <v>51.416081866447826</v>
      </c>
      <c r="Q286" t="s">
        <v>412</v>
      </c>
      <c r="R286" t="s">
        <v>414</v>
      </c>
      <c r="S286" t="s">
        <v>464</v>
      </c>
      <c r="T286" s="52">
        <v>100</v>
      </c>
      <c r="U286" s="52">
        <f t="shared" si="77"/>
        <v>75.308641975308646</v>
      </c>
      <c r="V286" s="52">
        <f t="shared" si="78"/>
        <v>73.614775725593674</v>
      </c>
      <c r="W286" s="52">
        <f t="shared" si="79"/>
        <v>45.945945945945937</v>
      </c>
      <c r="X286" s="52">
        <f t="shared" si="80"/>
        <v>80.439278328460389</v>
      </c>
      <c r="Y286" s="52">
        <f t="shared" si="81"/>
        <v>78.745412078745403</v>
      </c>
      <c r="Z286" s="52">
        <f t="shared" si="82"/>
        <v>51.076582299097694</v>
      </c>
      <c r="AA286" s="52">
        <f t="shared" si="83"/>
        <v>-5.1306363531517434</v>
      </c>
      <c r="AB286" s="52">
        <f t="shared" si="84"/>
        <v>-5.1306363531517292</v>
      </c>
      <c r="AC286" s="52">
        <f t="shared" si="85"/>
        <v>-5.1306363531517576</v>
      </c>
      <c r="AF286">
        <v>1.82</v>
      </c>
      <c r="AG286">
        <v>2.0099999999999998</v>
      </c>
    </row>
    <row r="287" spans="1:33" ht="15" x14ac:dyDescent="0.25">
      <c r="A287">
        <v>1.65</v>
      </c>
      <c r="B287">
        <v>3.99</v>
      </c>
      <c r="C287">
        <v>5.04</v>
      </c>
      <c r="D287" s="45">
        <f t="shared" si="73"/>
        <v>5.5099870889344649E-2</v>
      </c>
      <c r="E287" s="46">
        <f>IF(OR($A287="",$B287="",$C287=""),"",A287*'MPTO_working_3-way'!$I286)</f>
        <v>1.7409147869674186</v>
      </c>
      <c r="F287" s="47">
        <f>IF(OR($A287="",$B287="",$C287=""),"",B287*'MPTO_working_3-way'!$I286)</f>
        <v>4.209848484848485</v>
      </c>
      <c r="G287" s="48">
        <f>IF(OR($A287="",$B287="",$C287=""),"",C287*'MPTO_working_3-way'!$I286)</f>
        <v>5.3177033492822972</v>
      </c>
      <c r="H287" s="46">
        <f>IF(OR($A287="",$B287="",$C287=""),"",'MPTO_working_3-way'!E286)</f>
        <v>1.7015658317000149</v>
      </c>
      <c r="I287" s="47">
        <f>IF(OR($A287="",$B287="",$C287=""),"",'MPTO_working_3-way'!F286)</f>
        <v>4.3055207368248958</v>
      </c>
      <c r="J287" s="48">
        <f>IF(OR($A287="",$B287="",$C287=""),"",'MPTO_working_3-way'!G286)</f>
        <v>5.5541338582677175</v>
      </c>
      <c r="K287" s="46">
        <f>IF(OR($A287="",$B287="",$C287=""),"",'OddsRatio_working_3-way'!H286)</f>
        <v>1.7149167634007285</v>
      </c>
      <c r="L287" s="47">
        <f>IF(OR($A287="",$B287="",$C287=""),"",'OddsRatio_working_3-way'!I286)</f>
        <v>4.2886171116433509</v>
      </c>
      <c r="M287" s="48">
        <f>IF(OR($A287="",$B287="",$C287=""),"",'OddsRatio_working_3-way'!J286)</f>
        <v>5.4434826525214506</v>
      </c>
      <c r="N287" s="49">
        <f t="shared" si="74"/>
        <v>57.441065323016019</v>
      </c>
      <c r="O287" s="50">
        <f t="shared" si="75"/>
        <v>23.753824005758503</v>
      </c>
      <c r="P287" s="50">
        <f t="shared" si="76"/>
        <v>18.805110671225481</v>
      </c>
      <c r="Q287" t="s">
        <v>413</v>
      </c>
      <c r="R287" t="s">
        <v>409</v>
      </c>
      <c r="S287" t="s">
        <v>464</v>
      </c>
      <c r="T287" s="52">
        <v>100</v>
      </c>
      <c r="U287" s="52">
        <f t="shared" si="77"/>
        <v>39.393939393939398</v>
      </c>
      <c r="V287" s="52">
        <f t="shared" si="78"/>
        <v>74.937343358395992</v>
      </c>
      <c r="W287" s="52">
        <f t="shared" si="79"/>
        <v>80.158730158730151</v>
      </c>
      <c r="X287" s="52">
        <f t="shared" si="80"/>
        <v>44.903926482873842</v>
      </c>
      <c r="Y287" s="52">
        <f t="shared" si="81"/>
        <v>80.447330447330444</v>
      </c>
      <c r="Z287" s="52">
        <f t="shared" si="82"/>
        <v>85.668717247664617</v>
      </c>
      <c r="AA287" s="52">
        <f t="shared" si="83"/>
        <v>-5.5099870889344444</v>
      </c>
      <c r="AB287" s="52">
        <f t="shared" si="84"/>
        <v>-5.5099870889344515</v>
      </c>
      <c r="AC287" s="52">
        <f t="shared" si="85"/>
        <v>-5.5099870889344658</v>
      </c>
      <c r="AF287">
        <v>1.76</v>
      </c>
      <c r="AG287">
        <v>2.06</v>
      </c>
    </row>
    <row r="288" spans="1:33" ht="15" x14ac:dyDescent="0.25">
      <c r="A288">
        <v>2.25</v>
      </c>
      <c r="B288">
        <v>3.87</v>
      </c>
      <c r="C288">
        <v>2.87</v>
      </c>
      <c r="D288" s="45">
        <f t="shared" si="73"/>
        <v>5.1274433010110698E-2</v>
      </c>
      <c r="E288" s="46">
        <f>IF(OR($A288="",$B288="",$C288=""),"",A288*'MPTO_working_3-way'!$I287)</f>
        <v>2.3653674742727491</v>
      </c>
      <c r="F288" s="47">
        <f>IF(OR($A288="",$B288="",$C288=""),"",B288*'MPTO_working_3-way'!$I287)</f>
        <v>4.0684320557491285</v>
      </c>
      <c r="G288" s="48">
        <f>IF(OR($A288="",$B288="",$C288=""),"",C288*'MPTO_working_3-way'!$I287)</f>
        <v>3.0171576227390178</v>
      </c>
      <c r="H288" s="46">
        <f>IF(OR($A288="",$B288="",$C288=""),"",'MPTO_working_3-way'!E287)</f>
        <v>2.3399860952126796</v>
      </c>
      <c r="I288" s="47">
        <f>IF(OR($A288="",$B288="",$C288=""),"",'MPTO_working_3-way'!F287)</f>
        <v>4.144107953485479</v>
      </c>
      <c r="J288" s="48">
        <f>IF(OR($A288="",$B288="",$C288=""),"",'MPTO_working_3-way'!G287)</f>
        <v>3.018042661111362</v>
      </c>
      <c r="K288" s="46">
        <f>IF(OR($A288="",$B288="",$C288=""),"",'OddsRatio_working_3-way'!H287)</f>
        <v>2.3513040539810621</v>
      </c>
      <c r="L288" s="47">
        <f>IF(OR($A288="",$B288="",$C288=""),"",'OddsRatio_working_3-way'!I287)</f>
        <v>4.1025941079405186</v>
      </c>
      <c r="M288" s="48">
        <f>IF(OR($A288="",$B288="",$C288=""),"",'OddsRatio_working_3-way'!J287)</f>
        <v>3.0215508647556693</v>
      </c>
      <c r="N288" s="49">
        <f t="shared" si="74"/>
        <v>42.276729128841083</v>
      </c>
      <c r="O288" s="50">
        <f t="shared" si="75"/>
        <v>24.57949367955877</v>
      </c>
      <c r="P288" s="50">
        <f t="shared" si="76"/>
        <v>33.143777191600151</v>
      </c>
      <c r="Q288" t="s">
        <v>415</v>
      </c>
      <c r="R288" t="s">
        <v>407</v>
      </c>
      <c r="S288" t="s">
        <v>464</v>
      </c>
      <c r="T288" s="52">
        <v>100</v>
      </c>
      <c r="U288" s="52">
        <f t="shared" si="77"/>
        <v>55.55555555555555</v>
      </c>
      <c r="V288" s="52">
        <f t="shared" si="78"/>
        <v>74.160206718346245</v>
      </c>
      <c r="W288" s="52">
        <f t="shared" si="79"/>
        <v>65.156794425087099</v>
      </c>
      <c r="X288" s="52">
        <f t="shared" si="80"/>
        <v>60.682998856566627</v>
      </c>
      <c r="Y288" s="52">
        <f t="shared" si="81"/>
        <v>79.287650019357329</v>
      </c>
      <c r="Z288" s="52">
        <f t="shared" si="82"/>
        <v>70.284237726098183</v>
      </c>
      <c r="AA288" s="52">
        <f t="shared" si="83"/>
        <v>-5.1274433010110769</v>
      </c>
      <c r="AB288" s="52">
        <f t="shared" si="84"/>
        <v>-5.127443301011084</v>
      </c>
      <c r="AC288" s="52">
        <f t="shared" si="85"/>
        <v>-5.127443301011084</v>
      </c>
      <c r="AF288">
        <v>1.67</v>
      </c>
      <c r="AG288">
        <v>2.21</v>
      </c>
    </row>
    <row r="289" spans="1:35" ht="15" x14ac:dyDescent="0.25">
      <c r="A289">
        <v>1.71</v>
      </c>
      <c r="B289">
        <v>4.58</v>
      </c>
      <c r="C289">
        <v>3.98</v>
      </c>
      <c r="D289" s="45">
        <f t="shared" si="73"/>
        <v>5.4392214398173877E-2</v>
      </c>
      <c r="E289" s="46">
        <f>IF(OR($A289="",$B289="",$C289=""),"",A289*'MPTO_working_3-way'!$I288)</f>
        <v>1.8030106866208773</v>
      </c>
      <c r="F289" s="47">
        <f>IF(OR($A289="",$B289="",$C289=""),"",B289*'MPTO_working_3-way'!$I288)</f>
        <v>4.829116341943636</v>
      </c>
      <c r="G289" s="48">
        <f>IF(OR($A289="",$B289="",$C289=""),"",C289*'MPTO_working_3-way'!$I288)</f>
        <v>4.1964810133047319</v>
      </c>
      <c r="H289" s="46">
        <f>IF(OR($A289="",$B289="",$C289=""),"",'MPTO_working_3-way'!E288)</f>
        <v>1.7647123697323883</v>
      </c>
      <c r="I289" s="47">
        <f>IF(OR($A289="",$B289="",$C289=""),"",'MPTO_working_3-way'!F288)</f>
        <v>4.9947586695498405</v>
      </c>
      <c r="J289" s="48">
        <f>IF(OR($A289="",$B289="",$C289=""),"",'MPTO_working_3-way'!G288)</f>
        <v>4.2895342395978266</v>
      </c>
      <c r="K289" s="46">
        <f>IF(OR($A289="",$B289="",$C289=""),"",'OddsRatio_working_3-way'!H288)</f>
        <v>1.7780095842550161</v>
      </c>
      <c r="L289" s="47">
        <f>IF(OR($A289="",$B289="",$C289=""),"",'OddsRatio_working_3-way'!I288)</f>
        <v>4.9229215656802223</v>
      </c>
      <c r="M289" s="48">
        <f>IF(OR($A289="",$B289="",$C289=""),"",'OddsRatio_working_3-way'!J288)</f>
        <v>4.2654486775773917</v>
      </c>
      <c r="N289" s="49">
        <f t="shared" si="74"/>
        <v>55.462788291851759</v>
      </c>
      <c r="O289" s="50">
        <f t="shared" si="75"/>
        <v>20.707722266171729</v>
      </c>
      <c r="P289" s="50">
        <f t="shared" si="76"/>
        <v>23.829489441976513</v>
      </c>
      <c r="Q289" t="s">
        <v>420</v>
      </c>
      <c r="R289" t="s">
        <v>424</v>
      </c>
      <c r="S289" t="s">
        <v>464</v>
      </c>
      <c r="T289" s="52">
        <v>100</v>
      </c>
      <c r="U289" s="52">
        <f t="shared" si="77"/>
        <v>41.520467836257311</v>
      </c>
      <c r="V289" s="52">
        <f t="shared" si="78"/>
        <v>78.165938864628828</v>
      </c>
      <c r="W289" s="52">
        <f t="shared" si="79"/>
        <v>74.874371859296474</v>
      </c>
      <c r="X289" s="52">
        <f t="shared" si="80"/>
        <v>46.959689276074698</v>
      </c>
      <c r="Y289" s="52">
        <f t="shared" si="81"/>
        <v>83.605160304446201</v>
      </c>
      <c r="Z289" s="52">
        <f t="shared" si="82"/>
        <v>80.313593299113876</v>
      </c>
      <c r="AA289" s="52">
        <f t="shared" si="83"/>
        <v>-5.4392214398173877</v>
      </c>
      <c r="AB289" s="52">
        <f t="shared" si="84"/>
        <v>-5.4392214398173735</v>
      </c>
      <c r="AC289" s="52">
        <f t="shared" si="85"/>
        <v>-5.4392214398174019</v>
      </c>
      <c r="AF289">
        <v>1.61</v>
      </c>
      <c r="AG289">
        <v>2.3199999999999998</v>
      </c>
    </row>
    <row r="290" spans="1:35" ht="15" x14ac:dyDescent="0.25">
      <c r="A290">
        <v>1.97</v>
      </c>
      <c r="B290">
        <v>4.26</v>
      </c>
      <c r="C290">
        <v>3.23</v>
      </c>
      <c r="D290" s="45">
        <f t="shared" si="73"/>
        <v>5.1953520455342517E-2</v>
      </c>
      <c r="E290" s="46">
        <f>IF(OR($A290="",$B290="",$C290=""),"",A290*'MPTO_working_3-way'!$I289)</f>
        <v>2.0723484352970249</v>
      </c>
      <c r="F290" s="47">
        <f>IF(OR($A290="",$B290="",$C290=""),"",B290*'MPTO_working_3-way'!$I289)</f>
        <v>4.4813219971397587</v>
      </c>
      <c r="G290" s="48">
        <f>IF(OR($A290="",$B290="",$C290=""),"",C290*'MPTO_working_3-way'!$I289)</f>
        <v>3.3978098710707565</v>
      </c>
      <c r="H290" s="46">
        <f>IF(OR($A290="",$B290="",$C290=""),"",'MPTO_working_3-way'!E289)</f>
        <v>2.0395826993111252</v>
      </c>
      <c r="I290" s="47">
        <f>IF(OR($A290="",$B290="",$C290=""),"",'MPTO_working_3-way'!F289)</f>
        <v>4.5993094510572536</v>
      </c>
      <c r="J290" s="48">
        <f>IF(OR($A290="",$B290="",$C290=""),"",'MPTO_working_3-way'!G289)</f>
        <v>3.421380471961275</v>
      </c>
      <c r="K290" s="46">
        <f>IF(OR($A290="",$B290="",$C290=""),"",'OddsRatio_working_3-way'!H289)</f>
        <v>2.0525568818635129</v>
      </c>
      <c r="L290" s="47">
        <f>IF(OR($A290="",$B290="",$C290=""),"",'OddsRatio_working_3-way'!I289)</f>
        <v>4.5374592112113925</v>
      </c>
      <c r="M290" s="48">
        <f>IF(OR($A290="",$B290="",$C290=""),"",'OddsRatio_working_3-way'!J289)</f>
        <v>3.4197957180985905</v>
      </c>
      <c r="N290" s="49">
        <f t="shared" si="74"/>
        <v>48.254433615873687</v>
      </c>
      <c r="O290" s="50">
        <f t="shared" si="75"/>
        <v>22.314843714382906</v>
      </c>
      <c r="P290" s="50">
        <f t="shared" si="76"/>
        <v>29.430722669743396</v>
      </c>
      <c r="Q290" t="s">
        <v>419</v>
      </c>
      <c r="R290" t="s">
        <v>418</v>
      </c>
      <c r="S290" t="s">
        <v>464</v>
      </c>
      <c r="T290" s="52">
        <v>100</v>
      </c>
      <c r="U290" s="52">
        <f t="shared" si="77"/>
        <v>49.238578680203041</v>
      </c>
      <c r="V290" s="52">
        <f t="shared" si="78"/>
        <v>76.525821596244128</v>
      </c>
      <c r="W290" s="52">
        <f t="shared" si="79"/>
        <v>69.040247678018574</v>
      </c>
      <c r="X290" s="52">
        <f t="shared" si="80"/>
        <v>54.433930725737298</v>
      </c>
      <c r="Y290" s="52">
        <f t="shared" si="81"/>
        <v>81.721173641778378</v>
      </c>
      <c r="Z290" s="52">
        <f t="shared" si="82"/>
        <v>74.235599723552824</v>
      </c>
      <c r="AA290" s="52">
        <f t="shared" si="83"/>
        <v>-5.195352045534257</v>
      </c>
      <c r="AB290" s="52">
        <f t="shared" si="84"/>
        <v>-5.1953520455342499</v>
      </c>
      <c r="AC290" s="52">
        <f t="shared" si="85"/>
        <v>-5.1953520455342499</v>
      </c>
      <c r="AF290">
        <v>1.64</v>
      </c>
      <c r="AG290">
        <v>2.2599999999999998</v>
      </c>
    </row>
    <row r="291" spans="1:35" ht="15" x14ac:dyDescent="0.25">
      <c r="A291">
        <v>1.1599999999999999</v>
      </c>
      <c r="B291">
        <v>7.6</v>
      </c>
      <c r="C291">
        <v>14.91</v>
      </c>
      <c r="D291" s="45">
        <f t="shared" si="73"/>
        <v>6.0716994039250682E-2</v>
      </c>
      <c r="E291" s="46">
        <f>IF(OR($A291="",$B291="",$C291=""),"",A291*'MPTO_working_3-way'!$I290)</f>
        <v>1.2304317130855307</v>
      </c>
      <c r="F291" s="47">
        <f>IF(OR($A291="",$B291="",$C291=""),"",B291*'MPTO_working_3-way'!$I290)</f>
        <v>8.0614491546983054</v>
      </c>
      <c r="G291" s="48">
        <f>IF(OR($A291="",$B291="",$C291=""),"",C291*'MPTO_working_3-way'!$I290)</f>
        <v>15.815290381125228</v>
      </c>
      <c r="H291" s="46">
        <f>IF(OR($A291="",$B291="",$C291=""),"",'MPTO_working_3-way'!E290)</f>
        <v>1.1878883368393045</v>
      </c>
      <c r="I291" s="47">
        <f>IF(OR($A291="",$B291="",$C291=""),"",'MPTO_working_3-way'!F290)</f>
        <v>8.9815021992558606</v>
      </c>
      <c r="J291" s="48">
        <f>IF(OR($A291="",$B291="",$C291=""),"",'MPTO_working_3-way'!G290)</f>
        <v>21.353795102171674</v>
      </c>
      <c r="K291" s="46">
        <f>IF(OR($A291="",$B291="",$C291=""),"",'OddsRatio_working_3-way'!H290)</f>
        <v>1.1971119834921566</v>
      </c>
      <c r="L291" s="47">
        <f>IF(OR($A291="",$B291="",$C291=""),"",'OddsRatio_working_3-way'!I290)</f>
        <v>9.1308693190514596</v>
      </c>
      <c r="M291" s="48">
        <f>IF(OR($A291="",$B291="",$C291=""),"",'OddsRatio_working_3-way'!J290)</f>
        <v>18.136423064849357</v>
      </c>
      <c r="N291" s="49">
        <f t="shared" si="74"/>
        <v>81.272287552823116</v>
      </c>
      <c r="O291" s="50">
        <f t="shared" si="75"/>
        <v>12.404717573851947</v>
      </c>
      <c r="P291" s="50">
        <f t="shared" si="76"/>
        <v>6.3229948733249355</v>
      </c>
      <c r="Q291" t="s">
        <v>423</v>
      </c>
      <c r="R291" t="s">
        <v>422</v>
      </c>
      <c r="S291" t="s">
        <v>464</v>
      </c>
      <c r="T291" s="52">
        <v>100</v>
      </c>
      <c r="U291" s="52">
        <f t="shared" si="77"/>
        <v>13.793103448275851</v>
      </c>
      <c r="V291" s="52">
        <f t="shared" si="78"/>
        <v>86.84210526315789</v>
      </c>
      <c r="W291" s="52">
        <f t="shared" si="79"/>
        <v>93.293091884641186</v>
      </c>
      <c r="X291" s="52">
        <f t="shared" si="80"/>
        <v>19.864802852200924</v>
      </c>
      <c r="Y291" s="52">
        <f t="shared" si="81"/>
        <v>92.913804667082971</v>
      </c>
      <c r="Z291" s="52">
        <f t="shared" si="82"/>
        <v>99.364791288566252</v>
      </c>
      <c r="AA291" s="52">
        <f t="shared" si="83"/>
        <v>-6.0716994039250736</v>
      </c>
      <c r="AB291" s="52">
        <f t="shared" si="84"/>
        <v>-6.0716994039250807</v>
      </c>
      <c r="AC291" s="52">
        <f t="shared" si="85"/>
        <v>-6.0716994039250665</v>
      </c>
      <c r="AF291">
        <v>1.39</v>
      </c>
      <c r="AG291">
        <v>2.94</v>
      </c>
    </row>
    <row r="292" spans="1:35" ht="15" x14ac:dyDescent="0.25">
      <c r="A292">
        <v>1.99</v>
      </c>
      <c r="B292">
        <v>4.1399999999999997</v>
      </c>
      <c r="C292">
        <v>3.26</v>
      </c>
      <c r="D292" s="45">
        <f t="shared" si="73"/>
        <v>5.080692279154575E-2</v>
      </c>
      <c r="E292" s="46">
        <f>IF(OR($A292="",$B292="",$C292=""),"",A292*'MPTO_working_3-way'!$I291)</f>
        <v>2.0911057763551759</v>
      </c>
      <c r="F292" s="47">
        <f>IF(OR($A292="",$B292="",$C292=""),"",B292*'MPTO_working_3-way'!$I291)</f>
        <v>4.3503406603569994</v>
      </c>
      <c r="G292" s="48">
        <f>IF(OR($A292="",$B292="",$C292=""),"",C292*'MPTO_working_3-way'!$I291)</f>
        <v>3.4256305683004391</v>
      </c>
      <c r="H292" s="46">
        <f>IF(OR($A292="",$B292="",$C292=""),"",'MPTO_working_3-way'!E291)</f>
        <v>2.0594059456553153</v>
      </c>
      <c r="I292" s="47">
        <f>IF(OR($A292="",$B292="",$C292=""),"",'MPTO_working_3-way'!F291)</f>
        <v>4.4521565137015671</v>
      </c>
      <c r="J292" s="48">
        <f>IF(OR($A292="",$B292="",$C292=""),"",'MPTO_working_3-way'!G291)</f>
        <v>3.4505029198454418</v>
      </c>
      <c r="K292" s="46">
        <f>IF(OR($A292="",$B292="",$C292=""),"",'OddsRatio_working_3-way'!H291)</f>
        <v>2.0719749081225185</v>
      </c>
      <c r="L292" s="47">
        <f>IF(OR($A292="",$B292="",$C292=""),"",'OddsRatio_working_3-way'!I291)</f>
        <v>4.4000012237421275</v>
      </c>
      <c r="M292" s="48">
        <f>IF(OR($A292="",$B292="",$C292=""),"",'OddsRatio_working_3-way'!J291)</f>
        <v>3.4471346387443336</v>
      </c>
      <c r="N292" s="49">
        <f t="shared" si="74"/>
        <v>47.82158852542662</v>
      </c>
      <c r="O292" s="50">
        <f t="shared" si="75"/>
        <v>22.986705595555303</v>
      </c>
      <c r="P292" s="50">
        <f t="shared" si="76"/>
        <v>29.191705879018087</v>
      </c>
      <c r="Q292" t="s">
        <v>425</v>
      </c>
      <c r="R292" t="s">
        <v>417</v>
      </c>
      <c r="S292" t="s">
        <v>464</v>
      </c>
      <c r="T292" s="52">
        <v>100</v>
      </c>
      <c r="U292" s="52">
        <f t="shared" si="77"/>
        <v>49.748743718592962</v>
      </c>
      <c r="V292" s="52">
        <f t="shared" si="78"/>
        <v>75.845410628019309</v>
      </c>
      <c r="W292" s="52">
        <f t="shared" si="79"/>
        <v>69.325153374233125</v>
      </c>
      <c r="X292" s="52">
        <f t="shared" si="80"/>
        <v>54.829435997747545</v>
      </c>
      <c r="Y292" s="52">
        <f t="shared" si="81"/>
        <v>80.926102907173899</v>
      </c>
      <c r="Z292" s="52">
        <f t="shared" si="82"/>
        <v>74.405845653387701</v>
      </c>
      <c r="AA292" s="52">
        <f t="shared" si="83"/>
        <v>-5.080692279154583</v>
      </c>
      <c r="AB292" s="52">
        <f t="shared" si="84"/>
        <v>-5.0806922791545901</v>
      </c>
      <c r="AC292" s="52">
        <f t="shared" si="85"/>
        <v>-5.0806922791545759</v>
      </c>
      <c r="AF292">
        <v>1.65</v>
      </c>
      <c r="AG292">
        <v>2.25</v>
      </c>
    </row>
    <row r="293" spans="1:35" s="52" customFormat="1" ht="15" x14ac:dyDescent="0.25">
      <c r="A293">
        <v>2.69</v>
      </c>
      <c r="B293">
        <v>3.59</v>
      </c>
      <c r="C293">
        <v>2.5</v>
      </c>
      <c r="D293" s="45">
        <f t="shared" si="73"/>
        <v>5.0298743929336975E-2</v>
      </c>
      <c r="E293" s="46">
        <f>IF(OR($A293="",$B293="",$C293=""),"",A293*'MPTO_working_3-way'!$I292)</f>
        <v>2.8253036211699163</v>
      </c>
      <c r="F293" s="47">
        <f>IF(OR($A293="",$B293="",$C293=""),"",B293*'MPTO_working_3-way'!$I292)</f>
        <v>3.7705724907063196</v>
      </c>
      <c r="G293" s="48">
        <f>IF(OR($A293="",$B293="",$C293=""),"",C293*'MPTO_working_3-way'!$I292)</f>
        <v>2.6257468598233427</v>
      </c>
      <c r="H293" s="46">
        <f>IF(OR($A293="",$B293="",$C293=""),"",'MPTO_working_3-way'!E292)</f>
        <v>2.8170524665848586</v>
      </c>
      <c r="I293" s="47">
        <f>IF(OR($A293="",$B293="",$C293=""),"",'MPTO_working_3-way'!F292)</f>
        <v>3.8199244224222269</v>
      </c>
      <c r="J293" s="48">
        <f>IF(OR($A293="",$B293="",$C293=""),"",'MPTO_working_3-way'!G292)</f>
        <v>2.6093735082564908</v>
      </c>
      <c r="K293" s="46">
        <f>IF(OR($A293="",$B293="",$C293=""),"",'OddsRatio_working_3-way'!H292)</f>
        <v>2.8224001489924295</v>
      </c>
      <c r="L293" s="47">
        <f>IF(OR($A293="",$B293="",$C293=""),"",'OddsRatio_working_3-way'!I292)</f>
        <v>3.7929091040771556</v>
      </c>
      <c r="M293" s="48">
        <f>IF(OR($A293="",$B293="",$C293=""),"",'OddsRatio_working_3-way'!J292)</f>
        <v>2.6175149251412098</v>
      </c>
      <c r="N293" s="49">
        <f t="shared" si="74"/>
        <v>35.394426018748206</v>
      </c>
      <c r="O293" s="50">
        <f t="shared" si="75"/>
        <v>26.521171585078733</v>
      </c>
      <c r="P293" s="50">
        <f t="shared" si="76"/>
        <v>38.084402396173061</v>
      </c>
      <c r="Q293" t="s">
        <v>426</v>
      </c>
      <c r="R293" t="s">
        <v>421</v>
      </c>
      <c r="S293" t="s">
        <v>464</v>
      </c>
      <c r="T293" s="52">
        <v>100</v>
      </c>
      <c r="U293" s="52">
        <f t="shared" si="77"/>
        <v>62.825278810408925</v>
      </c>
      <c r="V293" s="52">
        <f t="shared" si="78"/>
        <v>72.14484679665739</v>
      </c>
      <c r="W293" s="52">
        <f t="shared" si="79"/>
        <v>60</v>
      </c>
      <c r="X293" s="52">
        <f t="shared" si="80"/>
        <v>67.855153203342624</v>
      </c>
      <c r="Y293" s="52">
        <f t="shared" si="81"/>
        <v>77.174721189591082</v>
      </c>
      <c r="Z293" s="52">
        <f t="shared" si="82"/>
        <v>65.029874392933706</v>
      </c>
      <c r="AA293" s="52">
        <f t="shared" si="83"/>
        <v>-5.0298743929336993</v>
      </c>
      <c r="AB293" s="52">
        <f t="shared" si="84"/>
        <v>-5.0298743929336922</v>
      </c>
      <c r="AC293" s="52">
        <f t="shared" si="85"/>
        <v>-5.0298743929337064</v>
      </c>
      <c r="AD293" s="53"/>
      <c r="AE293" s="53"/>
      <c r="AF293">
        <v>1.83</v>
      </c>
      <c r="AG293">
        <v>1.99</v>
      </c>
      <c r="AH293" s="53"/>
      <c r="AI293" s="53"/>
    </row>
    <row r="294" spans="1:35" ht="15" x14ac:dyDescent="0.25">
      <c r="A294">
        <v>1.75</v>
      </c>
      <c r="B294">
        <v>4.0599999999999996</v>
      </c>
      <c r="C294">
        <v>4.7</v>
      </c>
      <c r="D294" s="45">
        <f t="shared" si="73"/>
        <v>3.0499947594591736E-2</v>
      </c>
      <c r="E294" s="46">
        <f>IF(OR($A294="",$B294="",$C294=""),"",A294*'MPTO_working_3-way'!$I293)</f>
        <v>1.8033749082905355</v>
      </c>
      <c r="F294" s="47">
        <f>IF(OR($A294="",$B294="",$C294=""),"",B294*'MPTO_working_3-way'!$I293)</f>
        <v>4.1838297872340418</v>
      </c>
      <c r="G294" s="48">
        <f>IF(OR($A294="",$B294="",$C294=""),"",C294*'MPTO_working_3-way'!$I293)</f>
        <v>4.8433497536945813</v>
      </c>
      <c r="H294" s="46">
        <f>IF(OR($A294="",$B294="",$C294=""),"",'MPTO_working_3-way'!E293)</f>
        <v>1.7816993464052286</v>
      </c>
      <c r="I294" s="47">
        <f>IF(OR($A294="",$B294="",$C294=""),"",'MPTO_working_3-way'!F293)</f>
        <v>4.2347980470483799</v>
      </c>
      <c r="J294" s="48">
        <f>IF(OR($A294="",$B294="",$C294=""),"",'MPTO_working_3-way'!G293)</f>
        <v>4.9358510087946197</v>
      </c>
      <c r="K294" s="46">
        <f>IF(OR($A294="",$B294="",$C294=""),"",'OddsRatio_working_3-way'!H293)</f>
        <v>1.7895169618481497</v>
      </c>
      <c r="L294" s="47">
        <f>IF(OR($A294="",$B294="",$C294=""),"",'OddsRatio_working_3-way'!I293)</f>
        <v>4.2212292043404505</v>
      </c>
      <c r="M294" s="48">
        <f>IF(OR($A294="",$B294="",$C294=""),"",'OddsRatio_working_3-way'!J293)</f>
        <v>4.8949503451175387</v>
      </c>
      <c r="N294" s="49">
        <f t="shared" si="74"/>
        <v>55.451586655817742</v>
      </c>
      <c r="O294" s="50">
        <f t="shared" si="75"/>
        <v>23.901545972335235</v>
      </c>
      <c r="P294" s="50">
        <f t="shared" si="76"/>
        <v>20.64686737184703</v>
      </c>
      <c r="Q294" t="s">
        <v>217</v>
      </c>
      <c r="R294" t="s">
        <v>222</v>
      </c>
      <c r="S294" t="s">
        <v>464</v>
      </c>
      <c r="T294" s="52">
        <v>100</v>
      </c>
      <c r="U294" s="52">
        <f t="shared" si="77"/>
        <v>42.857142857142854</v>
      </c>
      <c r="V294" s="52">
        <f t="shared" si="78"/>
        <v>75.369458128078819</v>
      </c>
      <c r="W294" s="52">
        <f t="shared" si="79"/>
        <v>78.723404255319153</v>
      </c>
      <c r="X294" s="52">
        <f t="shared" si="80"/>
        <v>45.907137616602036</v>
      </c>
      <c r="Y294" s="52">
        <f t="shared" si="81"/>
        <v>78.419452887537986</v>
      </c>
      <c r="Z294" s="52">
        <f t="shared" si="82"/>
        <v>81.77339901477832</v>
      </c>
      <c r="AA294" s="52">
        <f t="shared" si="83"/>
        <v>-3.0499947594591816</v>
      </c>
      <c r="AB294" s="52">
        <f t="shared" si="84"/>
        <v>-3.0499947594591674</v>
      </c>
      <c r="AC294" s="52">
        <f t="shared" si="85"/>
        <v>-3.0499947594591674</v>
      </c>
      <c r="AF294">
        <v>1.9</v>
      </c>
      <c r="AG294">
        <v>1.99</v>
      </c>
    </row>
    <row r="295" spans="1:35" ht="15" x14ac:dyDescent="0.25">
      <c r="A295">
        <v>6.56</v>
      </c>
      <c r="B295">
        <v>4.5999999999999996</v>
      </c>
      <c r="C295">
        <v>1.51</v>
      </c>
      <c r="D295" s="45">
        <f t="shared" si="73"/>
        <v>3.2081984367209104E-2</v>
      </c>
      <c r="E295" s="46">
        <f>IF(OR($A295="",$B295="",$C295=""),"",A295*'MPTO_working_3-way'!$I294)</f>
        <v>6.7704578174488912</v>
      </c>
      <c r="F295" s="47">
        <f>IF(OR($A295="",$B295="",$C295=""),"",B295*'MPTO_working_3-way'!$I294)</f>
        <v>4.7475771280891612</v>
      </c>
      <c r="G295" s="48">
        <f>IF(OR($A295="",$B295="",$C295=""),"",C295*'MPTO_working_3-way'!$I294)</f>
        <v>1.5584437963944857</v>
      </c>
      <c r="H295" s="46">
        <f>IF(OR($A295="",$B295="",$C295=""),"",'MPTO_working_3-way'!E294)</f>
        <v>7.0549210989174327</v>
      </c>
      <c r="I295" s="47">
        <f>IF(OR($A295="",$B295="",$C295=""),"",'MPTO_working_3-way'!F294)</f>
        <v>4.837992338336349</v>
      </c>
      <c r="J295" s="48">
        <f>IF(OR($A295="",$B295="",$C295=""),"",'MPTO_working_3-way'!G294)</f>
        <v>1.5347835811042039</v>
      </c>
      <c r="K295" s="46">
        <f>IF(OR($A295="",$B295="",$C295=""),"",'OddsRatio_working_3-way'!H294)</f>
        <v>6.9142023646479087</v>
      </c>
      <c r="L295" s="47">
        <f>IF(OR($A295="",$B295="",$C295=""),"",'OddsRatio_working_3-way'!I294)</f>
        <v>4.8293396605633951</v>
      </c>
      <c r="M295" s="48">
        <f>IF(OR($A295="",$B295="",$C295=""),"",'OddsRatio_working_3-way'!J294)</f>
        <v>1.5424897852464807</v>
      </c>
      <c r="N295" s="49">
        <f t="shared" si="74"/>
        <v>14.770049928127312</v>
      </c>
      <c r="O295" s="50">
        <f t="shared" si="75"/>
        <v>21.063375549677215</v>
      </c>
      <c r="P295" s="50">
        <f t="shared" si="76"/>
        <v>64.166574522195475</v>
      </c>
      <c r="Q295" t="s">
        <v>456</v>
      </c>
      <c r="R295" t="s">
        <v>221</v>
      </c>
      <c r="S295" t="s">
        <v>464</v>
      </c>
      <c r="T295" s="52">
        <v>100</v>
      </c>
      <c r="U295" s="52">
        <f t="shared" si="77"/>
        <v>84.756097560975604</v>
      </c>
      <c r="V295" s="52">
        <f t="shared" si="78"/>
        <v>78.260869565217391</v>
      </c>
      <c r="W295" s="52">
        <f t="shared" si="79"/>
        <v>33.774834437086092</v>
      </c>
      <c r="X295" s="52">
        <f t="shared" si="80"/>
        <v>87.964295997696524</v>
      </c>
      <c r="Y295" s="52">
        <f t="shared" si="81"/>
        <v>81.469068001938311</v>
      </c>
      <c r="Z295" s="52">
        <f t="shared" si="82"/>
        <v>36.983032873806998</v>
      </c>
      <c r="AA295" s="52">
        <f t="shared" si="83"/>
        <v>-3.2081984367209202</v>
      </c>
      <c r="AB295" s="52">
        <f t="shared" si="84"/>
        <v>-3.2081984367209202</v>
      </c>
      <c r="AC295" s="52">
        <f t="shared" si="85"/>
        <v>-3.208198436720906</v>
      </c>
      <c r="AF295">
        <v>1.73</v>
      </c>
      <c r="AG295">
        <v>2.1800000000000002</v>
      </c>
    </row>
    <row r="296" spans="1:35" ht="15" x14ac:dyDescent="0.25">
      <c r="A296">
        <v>1.79</v>
      </c>
      <c r="B296">
        <v>3.81</v>
      </c>
      <c r="C296">
        <v>4.78</v>
      </c>
      <c r="D296" s="45">
        <f t="shared" si="73"/>
        <v>3.033143039864683E-2</v>
      </c>
      <c r="E296" s="46">
        <f>IF(OR($A296="",$B296="",$C296=""),"",A296*'MPTO_working_3-way'!$I295)</f>
        <v>1.8442932604135778</v>
      </c>
      <c r="F296" s="47">
        <f>IF(OR($A296="",$B296="",$C296=""),"",B296*'MPTO_working_3-way'!$I295)</f>
        <v>3.9255627498188446</v>
      </c>
      <c r="G296" s="48">
        <f>IF(OR($A296="",$B296="",$C296=""),"",C296*'MPTO_working_3-way'!$I295)</f>
        <v>4.9249842373055319</v>
      </c>
      <c r="H296" s="46">
        <f>IF(OR($A296="",$B296="",$C296=""),"",'MPTO_working_3-way'!E295)</f>
        <v>1.8229920608980748</v>
      </c>
      <c r="I296" s="47">
        <f>IF(OR($A296="",$B296="",$C296=""),"",'MPTO_working_3-way'!F295)</f>
        <v>3.9626447062705714</v>
      </c>
      <c r="J296" s="48">
        <f>IF(OR($A296="",$B296="",$C296=""),"",'MPTO_working_3-way'!G295)</f>
        <v>5.022739344341268</v>
      </c>
      <c r="K296" s="46">
        <f>IF(OR($A296="",$B296="",$C296=""),"",'OddsRatio_working_3-way'!H295)</f>
        <v>1.8308584205078759</v>
      </c>
      <c r="L296" s="47">
        <f>IF(OR($A296="",$B296="",$C296=""),"",'OddsRatio_working_3-way'!I295)</f>
        <v>3.955331850160924</v>
      </c>
      <c r="M296" s="48">
        <f>IF(OR($A296="",$B296="",$C296=""),"",'OddsRatio_working_3-way'!J295)</f>
        <v>4.9754997842022401</v>
      </c>
      <c r="N296" s="49">
        <f t="shared" si="74"/>
        <v>54.221311841466722</v>
      </c>
      <c r="O296" s="50">
        <f t="shared" si="75"/>
        <v>25.474054644678588</v>
      </c>
      <c r="P296" s="50">
        <f t="shared" si="76"/>
        <v>20.304633513854693</v>
      </c>
      <c r="Q296" t="s">
        <v>455</v>
      </c>
      <c r="R296" t="s">
        <v>223</v>
      </c>
      <c r="S296" t="s">
        <v>464</v>
      </c>
      <c r="T296" s="52">
        <v>100</v>
      </c>
      <c r="U296" s="52">
        <f t="shared" si="77"/>
        <v>44.134078212290497</v>
      </c>
      <c r="V296" s="52">
        <f t="shared" si="78"/>
        <v>73.753280839895012</v>
      </c>
      <c r="W296" s="52">
        <f t="shared" si="79"/>
        <v>79.079497907949786</v>
      </c>
      <c r="X296" s="52">
        <f t="shared" si="80"/>
        <v>47.167221252155194</v>
      </c>
      <c r="Y296" s="52">
        <f t="shared" si="81"/>
        <v>76.786423879759695</v>
      </c>
      <c r="Z296" s="52">
        <f t="shared" si="82"/>
        <v>82.112640947814469</v>
      </c>
      <c r="AA296" s="52">
        <f t="shared" si="83"/>
        <v>-3.0331430398646972</v>
      </c>
      <c r="AB296" s="52">
        <f t="shared" si="84"/>
        <v>-3.033143039864683</v>
      </c>
      <c r="AC296" s="52">
        <f t="shared" si="85"/>
        <v>-3.033143039864683</v>
      </c>
      <c r="AF296">
        <v>2.15</v>
      </c>
      <c r="AG296">
        <v>1.75</v>
      </c>
    </row>
    <row r="297" spans="1:35" ht="15" x14ac:dyDescent="0.25">
      <c r="A297">
        <v>1.79</v>
      </c>
      <c r="B297">
        <v>3.63</v>
      </c>
      <c r="C297">
        <v>5.12</v>
      </c>
      <c r="D297" s="45">
        <f t="shared" si="73"/>
        <v>2.9453811541006791E-2</v>
      </c>
      <c r="E297" s="46">
        <f>IF(OR($A297="",$B297="",$C297=""),"",A297*'MPTO_working_3-way'!$I296)</f>
        <v>1.8427223226584022</v>
      </c>
      <c r="F297" s="47">
        <f>IF(OR($A297="",$B297="",$C297=""),"",B297*'MPTO_working_3-way'!$I296)</f>
        <v>3.7369173358938546</v>
      </c>
      <c r="G297" s="48">
        <f>IF(OR($A297="",$B297="",$C297=""),"",C297*'MPTO_working_3-way'!$I296)</f>
        <v>5.2708035150899546</v>
      </c>
      <c r="H297" s="46">
        <f>IF(OR($A297="",$B297="",$C297=""),"",'MPTO_working_3-way'!E296)</f>
        <v>1.8220203821594656</v>
      </c>
      <c r="I297" s="47">
        <f>IF(OR($A297="",$B297="",$C297=""),"",'MPTO_working_3-way'!F296)</f>
        <v>3.7641509989015831</v>
      </c>
      <c r="J297" s="48">
        <f>IF(OR($A297="",$B297="",$C297=""),"",'MPTO_working_3-way'!G296)</f>
        <v>5.3909935946326799</v>
      </c>
      <c r="K297" s="46">
        <f>IF(OR($A297="",$B297="",$C297=""),"",'OddsRatio_working_3-way'!H296)</f>
        <v>1.8297883826396686</v>
      </c>
      <c r="L297" s="47">
        <f>IF(OR($A297="",$B297="",$C297=""),"",'OddsRatio_working_3-way'!I296)</f>
        <v>3.7624600586611741</v>
      </c>
      <c r="M297" s="48">
        <f>IF(OR($A297="",$B297="",$C297=""),"",'OddsRatio_working_3-way'!J296)</f>
        <v>5.3275039702220672</v>
      </c>
      <c r="N297" s="49">
        <f t="shared" si="74"/>
        <v>54.267536009296869</v>
      </c>
      <c r="O297" s="50">
        <f t="shared" si="75"/>
        <v>26.760024643702863</v>
      </c>
      <c r="P297" s="50">
        <f t="shared" si="76"/>
        <v>18.972439347000272</v>
      </c>
      <c r="Q297" t="s">
        <v>220</v>
      </c>
      <c r="R297" t="s">
        <v>219</v>
      </c>
      <c r="S297" t="s">
        <v>464</v>
      </c>
      <c r="T297" s="52">
        <v>100</v>
      </c>
      <c r="U297" s="52">
        <f t="shared" si="77"/>
        <v>44.134078212290497</v>
      </c>
      <c r="V297" s="52">
        <f t="shared" si="78"/>
        <v>72.451790633608823</v>
      </c>
      <c r="W297" s="52">
        <f t="shared" si="79"/>
        <v>80.46875</v>
      </c>
      <c r="X297" s="52">
        <f t="shared" si="80"/>
        <v>47.079459366391184</v>
      </c>
      <c r="Y297" s="52">
        <f t="shared" si="81"/>
        <v>75.397171787709496</v>
      </c>
      <c r="Z297" s="52">
        <f t="shared" si="82"/>
        <v>83.414131154100673</v>
      </c>
      <c r="AA297" s="52">
        <f t="shared" si="83"/>
        <v>-2.9453811541006871</v>
      </c>
      <c r="AB297" s="52">
        <f t="shared" si="84"/>
        <v>-2.9453811541006729</v>
      </c>
      <c r="AC297" s="52">
        <f t="shared" si="85"/>
        <v>-2.9453811541006729</v>
      </c>
      <c r="AF297">
        <v>2.06</v>
      </c>
      <c r="AG297">
        <v>1.84</v>
      </c>
    </row>
    <row r="298" spans="1:35" ht="15" x14ac:dyDescent="0.25">
      <c r="A298">
        <v>2.3199999999999998</v>
      </c>
      <c r="B298">
        <v>3.39</v>
      </c>
      <c r="C298">
        <v>3.31</v>
      </c>
      <c r="D298" s="45">
        <f t="shared" si="73"/>
        <v>2.8134537121461412E-2</v>
      </c>
      <c r="E298" s="46">
        <f>IF(OR($A298="",$B298="",$C298=""),"",A298*'MPTO_working_3-way'!$I297)</f>
        <v>2.3852721261217904</v>
      </c>
      <c r="F298" s="47">
        <f>IF(OR($A298="",$B298="",$C298=""),"",B298*'MPTO_working_3-way'!$I297)</f>
        <v>3.4853760808417542</v>
      </c>
      <c r="G298" s="48">
        <f>IF(OR($A298="",$B298="",$C298=""),"",C298*'MPTO_working_3-way'!$I297)</f>
        <v>3.4031253178720373</v>
      </c>
      <c r="H298" s="46">
        <f>IF(OR($A298="",$B298="",$C298=""),"",'MPTO_working_3-way'!E297)</f>
        <v>2.3715997867980989</v>
      </c>
      <c r="I298" s="47">
        <f>IF(OR($A298="",$B298="",$C298=""),"",'MPTO_working_3-way'!F297)</f>
        <v>3.5013138647385529</v>
      </c>
      <c r="J298" s="48">
        <f>IF(OR($A298="",$B298="",$C298=""),"",'MPTO_working_3-way'!G297)</f>
        <v>3.4160399349347919</v>
      </c>
      <c r="K298" s="46">
        <f>IF(OR($A298="",$B298="",$C298=""),"",'OddsRatio_working_3-way'!H297)</f>
        <v>2.3775151412284079</v>
      </c>
      <c r="L298" s="47">
        <f>IF(OR($A298="",$B298="",$C298=""),"",'OddsRatio_working_3-way'!I297)</f>
        <v>3.4941372632847694</v>
      </c>
      <c r="M298" s="48">
        <f>IF(OR($A298="",$B298="",$C298=""),"",'OddsRatio_working_3-way'!J297)</f>
        <v>3.4106514971497139</v>
      </c>
      <c r="N298" s="49">
        <f t="shared" si="74"/>
        <v>41.923937694517818</v>
      </c>
      <c r="O298" s="50">
        <f t="shared" si="75"/>
        <v>28.691308392708358</v>
      </c>
      <c r="P298" s="50">
        <f t="shared" si="76"/>
        <v>29.384753912773821</v>
      </c>
      <c r="Q298" t="s">
        <v>218</v>
      </c>
      <c r="R298" t="s">
        <v>224</v>
      </c>
      <c r="S298" t="s">
        <v>464</v>
      </c>
      <c r="T298" s="52">
        <v>100</v>
      </c>
      <c r="U298" s="52">
        <f t="shared" si="77"/>
        <v>56.896551724137922</v>
      </c>
      <c r="V298" s="52">
        <f t="shared" si="78"/>
        <v>70.501474926253692</v>
      </c>
      <c r="W298" s="52">
        <f t="shared" si="79"/>
        <v>69.78851963746223</v>
      </c>
      <c r="X298" s="52">
        <f t="shared" si="80"/>
        <v>59.710005436284078</v>
      </c>
      <c r="Y298" s="52">
        <f t="shared" si="81"/>
        <v>73.314928638399834</v>
      </c>
      <c r="Z298" s="52">
        <f t="shared" si="82"/>
        <v>72.601973349608386</v>
      </c>
      <c r="AA298" s="52">
        <f t="shared" si="83"/>
        <v>-2.8134537121461562</v>
      </c>
      <c r="AB298" s="52">
        <f t="shared" si="84"/>
        <v>-2.813453712146142</v>
      </c>
      <c r="AC298" s="52">
        <f t="shared" si="85"/>
        <v>-2.8134537121461562</v>
      </c>
      <c r="AF298">
        <v>2.38</v>
      </c>
      <c r="AG298">
        <v>1.63</v>
      </c>
    </row>
    <row r="299" spans="1:35" ht="15" x14ac:dyDescent="0.25">
      <c r="A299">
        <v>2.87</v>
      </c>
      <c r="B299">
        <v>3.56</v>
      </c>
      <c r="C299">
        <v>2.54</v>
      </c>
      <c r="D299" s="45">
        <f t="shared" si="73"/>
        <v>2.3031719555198116E-2</v>
      </c>
      <c r="E299" s="46">
        <f>IF(OR($A299="",$B299="",$C299=""),"",A299*'MPTO_working_3-way'!$I298)</f>
        <v>2.9361010351234187</v>
      </c>
      <c r="F299" s="47">
        <f>IF(OR($A299="",$B299="",$C299=""),"",B299*'MPTO_working_3-way'!$I298)</f>
        <v>3.6419929216165055</v>
      </c>
      <c r="G299" s="48">
        <f>IF(OR($A299="",$B299="",$C299=""),"",C299*'MPTO_working_3-way'!$I298)</f>
        <v>2.5985005676702033</v>
      </c>
      <c r="H299" s="46">
        <f>IF(OR($A299="",$B299="",$C299=""),"",'MPTO_working_3-way'!E298)</f>
        <v>2.934661385097217</v>
      </c>
      <c r="I299" s="47">
        <f>IF(OR($A299="",$B299="",$C299=""),"",'MPTO_working_3-way'!F298)</f>
        <v>3.6600322456779173</v>
      </c>
      <c r="J299" s="48">
        <f>IF(OR($A299="",$B299="",$C299=""),"",'MPTO_working_3-way'!G298)</f>
        <v>2.5905155432801243</v>
      </c>
      <c r="K299" s="46">
        <f>IF(OR($A299="",$B299="",$C299=""),"",'OddsRatio_working_3-way'!H298)</f>
        <v>2.9359945320849672</v>
      </c>
      <c r="L299" s="47">
        <f>IF(OR($A299="",$B299="",$C299=""),"",'OddsRatio_working_3-way'!I298)</f>
        <v>3.6503454556885111</v>
      </c>
      <c r="M299" s="48">
        <f>IF(OR($A299="",$B299="",$C299=""),"",'OddsRatio_working_3-way'!J298)</f>
        <v>2.5943484381876205</v>
      </c>
      <c r="N299" s="49">
        <f t="shared" si="74"/>
        <v>34.058773456273961</v>
      </c>
      <c r="O299" s="50">
        <f t="shared" si="75"/>
        <v>27.457494331321985</v>
      </c>
      <c r="P299" s="50">
        <f t="shared" si="76"/>
        <v>38.483732212404043</v>
      </c>
      <c r="Q299" t="s">
        <v>57</v>
      </c>
      <c r="R299" t="s">
        <v>114</v>
      </c>
      <c r="S299" t="s">
        <v>464</v>
      </c>
      <c r="T299" s="52">
        <v>100</v>
      </c>
      <c r="U299" s="52">
        <f t="shared" si="77"/>
        <v>65.156794425087099</v>
      </c>
      <c r="V299" s="52">
        <f t="shared" si="78"/>
        <v>71.910112359550567</v>
      </c>
      <c r="W299" s="52">
        <f t="shared" si="79"/>
        <v>60.629921259842511</v>
      </c>
      <c r="X299" s="52">
        <f t="shared" si="80"/>
        <v>67.459966380606915</v>
      </c>
      <c r="Y299" s="52">
        <f t="shared" si="81"/>
        <v>74.213284315070368</v>
      </c>
      <c r="Z299" s="52">
        <f t="shared" si="82"/>
        <v>62.933093215362334</v>
      </c>
      <c r="AA299" s="52">
        <f t="shared" si="83"/>
        <v>-2.3031719555198151</v>
      </c>
      <c r="AB299" s="52">
        <f t="shared" si="84"/>
        <v>-2.3031719555198009</v>
      </c>
      <c r="AC299" s="52">
        <f t="shared" si="85"/>
        <v>-2.3031719555198222</v>
      </c>
      <c r="AF299">
        <v>1.88</v>
      </c>
      <c r="AG299">
        <v>2.0299999999999998</v>
      </c>
    </row>
    <row r="300" spans="1:35" ht="15" x14ac:dyDescent="0.25">
      <c r="A300">
        <v>1.6</v>
      </c>
      <c r="B300">
        <v>4.28</v>
      </c>
      <c r="C300">
        <v>5.63</v>
      </c>
      <c r="D300" s="45">
        <f t="shared" si="73"/>
        <v>3.6264753241148195E-2</v>
      </c>
      <c r="E300" s="46">
        <f>IF(OR($A300="",$B300="",$C300=""),"",A300*'MPTO_working_3-way'!$I299)</f>
        <v>1.6580236051858372</v>
      </c>
      <c r="F300" s="47">
        <f>IF(OR($A300="",$B300="",$C300=""),"",B300*'MPTO_working_3-way'!$I299)</f>
        <v>4.4352131438721143</v>
      </c>
      <c r="G300" s="48">
        <f>IF(OR($A300="",$B300="",$C300=""),"",C300*'MPTO_working_3-way'!$I299)</f>
        <v>5.8341705607476646</v>
      </c>
      <c r="H300" s="46">
        <f>IF(OR($A300="",$B300="",$C300=""),"",'MPTO_working_3-way'!E299)</f>
        <v>1.6315562587317103</v>
      </c>
      <c r="I300" s="47">
        <f>IF(OR($A300="",$B300="",$C300=""),"",'MPTO_working_3-way'!F299)</f>
        <v>4.5135191665912231</v>
      </c>
      <c r="J300" s="48">
        <f>IF(OR($A300="",$B300="",$C300=""),"",'MPTO_working_3-way'!G299)</f>
        <v>6.0411410520509952</v>
      </c>
      <c r="K300" s="46">
        <f>IF(OR($A300="",$B300="",$C300=""),"",'OddsRatio_working_3-way'!H299)</f>
        <v>1.6405023220117128</v>
      </c>
      <c r="L300" s="47">
        <f>IF(OR($A300="",$B300="",$C300=""),"",'OddsRatio_working_3-way'!I299)</f>
        <v>4.5014126936640277</v>
      </c>
      <c r="M300" s="48">
        <f>IF(OR($A300="",$B300="",$C300=""),"",'OddsRatio_working_3-way'!J299)</f>
        <v>5.9425429181903819</v>
      </c>
      <c r="N300" s="49">
        <f t="shared" si="74"/>
        <v>60.312772198916697</v>
      </c>
      <c r="O300" s="50">
        <f t="shared" si="75"/>
        <v>22.546830728566992</v>
      </c>
      <c r="P300" s="50">
        <f t="shared" si="76"/>
        <v>17.140397072516294</v>
      </c>
      <c r="Q300" t="s">
        <v>153</v>
      </c>
      <c r="R300" t="s">
        <v>59</v>
      </c>
      <c r="S300" t="s">
        <v>464</v>
      </c>
      <c r="T300" s="52">
        <v>100</v>
      </c>
      <c r="U300" s="52">
        <f t="shared" si="77"/>
        <v>37.5</v>
      </c>
      <c r="V300" s="52">
        <f t="shared" si="78"/>
        <v>76.635514018691595</v>
      </c>
      <c r="W300" s="52">
        <f t="shared" si="79"/>
        <v>82.238010657193612</v>
      </c>
      <c r="X300" s="52">
        <f t="shared" si="80"/>
        <v>41.126475324114807</v>
      </c>
      <c r="Y300" s="52">
        <f t="shared" si="81"/>
        <v>80.261989342806402</v>
      </c>
      <c r="Z300" s="52">
        <f t="shared" si="82"/>
        <v>85.86448598130842</v>
      </c>
      <c r="AA300" s="52">
        <f t="shared" si="83"/>
        <v>-3.6264753241148071</v>
      </c>
      <c r="AB300" s="52">
        <f t="shared" si="84"/>
        <v>-3.6264753241148071</v>
      </c>
      <c r="AC300" s="52">
        <f t="shared" si="85"/>
        <v>-3.6264753241148071</v>
      </c>
      <c r="AF300">
        <v>1.85</v>
      </c>
      <c r="AG300">
        <v>2.0299999999999998</v>
      </c>
    </row>
    <row r="301" spans="1:35" s="52" customFormat="1" ht="15" x14ac:dyDescent="0.25">
      <c r="A301">
        <v>1.71</v>
      </c>
      <c r="B301">
        <v>3.63</v>
      </c>
      <c r="C301">
        <v>5.61</v>
      </c>
      <c r="D301" s="45">
        <f t="shared" si="73"/>
        <v>3.8530534730928823E-2</v>
      </c>
      <c r="E301" s="46">
        <f>IF(OR($A301="",$B301="",$C301=""),"",A301*'MPTO_working_3-way'!$I300)</f>
        <v>1.7758872143898883</v>
      </c>
      <c r="F301" s="47">
        <f>IF(OR($A301="",$B301="",$C301=""),"",B301*'MPTO_working_3-way'!$I300)</f>
        <v>3.7698658410732717</v>
      </c>
      <c r="G301" s="48">
        <f>IF(OR($A301="",$B301="",$C301=""),"",C301*'MPTO_working_3-way'!$I300)</f>
        <v>5.8261562998405108</v>
      </c>
      <c r="H301" s="46">
        <f>IF(OR($A301="",$B301="",$C301=""),"",'MPTO_working_3-way'!E300)</f>
        <v>1.7483990476300932</v>
      </c>
      <c r="I301" s="47">
        <f>IF(OR($A301="",$B301="",$C301=""),"",'MPTO_working_3-way'!F300)</f>
        <v>3.8075137021147629</v>
      </c>
      <c r="J301" s="48">
        <f>IF(OR($A301="",$B301="",$C301=""),"",'MPTO_working_3-way'!G300)</f>
        <v>6.0455980337674111</v>
      </c>
      <c r="K301" s="46">
        <f>IF(OR($A301="",$B301="",$C301=""),"",'OddsRatio_working_3-way'!H300)</f>
        <v>1.7584167409825706</v>
      </c>
      <c r="L301" s="47">
        <f>IF(OR($A301="",$B301="",$C301=""),"",'OddsRatio_working_3-way'!I300)</f>
        <v>3.8093465194143112</v>
      </c>
      <c r="M301" s="48">
        <f>IF(OR($A301="",$B301="",$C301=""),"",'OddsRatio_working_3-way'!J300)</f>
        <v>5.9243678534220425</v>
      </c>
      <c r="N301" s="49">
        <f t="shared" si="74"/>
        <v>56.309882288529977</v>
      </c>
      <c r="O301" s="50">
        <f t="shared" si="75"/>
        <v>26.526142896249656</v>
      </c>
      <c r="P301" s="50">
        <f t="shared" si="76"/>
        <v>17.163974815220364</v>
      </c>
      <c r="Q301" t="s">
        <v>155</v>
      </c>
      <c r="R301" t="s">
        <v>56</v>
      </c>
      <c r="S301" t="s">
        <v>464</v>
      </c>
      <c r="T301" s="52">
        <v>100</v>
      </c>
      <c r="U301" s="52">
        <f t="shared" si="77"/>
        <v>41.520467836257311</v>
      </c>
      <c r="V301" s="52">
        <f t="shared" si="78"/>
        <v>72.451790633608823</v>
      </c>
      <c r="W301" s="52">
        <f t="shared" si="79"/>
        <v>82.174688057040996</v>
      </c>
      <c r="X301" s="52">
        <f t="shared" si="80"/>
        <v>45.373521309350181</v>
      </c>
      <c r="Y301" s="52">
        <f t="shared" si="81"/>
        <v>76.30484410670168</v>
      </c>
      <c r="Z301" s="52">
        <f t="shared" si="82"/>
        <v>86.027741530133866</v>
      </c>
      <c r="AA301" s="52">
        <f t="shared" si="83"/>
        <v>-3.8530534730928707</v>
      </c>
      <c r="AB301" s="52">
        <f t="shared" si="84"/>
        <v>-3.8530534730928565</v>
      </c>
      <c r="AC301" s="52">
        <f t="shared" si="85"/>
        <v>-3.8530534730928707</v>
      </c>
      <c r="AD301" s="53"/>
      <c r="AE301" s="53"/>
      <c r="AF301">
        <v>2.17</v>
      </c>
      <c r="AG301">
        <v>1.73</v>
      </c>
      <c r="AH301" s="53"/>
      <c r="AI301" s="53"/>
    </row>
    <row r="302" spans="1:35" ht="15" x14ac:dyDescent="0.25">
      <c r="A302">
        <v>3.04</v>
      </c>
      <c r="B302">
        <v>3.86</v>
      </c>
      <c r="C302">
        <v>2.2999999999999998</v>
      </c>
      <c r="D302" s="45">
        <f t="shared" si="73"/>
        <v>2.2797334629658383E-2</v>
      </c>
      <c r="E302" s="46">
        <f>IF(OR($A302="",$B302="",$C302=""),"",A302*'MPTO_working_3-way'!$I301)</f>
        <v>3.1093038972741613</v>
      </c>
      <c r="F302" s="47">
        <f>IF(OR($A302="",$B302="",$C302=""),"",B302*'MPTO_working_3-way'!$I301)</f>
        <v>3.9479977116704812</v>
      </c>
      <c r="G302" s="48">
        <f>IF(OR($A302="",$B302="",$C302=""),"",C302*'MPTO_working_3-way'!$I301)</f>
        <v>2.3524338696482139</v>
      </c>
      <c r="H302" s="46">
        <f>IF(OR($A302="",$B302="",$C302=""),"",'MPTO_working_3-way'!E301)</f>
        <v>3.1118886709261648</v>
      </c>
      <c r="I302" s="47">
        <f>IF(OR($A302="",$B302="",$C302=""),"",'MPTO_working_3-way'!F301)</f>
        <v>3.976645226691395</v>
      </c>
      <c r="J302" s="48">
        <f>IF(OR($A302="",$B302="",$C302=""),"",'MPTO_working_3-way'!G301)</f>
        <v>2.3409144001720832</v>
      </c>
      <c r="K302" s="46">
        <f>IF(OR($A302="",$B302="",$C302=""),"",'OddsRatio_working_3-way'!H301)</f>
        <v>3.1122621568738831</v>
      </c>
      <c r="L302" s="47">
        <f>IF(OR($A302="",$B302="",$C302=""),"",'OddsRatio_working_3-way'!I301)</f>
        <v>3.9613087101271103</v>
      </c>
      <c r="M302" s="48">
        <f>IF(OR($A302="",$B302="",$C302=""),"",'OddsRatio_working_3-way'!J301)</f>
        <v>2.3460494136941406</v>
      </c>
      <c r="N302" s="49">
        <f t="shared" si="74"/>
        <v>32.161539464723013</v>
      </c>
      <c r="O302" s="50">
        <f t="shared" si="75"/>
        <v>25.329295329730041</v>
      </c>
      <c r="P302" s="50">
        <f t="shared" si="76"/>
        <v>42.509165205546942</v>
      </c>
      <c r="Q302" t="s">
        <v>113</v>
      </c>
      <c r="R302" t="s">
        <v>178</v>
      </c>
      <c r="S302" t="s">
        <v>464</v>
      </c>
      <c r="T302" s="52">
        <v>100</v>
      </c>
      <c r="U302" s="52">
        <f t="shared" si="77"/>
        <v>67.10526315789474</v>
      </c>
      <c r="V302" s="52">
        <f t="shared" si="78"/>
        <v>74.093264248704671</v>
      </c>
      <c r="W302" s="52">
        <f t="shared" si="79"/>
        <v>56.521739130434774</v>
      </c>
      <c r="X302" s="52">
        <f t="shared" si="80"/>
        <v>69.384996620860562</v>
      </c>
      <c r="Y302" s="52">
        <f t="shared" si="81"/>
        <v>76.372997711670493</v>
      </c>
      <c r="Z302" s="52">
        <f t="shared" si="82"/>
        <v>58.801472593400604</v>
      </c>
      <c r="AA302" s="52">
        <f t="shared" si="83"/>
        <v>-2.2797334629658224</v>
      </c>
      <c r="AB302" s="52">
        <f t="shared" si="84"/>
        <v>-2.2797334629658224</v>
      </c>
      <c r="AC302" s="52">
        <f t="shared" si="85"/>
        <v>-2.2797334629658295</v>
      </c>
      <c r="AF302">
        <v>1.57</v>
      </c>
      <c r="AG302">
        <v>2.5299999999999998</v>
      </c>
    </row>
    <row r="303" spans="1:35" ht="15" x14ac:dyDescent="0.25">
      <c r="A303">
        <v>3.36</v>
      </c>
      <c r="B303">
        <v>2.93</v>
      </c>
      <c r="C303">
        <v>2.54</v>
      </c>
      <c r="D303" s="45">
        <f t="shared" si="73"/>
        <v>3.2616763348267463E-2</v>
      </c>
      <c r="E303" s="46">
        <f>IF(OR($A303="",$B303="",$C303=""),"",A303*'MPTO_working_3-way'!$I302)</f>
        <v>3.4695923248501788</v>
      </c>
      <c r="F303" s="47">
        <f>IF(OR($A303="",$B303="",$C303=""),"",B303*'MPTO_working_3-way'!$I302)</f>
        <v>3.0255671166104237</v>
      </c>
      <c r="G303" s="48">
        <f>IF(OR($A303="",$B303="",$C303=""),"",C303*'MPTO_working_3-way'!$I302)</f>
        <v>2.6228465789045994</v>
      </c>
      <c r="H303" s="46">
        <f>IF(OR($A303="",$B303="",$C303=""),"",'MPTO_working_3-way'!E302)</f>
        <v>3.4873973269108185</v>
      </c>
      <c r="I303" s="47">
        <f>IF(OR($A303="",$B303="",$C303=""),"",'MPTO_working_3-way'!F302)</f>
        <v>3.0264083739961509</v>
      </c>
      <c r="J303" s="48">
        <f>IF(OR($A303="",$B303="",$C303=""),"",'MPTO_working_3-way'!G302)</f>
        <v>2.6121354965069563</v>
      </c>
      <c r="K303" s="46">
        <f>IF(OR($A303="",$B303="",$C303=""),"",'OddsRatio_working_3-way'!H302)</f>
        <v>3.4781989485998133</v>
      </c>
      <c r="L303" s="47">
        <f>IF(OR($A303="",$B303="",$C303=""),"",'OddsRatio_working_3-way'!I302)</f>
        <v>3.026662699490525</v>
      </c>
      <c r="M303" s="48">
        <f>IF(OR($A303="",$B303="",$C303=""),"",'OddsRatio_working_3-way'!J302)</f>
        <v>2.6171298223914032</v>
      </c>
      <c r="N303" s="49">
        <f t="shared" si="74"/>
        <v>28.821829954998567</v>
      </c>
      <c r="O303" s="50">
        <f t="shared" si="75"/>
        <v>33.051654828940336</v>
      </c>
      <c r="P303" s="50">
        <f t="shared" si="76"/>
        <v>38.126515216061094</v>
      </c>
      <c r="Q303" t="s">
        <v>116</v>
      </c>
      <c r="R303" t="s">
        <v>151</v>
      </c>
      <c r="S303" t="s">
        <v>464</v>
      </c>
      <c r="T303" s="52">
        <v>100</v>
      </c>
      <c r="U303" s="52">
        <f t="shared" si="77"/>
        <v>70.238095238095241</v>
      </c>
      <c r="V303" s="52">
        <f t="shared" si="78"/>
        <v>65.870307167235495</v>
      </c>
      <c r="W303" s="52">
        <f t="shared" si="79"/>
        <v>60.629921259842511</v>
      </c>
      <c r="X303" s="52">
        <f t="shared" si="80"/>
        <v>73.499771572921986</v>
      </c>
      <c r="Y303" s="52">
        <f t="shared" si="81"/>
        <v>69.131983502062241</v>
      </c>
      <c r="Z303" s="52">
        <f t="shared" si="82"/>
        <v>63.891597594669271</v>
      </c>
      <c r="AA303" s="52">
        <f t="shared" si="83"/>
        <v>-3.2616763348267455</v>
      </c>
      <c r="AB303" s="52">
        <f t="shared" si="84"/>
        <v>-3.2616763348267455</v>
      </c>
      <c r="AC303" s="52">
        <f t="shared" si="85"/>
        <v>-3.2616763348267597</v>
      </c>
      <c r="AF303">
        <v>3</v>
      </c>
      <c r="AG303">
        <v>1.41</v>
      </c>
    </row>
    <row r="304" spans="1:35" s="52" customFormat="1" ht="15" x14ac:dyDescent="0.25">
      <c r="A304">
        <v>2.46</v>
      </c>
      <c r="B304">
        <v>2.99</v>
      </c>
      <c r="C304">
        <v>3.42</v>
      </c>
      <c r="D304" s="45">
        <f t="shared" si="73"/>
        <v>3.3349886394480777E-2</v>
      </c>
      <c r="E304" s="46">
        <f>IF(OR($A304="",$B304="",$C304=""),"",A304*'MPTO_working_3-way'!$I303)</f>
        <v>2.5420407205304225</v>
      </c>
      <c r="F304" s="47">
        <f>IF(OR($A304="",$B304="",$C304=""),"",B304*'MPTO_working_3-way'!$I303)</f>
        <v>3.0897161603194978</v>
      </c>
      <c r="G304" s="48">
        <f>IF(OR($A304="",$B304="",$C304=""),"",C304*'MPTO_working_3-way'!$I303)</f>
        <v>3.5340566114691243</v>
      </c>
      <c r="H304" s="46">
        <f>IF(OR($A304="",$B304="",$C304=""),"",'MPTO_working_3-way'!E303)</f>
        <v>2.5291648351383182</v>
      </c>
      <c r="I304" s="47">
        <f>IF(OR($A304="",$B304="",$C304=""),"",'MPTO_working_3-way'!F303)</f>
        <v>3.0928007380781541</v>
      </c>
      <c r="J304" s="48">
        <f>IF(OR($A304="",$B304="",$C304=""),"",'MPTO_working_3-way'!G303)</f>
        <v>3.5551632927986772</v>
      </c>
      <c r="K304" s="46">
        <f>IF(OR($A304="",$B304="",$C304=""),"",'OddsRatio_working_3-way'!H303)</f>
        <v>2.5350253487360064</v>
      </c>
      <c r="L304" s="47">
        <f>IF(OR($A304="",$B304="",$C304=""),"",'OddsRatio_working_3-way'!I303)</f>
        <v>3.0922605780716799</v>
      </c>
      <c r="M304" s="48">
        <f>IF(OR($A304="",$B304="",$C304=""),"",'OddsRatio_working_3-way'!J303)</f>
        <v>3.5443570848911881</v>
      </c>
      <c r="N304" s="49">
        <f t="shared" si="74"/>
        <v>39.338472901855795</v>
      </c>
      <c r="O304" s="50">
        <f t="shared" si="75"/>
        <v>32.365432554704093</v>
      </c>
      <c r="P304" s="50">
        <f t="shared" si="76"/>
        <v>28.29609454344013</v>
      </c>
      <c r="Q304" t="s">
        <v>58</v>
      </c>
      <c r="R304" t="s">
        <v>351</v>
      </c>
      <c r="S304" t="s">
        <v>464</v>
      </c>
      <c r="T304" s="52">
        <v>100</v>
      </c>
      <c r="U304" s="52">
        <f t="shared" si="77"/>
        <v>59.349593495934961</v>
      </c>
      <c r="V304" s="52">
        <f t="shared" si="78"/>
        <v>66.555183946488299</v>
      </c>
      <c r="W304" s="52">
        <f t="shared" si="79"/>
        <v>70.760233918128648</v>
      </c>
      <c r="X304" s="52">
        <f t="shared" si="80"/>
        <v>62.684582135383046</v>
      </c>
      <c r="Y304" s="52">
        <f t="shared" si="81"/>
        <v>69.890172585936384</v>
      </c>
      <c r="Z304" s="52">
        <f t="shared" si="82"/>
        <v>74.095222557576747</v>
      </c>
      <c r="AA304" s="52">
        <f t="shared" si="83"/>
        <v>-3.3349886394480848</v>
      </c>
      <c r="AB304" s="52">
        <f t="shared" si="84"/>
        <v>-3.3349886394480848</v>
      </c>
      <c r="AC304" s="52">
        <f t="shared" si="85"/>
        <v>-3.334988639448099</v>
      </c>
      <c r="AD304" s="53"/>
      <c r="AE304" s="53"/>
      <c r="AF304">
        <v>2.6</v>
      </c>
      <c r="AG304">
        <v>1.53</v>
      </c>
      <c r="AH304" s="53"/>
      <c r="AI304" s="53"/>
    </row>
    <row r="305" spans="1:35" ht="15" x14ac:dyDescent="0.25">
      <c r="A305">
        <v>2.33</v>
      </c>
      <c r="B305">
        <v>2.89</v>
      </c>
      <c r="C305">
        <v>3.88</v>
      </c>
      <c r="D305" s="45">
        <f t="shared" si="73"/>
        <v>3.2937269364784472E-2</v>
      </c>
      <c r="E305" s="46">
        <f>IF(OR($A305="",$B305="",$C305=""),"",A305*'MPTO_working_3-way'!$I304)</f>
        <v>2.4067438376199477</v>
      </c>
      <c r="F305" s="47">
        <f>IF(OR($A305="",$B305="",$C305=""),"",B305*'MPTO_working_3-way'!$I304)</f>
        <v>2.9851887084642272</v>
      </c>
      <c r="G305" s="48">
        <f>IF(OR($A305="",$B305="",$C305=""),"",C305*'MPTO_working_3-way'!$I304)</f>
        <v>4.007796605135364</v>
      </c>
      <c r="H305" s="46">
        <f>IF(OR($A305="",$B305="",$C305=""),"",'MPTO_working_3-way'!E304)</f>
        <v>2.3911691660675034</v>
      </c>
      <c r="I305" s="47">
        <f>IF(OR($A305="",$B305="",$C305=""),"",'MPTO_working_3-way'!F304)</f>
        <v>2.9847033524219651</v>
      </c>
      <c r="J305" s="48">
        <f>IF(OR($A305="",$B305="",$C305=""),"",'MPTO_working_3-way'!G304)</f>
        <v>4.0526377835259746</v>
      </c>
      <c r="K305" s="46">
        <f>IF(OR($A305="",$B305="",$C305=""),"",'OddsRatio_working_3-way'!H304)</f>
        <v>2.3983172694435413</v>
      </c>
      <c r="L305" s="47">
        <f>IF(OR($A305="",$B305="",$C305=""),"",'OddsRatio_working_3-way'!I304)</f>
        <v>2.9870824355250321</v>
      </c>
      <c r="M305" s="48">
        <f>IF(OR($A305="",$B305="",$C305=""),"",'OddsRatio_working_3-way'!J304)</f>
        <v>4.0279351398476662</v>
      </c>
      <c r="N305" s="49">
        <f t="shared" si="74"/>
        <v>41.549914218910381</v>
      </c>
      <c r="O305" s="50">
        <f t="shared" si="75"/>
        <v>33.498719768187257</v>
      </c>
      <c r="P305" s="50">
        <f t="shared" si="76"/>
        <v>24.951366012902366</v>
      </c>
      <c r="Q305" t="s">
        <v>118</v>
      </c>
      <c r="R305" t="s">
        <v>60</v>
      </c>
      <c r="S305" t="s">
        <v>464</v>
      </c>
      <c r="T305" s="52">
        <v>100</v>
      </c>
      <c r="U305" s="52">
        <f t="shared" si="77"/>
        <v>57.081545064377686</v>
      </c>
      <c r="V305" s="52">
        <f t="shared" si="78"/>
        <v>65.397923875432525</v>
      </c>
      <c r="W305" s="52">
        <f t="shared" si="79"/>
        <v>74.226804123711347</v>
      </c>
      <c r="X305" s="52">
        <f t="shared" si="80"/>
        <v>60.375272000856128</v>
      </c>
      <c r="Y305" s="52">
        <f t="shared" si="81"/>
        <v>68.691650811910975</v>
      </c>
      <c r="Z305" s="52">
        <f t="shared" si="82"/>
        <v>77.520531060189796</v>
      </c>
      <c r="AA305" s="52">
        <f t="shared" si="83"/>
        <v>-3.2937269364784427</v>
      </c>
      <c r="AB305" s="52">
        <f t="shared" si="84"/>
        <v>-3.2937269364784498</v>
      </c>
      <c r="AC305" s="52">
        <f t="shared" si="85"/>
        <v>-3.2937269364784498</v>
      </c>
      <c r="AF305">
        <v>2.86</v>
      </c>
      <c r="AG305">
        <v>1.45</v>
      </c>
    </row>
    <row r="306" spans="1:35" ht="15" x14ac:dyDescent="0.25">
      <c r="A306">
        <v>1.66</v>
      </c>
      <c r="B306">
        <v>3.81</v>
      </c>
      <c r="C306">
        <v>5.78</v>
      </c>
      <c r="D306" s="45">
        <f t="shared" si="73"/>
        <v>3.7887210778104086E-2</v>
      </c>
      <c r="E306" s="46">
        <f>IF(OR($A306="",$B306="",$C306=""),"",A306*'MPTO_working_3-way'!$I305)</f>
        <v>1.7228927698916527</v>
      </c>
      <c r="F306" s="47">
        <f>IF(OR($A306="",$B306="",$C306=""),"",B306*'MPTO_working_3-way'!$I305)</f>
        <v>3.9543502730645765</v>
      </c>
      <c r="G306" s="48">
        <f>IF(OR($A306="",$B306="",$C306=""),"",C306*'MPTO_working_3-way'!$I305)</f>
        <v>5.9989880782974421</v>
      </c>
      <c r="H306" s="46">
        <f>IF(OR($A306="",$B306="",$C306=""),"",'MPTO_working_3-way'!E305)</f>
        <v>1.6955458585066001</v>
      </c>
      <c r="I306" s="47">
        <f>IF(OR($A306="",$B306="",$C306=""),"",'MPTO_working_3-way'!F305)</f>
        <v>4.0025917367205421</v>
      </c>
      <c r="J306" s="48">
        <f>IF(OR($A306="",$B306="",$C306=""),"",'MPTO_working_3-way'!G305)</f>
        <v>6.2351404769902281</v>
      </c>
      <c r="K306" s="46">
        <f>IF(OR($A306="",$B306="",$C306=""),"",'OddsRatio_working_3-way'!H305)</f>
        <v>1.7052321560561037</v>
      </c>
      <c r="L306" s="47">
        <f>IF(OR($A306="",$B306="",$C306=""),"",'OddsRatio_working_3-way'!I305)</f>
        <v>4.0025793310873521</v>
      </c>
      <c r="M306" s="48">
        <f>IF(OR($A306="",$B306="",$C306=""),"",'OddsRatio_working_3-way'!J305)</f>
        <v>6.1075904635578446</v>
      </c>
      <c r="N306" s="49">
        <f t="shared" si="74"/>
        <v>58.041917493384496</v>
      </c>
      <c r="O306" s="50">
        <f t="shared" si="75"/>
        <v>25.288604472183273</v>
      </c>
      <c r="P306" s="50">
        <f t="shared" si="76"/>
        <v>16.669478034432224</v>
      </c>
      <c r="Q306" t="s">
        <v>158</v>
      </c>
      <c r="R306" t="s">
        <v>335</v>
      </c>
      <c r="S306" t="s">
        <v>464</v>
      </c>
      <c r="T306" s="52">
        <v>100</v>
      </c>
      <c r="U306" s="52">
        <f t="shared" si="77"/>
        <v>39.759036144578317</v>
      </c>
      <c r="V306" s="52">
        <f t="shared" si="78"/>
        <v>73.753280839895012</v>
      </c>
      <c r="W306" s="52">
        <f t="shared" si="79"/>
        <v>82.698961937716263</v>
      </c>
      <c r="X306" s="52">
        <f t="shared" si="80"/>
        <v>43.547757222388725</v>
      </c>
      <c r="Y306" s="52">
        <f t="shared" si="81"/>
        <v>77.542001917705434</v>
      </c>
      <c r="Z306" s="52">
        <f t="shared" si="82"/>
        <v>86.48768301552667</v>
      </c>
      <c r="AA306" s="52">
        <f t="shared" si="83"/>
        <v>-3.7887210778104077</v>
      </c>
      <c r="AB306" s="52">
        <f t="shared" si="84"/>
        <v>-3.7887210778104219</v>
      </c>
      <c r="AC306" s="52">
        <f t="shared" si="85"/>
        <v>-3.7887210778104077</v>
      </c>
      <c r="AF306">
        <v>2.33</v>
      </c>
      <c r="AG306">
        <v>1.64</v>
      </c>
    </row>
    <row r="307" spans="1:35" ht="15" x14ac:dyDescent="0.25">
      <c r="A307">
        <v>3.59</v>
      </c>
      <c r="B307">
        <v>3.39</v>
      </c>
      <c r="C307">
        <v>2.15</v>
      </c>
      <c r="D307" s="45">
        <f t="shared" si="73"/>
        <v>3.8653061840656644E-2</v>
      </c>
      <c r="E307" s="46">
        <f>IF(OR($A307="",$B307="",$C307=""),"",A307*'MPTO_working_3-way'!$I306)</f>
        <v>3.728764492007957</v>
      </c>
      <c r="F307" s="47">
        <f>IF(OR($A307="",$B307="",$C307=""),"",B307*'MPTO_working_3-way'!$I306)</f>
        <v>3.5210338796398259</v>
      </c>
      <c r="G307" s="48">
        <f>IF(OR($A307="",$B307="",$C307=""),"",C307*'MPTO_working_3-way'!$I306)</f>
        <v>2.2331040829574116</v>
      </c>
      <c r="H307" s="46">
        <f>IF(OR($A307="",$B307="",$C307=""),"",'MPTO_working_3-way'!E306)</f>
        <v>3.7641081868015007</v>
      </c>
      <c r="I307" s="47">
        <f>IF(OR($A307="",$B307="",$C307=""),"",'MPTO_working_3-way'!F306)</f>
        <v>3.5448309855688511</v>
      </c>
      <c r="J307" s="48">
        <f>IF(OR($A307="",$B307="",$C307=""),"",'MPTO_working_3-way'!G306)</f>
        <v>2.2112547665189197</v>
      </c>
      <c r="K307" s="46">
        <f>IF(OR($A307="",$B307="",$C307=""),"",'OddsRatio_working_3-way'!H306)</f>
        <v>3.7482108714609059</v>
      </c>
      <c r="L307" s="47">
        <f>IF(OR($A307="",$B307="",$C307=""),"",'OddsRatio_working_3-way'!I306)</f>
        <v>3.5359938157496393</v>
      </c>
      <c r="M307" s="48">
        <f>IF(OR($A307="",$B307="",$C307=""),"",'OddsRatio_working_3-way'!J306)</f>
        <v>2.2202480703397844</v>
      </c>
      <c r="N307" s="49">
        <f t="shared" si="74"/>
        <v>26.818534722247776</v>
      </c>
      <c r="O307" s="50">
        <f t="shared" si="75"/>
        <v>28.400749160138499</v>
      </c>
      <c r="P307" s="50">
        <f t="shared" si="76"/>
        <v>44.780716117613736</v>
      </c>
      <c r="Q307" t="s">
        <v>166</v>
      </c>
      <c r="R307" t="s">
        <v>66</v>
      </c>
      <c r="S307" t="s">
        <v>464</v>
      </c>
      <c r="T307" s="52">
        <v>100</v>
      </c>
      <c r="U307" s="52">
        <f t="shared" si="77"/>
        <v>72.14484679665739</v>
      </c>
      <c r="V307" s="52">
        <f t="shared" si="78"/>
        <v>70.501474926253692</v>
      </c>
      <c r="W307" s="52">
        <f t="shared" si="79"/>
        <v>53.488372093023258</v>
      </c>
      <c r="X307" s="52">
        <f t="shared" si="80"/>
        <v>76.010152980723049</v>
      </c>
      <c r="Y307" s="52">
        <f t="shared" si="81"/>
        <v>74.366781110319351</v>
      </c>
      <c r="Z307" s="52">
        <f t="shared" si="82"/>
        <v>57.353678277088925</v>
      </c>
      <c r="AA307" s="52">
        <f t="shared" si="83"/>
        <v>-3.8653061840656591</v>
      </c>
      <c r="AB307" s="52">
        <f t="shared" si="84"/>
        <v>-3.8653061840656591</v>
      </c>
      <c r="AC307" s="52">
        <f t="shared" si="85"/>
        <v>-3.8653061840656662</v>
      </c>
      <c r="AF307">
        <v>1.74</v>
      </c>
      <c r="AG307">
        <v>2.13</v>
      </c>
    </row>
    <row r="308" spans="1:35" ht="15" x14ac:dyDescent="0.25">
      <c r="A308">
        <v>2.66</v>
      </c>
      <c r="B308">
        <v>3.4</v>
      </c>
      <c r="C308">
        <v>2.72</v>
      </c>
      <c r="D308" s="45">
        <f t="shared" si="73"/>
        <v>3.7704555506413051E-2</v>
      </c>
      <c r="E308" s="46">
        <f>IF(OR($A308="",$B308="",$C308=""),"",A308*'MPTO_working_3-way'!$I307)</f>
        <v>2.7602941176470588</v>
      </c>
      <c r="F308" s="47">
        <f>IF(OR($A308="",$B308="",$C308=""),"",B308*'MPTO_working_3-way'!$I307)</f>
        <v>3.5281954887218041</v>
      </c>
      <c r="G308" s="48">
        <f>IF(OR($A308="",$B308="",$C308=""),"",C308*'MPTO_working_3-way'!$I307)</f>
        <v>2.8225563909774438</v>
      </c>
      <c r="H308" s="46">
        <f>IF(OR($A308="",$B308="",$C308=""),"",'MPTO_working_3-way'!E307)</f>
        <v>2.7520032457652905</v>
      </c>
      <c r="I308" s="47">
        <f>IF(OR($A308="",$B308="",$C308=""),"",'MPTO_working_3-way'!F307)</f>
        <v>3.5517737923812009</v>
      </c>
      <c r="J308" s="48">
        <f>IF(OR($A308="",$B308="",$C308=""),"",'MPTO_working_3-way'!G307)</f>
        <v>2.8162756902636494</v>
      </c>
      <c r="K308" s="46">
        <f>IF(OR($A308="",$B308="",$C308=""),"",'OddsRatio_working_3-way'!H307)</f>
        <v>2.7562738585895925</v>
      </c>
      <c r="L308" s="47">
        <f>IF(OR($A308="",$B308="",$C308=""),"",'OddsRatio_working_3-way'!I307)</f>
        <v>3.5391911208524225</v>
      </c>
      <c r="M308" s="48">
        <f>IF(OR($A308="",$B308="",$C308=""),"",'OddsRatio_working_3-way'!J307)</f>
        <v>2.8197536366109039</v>
      </c>
      <c r="N308" s="49">
        <f t="shared" si="74"/>
        <v>36.228023441662231</v>
      </c>
      <c r="O308" s="50">
        <f t="shared" si="75"/>
        <v>28.343100692594568</v>
      </c>
      <c r="P308" s="50">
        <f t="shared" si="76"/>
        <v>35.428875865743201</v>
      </c>
      <c r="Q308" t="s">
        <v>67</v>
      </c>
      <c r="R308" t="s">
        <v>168</v>
      </c>
      <c r="S308" t="s">
        <v>464</v>
      </c>
      <c r="T308" s="52">
        <v>100</v>
      </c>
      <c r="U308" s="52">
        <f t="shared" si="77"/>
        <v>62.406015037593981</v>
      </c>
      <c r="V308" s="52">
        <f t="shared" si="78"/>
        <v>70.588235294117652</v>
      </c>
      <c r="W308" s="52">
        <f t="shared" si="79"/>
        <v>63.235294117647051</v>
      </c>
      <c r="X308" s="52">
        <f t="shared" si="80"/>
        <v>66.17647058823529</v>
      </c>
      <c r="Y308" s="52">
        <f t="shared" si="81"/>
        <v>74.358690844758939</v>
      </c>
      <c r="Z308" s="52">
        <f t="shared" si="82"/>
        <v>67.00574966828836</v>
      </c>
      <c r="AA308" s="52">
        <f t="shared" si="83"/>
        <v>-3.7704555506413087</v>
      </c>
      <c r="AB308" s="52">
        <f t="shared" si="84"/>
        <v>-3.7704555506412873</v>
      </c>
      <c r="AC308" s="52">
        <f t="shared" si="85"/>
        <v>-3.7704555506413087</v>
      </c>
      <c r="AF308">
        <v>1.89</v>
      </c>
      <c r="AG308">
        <v>1.96</v>
      </c>
    </row>
    <row r="309" spans="1:35" ht="15" x14ac:dyDescent="0.25">
      <c r="A309">
        <v>5.91</v>
      </c>
      <c r="B309">
        <v>4.67</v>
      </c>
      <c r="C309">
        <v>1.51</v>
      </c>
      <c r="D309" s="45">
        <f t="shared" si="73"/>
        <v>4.5589155674429449E-2</v>
      </c>
      <c r="E309" s="46">
        <f>IF(OR($A309="",$B309="",$C309=""),"",A309*'MPTO_working_3-way'!$I308)</f>
        <v>6.1794319100358779</v>
      </c>
      <c r="F309" s="47">
        <f>IF(OR($A309="",$B309="",$C309=""),"",B309*'MPTO_working_3-way'!$I308)</f>
        <v>4.8829013569995858</v>
      </c>
      <c r="G309" s="48">
        <f>IF(OR($A309="",$B309="",$C309=""),"",C309*'MPTO_working_3-way'!$I308)</f>
        <v>1.5788396250683885</v>
      </c>
      <c r="H309" s="46">
        <f>IF(OR($A309="",$B309="",$C309=""),"",'MPTO_working_3-way'!E308)</f>
        <v>6.49315432388026</v>
      </c>
      <c r="I309" s="47">
        <f>IF(OR($A309="",$B309="",$C309=""),"",'MPTO_working_3-way'!F308)</f>
        <v>5.0267327405813376</v>
      </c>
      <c r="J309" s="48">
        <f>IF(OR($A309="",$B309="",$C309=""),"",'MPTO_working_3-way'!G308)</f>
        <v>1.545463031890806</v>
      </c>
      <c r="K309" s="46">
        <f>IF(OR($A309="",$B309="",$C309=""),"",'OddsRatio_working_3-way'!H308)</f>
        <v>6.3532942392293439</v>
      </c>
      <c r="L309" s="47">
        <f>IF(OR($A309="",$B309="",$C309=""),"",'OddsRatio_working_3-way'!I308)</f>
        <v>5.0013421299331355</v>
      </c>
      <c r="M309" s="48">
        <f>IF(OR($A309="",$B309="",$C309=""),"",'OddsRatio_working_3-way'!J308)</f>
        <v>1.5560448191460217</v>
      </c>
      <c r="N309" s="49">
        <f t="shared" si="74"/>
        <v>16.182717352640818</v>
      </c>
      <c r="O309" s="50">
        <f t="shared" si="75"/>
        <v>20.479627313513326</v>
      </c>
      <c r="P309" s="50">
        <f t="shared" si="76"/>
        <v>63.337655333845852</v>
      </c>
      <c r="Q309" t="s">
        <v>64</v>
      </c>
      <c r="R309" t="s">
        <v>65</v>
      </c>
      <c r="S309" t="s">
        <v>464</v>
      </c>
      <c r="T309" s="52">
        <v>100</v>
      </c>
      <c r="U309" s="52">
        <f t="shared" si="77"/>
        <v>83.079526226734345</v>
      </c>
      <c r="V309" s="52">
        <f t="shared" si="78"/>
        <v>78.586723768736618</v>
      </c>
      <c r="W309" s="52">
        <f t="shared" si="79"/>
        <v>33.774834437086092</v>
      </c>
      <c r="X309" s="52">
        <f t="shared" si="80"/>
        <v>87.638441794177297</v>
      </c>
      <c r="Y309" s="52">
        <f t="shared" si="81"/>
        <v>83.14563933617957</v>
      </c>
      <c r="Z309" s="52">
        <f t="shared" si="82"/>
        <v>38.33375000452903</v>
      </c>
      <c r="AA309" s="52">
        <f t="shared" si="83"/>
        <v>-4.558915567442952</v>
      </c>
      <c r="AB309" s="52">
        <f t="shared" si="84"/>
        <v>-4.558915567442952</v>
      </c>
      <c r="AC309" s="52">
        <f t="shared" si="85"/>
        <v>-4.5589155674429378</v>
      </c>
      <c r="AF309">
        <v>1.6</v>
      </c>
      <c r="AG309">
        <v>2.4</v>
      </c>
    </row>
    <row r="310" spans="1:35" s="52" customFormat="1" ht="15" x14ac:dyDescent="0.25">
      <c r="A310">
        <v>2.63</v>
      </c>
      <c r="B310">
        <v>3.6</v>
      </c>
      <c r="C310">
        <v>2.63</v>
      </c>
      <c r="D310" s="45">
        <f t="shared" si="73"/>
        <v>3.8234051542036518E-2</v>
      </c>
      <c r="E310" s="46">
        <f>IF(OR($A310="",$B310="",$C310=""),"",A310*'MPTO_working_3-way'!$I309)</f>
        <v>2.7305555555555561</v>
      </c>
      <c r="F310" s="47">
        <f>IF(OR($A310="",$B310="",$C310=""),"",B310*'MPTO_working_3-way'!$I309)</f>
        <v>3.7376425855513316</v>
      </c>
      <c r="G310" s="48">
        <f>IF(OR($A310="",$B310="",$C310=""),"",C310*'MPTO_working_3-way'!$I309)</f>
        <v>2.7305555555555561</v>
      </c>
      <c r="H310" s="46">
        <f>IF(OR($A310="",$B310="",$C310=""),"",'MPTO_working_3-way'!E309)</f>
        <v>2.7212109599540146</v>
      </c>
      <c r="I310" s="47">
        <f>IF(OR($A310="",$B310="",$C310=""),"",'MPTO_working_3-way'!F309)</f>
        <v>3.773113708820405</v>
      </c>
      <c r="J310" s="48">
        <f>IF(OR($A310="",$B310="",$C310=""),"",'MPTO_working_3-way'!G309)</f>
        <v>2.7212109599540146</v>
      </c>
      <c r="K310" s="46">
        <f>IF(OR($A310="",$B310="",$C310=""),"",'OddsRatio_working_3-way'!H309)</f>
        <v>2.7263140518831857</v>
      </c>
      <c r="L310" s="47">
        <f>IF(OR($A310="",$B310="",$C310=""),"",'OddsRatio_working_3-way'!I309)</f>
        <v>3.7536297760099879</v>
      </c>
      <c r="M310" s="48">
        <f>IF(OR($A310="",$B310="",$C310=""),"",'OddsRatio_working_3-way'!J309)</f>
        <v>2.7263140518831857</v>
      </c>
      <c r="N310" s="49">
        <f t="shared" si="74"/>
        <v>36.622583926754828</v>
      </c>
      <c r="O310" s="50">
        <f t="shared" si="75"/>
        <v>26.754832146490333</v>
      </c>
      <c r="P310" s="50">
        <f t="shared" si="76"/>
        <v>36.622583926754828</v>
      </c>
      <c r="Q310" t="s">
        <v>336</v>
      </c>
      <c r="R310" t="s">
        <v>124</v>
      </c>
      <c r="S310" t="s">
        <v>464</v>
      </c>
      <c r="T310" s="52">
        <v>100</v>
      </c>
      <c r="U310" s="52">
        <f t="shared" si="77"/>
        <v>61.977186311787079</v>
      </c>
      <c r="V310" s="52">
        <f t="shared" si="78"/>
        <v>72.222222222222229</v>
      </c>
      <c r="W310" s="52">
        <f t="shared" si="79"/>
        <v>61.977186311787079</v>
      </c>
      <c r="X310" s="52">
        <f t="shared" si="80"/>
        <v>65.800591465990706</v>
      </c>
      <c r="Y310" s="52">
        <f t="shared" si="81"/>
        <v>76.045627376425855</v>
      </c>
      <c r="Z310" s="52">
        <f t="shared" si="82"/>
        <v>65.800591465990706</v>
      </c>
      <c r="AA310" s="52">
        <f t="shared" si="83"/>
        <v>-3.8234051542036269</v>
      </c>
      <c r="AB310" s="52">
        <f t="shared" si="84"/>
        <v>-3.8234051542036269</v>
      </c>
      <c r="AC310" s="52">
        <f t="shared" si="85"/>
        <v>-3.8234051542036269</v>
      </c>
      <c r="AD310" s="53"/>
      <c r="AE310" s="53"/>
      <c r="AF310">
        <v>1.79</v>
      </c>
      <c r="AG310">
        <v>2.06</v>
      </c>
      <c r="AH310" s="53"/>
      <c r="AI310" s="53"/>
    </row>
    <row r="311" spans="1:35" s="28" customFormat="1" ht="15" x14ac:dyDescent="0.25">
      <c r="A311" s="23">
        <v>2.94</v>
      </c>
      <c r="B311" s="23">
        <v>3.96</v>
      </c>
      <c r="C311" s="23">
        <v>2.2999999999999998</v>
      </c>
      <c r="D311" s="24">
        <f t="shared" si="73"/>
        <v>2.7443915642673566E-2</v>
      </c>
      <c r="E311" s="25">
        <f>IF(OR($A311="",$B311="",$C311=""),"",A311*'MPTO_working_3-way'!$I310)</f>
        <v>3.0206851119894602</v>
      </c>
      <c r="F311" s="26">
        <f>IF(OR($A311="",$B311="",$C311=""),"",B311*'MPTO_working_3-way'!$I310)</f>
        <v>4.0686779059449876</v>
      </c>
      <c r="G311" s="27">
        <f>IF(OR($A311="",$B311="",$C311=""),"",C311*'MPTO_working_3-way'!$I310)</f>
        <v>2.3631210059781491</v>
      </c>
      <c r="H311" s="25">
        <f>IF(OR($A311="",$B311="",$C311=""),"",'MPTO_working_3-way'!E310)</f>
        <v>3.0212568148174896</v>
      </c>
      <c r="I311" s="26">
        <f>IF(OR($A311="",$B311="",$C311=""),"",'MPTO_working_3-way'!F310)</f>
        <v>4.1088469611971083</v>
      </c>
      <c r="J311" s="27">
        <f>IF(OR($A311="",$B311="",$C311=""),"",'MPTO_working_3-way'!G310)</f>
        <v>2.3494328550972852</v>
      </c>
      <c r="K311" s="25">
        <f>IF(OR($A311="",$B311="",$C311=""),"",'OddsRatio_working_3-way'!H310)</f>
        <v>3.0230436045613183</v>
      </c>
      <c r="L311" s="26">
        <f>IF(OR($A311="",$B311="",$C311=""),"",'OddsRatio_working_3-way'!I310)</f>
        <v>4.0867057059286092</v>
      </c>
      <c r="M311" s="27">
        <f>IF(OR($A311="",$B311="",$C311=""),"",'OddsRatio_working_3-way'!J310)</f>
        <v>2.3556477762524297</v>
      </c>
      <c r="N311" s="68">
        <f t="shared" si="74"/>
        <v>33.105072621799621</v>
      </c>
      <c r="O311" s="69">
        <f t="shared" si="75"/>
        <v>24.578008461639111</v>
      </c>
      <c r="P311" s="69">
        <f t="shared" si="76"/>
        <v>42.316918916561249</v>
      </c>
      <c r="Q311" s="23" t="s">
        <v>239</v>
      </c>
      <c r="R311" s="23" t="s">
        <v>243</v>
      </c>
      <c r="S311" s="23" t="s">
        <v>465</v>
      </c>
      <c r="T311" s="28">
        <v>100</v>
      </c>
      <c r="U311" s="28">
        <f t="shared" si="77"/>
        <v>65.986394557823132</v>
      </c>
      <c r="V311" s="28">
        <f t="shared" si="78"/>
        <v>74.747474747474755</v>
      </c>
      <c r="W311" s="28">
        <f t="shared" si="79"/>
        <v>56.521739130434774</v>
      </c>
      <c r="X311" s="28">
        <f t="shared" si="80"/>
        <v>68.730786122090464</v>
      </c>
      <c r="Y311" s="28">
        <f t="shared" si="81"/>
        <v>77.4918663117421</v>
      </c>
      <c r="Z311" s="28">
        <f t="shared" si="82"/>
        <v>59.266130694702127</v>
      </c>
      <c r="AA311" s="28">
        <f t="shared" si="83"/>
        <v>-2.7443915642673318</v>
      </c>
      <c r="AB311" s="28">
        <f t="shared" si="84"/>
        <v>-2.744391564267346</v>
      </c>
      <c r="AC311" s="28">
        <f t="shared" si="85"/>
        <v>-2.7443915642673531</v>
      </c>
      <c r="AD311" s="43" t="s">
        <v>467</v>
      </c>
      <c r="AE311" s="43"/>
      <c r="AF311" s="23">
        <v>1.47</v>
      </c>
      <c r="AG311" s="23">
        <v>2.78</v>
      </c>
      <c r="AH311" s="43"/>
      <c r="AI311" s="43"/>
    </row>
    <row r="312" spans="1:35" s="52" customFormat="1" ht="15" x14ac:dyDescent="0.25">
      <c r="A312" s="44">
        <v>2.0699999999999998</v>
      </c>
      <c r="B312" s="44">
        <v>3.53</v>
      </c>
      <c r="C312" s="44">
        <v>3.81</v>
      </c>
      <c r="D312" s="45">
        <f t="shared" si="73"/>
        <v>2.884509802083346E-2</v>
      </c>
      <c r="E312" s="46">
        <f>IF(OR($A312="",$B312="",$C312=""),"",A312*'MPTO_working_3-way'!$I311)</f>
        <v>2.129709352903125</v>
      </c>
      <c r="F312" s="47">
        <f>IF(OR($A312="",$B312="",$C312=""),"",B312*'MPTO_working_3-way'!$I311)</f>
        <v>3.6318231960135421</v>
      </c>
      <c r="G312" s="48">
        <f>IF(OR($A312="",$B312="",$C312=""),"",C312*'MPTO_working_3-way'!$I311)</f>
        <v>3.9198998234593754</v>
      </c>
      <c r="H312" s="46">
        <f>IF(OR($A312="",$B312="",$C312=""),"",'MPTO_working_3-way'!E311)</f>
        <v>2.1120361030061789</v>
      </c>
      <c r="I312" s="47">
        <f>IF(OR($A312="",$B312="",$C312=""),"",'MPTO_working_3-way'!F311)</f>
        <v>3.654021378348415</v>
      </c>
      <c r="J312" s="48">
        <f>IF(OR($A312="",$B312="",$C312=""),"",'MPTO_working_3-way'!G311)</f>
        <v>3.9548802123812243</v>
      </c>
      <c r="K312" s="46">
        <f>IF(OR($A312="",$B312="",$C312=""),"",'OddsRatio_working_3-way'!H311)</f>
        <v>2.119169283945618</v>
      </c>
      <c r="L312" s="47">
        <f>IF(OR($A312="",$B312="",$C312=""),"",'OddsRatio_working_3-way'!I311)</f>
        <v>3.6462600826003868</v>
      </c>
      <c r="M312" s="48">
        <f>IF(OR($A312="",$B312="",$C312=""),"",'OddsRatio_working_3-way'!J311)</f>
        <v>3.9391268111095208</v>
      </c>
      <c r="N312" s="49">
        <f t="shared" si="74"/>
        <v>46.954763974569794</v>
      </c>
      <c r="O312" s="50">
        <f t="shared" si="75"/>
        <v>27.534380007750553</v>
      </c>
      <c r="P312" s="50">
        <f t="shared" si="76"/>
        <v>25.51085601767965</v>
      </c>
      <c r="Q312" s="44" t="s">
        <v>449</v>
      </c>
      <c r="R312" s="44" t="s">
        <v>236</v>
      </c>
      <c r="S312" s="44" t="s">
        <v>465</v>
      </c>
      <c r="T312" s="52">
        <v>100</v>
      </c>
      <c r="U312" s="52">
        <f t="shared" si="77"/>
        <v>51.690821256038639</v>
      </c>
      <c r="V312" s="52">
        <f t="shared" si="78"/>
        <v>71.671388101982998</v>
      </c>
      <c r="W312" s="52">
        <f t="shared" si="79"/>
        <v>73.753280839895012</v>
      </c>
      <c r="X312" s="52">
        <f t="shared" si="80"/>
        <v>54.575331058121975</v>
      </c>
      <c r="Y312" s="52">
        <f t="shared" si="81"/>
        <v>74.555897904066342</v>
      </c>
      <c r="Z312" s="52">
        <f t="shared" si="82"/>
        <v>76.637790641978356</v>
      </c>
      <c r="AA312" s="52">
        <f t="shared" si="83"/>
        <v>-2.8845098020833362</v>
      </c>
      <c r="AB312" s="52">
        <f t="shared" si="84"/>
        <v>-2.8845098020833433</v>
      </c>
      <c r="AC312" s="52">
        <f t="shared" si="85"/>
        <v>-2.8845098020833433</v>
      </c>
      <c r="AD312" s="53"/>
      <c r="AE312" s="53"/>
      <c r="AF312" s="44">
        <v>1.66</v>
      </c>
      <c r="AG312" s="44">
        <v>2.2999999999999998</v>
      </c>
      <c r="AH312" s="53"/>
      <c r="AI312" s="53"/>
    </row>
    <row r="313" spans="1:35" ht="15" x14ac:dyDescent="0.25">
      <c r="A313">
        <v>1.42</v>
      </c>
      <c r="B313">
        <v>4.96</v>
      </c>
      <c r="C313">
        <v>7.53</v>
      </c>
      <c r="D313" s="45">
        <f t="shared" si="73"/>
        <v>3.8640380172479949E-2</v>
      </c>
      <c r="E313" s="46">
        <f>IF(OR($A313="",$B313="",$C313=""),"",A313*'MPTO_working_3-way'!$I312)</f>
        <v>1.4748693398449215</v>
      </c>
      <c r="F313" s="47">
        <f>IF(OR($A313="",$B313="",$C313=""),"",B313*'MPTO_working_3-way'!$I312)</f>
        <v>5.1516562856555002</v>
      </c>
      <c r="G313" s="48">
        <f>IF(OR($A313="",$B313="",$C313=""),"",C313*'MPTO_working_3-way'!$I312)</f>
        <v>7.8209620626987739</v>
      </c>
      <c r="H313" s="46">
        <f>IF(OR($A313="",$B313="",$C313=""),"",'MPTO_working_3-way'!E312)</f>
        <v>1.4464553500576052</v>
      </c>
      <c r="I313" s="47">
        <f>IF(OR($A313="",$B313="",$C313=""),"",'MPTO_working_3-way'!F312)</f>
        <v>5.298496734568392</v>
      </c>
      <c r="J313" s="48">
        <f>IF(OR($A313="",$B313="",$C313=""),"",'MPTO_working_3-way'!G312)</f>
        <v>8.3387536545554664</v>
      </c>
      <c r="K313" s="46">
        <f>IF(OR($A313="",$B313="",$C313=""),"",'OddsRatio_working_3-way'!H312)</f>
        <v>1.4551650816488362</v>
      </c>
      <c r="L313" s="47">
        <f>IF(OR($A313="",$B313="",$C313=""),"",'OddsRatio_working_3-way'!I312)</f>
        <v>5.2915564841176002</v>
      </c>
      <c r="M313" s="48">
        <f>IF(OR($A313="",$B313="",$C313=""),"",'OddsRatio_working_3-way'!J312)</f>
        <v>8.076733293254529</v>
      </c>
      <c r="N313" s="49">
        <f t="shared" si="74"/>
        <v>67.802616339230923</v>
      </c>
      <c r="O313" s="50">
        <f t="shared" si="75"/>
        <v>19.411232903570145</v>
      </c>
      <c r="P313" s="50">
        <f t="shared" si="76"/>
        <v>12.786150757198925</v>
      </c>
      <c r="Q313" t="s">
        <v>233</v>
      </c>
      <c r="R313" t="s">
        <v>462</v>
      </c>
      <c r="S313" t="s">
        <v>465</v>
      </c>
      <c r="T313" s="52">
        <v>100</v>
      </c>
      <c r="U313" s="52">
        <f t="shared" si="77"/>
        <v>29.577464788732396</v>
      </c>
      <c r="V313" s="52">
        <f t="shared" si="78"/>
        <v>79.838709677419359</v>
      </c>
      <c r="W313" s="52">
        <f t="shared" si="79"/>
        <v>86.719787516600263</v>
      </c>
      <c r="X313" s="52">
        <f t="shared" si="80"/>
        <v>33.441502805980384</v>
      </c>
      <c r="Y313" s="52">
        <f t="shared" si="81"/>
        <v>83.702747694667352</v>
      </c>
      <c r="Z313" s="52">
        <f t="shared" si="82"/>
        <v>90.583825533848255</v>
      </c>
      <c r="AA313" s="52">
        <f t="shared" si="83"/>
        <v>-3.8640380172479887</v>
      </c>
      <c r="AB313" s="52">
        <f t="shared" si="84"/>
        <v>-3.8640380172479922</v>
      </c>
      <c r="AC313" s="52">
        <f t="shared" si="85"/>
        <v>-3.8640380172479922</v>
      </c>
      <c r="AF313">
        <v>1.65</v>
      </c>
      <c r="AG313">
        <v>2.3199999999999998</v>
      </c>
    </row>
    <row r="314" spans="1:35" ht="15" x14ac:dyDescent="0.25">
      <c r="A314">
        <v>2.83</v>
      </c>
      <c r="B314">
        <v>3.84</v>
      </c>
      <c r="C314">
        <v>2.42</v>
      </c>
      <c r="D314" s="45">
        <f t="shared" si="73"/>
        <v>2.6996697621898491E-2</v>
      </c>
      <c r="E314" s="46">
        <f>IF(OR($A314="",$B314="",$C314=""),"",A314*'MPTO_working_3-way'!$I313)</f>
        <v>2.906400654269973</v>
      </c>
      <c r="F314" s="47">
        <f>IF(OR($A314="",$B314="",$C314=""),"",B314*'MPTO_working_3-way'!$I313)</f>
        <v>3.9436673188680902</v>
      </c>
      <c r="G314" s="48">
        <f>IF(OR($A314="",$B314="",$C314=""),"",C314*'MPTO_working_3-way'!$I313)</f>
        <v>2.4853320082449941</v>
      </c>
      <c r="H314" s="46">
        <f>IF(OR($A314="",$B314="",$C314=""),"",'MPTO_working_3-way'!E313)</f>
        <v>2.9039546791525344</v>
      </c>
      <c r="I314" s="47">
        <f>IF(OR($A314="",$B314="",$C314=""),"",'MPTO_working_3-way'!F313)</f>
        <v>3.9774436393466694</v>
      </c>
      <c r="J314" s="48">
        <f>IF(OR($A314="",$B314="",$C314=""),"",'MPTO_working_3-way'!G313)</f>
        <v>2.4738743941042327</v>
      </c>
      <c r="K314" s="46">
        <f>IF(OR($A314="",$B314="",$C314=""),"",'OddsRatio_working_3-way'!H313)</f>
        <v>2.9064797159676146</v>
      </c>
      <c r="L314" s="47">
        <f>IF(OR($A314="",$B314="",$C314=""),"",'OddsRatio_working_3-way'!I313)</f>
        <v>3.9586898324306148</v>
      </c>
      <c r="M314" s="48">
        <f>IF(OR($A314="",$B314="",$C314=""),"",'OddsRatio_working_3-way'!J313)</f>
        <v>2.4793449162153074</v>
      </c>
      <c r="N314" s="49">
        <f t="shared" si="74"/>
        <v>34.40681856890027</v>
      </c>
      <c r="O314" s="50">
        <f t="shared" si="75"/>
        <v>25.357108476559315</v>
      </c>
      <c r="P314" s="50">
        <f t="shared" si="76"/>
        <v>40.236072954540404</v>
      </c>
      <c r="Q314" t="s">
        <v>240</v>
      </c>
      <c r="R314" t="s">
        <v>232</v>
      </c>
      <c r="S314" t="s">
        <v>465</v>
      </c>
      <c r="T314" s="52">
        <v>100</v>
      </c>
      <c r="U314" s="52">
        <f t="shared" si="77"/>
        <v>64.664310954063609</v>
      </c>
      <c r="V314" s="52">
        <f t="shared" si="78"/>
        <v>73.958333333333343</v>
      </c>
      <c r="W314" s="52">
        <f t="shared" si="79"/>
        <v>58.677685950413228</v>
      </c>
      <c r="X314" s="52">
        <f t="shared" si="80"/>
        <v>67.363980716253451</v>
      </c>
      <c r="Y314" s="52">
        <f t="shared" si="81"/>
        <v>76.658003095523171</v>
      </c>
      <c r="Z314" s="52">
        <f t="shared" si="82"/>
        <v>61.377355712603062</v>
      </c>
      <c r="AA314" s="52">
        <f t="shared" si="83"/>
        <v>-2.699669762189842</v>
      </c>
      <c r="AB314" s="52">
        <f t="shared" si="84"/>
        <v>-2.6996697621898278</v>
      </c>
      <c r="AC314" s="52">
        <f t="shared" si="85"/>
        <v>-2.6996697621898349</v>
      </c>
      <c r="AF314">
        <v>1.59</v>
      </c>
      <c r="AG314">
        <v>2.46</v>
      </c>
    </row>
    <row r="315" spans="1:35" ht="15" x14ac:dyDescent="0.25">
      <c r="A315">
        <v>4.0599999999999996</v>
      </c>
      <c r="B315">
        <v>3.86</v>
      </c>
      <c r="C315">
        <v>1.93</v>
      </c>
      <c r="D315" s="45">
        <f t="shared" si="73"/>
        <v>2.3507491258071944E-2</v>
      </c>
      <c r="E315" s="46">
        <f>IF(OR($A315="",$B315="",$C315=""),"",A315*'MPTO_working_3-way'!$I314)</f>
        <v>4.1554404145077717</v>
      </c>
      <c r="F315" s="47">
        <f>IF(OR($A315="",$B315="",$C315=""),"",B315*'MPTO_working_3-way'!$I314)</f>
        <v>3.9507389162561575</v>
      </c>
      <c r="G315" s="48">
        <f>IF(OR($A315="",$B315="",$C315=""),"",C315*'MPTO_working_3-way'!$I314)</f>
        <v>1.9753694581280787</v>
      </c>
      <c r="H315" s="46">
        <f>IF(OR($A315="",$B315="",$C315=""),"",'MPTO_working_3-way'!E314)</f>
        <v>4.1934068286417636</v>
      </c>
      <c r="I315" s="47">
        <f>IF(OR($A315="",$B315="",$C315=""),"",'MPTO_working_3-way'!F314)</f>
        <v>3.9803921568627452</v>
      </c>
      <c r="J315" s="48">
        <f>IF(OR($A315="",$B315="",$C315=""),"",'MPTO_working_3-way'!G314)</f>
        <v>1.9596358725553946</v>
      </c>
      <c r="K315" s="46">
        <f>IF(OR($A315="",$B315="",$C315=""),"",'OddsRatio_working_3-way'!H314)</f>
        <v>4.1775001430930496</v>
      </c>
      <c r="L315" s="47">
        <f>IF(OR($A315="",$B315="",$C315=""),"",'OddsRatio_working_3-way'!I314)</f>
        <v>3.9698203951784703</v>
      </c>
      <c r="M315" s="48">
        <f>IF(OR($A315="",$B315="",$C315=""),"",'OddsRatio_working_3-way'!J314)</f>
        <v>1.9657108278027893</v>
      </c>
      <c r="N315" s="49">
        <f t="shared" si="74"/>
        <v>24.06483790523691</v>
      </c>
      <c r="O315" s="50">
        <f t="shared" si="75"/>
        <v>25.311720698254366</v>
      </c>
      <c r="P315" s="50">
        <f t="shared" si="76"/>
        <v>50.623441396508731</v>
      </c>
      <c r="Q315" t="s">
        <v>41</v>
      </c>
      <c r="R315" t="s">
        <v>134</v>
      </c>
      <c r="S315" t="s">
        <v>465</v>
      </c>
      <c r="T315" s="52">
        <v>100</v>
      </c>
      <c r="U315" s="52">
        <f t="shared" si="77"/>
        <v>75.369458128078819</v>
      </c>
      <c r="V315" s="52">
        <f t="shared" si="78"/>
        <v>74.093264248704671</v>
      </c>
      <c r="W315" s="52">
        <f t="shared" si="79"/>
        <v>48.186528497409334</v>
      </c>
      <c r="X315" s="52">
        <f t="shared" si="80"/>
        <v>77.720207253886016</v>
      </c>
      <c r="Y315" s="52">
        <f t="shared" si="81"/>
        <v>76.444013374511869</v>
      </c>
      <c r="Z315" s="52">
        <f t="shared" si="82"/>
        <v>50.537277623216525</v>
      </c>
      <c r="AA315" s="52">
        <f t="shared" si="83"/>
        <v>-2.350749125807198</v>
      </c>
      <c r="AB315" s="52">
        <f t="shared" si="84"/>
        <v>-2.350749125807198</v>
      </c>
      <c r="AC315" s="52">
        <f t="shared" si="85"/>
        <v>-2.3507491258071909</v>
      </c>
      <c r="AD315" s="42" t="s">
        <v>469</v>
      </c>
      <c r="AF315">
        <v>1.81</v>
      </c>
      <c r="AG315">
        <v>2.1</v>
      </c>
    </row>
    <row r="316" spans="1:35" ht="15" x14ac:dyDescent="0.25">
      <c r="A316">
        <v>3.18</v>
      </c>
      <c r="B316">
        <v>3.84</v>
      </c>
      <c r="C316">
        <v>2.25</v>
      </c>
      <c r="D316" s="45">
        <f t="shared" si="73"/>
        <v>1.9326519916142537E-2</v>
      </c>
      <c r="E316" s="46">
        <f>IF(OR($A316="",$B316="",$C316=""),"",A316*'MPTO_working_3-way'!$I315)</f>
        <v>3.2414583333333336</v>
      </c>
      <c r="F316" s="47">
        <f>IF(OR($A316="",$B316="",$C316=""),"",B316*'MPTO_working_3-way'!$I315)</f>
        <v>3.914213836477987</v>
      </c>
      <c r="G316" s="48">
        <f>IF(OR($A316="",$B316="",$C316=""),"",C316*'MPTO_working_3-way'!$I315)</f>
        <v>2.2934846698113205</v>
      </c>
      <c r="H316" s="46">
        <f>IF(OR($A316="",$B316="",$C316=""),"",'MPTO_working_3-way'!E315)</f>
        <v>3.2465083303792985</v>
      </c>
      <c r="I316" s="47">
        <f>IF(OR($A316="",$B316="",$C316=""),"",'MPTO_working_3-way'!F315)</f>
        <v>3.9374032674118653</v>
      </c>
      <c r="J316" s="48">
        <f>IF(OR($A316="",$B316="",$C316=""),"",'MPTO_working_3-way'!G315)</f>
        <v>2.2830931844243905</v>
      </c>
      <c r="K316" s="46">
        <f>IF(OR($A316="",$B316="",$C316=""),"",'OddsRatio_working_3-way'!H315)</f>
        <v>3.2455763848435284</v>
      </c>
      <c r="L316" s="47">
        <f>IF(OR($A316="",$B316="",$C316=""),"",'OddsRatio_working_3-way'!I315)</f>
        <v>3.9254297857594587</v>
      </c>
      <c r="M316" s="48">
        <f>IF(OR($A316="",$B316="",$C316=""),"",'OddsRatio_working_3-way'!J315)</f>
        <v>2.2876011380983536</v>
      </c>
      <c r="N316" s="49">
        <f t="shared" si="74"/>
        <v>30.850311716691301</v>
      </c>
      <c r="O316" s="50">
        <f t="shared" si="75"/>
        <v>25.547914390384989</v>
      </c>
      <c r="P316" s="50">
        <f t="shared" si="76"/>
        <v>43.601773892923717</v>
      </c>
      <c r="Q316" t="s">
        <v>138</v>
      </c>
      <c r="R316" t="s">
        <v>38</v>
      </c>
      <c r="S316" t="s">
        <v>465</v>
      </c>
      <c r="T316" s="52">
        <v>100</v>
      </c>
      <c r="U316" s="52">
        <f t="shared" si="77"/>
        <v>68.55345911949685</v>
      </c>
      <c r="V316" s="52">
        <f t="shared" si="78"/>
        <v>73.958333333333343</v>
      </c>
      <c r="W316" s="52">
        <f t="shared" si="79"/>
        <v>55.55555555555555</v>
      </c>
      <c r="X316" s="52">
        <f t="shared" si="80"/>
        <v>70.486111111111114</v>
      </c>
      <c r="Y316" s="52">
        <f t="shared" si="81"/>
        <v>75.890985324947579</v>
      </c>
      <c r="Z316" s="52">
        <f t="shared" si="82"/>
        <v>57.488207547169814</v>
      </c>
      <c r="AA316" s="52">
        <f t="shared" si="83"/>
        <v>-1.9326519916142644</v>
      </c>
      <c r="AB316" s="52">
        <f t="shared" si="84"/>
        <v>-1.932651991614236</v>
      </c>
      <c r="AC316" s="52">
        <f t="shared" si="85"/>
        <v>-1.9326519916142644</v>
      </c>
      <c r="AF316">
        <v>1.67</v>
      </c>
      <c r="AG316">
        <v>2.33</v>
      </c>
    </row>
    <row r="317" spans="1:35" ht="15" x14ac:dyDescent="0.25">
      <c r="A317">
        <v>1.88</v>
      </c>
      <c r="B317">
        <v>4.08</v>
      </c>
      <c r="C317">
        <v>3.84</v>
      </c>
      <c r="D317" s="45">
        <f t="shared" si="73"/>
        <v>3.74295994993743E-2</v>
      </c>
      <c r="E317" s="46">
        <f>IF(OR($A317="",$B317="",$C317=""),"",A317*'MPTO_working_3-way'!$I316)</f>
        <v>1.9503676470588236</v>
      </c>
      <c r="F317" s="47">
        <f>IF(OR($A317="",$B317="",$C317=""),"",B317*'MPTO_working_3-way'!$I316)</f>
        <v>4.2327127659574471</v>
      </c>
      <c r="G317" s="48">
        <f>IF(OR($A317="",$B317="",$C317=""),"",C317*'MPTO_working_3-way'!$I316)</f>
        <v>3.983729662077597</v>
      </c>
      <c r="H317" s="46">
        <f>IF(OR($A317="",$B317="",$C317=""),"",'MPTO_working_3-way'!E316)</f>
        <v>1.9251562382350724</v>
      </c>
      <c r="I317" s="47">
        <f>IF(OR($A317="",$B317="",$C317=""),"",'MPTO_working_3-way'!F316)</f>
        <v>4.2988286723084688</v>
      </c>
      <c r="J317" s="48">
        <f>IF(OR($A317="",$B317="",$C317=""),"",'MPTO_working_3-way'!G316)</f>
        <v>4.0332316752550215</v>
      </c>
      <c r="K317" s="46">
        <f>IF(OR($A317="",$B317="",$C317=""),"",'OddsRatio_working_3-way'!H316)</f>
        <v>1.9346386305833756</v>
      </c>
      <c r="L317" s="47">
        <f>IF(OR($A317="",$B317="",$C317=""),"",'OddsRatio_working_3-way'!I316)</f>
        <v>4.2712352070418147</v>
      </c>
      <c r="M317" s="48">
        <f>IF(OR($A317="",$B317="",$C317=""),"",'OddsRatio_working_3-way'!J316)</f>
        <v>4.0163337623372568</v>
      </c>
      <c r="N317" s="49">
        <f t="shared" si="74"/>
        <v>51.272384542884076</v>
      </c>
      <c r="O317" s="50">
        <f t="shared" si="75"/>
        <v>23.625510524662268</v>
      </c>
      <c r="P317" s="50">
        <f t="shared" si="76"/>
        <v>25.102104932453663</v>
      </c>
      <c r="Q317" t="s">
        <v>75</v>
      </c>
      <c r="R317" t="s">
        <v>39</v>
      </c>
      <c r="S317" t="s">
        <v>465</v>
      </c>
      <c r="T317" s="52">
        <v>100</v>
      </c>
      <c r="U317" s="52">
        <f t="shared" si="77"/>
        <v>46.808510638297875</v>
      </c>
      <c r="V317" s="52">
        <f t="shared" si="78"/>
        <v>75.490196078431367</v>
      </c>
      <c r="W317" s="52">
        <f t="shared" si="79"/>
        <v>73.958333333333343</v>
      </c>
      <c r="X317" s="52">
        <f t="shared" si="80"/>
        <v>50.55147058823529</v>
      </c>
      <c r="Y317" s="52">
        <f t="shared" si="81"/>
        <v>79.233156028368796</v>
      </c>
      <c r="Z317" s="52">
        <f t="shared" si="82"/>
        <v>77.701293283270758</v>
      </c>
      <c r="AA317" s="52">
        <f t="shared" si="83"/>
        <v>-3.7429599499374149</v>
      </c>
      <c r="AB317" s="52">
        <f t="shared" si="84"/>
        <v>-3.7429599499374291</v>
      </c>
      <c r="AC317" s="52">
        <f t="shared" si="85"/>
        <v>-3.7429599499374149</v>
      </c>
      <c r="AF317">
        <v>1.57</v>
      </c>
      <c r="AG317">
        <v>2.48</v>
      </c>
    </row>
    <row r="318" spans="1:35" ht="15" x14ac:dyDescent="0.25">
      <c r="A318">
        <v>3.2</v>
      </c>
      <c r="B318">
        <v>3.3</v>
      </c>
      <c r="C318">
        <v>2.48</v>
      </c>
      <c r="D318" s="45">
        <f t="shared" si="73"/>
        <v>1.8756109481915972E-2</v>
      </c>
      <c r="E318" s="46">
        <f>IF(OR($A318="",$B318="",$C318=""),"",A318*'MPTO_working_3-way'!$I317)</f>
        <v>3.2600195503421312</v>
      </c>
      <c r="F318" s="47">
        <f>IF(OR($A318="",$B318="",$C318=""),"",B318*'MPTO_working_3-way'!$I317)</f>
        <v>3.3618951612903225</v>
      </c>
      <c r="G318" s="48">
        <f>IF(OR($A318="",$B318="",$C318=""),"",C318*'MPTO_working_3-way'!$I317)</f>
        <v>2.5265151515151514</v>
      </c>
      <c r="H318" s="46">
        <f>IF(OR($A318="",$B318="",$C318=""),"",'MPTO_working_3-way'!E317)</f>
        <v>3.2653278361484244</v>
      </c>
      <c r="I318" s="47">
        <f>IF(OR($A318="",$B318="",$C318=""),"",'MPTO_working_3-way'!F317)</f>
        <v>3.3695189734440398</v>
      </c>
      <c r="J318" s="48">
        <f>IF(OR($A318="",$B318="",$C318=""),"",'MPTO_working_3-way'!G317)</f>
        <v>2.5190581234289229</v>
      </c>
      <c r="K318" s="46">
        <f>IF(OR($A318="",$B318="",$C318=""),"",'OddsRatio_working_3-way'!H317)</f>
        <v>3.2630606154824435</v>
      </c>
      <c r="L318" s="47">
        <f>IF(OR($A318="",$B318="",$C318=""),"",'OddsRatio_working_3-way'!I317)</f>
        <v>3.3659270070952814</v>
      </c>
      <c r="M318" s="48">
        <f>IF(OR($A318="",$B318="",$C318=""),"",'OddsRatio_working_3-way'!J317)</f>
        <v>2.5224225958700073</v>
      </c>
      <c r="N318" s="49">
        <f t="shared" si="74"/>
        <v>30.674662668665665</v>
      </c>
      <c r="O318" s="50">
        <f t="shared" si="75"/>
        <v>29.745127436281859</v>
      </c>
      <c r="P318" s="50">
        <f t="shared" si="76"/>
        <v>39.580209895052477</v>
      </c>
      <c r="Q318" t="s">
        <v>70</v>
      </c>
      <c r="R318" t="s">
        <v>72</v>
      </c>
      <c r="S318" t="s">
        <v>465</v>
      </c>
      <c r="T318" s="52">
        <v>100</v>
      </c>
      <c r="U318" s="52">
        <f t="shared" si="77"/>
        <v>68.75</v>
      </c>
      <c r="V318" s="52">
        <f t="shared" si="78"/>
        <v>69.696969696969703</v>
      </c>
      <c r="W318" s="52">
        <f t="shared" si="79"/>
        <v>59.677419354838712</v>
      </c>
      <c r="X318" s="52">
        <f t="shared" si="80"/>
        <v>70.625610948191593</v>
      </c>
      <c r="Y318" s="52">
        <f t="shared" si="81"/>
        <v>71.572580645161295</v>
      </c>
      <c r="Z318" s="52">
        <f t="shared" si="82"/>
        <v>61.553030303030297</v>
      </c>
      <c r="AA318" s="52">
        <f t="shared" si="83"/>
        <v>-1.8756109481915928</v>
      </c>
      <c r="AB318" s="52">
        <f t="shared" si="84"/>
        <v>-1.8756109481915928</v>
      </c>
      <c r="AC318" s="52">
        <f t="shared" si="85"/>
        <v>-1.8756109481915857</v>
      </c>
      <c r="AF318">
        <v>2.12</v>
      </c>
      <c r="AG318">
        <v>1.79</v>
      </c>
    </row>
    <row r="319" spans="1:35" ht="15" x14ac:dyDescent="0.25">
      <c r="A319">
        <v>5.2</v>
      </c>
      <c r="B319">
        <v>4.3099999999999996</v>
      </c>
      <c r="C319">
        <v>1.67</v>
      </c>
      <c r="D319" s="45">
        <f t="shared" si="73"/>
        <v>2.3128649002192025E-2</v>
      </c>
      <c r="E319" s="46">
        <f>IF(OR($A319="",$B319="",$C319=""),"",A319*'MPTO_working_3-way'!$I318)</f>
        <v>5.3202689748113992</v>
      </c>
      <c r="F319" s="47">
        <f>IF(OR($A319="",$B319="",$C319=""),"",B319*'MPTO_working_3-way'!$I318)</f>
        <v>4.4096844771994474</v>
      </c>
      <c r="G319" s="48">
        <f>IF(OR($A319="",$B319="",$C319=""),"",C319*'MPTO_working_3-way'!$I318)</f>
        <v>1.7086248438336606</v>
      </c>
      <c r="H319" s="46">
        <f>IF(OR($A319="",$B319="",$C319=""),"",'MPTO_working_3-way'!E318)</f>
        <v>5.4171725982562258</v>
      </c>
      <c r="I319" s="47">
        <f>IF(OR($A319="",$B319="",$C319=""),"",'MPTO_working_3-way'!F318)</f>
        <v>4.458135640192264</v>
      </c>
      <c r="J319" s="48">
        <f>IF(OR($A319="",$B319="",$C319=""),"",'MPTO_working_3-way'!G318)</f>
        <v>1.6917816000339911</v>
      </c>
      <c r="K319" s="46">
        <f>IF(OR($A319="",$B319="",$C319=""),"",'OddsRatio_working_3-way'!H318)</f>
        <v>5.3736743637197719</v>
      </c>
      <c r="L319" s="47">
        <f>IF(OR($A319="",$B319="",$C319=""),"",'OddsRatio_working_3-way'!I318)</f>
        <v>4.4468719390267708</v>
      </c>
      <c r="M319" s="48">
        <f>IF(OR($A319="",$B319="",$C319=""),"",'OddsRatio_working_3-way'!J318)</f>
        <v>1.6977051961172012</v>
      </c>
      <c r="N319" s="49">
        <f t="shared" si="74"/>
        <v>18.796042168816278</v>
      </c>
      <c r="O319" s="50">
        <f t="shared" si="75"/>
        <v>22.677359461216856</v>
      </c>
      <c r="P319" s="50">
        <f t="shared" si="76"/>
        <v>58.526598369966855</v>
      </c>
      <c r="Q319" t="s">
        <v>249</v>
      </c>
      <c r="R319" t="s">
        <v>277</v>
      </c>
      <c r="S319" t="s">
        <v>465</v>
      </c>
      <c r="T319" s="52">
        <v>100</v>
      </c>
      <c r="U319" s="52">
        <f t="shared" si="77"/>
        <v>80.769230769230759</v>
      </c>
      <c r="V319" s="52">
        <f t="shared" si="78"/>
        <v>76.798143851508115</v>
      </c>
      <c r="W319" s="52">
        <f t="shared" si="79"/>
        <v>40.119760479041922</v>
      </c>
      <c r="X319" s="52">
        <f t="shared" si="80"/>
        <v>83.08209566944997</v>
      </c>
      <c r="Y319" s="52">
        <f t="shared" si="81"/>
        <v>79.111008751727326</v>
      </c>
      <c r="Z319" s="52">
        <f t="shared" si="82"/>
        <v>42.432625379261111</v>
      </c>
      <c r="AA319" s="52">
        <f t="shared" si="83"/>
        <v>-2.3128649002192105</v>
      </c>
      <c r="AB319" s="52">
        <f t="shared" si="84"/>
        <v>-2.3128649002192105</v>
      </c>
      <c r="AC319" s="52">
        <f t="shared" si="85"/>
        <v>-2.3128649002191892</v>
      </c>
      <c r="AF319">
        <v>1.75</v>
      </c>
      <c r="AG319">
        <v>2.19</v>
      </c>
    </row>
    <row r="320" spans="1:35" ht="15" x14ac:dyDescent="0.25">
      <c r="A320">
        <v>3.56</v>
      </c>
      <c r="B320">
        <v>3.52</v>
      </c>
      <c r="C320">
        <v>2.19</v>
      </c>
      <c r="D320" s="45">
        <f t="shared" si="73"/>
        <v>2.1610790061613594E-2</v>
      </c>
      <c r="E320" s="46">
        <f>IF(OR($A320="",$B320="",$C320=""),"",A320*'MPTO_working_3-way'!$I319)</f>
        <v>3.6369344126193446</v>
      </c>
      <c r="F320" s="47">
        <f>IF(OR($A320="",$B320="",$C320=""),"",B320*'MPTO_working_3-way'!$I319)</f>
        <v>3.5960699810168797</v>
      </c>
      <c r="G320" s="48">
        <f>IF(OR($A320="",$B320="",$C320=""),"",C320*'MPTO_working_3-way'!$I319)</f>
        <v>2.2373276302349336</v>
      </c>
      <c r="H320" s="46">
        <f>IF(OR($A320="",$B320="",$C320=""),"",'MPTO_working_3-way'!E319)</f>
        <v>3.6536983795735813</v>
      </c>
      <c r="I320" s="47">
        <f>IF(OR($A320="",$B320="",$C320=""),"",'MPTO_working_3-way'!F319)</f>
        <v>3.6115775450988874</v>
      </c>
      <c r="J320" s="48">
        <f>IF(OR($A320="",$B320="",$C320=""),"",'MPTO_working_3-way'!G319)</f>
        <v>2.225102949882229</v>
      </c>
      <c r="K320" s="46">
        <f>IF(OR($A320="",$B320="",$C320=""),"",'OddsRatio_working_3-way'!H319)</f>
        <v>3.6465209903061218</v>
      </c>
      <c r="L320" s="47">
        <f>IF(OR($A320="",$B320="",$C320=""),"",'OddsRatio_working_3-way'!I319)</f>
        <v>3.6051690998325894</v>
      </c>
      <c r="M320" s="48">
        <f>IF(OR($A320="",$B320="",$C320=""),"",'OddsRatio_working_3-way'!J319)</f>
        <v>2.2302187415876111</v>
      </c>
      <c r="N320" s="49">
        <f t="shared" si="74"/>
        <v>27.49568418199198</v>
      </c>
      <c r="O320" s="50">
        <f t="shared" si="75"/>
        <v>27.808135138605529</v>
      </c>
      <c r="P320" s="50">
        <f t="shared" si="76"/>
        <v>44.696180679402495</v>
      </c>
      <c r="Q320" t="s">
        <v>248</v>
      </c>
      <c r="R320" t="s">
        <v>275</v>
      </c>
      <c r="S320" t="s">
        <v>465</v>
      </c>
      <c r="T320" s="52">
        <v>100</v>
      </c>
      <c r="U320" s="52">
        <f t="shared" si="77"/>
        <v>71.910112359550567</v>
      </c>
      <c r="V320" s="52">
        <f t="shared" si="78"/>
        <v>71.590909090909093</v>
      </c>
      <c r="W320" s="52">
        <f t="shared" si="79"/>
        <v>54.337899543379002</v>
      </c>
      <c r="X320" s="52">
        <f t="shared" si="80"/>
        <v>74.071191365711925</v>
      </c>
      <c r="Y320" s="52">
        <f t="shared" si="81"/>
        <v>73.751988097070438</v>
      </c>
      <c r="Z320" s="52">
        <f t="shared" si="82"/>
        <v>56.498978549540354</v>
      </c>
      <c r="AA320" s="52">
        <f t="shared" si="83"/>
        <v>-2.1610790061613585</v>
      </c>
      <c r="AB320" s="52">
        <f t="shared" si="84"/>
        <v>-2.1610790061613443</v>
      </c>
      <c r="AC320" s="52">
        <f t="shared" si="85"/>
        <v>-2.1610790061613514</v>
      </c>
      <c r="AF320">
        <v>1.89</v>
      </c>
      <c r="AG320">
        <v>2.02</v>
      </c>
    </row>
    <row r="321" spans="1:33" ht="15" x14ac:dyDescent="0.25">
      <c r="A321">
        <v>1.59</v>
      </c>
      <c r="B321">
        <v>4.1100000000000003</v>
      </c>
      <c r="C321">
        <v>6.48</v>
      </c>
      <c r="D321" s="45">
        <f t="shared" si="73"/>
        <v>2.6560807697473932E-2</v>
      </c>
      <c r="E321" s="46">
        <f>IF(OR($A321="",$B321="",$C321=""),"",A321*'MPTO_working_3-way'!$I320)</f>
        <v>1.6322316842389837</v>
      </c>
      <c r="F321" s="47">
        <f>IF(OR($A321="",$B321="",$C321=""),"",B321*'MPTO_working_3-way'!$I320)</f>
        <v>4.2191649196366185</v>
      </c>
      <c r="G321" s="48">
        <f>IF(OR($A321="",$B321="",$C321=""),"",C321*'MPTO_working_3-way'!$I320)</f>
        <v>6.6521140338796316</v>
      </c>
      <c r="H321" s="46">
        <f>IF(OR($A321="",$B321="",$C321=""),"",'MPTO_working_3-way'!E320)</f>
        <v>1.6127023792168478</v>
      </c>
      <c r="I321" s="47">
        <f>IF(OR($A321="",$B321="",$C321=""),"",'MPTO_working_3-way'!F320)</f>
        <v>4.2652035336620111</v>
      </c>
      <c r="J321" s="48">
        <f>IF(OR($A321="",$B321="",$C321=""),"",'MPTO_working_3-way'!G320)</f>
        <v>6.8743931802420279</v>
      </c>
      <c r="K321" s="46">
        <f>IF(OR($A321="",$B321="",$C321=""),"",'OddsRatio_working_3-way'!H320)</f>
        <v>1.6194703213821915</v>
      </c>
      <c r="L321" s="47">
        <f>IF(OR($A321="",$B321="",$C321=""),"",'OddsRatio_working_3-way'!I320)</f>
        <v>4.2653435584722299</v>
      </c>
      <c r="M321" s="48">
        <f>IF(OR($A321="",$B321="",$C321=""),"",'OddsRatio_working_3-way'!J320)</f>
        <v>6.7537243409735757</v>
      </c>
      <c r="N321" s="49">
        <f t="shared" si="74"/>
        <v>61.265812302022724</v>
      </c>
      <c r="O321" s="50">
        <f t="shared" si="75"/>
        <v>23.701372642388353</v>
      </c>
      <c r="P321" s="50">
        <f t="shared" si="76"/>
        <v>15.032815055588911</v>
      </c>
      <c r="Q321" t="s">
        <v>250</v>
      </c>
      <c r="R321" t="s">
        <v>271</v>
      </c>
      <c r="S321" t="s">
        <v>465</v>
      </c>
      <c r="T321" s="52">
        <v>100</v>
      </c>
      <c r="U321" s="52">
        <f t="shared" si="77"/>
        <v>37.106918238993707</v>
      </c>
      <c r="V321" s="52">
        <f t="shared" si="78"/>
        <v>75.669099756691011</v>
      </c>
      <c r="W321" s="52">
        <f t="shared" si="79"/>
        <v>84.567901234567898</v>
      </c>
      <c r="X321" s="52">
        <f t="shared" si="80"/>
        <v>39.762999008741097</v>
      </c>
      <c r="Y321" s="52">
        <f t="shared" si="81"/>
        <v>78.325180526438388</v>
      </c>
      <c r="Z321" s="52">
        <f t="shared" si="82"/>
        <v>87.223982004315289</v>
      </c>
      <c r="AA321" s="52">
        <f t="shared" si="83"/>
        <v>-2.6560807697473905</v>
      </c>
      <c r="AB321" s="52">
        <f t="shared" si="84"/>
        <v>-2.6560807697473763</v>
      </c>
      <c r="AC321" s="52">
        <f t="shared" si="85"/>
        <v>-2.6560807697473905</v>
      </c>
      <c r="AF321">
        <v>2.0299999999999998</v>
      </c>
      <c r="AG321">
        <v>1.88</v>
      </c>
    </row>
    <row r="322" spans="1:33" ht="15" x14ac:dyDescent="0.25">
      <c r="A322">
        <v>2.14</v>
      </c>
      <c r="B322">
        <v>3.57</v>
      </c>
      <c r="C322">
        <v>3.63</v>
      </c>
      <c r="D322" s="45">
        <f t="shared" si="73"/>
        <v>2.2883858108007082E-2</v>
      </c>
      <c r="E322" s="46">
        <f>IF(OR($A322="",$B322="",$C322=""),"",A322*'MPTO_working_3-way'!$I321)</f>
        <v>2.1889714563511351</v>
      </c>
      <c r="F322" s="47">
        <f>IF(OR($A322="",$B322="",$C322=""),"",B322*'MPTO_working_3-way'!$I321)</f>
        <v>3.6516953734455853</v>
      </c>
      <c r="G322" s="48">
        <f>IF(OR($A322="",$B322="",$C322=""),"",C322*'MPTO_working_3-way'!$I321)</f>
        <v>3.7130684049320655</v>
      </c>
      <c r="H322" s="46">
        <f>IF(OR($A322="",$B322="",$C322=""),"",'MPTO_working_3-way'!E321)</f>
        <v>2.1755126746628646</v>
      </c>
      <c r="I322" s="47">
        <f>IF(OR($A322="",$B322="",$C322=""),"",'MPTO_working_3-way'!F321)</f>
        <v>3.6699390127222897</v>
      </c>
      <c r="J322" s="48">
        <f>IF(OR($A322="",$B322="",$C322=""),"",'MPTO_working_3-way'!G321)</f>
        <v>3.7333751735602068</v>
      </c>
      <c r="K322" s="46">
        <f>IF(OR($A322="",$B322="",$C322=""),"",'OddsRatio_working_3-way'!H321)</f>
        <v>2.1810626885114757</v>
      </c>
      <c r="L322" s="47">
        <f>IF(OR($A322="",$B322="",$C322=""),"",'OddsRatio_working_3-way'!I321)</f>
        <v>3.6625711486618355</v>
      </c>
      <c r="M322" s="48">
        <f>IF(OR($A322="",$B322="",$C322=""),"",'OddsRatio_working_3-way'!J321)</f>
        <v>3.7247323427940198</v>
      </c>
      <c r="N322" s="49">
        <f t="shared" si="74"/>
        <v>45.683555950379144</v>
      </c>
      <c r="O322" s="50">
        <f t="shared" si="75"/>
        <v>27.384540541683855</v>
      </c>
      <c r="P322" s="50">
        <f t="shared" si="76"/>
        <v>26.931903507937015</v>
      </c>
      <c r="Q322" t="s">
        <v>278</v>
      </c>
      <c r="R322" t="s">
        <v>272</v>
      </c>
      <c r="S322" t="s">
        <v>465</v>
      </c>
      <c r="T322" s="52">
        <v>100</v>
      </c>
      <c r="U322" s="52">
        <f t="shared" si="77"/>
        <v>53.271028037383175</v>
      </c>
      <c r="V322" s="52">
        <f t="shared" si="78"/>
        <v>71.988795518207283</v>
      </c>
      <c r="W322" s="52">
        <f t="shared" si="79"/>
        <v>72.451790633608823</v>
      </c>
      <c r="X322" s="52">
        <f t="shared" si="80"/>
        <v>55.559413848183901</v>
      </c>
      <c r="Y322" s="52">
        <f t="shared" si="81"/>
        <v>74.277181329008002</v>
      </c>
      <c r="Z322" s="52">
        <f t="shared" si="82"/>
        <v>74.740176444409528</v>
      </c>
      <c r="AA322" s="52">
        <f t="shared" si="83"/>
        <v>-2.288385810800726</v>
      </c>
      <c r="AB322" s="52">
        <f t="shared" si="84"/>
        <v>-2.2883858108007189</v>
      </c>
      <c r="AC322" s="52">
        <f t="shared" si="85"/>
        <v>-2.2883858108007047</v>
      </c>
      <c r="AF322">
        <v>2.16</v>
      </c>
      <c r="AG322">
        <v>1.76</v>
      </c>
    </row>
    <row r="323" spans="1:33" ht="15" x14ac:dyDescent="0.25">
      <c r="A323">
        <v>2.2999999999999998</v>
      </c>
      <c r="B323">
        <v>3.33</v>
      </c>
      <c r="C323">
        <v>3.49</v>
      </c>
      <c r="D323" s="45">
        <f t="shared" si="73"/>
        <v>2.1615860285350674E-2</v>
      </c>
      <c r="E323" s="46">
        <f>IF(OR($A323="",$B323="",$C323=""),"",A323*'MPTO_working_3-way'!$I322)</f>
        <v>2.3497164786563065</v>
      </c>
      <c r="F323" s="47">
        <f>IF(OR($A323="",$B323="",$C323=""),"",B323*'MPTO_working_3-way'!$I322)</f>
        <v>3.401980814750218</v>
      </c>
      <c r="G323" s="48">
        <f>IF(OR($A323="",$B323="",$C323=""),"",C323*'MPTO_working_3-way'!$I322)</f>
        <v>3.5654393523958743</v>
      </c>
      <c r="H323" s="46">
        <f>IF(OR($A323="",$B323="",$C323=""),"",'MPTO_working_3-way'!E322)</f>
        <v>2.3387582752919371</v>
      </c>
      <c r="I323" s="47">
        <f>IF(OR($A323="",$B323="",$C323=""),"",'MPTO_working_3-way'!F322)</f>
        <v>3.4118628902179746</v>
      </c>
      <c r="J323" s="48">
        <f>IF(OR($A323="",$B323="",$C323=""),"",'MPTO_working_3-way'!G322)</f>
        <v>3.5800249205217507</v>
      </c>
      <c r="K323" s="46">
        <f>IF(OR($A323="",$B323="",$C323=""),"",'OddsRatio_working_3-way'!H322)</f>
        <v>2.3434881660629374</v>
      </c>
      <c r="L323" s="47">
        <f>IF(OR($A323="",$B323="",$C323=""),"",'OddsRatio_working_3-way'!I322)</f>
        <v>3.4079441745589563</v>
      </c>
      <c r="M323" s="48">
        <f>IF(OR($A323="",$B323="",$C323=""),"",'OddsRatio_working_3-way'!J322)</f>
        <v>3.573296564228241</v>
      </c>
      <c r="N323" s="49">
        <f t="shared" si="74"/>
        <v>42.55832603990816</v>
      </c>
      <c r="O323" s="50">
        <f t="shared" si="75"/>
        <v>29.394639607143773</v>
      </c>
      <c r="P323" s="50">
        <f t="shared" si="76"/>
        <v>28.047034352948071</v>
      </c>
      <c r="Q323" t="s">
        <v>247</v>
      </c>
      <c r="R323" t="s">
        <v>279</v>
      </c>
      <c r="S323" t="s">
        <v>465</v>
      </c>
      <c r="T323" s="52">
        <v>100</v>
      </c>
      <c r="U323" s="52">
        <f t="shared" si="77"/>
        <v>56.521739130434774</v>
      </c>
      <c r="V323" s="52">
        <f t="shared" si="78"/>
        <v>69.969969969969966</v>
      </c>
      <c r="W323" s="52">
        <f t="shared" si="79"/>
        <v>71.346704871060169</v>
      </c>
      <c r="X323" s="52">
        <f t="shared" si="80"/>
        <v>58.683325158969858</v>
      </c>
      <c r="Y323" s="52">
        <f t="shared" si="81"/>
        <v>72.13155599850505</v>
      </c>
      <c r="Z323" s="52">
        <f t="shared" si="82"/>
        <v>73.508290899595252</v>
      </c>
      <c r="AA323" s="52">
        <f t="shared" si="83"/>
        <v>-2.1615860285350834</v>
      </c>
      <c r="AB323" s="52">
        <f t="shared" si="84"/>
        <v>-2.1615860285350834</v>
      </c>
      <c r="AC323" s="52">
        <f t="shared" si="85"/>
        <v>-2.1615860285350834</v>
      </c>
      <c r="AF323">
        <v>2.4500000000000002</v>
      </c>
      <c r="AG323">
        <v>1.61</v>
      </c>
    </row>
    <row r="324" spans="1:33" ht="15" x14ac:dyDescent="0.25">
      <c r="A324">
        <v>1.9</v>
      </c>
      <c r="B324">
        <v>3.8</v>
      </c>
      <c r="C324">
        <v>4.2699999999999996</v>
      </c>
      <c r="D324" s="45">
        <f t="shared" si="73"/>
        <v>2.3665721681252361E-2</v>
      </c>
      <c r="E324" s="46">
        <f>IF(OR($A324="",$B324="",$C324=""),"",A324*'MPTO_working_3-way'!$I323)</f>
        <v>1.9449648711943794</v>
      </c>
      <c r="F324" s="47">
        <f>IF(OR($A324="",$B324="",$C324=""),"",B324*'MPTO_working_3-way'!$I323)</f>
        <v>3.8899297423887589</v>
      </c>
      <c r="G324" s="48">
        <f>IF(OR($A324="",$B324="",$C324=""),"",C324*'MPTO_working_3-way'!$I323)</f>
        <v>4.3710526315789471</v>
      </c>
      <c r="H324" s="46">
        <f>IF(OR($A324="",$B324="",$C324=""),"",'MPTO_working_3-way'!E323)</f>
        <v>1.9289110794103661</v>
      </c>
      <c r="I324" s="47">
        <f>IF(OR($A324="",$B324="",$C324=""),"",'MPTO_working_3-way'!F323)</f>
        <v>3.9174311926605503</v>
      </c>
      <c r="J324" s="48">
        <f>IF(OR($A324="",$B324="",$C324=""),"",'MPTO_working_3-way'!G323)</f>
        <v>4.4188453159041394</v>
      </c>
      <c r="K324" s="46">
        <f>IF(OR($A324="",$B324="",$C324=""),"",'OddsRatio_working_3-way'!H323)</f>
        <v>1.935064095117329</v>
      </c>
      <c r="L324" s="47">
        <f>IF(OR($A324="",$B324="",$C324=""),"",'OddsRatio_working_3-way'!I323)</f>
        <v>3.9090882959205806</v>
      </c>
      <c r="M324" s="48">
        <f>IF(OR($A324="",$B324="",$C324=""),"",'OddsRatio_working_3-way'!J323)</f>
        <v>4.3973995455929638</v>
      </c>
      <c r="N324" s="49">
        <f t="shared" si="74"/>
        <v>51.414810355207706</v>
      </c>
      <c r="O324" s="50">
        <f t="shared" si="75"/>
        <v>25.707405177603853</v>
      </c>
      <c r="P324" s="50">
        <f t="shared" si="76"/>
        <v>22.877784467188441</v>
      </c>
      <c r="Q324" t="s">
        <v>270</v>
      </c>
      <c r="R324" t="s">
        <v>273</v>
      </c>
      <c r="S324" t="s">
        <v>465</v>
      </c>
      <c r="T324" s="52">
        <v>100</v>
      </c>
      <c r="U324" s="52">
        <f t="shared" si="77"/>
        <v>47.368421052631575</v>
      </c>
      <c r="V324" s="52">
        <f t="shared" si="78"/>
        <v>73.68421052631578</v>
      </c>
      <c r="W324" s="52">
        <f t="shared" si="79"/>
        <v>76.580796252927385</v>
      </c>
      <c r="X324" s="52">
        <f t="shared" si="80"/>
        <v>49.734993220756806</v>
      </c>
      <c r="Y324" s="52">
        <f t="shared" si="81"/>
        <v>76.050782694441025</v>
      </c>
      <c r="Z324" s="52">
        <f t="shared" si="82"/>
        <v>78.94736842105263</v>
      </c>
      <c r="AA324" s="52">
        <f t="shared" si="83"/>
        <v>-2.3665721681252307</v>
      </c>
      <c r="AB324" s="52">
        <f t="shared" si="84"/>
        <v>-2.366572168125245</v>
      </c>
      <c r="AC324" s="52">
        <f t="shared" si="85"/>
        <v>-2.366572168125245</v>
      </c>
      <c r="AF324">
        <v>2.08</v>
      </c>
      <c r="AG324">
        <v>1.84</v>
      </c>
    </row>
    <row r="325" spans="1:33" ht="15" x14ac:dyDescent="0.25">
      <c r="A325">
        <v>2.91</v>
      </c>
      <c r="B325">
        <v>3.39</v>
      </c>
      <c r="C325">
        <v>2.57</v>
      </c>
      <c r="D325" s="45">
        <f t="shared" ref="D325:D389" si="86">IF(OR($A325="",$B325="",$C325=""),"",(1/A325)+(1/B325)+(1/C325)-1)</f>
        <v>2.7732920787070681E-2</v>
      </c>
      <c r="E325" s="46">
        <f>IF(OR($A325="",$B325="",$C325=""),"",A325*'MPTO_working_3-way'!$I324)</f>
        <v>2.9907027994903759</v>
      </c>
      <c r="F325" s="47">
        <f>IF(OR($A325="",$B325="",$C325=""),"",B325*'MPTO_working_3-way'!$I324)</f>
        <v>3.4840146014681697</v>
      </c>
      <c r="G325" s="48">
        <f>IF(OR($A325="",$B325="",$C325=""),"",C325*'MPTO_working_3-way'!$I324)</f>
        <v>2.6412736064227715</v>
      </c>
      <c r="H325" s="46">
        <f>IF(OR($A325="",$B325="",$C325=""),"",'MPTO_working_3-way'!E324)</f>
        <v>2.9904457821135844</v>
      </c>
      <c r="I325" s="47">
        <f>IF(OR($A325="",$B325="",$C325=""),"",'MPTO_working_3-way'!F324)</f>
        <v>3.4996734688130622</v>
      </c>
      <c r="J325" s="48">
        <f>IF(OR($A325="",$B325="",$C325=""),"",'MPTO_working_3-way'!G324)</f>
        <v>2.6325436260991215</v>
      </c>
      <c r="K325" s="46">
        <f>IF(OR($A325="",$B325="",$C325=""),"",'OddsRatio_working_3-way'!H324)</f>
        <v>2.9911113967477112</v>
      </c>
      <c r="L325" s="47">
        <f>IF(OR($A325="",$B325="",$C325=""),"",'OddsRatio_working_3-way'!I324)</f>
        <v>3.4914954126843081</v>
      </c>
      <c r="M325" s="48">
        <f>IF(OR($A325="",$B325="",$C325=""),"",'OddsRatio_working_3-way'!J324)</f>
        <v>2.63667271879262</v>
      </c>
      <c r="N325" s="49">
        <f t="shared" ref="N325:N372" si="87">(1/E325)* 100</f>
        <v>33.436956696947711</v>
      </c>
      <c r="O325" s="50">
        <f t="shared" ref="O325:O372" si="88">(1/F325)* 100</f>
        <v>28.702520350477243</v>
      </c>
      <c r="P325" s="50">
        <f t="shared" ref="P325:P372" si="89">(1/G325)* 100</f>
        <v>37.860522952575046</v>
      </c>
      <c r="Q325" t="s">
        <v>377</v>
      </c>
      <c r="R325" t="s">
        <v>375</v>
      </c>
      <c r="S325" t="s">
        <v>465</v>
      </c>
      <c r="T325" s="52">
        <v>100</v>
      </c>
      <c r="U325" s="52">
        <f t="shared" si="77"/>
        <v>65.635738831615114</v>
      </c>
      <c r="V325" s="52">
        <f t="shared" si="78"/>
        <v>70.501474926253692</v>
      </c>
      <c r="W325" s="52">
        <f t="shared" si="79"/>
        <v>61.089494163424128</v>
      </c>
      <c r="X325" s="52">
        <f t="shared" si="80"/>
        <v>68.409030910322187</v>
      </c>
      <c r="Y325" s="52">
        <f t="shared" si="81"/>
        <v>73.274767004960765</v>
      </c>
      <c r="Z325" s="52">
        <f t="shared" si="82"/>
        <v>63.8627862421312</v>
      </c>
      <c r="AA325" s="52">
        <f t="shared" si="83"/>
        <v>-2.7732920787070725</v>
      </c>
      <c r="AB325" s="52">
        <f t="shared" si="84"/>
        <v>-2.7732920787070725</v>
      </c>
      <c r="AC325" s="52">
        <f t="shared" si="85"/>
        <v>-2.7732920787070725</v>
      </c>
      <c r="AF325">
        <v>1.81</v>
      </c>
      <c r="AG325">
        <v>2.06</v>
      </c>
    </row>
    <row r="326" spans="1:33" ht="15" x14ac:dyDescent="0.25">
      <c r="A326">
        <v>1.93</v>
      </c>
      <c r="B326">
        <v>3.87</v>
      </c>
      <c r="C326">
        <v>3.96</v>
      </c>
      <c r="D326" s="45">
        <f t="shared" si="86"/>
        <v>2.9057900367696732E-2</v>
      </c>
      <c r="E326" s="46">
        <f>IF(OR($A326="",$B326="",$C326=""),"",A326*'MPTO_working_3-way'!$I325)</f>
        <v>1.9860817477096546</v>
      </c>
      <c r="F326" s="47">
        <f>IF(OR($A326="",$B326="",$C326=""),"",B326*'MPTO_working_3-way'!$I325)</f>
        <v>3.9824540744229866</v>
      </c>
      <c r="G326" s="48">
        <f>IF(OR($A326="",$B326="",$C326=""),"",C326*'MPTO_working_3-way'!$I325)</f>
        <v>4.0750692854560793</v>
      </c>
      <c r="H326" s="46">
        <f>IF(OR($A326="",$B326="",$C326=""),"",'MPTO_working_3-way'!E325)</f>
        <v>1.96676656883914</v>
      </c>
      <c r="I326" s="47">
        <f>IF(OR($A326="",$B326="",$C326=""),"",'MPTO_working_3-way'!F325)</f>
        <v>4.0207152714566758</v>
      </c>
      <c r="J326" s="48">
        <f>IF(OR($A326="",$B326="",$C326=""),"",'MPTO_working_3-way'!G325)</f>
        <v>4.1179498488850568</v>
      </c>
      <c r="K326" s="46">
        <f>IF(OR($A326="",$B326="",$C326=""),"",'OddsRatio_working_3-way'!H325)</f>
        <v>1.974195011203669</v>
      </c>
      <c r="L326" s="47">
        <f>IF(OR($A326="",$B326="",$C326=""),"",'OddsRatio_working_3-way'!I325)</f>
        <v>4.0063867550048711</v>
      </c>
      <c r="M326" s="48">
        <f>IF(OR($A326="",$B326="",$C326=""),"",'OddsRatio_working_3-way'!J325)</f>
        <v>4.1006636915729677</v>
      </c>
      <c r="N326" s="49">
        <f t="shared" si="87"/>
        <v>50.350394748514148</v>
      </c>
      <c r="O326" s="50">
        <f t="shared" si="88"/>
        <v>25.110145184659512</v>
      </c>
      <c r="P326" s="50">
        <f t="shared" si="89"/>
        <v>24.539460066826337</v>
      </c>
      <c r="Q326" t="s">
        <v>383</v>
      </c>
      <c r="R326" t="s">
        <v>357</v>
      </c>
      <c r="S326" t="s">
        <v>465</v>
      </c>
      <c r="T326" s="52">
        <v>100</v>
      </c>
      <c r="U326" s="52">
        <f t="shared" si="77"/>
        <v>48.186528497409334</v>
      </c>
      <c r="V326" s="52">
        <f t="shared" si="78"/>
        <v>74.160206718346245</v>
      </c>
      <c r="W326" s="52">
        <f t="shared" si="79"/>
        <v>74.747474747474755</v>
      </c>
      <c r="X326" s="52">
        <f t="shared" si="80"/>
        <v>51.092318534178993</v>
      </c>
      <c r="Y326" s="52">
        <f t="shared" si="81"/>
        <v>77.065996755115947</v>
      </c>
      <c r="Z326" s="52">
        <f t="shared" si="82"/>
        <v>77.653264784244428</v>
      </c>
      <c r="AA326" s="52">
        <f t="shared" si="83"/>
        <v>-2.905790036769659</v>
      </c>
      <c r="AB326" s="52">
        <f t="shared" si="84"/>
        <v>-2.9057900367697016</v>
      </c>
      <c r="AC326" s="52">
        <f t="shared" si="85"/>
        <v>-2.9057900367696732</v>
      </c>
      <c r="AF326">
        <v>1.71</v>
      </c>
      <c r="AG326">
        <v>2.23</v>
      </c>
    </row>
    <row r="327" spans="1:33" ht="15" x14ac:dyDescent="0.25">
      <c r="A327">
        <v>1.61</v>
      </c>
      <c r="B327">
        <v>4.3099999999999996</v>
      </c>
      <c r="C327">
        <v>5.66</v>
      </c>
      <c r="D327" s="45">
        <f t="shared" si="86"/>
        <v>2.9815019136961052E-2</v>
      </c>
      <c r="E327" s="46">
        <f>IF(OR($A327="",$B327="",$C327=""),"",A327*'MPTO_working_3-way'!$I326)</f>
        <v>1.6580021808105074</v>
      </c>
      <c r="F327" s="47">
        <f>IF(OR($A327="",$B327="",$C327=""),"",B327*'MPTO_working_3-way'!$I326)</f>
        <v>4.4385027324803019</v>
      </c>
      <c r="G327" s="48">
        <f>IF(OR($A327="",$B327="",$C327=""),"",C327*'MPTO_working_3-way'!$I326)</f>
        <v>5.8287530083151999</v>
      </c>
      <c r="H327" s="46">
        <f>IF(OR($A327="",$B327="",$C327=""),"",'MPTO_working_3-way'!E326)</f>
        <v>1.6361800705280114</v>
      </c>
      <c r="I327" s="47">
        <f>IF(OR($A327="",$B327="",$C327=""),"",'MPTO_working_3-way'!F326)</f>
        <v>4.5028773477359065</v>
      </c>
      <c r="J327" s="48">
        <f>IF(OR($A327="",$B327="",$C327=""),"",'MPTO_working_3-way'!G326)</f>
        <v>5.9973573658070896</v>
      </c>
      <c r="K327" s="46">
        <f>IF(OR($A327="",$B327="",$C327=""),"",'OddsRatio_working_3-way'!H326)</f>
        <v>1.6436422898052003</v>
      </c>
      <c r="L327" s="47">
        <f>IF(OR($A327="",$B327="",$C327=""),"",'OddsRatio_working_3-way'!I326)</f>
        <v>4.4925507856642817</v>
      </c>
      <c r="M327" s="48">
        <f>IF(OR($A327="",$B327="",$C327=""),"",'OddsRatio_working_3-way'!J326)</f>
        <v>5.9170050335938225</v>
      </c>
      <c r="N327" s="49">
        <f t="shared" si="87"/>
        <v>60.313551548596521</v>
      </c>
      <c r="O327" s="50">
        <f t="shared" si="88"/>
        <v>22.530120184046503</v>
      </c>
      <c r="P327" s="50">
        <f t="shared" si="89"/>
        <v>17.156328267356962</v>
      </c>
      <c r="Q327" t="s">
        <v>355</v>
      </c>
      <c r="R327" t="s">
        <v>389</v>
      </c>
      <c r="S327" t="s">
        <v>465</v>
      </c>
      <c r="T327" s="52">
        <v>100</v>
      </c>
      <c r="U327" s="52">
        <f t="shared" si="77"/>
        <v>37.888198757763973</v>
      </c>
      <c r="V327" s="52">
        <f t="shared" si="78"/>
        <v>76.798143851508115</v>
      </c>
      <c r="W327" s="52">
        <f t="shared" si="79"/>
        <v>82.332155477031804</v>
      </c>
      <c r="X327" s="52">
        <f t="shared" si="80"/>
        <v>40.86970067146008</v>
      </c>
      <c r="Y327" s="52">
        <f t="shared" si="81"/>
        <v>79.779645765204222</v>
      </c>
      <c r="Z327" s="52">
        <f t="shared" si="82"/>
        <v>85.313657390727897</v>
      </c>
      <c r="AA327" s="52">
        <f t="shared" si="83"/>
        <v>-2.981501913696107</v>
      </c>
      <c r="AB327" s="52">
        <f t="shared" si="84"/>
        <v>-2.981501913696107</v>
      </c>
      <c r="AC327" s="52">
        <f t="shared" si="85"/>
        <v>-2.9815019136960927</v>
      </c>
      <c r="AF327">
        <v>1.65</v>
      </c>
      <c r="AG327">
        <v>2.35</v>
      </c>
    </row>
    <row r="328" spans="1:33" ht="15" x14ac:dyDescent="0.25">
      <c r="A328">
        <v>4.22</v>
      </c>
      <c r="B328">
        <v>4.07</v>
      </c>
      <c r="C328">
        <v>1.83</v>
      </c>
      <c r="D328" s="45">
        <f t="shared" si="86"/>
        <v>2.9115157776489431E-2</v>
      </c>
      <c r="E328" s="46">
        <f>IF(OR($A328="",$B328="",$C328=""),"",A328*'MPTO_working_3-way'!$I327)</f>
        <v>4.3428659658167854</v>
      </c>
      <c r="F328" s="47">
        <f>IF(OR($A328="",$B328="",$C328=""),"",B328*'MPTO_working_3-way'!$I327)</f>
        <v>4.1884986921503122</v>
      </c>
      <c r="G328" s="48">
        <f>IF(OR($A328="",$B328="",$C328=""),"",C328*'MPTO_working_3-way'!$I327)</f>
        <v>1.8832807387309758</v>
      </c>
      <c r="H328" s="46">
        <f>IF(OR($A328="",$B328="",$C328=""),"",'MPTO_working_3-way'!E327)</f>
        <v>4.4002121032898032</v>
      </c>
      <c r="I328" s="47">
        <f>IF(OR($A328="",$B328="",$C328=""),"",'MPTO_working_3-way'!F327)</f>
        <v>4.2373744432244171</v>
      </c>
      <c r="J328" s="48">
        <f>IF(OR($A328="",$B328="",$C328=""),"",'MPTO_working_3-way'!G327)</f>
        <v>1.8630889179567431</v>
      </c>
      <c r="K328" s="46">
        <f>IF(OR($A328="",$B328="",$C328=""),"",'OddsRatio_working_3-way'!H327)</f>
        <v>4.3774276116713553</v>
      </c>
      <c r="L328" s="47">
        <f>IF(OR($A328="",$B328="",$C328=""),"",'OddsRatio_working_3-way'!I327)</f>
        <v>4.220094027276728</v>
      </c>
      <c r="M328" s="48">
        <f>IF(OR($A328="",$B328="",$C328=""),"",'OddsRatio_working_3-way'!J327)</f>
        <v>1.87057916698361</v>
      </c>
      <c r="N328" s="49">
        <f t="shared" si="87"/>
        <v>23.026269009246864</v>
      </c>
      <c r="O328" s="50">
        <f t="shared" si="88"/>
        <v>23.874903002216648</v>
      </c>
      <c r="P328" s="50">
        <f t="shared" si="89"/>
        <v>53.098827988536478</v>
      </c>
      <c r="Q328" t="s">
        <v>376</v>
      </c>
      <c r="R328" t="s">
        <v>372</v>
      </c>
      <c r="S328" t="s">
        <v>465</v>
      </c>
      <c r="T328" s="52">
        <v>100</v>
      </c>
      <c r="U328" s="52">
        <f t="shared" si="77"/>
        <v>76.30331753554502</v>
      </c>
      <c r="V328" s="52">
        <f t="shared" si="78"/>
        <v>75.429975429975428</v>
      </c>
      <c r="W328" s="52">
        <f t="shared" si="79"/>
        <v>45.355191256830594</v>
      </c>
      <c r="X328" s="52">
        <f t="shared" si="80"/>
        <v>79.214833313193964</v>
      </c>
      <c r="Y328" s="52">
        <f t="shared" si="81"/>
        <v>78.341491207624372</v>
      </c>
      <c r="Z328" s="52">
        <f t="shared" si="82"/>
        <v>48.266707034479545</v>
      </c>
      <c r="AA328" s="52">
        <f t="shared" si="83"/>
        <v>-2.911515777648944</v>
      </c>
      <c r="AB328" s="52">
        <f t="shared" si="84"/>
        <v>-2.911515777648944</v>
      </c>
      <c r="AC328" s="52">
        <f t="shared" si="85"/>
        <v>-2.9115157776489511</v>
      </c>
      <c r="AF328">
        <v>1.6</v>
      </c>
      <c r="AG328">
        <v>2.4500000000000002</v>
      </c>
    </row>
    <row r="329" spans="1:33" ht="15" x14ac:dyDescent="0.25">
      <c r="A329">
        <v>2.78</v>
      </c>
      <c r="B329">
        <v>3.41</v>
      </c>
      <c r="C329">
        <v>2.71</v>
      </c>
      <c r="D329" s="45">
        <f t="shared" si="86"/>
        <v>2.1971052217537146E-2</v>
      </c>
      <c r="E329" s="46">
        <f>IF(OR($A329="",$B329="",$C329=""),"",A329*'MPTO_working_3-way'!$I328)</f>
        <v>2.8410795251647532</v>
      </c>
      <c r="F329" s="47">
        <f>IF(OR($A329="",$B329="",$C329=""),"",B329*'MPTO_working_3-way'!$I328)</f>
        <v>3.4849212880618019</v>
      </c>
      <c r="G329" s="48">
        <f>IF(OR($A329="",$B329="",$C329=""),"",C329*'MPTO_working_3-way'!$I328)</f>
        <v>2.7695415515095254</v>
      </c>
      <c r="H329" s="46">
        <f>IF(OR($A329="",$B329="",$C329=""),"",'MPTO_working_3-way'!E328)</f>
        <v>2.8377766841300915</v>
      </c>
      <c r="I329" s="47">
        <f>IF(OR($A329="",$B329="",$C329=""),"",'MPTO_working_3-way'!F328)</f>
        <v>3.4973417837434737</v>
      </c>
      <c r="J329" s="48">
        <f>IF(OR($A329="",$B329="",$C329=""),"",'MPTO_working_3-way'!G328)</f>
        <v>2.7648749820537843</v>
      </c>
      <c r="K329" s="46">
        <f>IF(OR($A329="",$B329="",$C329=""),"",'OddsRatio_working_3-way'!H328)</f>
        <v>2.8396194496300988</v>
      </c>
      <c r="L329" s="47">
        <f>IF(OR($A329="",$B329="",$C329=""),"",'OddsRatio_working_3-way'!I328)</f>
        <v>3.4907207155104154</v>
      </c>
      <c r="M329" s="48">
        <f>IF(OR($A329="",$B329="",$C329=""),"",'OddsRatio_working_3-way'!J328)</f>
        <v>2.7672748645322858</v>
      </c>
      <c r="N329" s="49">
        <f t="shared" si="87"/>
        <v>35.197888378080876</v>
      </c>
      <c r="O329" s="50">
        <f t="shared" si="88"/>
        <v>28.695052695326929</v>
      </c>
      <c r="P329" s="50">
        <f t="shared" si="89"/>
        <v>36.107058926592195</v>
      </c>
      <c r="Q329" t="s">
        <v>362</v>
      </c>
      <c r="R329" t="s">
        <v>366</v>
      </c>
      <c r="S329" t="s">
        <v>465</v>
      </c>
      <c r="T329" s="52">
        <v>100</v>
      </c>
      <c r="U329" s="52">
        <f t="shared" si="77"/>
        <v>64.02877697841727</v>
      </c>
      <c r="V329" s="52">
        <f t="shared" si="78"/>
        <v>70.674486803519059</v>
      </c>
      <c r="W329" s="52">
        <f t="shared" si="79"/>
        <v>63.099630996309962</v>
      </c>
      <c r="X329" s="52">
        <f t="shared" si="80"/>
        <v>66.225882200170972</v>
      </c>
      <c r="Y329" s="52">
        <f t="shared" si="81"/>
        <v>72.871592025272776</v>
      </c>
      <c r="Z329" s="52">
        <f t="shared" si="82"/>
        <v>65.296736218063671</v>
      </c>
      <c r="AA329" s="52">
        <f t="shared" si="83"/>
        <v>-2.1971052217537022</v>
      </c>
      <c r="AB329" s="52">
        <f t="shared" si="84"/>
        <v>-2.1971052217537164</v>
      </c>
      <c r="AC329" s="52">
        <f t="shared" si="85"/>
        <v>-2.1971052217537093</v>
      </c>
      <c r="AF329">
        <v>1.99</v>
      </c>
      <c r="AG329">
        <v>1.92</v>
      </c>
    </row>
    <row r="330" spans="1:33" ht="15" x14ac:dyDescent="0.25">
      <c r="A330">
        <v>2.1</v>
      </c>
      <c r="B330">
        <v>3.7</v>
      </c>
      <c r="C330">
        <v>3.62</v>
      </c>
      <c r="D330" s="45">
        <f t="shared" si="86"/>
        <v>2.2703840383398344E-2</v>
      </c>
      <c r="E330" s="46">
        <f>IF(OR($A330="",$B330="",$C330=""),"",A330*'MPTO_working_3-way'!$I329)</f>
        <v>2.1476780648051368</v>
      </c>
      <c r="F330" s="47">
        <f>IF(OR($A330="",$B330="",$C330=""),"",B330*'MPTO_working_3-way'!$I329)</f>
        <v>3.784004209418574</v>
      </c>
      <c r="G330" s="48">
        <f>IF(OR($A330="",$B330="",$C330=""),"",C330*'MPTO_working_3-way'!$I329)</f>
        <v>3.7021879021879021</v>
      </c>
      <c r="H330" s="46">
        <f>IF(OR($A330="",$B330="",$C330=""),"",'MPTO_working_3-way'!E329)</f>
        <v>2.1339136240181675</v>
      </c>
      <c r="I330" s="47">
        <f>IF(OR($A330="",$B330="",$C330=""),"",'MPTO_working_3-way'!F329)</f>
        <v>3.8065898571776575</v>
      </c>
      <c r="J330" s="48">
        <f>IF(OR($A330="",$B330="",$C330=""),"",'MPTO_working_3-way'!G329)</f>
        <v>3.7219668833861159</v>
      </c>
      <c r="K330" s="46">
        <f>IF(OR($A330="",$B330="",$C330=""),"",'OddsRatio_working_3-way'!H329)</f>
        <v>2.1395239455539086</v>
      </c>
      <c r="L330" s="47">
        <f>IF(OR($A330="",$B330="",$C330=""),"",'OddsRatio_working_3-way'!I329)</f>
        <v>3.7970133209050472</v>
      </c>
      <c r="M330" s="48">
        <f>IF(OR($A330="",$B330="",$C330=""),"",'OddsRatio_working_3-way'!J329)</f>
        <v>3.7141388521374901</v>
      </c>
      <c r="N330" s="49">
        <f t="shared" si="87"/>
        <v>46.561913369950631</v>
      </c>
      <c r="O330" s="50">
        <f t="shared" si="88"/>
        <v>26.427031912674686</v>
      </c>
      <c r="P330" s="50">
        <f t="shared" si="89"/>
        <v>27.011054717374677</v>
      </c>
      <c r="Q330" t="s">
        <v>365</v>
      </c>
      <c r="R330" t="s">
        <v>380</v>
      </c>
      <c r="S330" t="s">
        <v>465</v>
      </c>
      <c r="T330" s="52">
        <v>100</v>
      </c>
      <c r="U330" s="52">
        <f t="shared" si="77"/>
        <v>52.38095238095238</v>
      </c>
      <c r="V330" s="52">
        <f t="shared" si="78"/>
        <v>72.972972972972968</v>
      </c>
      <c r="W330" s="52">
        <f t="shared" si="79"/>
        <v>72.375690607734811</v>
      </c>
      <c r="X330" s="52">
        <f t="shared" si="80"/>
        <v>54.651336419292221</v>
      </c>
      <c r="Y330" s="52">
        <f t="shared" si="81"/>
        <v>75.24335701131281</v>
      </c>
      <c r="Z330" s="52">
        <f t="shared" si="82"/>
        <v>74.646074646074652</v>
      </c>
      <c r="AA330" s="52">
        <f t="shared" si="83"/>
        <v>-2.2703840383398415</v>
      </c>
      <c r="AB330" s="52">
        <f t="shared" si="84"/>
        <v>-2.2703840383398415</v>
      </c>
      <c r="AC330" s="52">
        <f t="shared" si="85"/>
        <v>-2.2703840383398415</v>
      </c>
      <c r="AF330">
        <v>1.7</v>
      </c>
      <c r="AG330">
        <v>2.2599999999999998</v>
      </c>
    </row>
    <row r="331" spans="1:33" ht="15" x14ac:dyDescent="0.25">
      <c r="A331">
        <v>1.24</v>
      </c>
      <c r="B331">
        <v>5.86</v>
      </c>
      <c r="C331">
        <v>12.71</v>
      </c>
      <c r="D331" s="45">
        <f t="shared" si="86"/>
        <v>5.5778283203948398E-2</v>
      </c>
      <c r="E331" s="46">
        <f>IF(OR($A331="",$B331="",$C331=""),"",A331*'MPTO_working_3-way'!$I330)</f>
        <v>1.3091650711728959</v>
      </c>
      <c r="F331" s="47">
        <f>IF(OR($A331="",$B331="",$C331=""),"",B331*'MPTO_working_3-way'!$I330)</f>
        <v>6.1868607395751383</v>
      </c>
      <c r="G331" s="48">
        <f>IF(OR($A331="",$B331="",$C331=""),"",C331*'MPTO_working_3-way'!$I330)</f>
        <v>13.418941979522184</v>
      </c>
      <c r="H331" s="46">
        <f>IF(OR($A331="",$B331="",$C331=""),"",'MPTO_working_3-way'!E330)</f>
        <v>1.2692628859479005</v>
      </c>
      <c r="I331" s="47">
        <f>IF(OR($A331="",$B331="",$C331=""),"",'MPTO_working_3-way'!F330)</f>
        <v>6.5765372796948398</v>
      </c>
      <c r="J331" s="48">
        <f>IF(OR($A331="",$B331="",$C331=""),"",'MPTO_working_3-way'!G330)</f>
        <v>16.642965677511619</v>
      </c>
      <c r="K331" s="46">
        <f>IF(OR($A331="",$B331="",$C331=""),"",'OddsRatio_working_3-way'!H330)</f>
        <v>1.2795208562927505</v>
      </c>
      <c r="L331" s="47">
        <f>IF(OR($A331="",$B331="",$C331=""),"",'OddsRatio_working_3-way'!I330)</f>
        <v>6.6602973399281957</v>
      </c>
      <c r="M331" s="48">
        <f>IF(OR($A331="",$B331="",$C331=""),"",'OddsRatio_working_3-way'!J330)</f>
        <v>14.638288446617116</v>
      </c>
      <c r="N331" s="49">
        <f t="shared" si="87"/>
        <v>76.384561581992756</v>
      </c>
      <c r="O331" s="50">
        <f t="shared" si="88"/>
        <v>16.16328606854454</v>
      </c>
      <c r="P331" s="50">
        <f t="shared" si="89"/>
        <v>7.4521523494627067</v>
      </c>
      <c r="Q331" t="s">
        <v>92</v>
      </c>
      <c r="R331" t="s">
        <v>452</v>
      </c>
      <c r="S331" t="s">
        <v>465</v>
      </c>
      <c r="T331" s="52">
        <v>100</v>
      </c>
      <c r="U331" s="52">
        <f t="shared" si="77"/>
        <v>19.35483870967742</v>
      </c>
      <c r="V331" s="52">
        <f t="shared" si="78"/>
        <v>82.935153583617733</v>
      </c>
      <c r="W331" s="52">
        <f t="shared" si="79"/>
        <v>92.132179386309986</v>
      </c>
      <c r="X331" s="52">
        <f t="shared" si="80"/>
        <v>24.93266703007226</v>
      </c>
      <c r="Y331" s="52">
        <f t="shared" si="81"/>
        <v>88.512981904012605</v>
      </c>
      <c r="Z331" s="52">
        <f t="shared" si="82"/>
        <v>97.710007706704843</v>
      </c>
      <c r="AA331" s="52">
        <f t="shared" si="83"/>
        <v>-5.5778283203948398</v>
      </c>
      <c r="AB331" s="52">
        <f t="shared" si="84"/>
        <v>-5.5778283203948718</v>
      </c>
      <c r="AC331" s="52">
        <f t="shared" si="85"/>
        <v>-5.5778283203948575</v>
      </c>
      <c r="AF331">
        <v>2.02</v>
      </c>
      <c r="AG331">
        <v>1.81</v>
      </c>
    </row>
    <row r="332" spans="1:33" ht="15" x14ac:dyDescent="0.25">
      <c r="A332">
        <v>3.21</v>
      </c>
      <c r="B332">
        <v>3.09</v>
      </c>
      <c r="C332">
        <v>2.41</v>
      </c>
      <c r="D332" s="45">
        <f t="shared" si="86"/>
        <v>5.008883455613411E-2</v>
      </c>
      <c r="E332" s="46">
        <f>IF(OR($A332="",$B332="",$C332=""),"",A332*'MPTO_working_3-way'!$I331)</f>
        <v>3.3707851589251905</v>
      </c>
      <c r="F332" s="47">
        <f>IF(OR($A332="",$B332="",$C332=""),"",B332*'MPTO_working_3-way'!$I331)</f>
        <v>3.2447744987784541</v>
      </c>
      <c r="G332" s="48">
        <f>IF(OR($A332="",$B332="",$C332=""),"",C332*'MPTO_working_3-way'!$I331)</f>
        <v>2.5307140912802835</v>
      </c>
      <c r="H332" s="46">
        <f>IF(OR($A332="",$B332="",$C332=""),"",'MPTO_working_3-way'!E331)</f>
        <v>3.3917827776479497</v>
      </c>
      <c r="I332" s="47">
        <f>IF(OR($A332="",$B332="",$C332=""),"",'MPTO_working_3-way'!F331)</f>
        <v>3.2580897352494889</v>
      </c>
      <c r="J332" s="48">
        <f>IF(OR($A332="",$B332="",$C332=""),"",'MPTO_working_3-way'!G331)</f>
        <v>2.5110392747397712</v>
      </c>
      <c r="K332" s="46">
        <f>IF(OR($A332="",$B332="",$C332=""),"",'OddsRatio_working_3-way'!H331)</f>
        <v>3.3819652927687756</v>
      </c>
      <c r="L332" s="47">
        <f>IF(OR($A332="",$B332="",$C332=""),"",'OddsRatio_working_3-way'!I331)</f>
        <v>3.2526278108084794</v>
      </c>
      <c r="M332" s="48">
        <f>IF(OR($A332="",$B332="",$C332=""),"",'OddsRatio_working_3-way'!J331)</f>
        <v>2.519715413033472</v>
      </c>
      <c r="N332" s="49">
        <f t="shared" si="87"/>
        <v>29.666678617953224</v>
      </c>
      <c r="O332" s="50">
        <f t="shared" si="88"/>
        <v>30.818782641951408</v>
      </c>
      <c r="P332" s="50">
        <f t="shared" si="89"/>
        <v>39.514538740095368</v>
      </c>
      <c r="Q332" t="s">
        <v>328</v>
      </c>
      <c r="R332" t="s">
        <v>88</v>
      </c>
      <c r="S332" t="s">
        <v>465</v>
      </c>
      <c r="T332" s="52">
        <v>100</v>
      </c>
      <c r="U332" s="52">
        <f t="shared" si="77"/>
        <v>68.847352024922117</v>
      </c>
      <c r="V332" s="52">
        <f t="shared" si="78"/>
        <v>67.637540453074436</v>
      </c>
      <c r="W332" s="52">
        <f t="shared" si="79"/>
        <v>58.50622406639004</v>
      </c>
      <c r="X332" s="52">
        <f t="shared" si="80"/>
        <v>73.856235480535531</v>
      </c>
      <c r="Y332" s="52">
        <f t="shared" si="81"/>
        <v>72.646423908687837</v>
      </c>
      <c r="Z332" s="52">
        <f t="shared" si="82"/>
        <v>63.515107522003447</v>
      </c>
      <c r="AA332" s="52">
        <f t="shared" si="83"/>
        <v>-5.0088834556134145</v>
      </c>
      <c r="AB332" s="52">
        <f t="shared" si="84"/>
        <v>-5.0088834556134003</v>
      </c>
      <c r="AC332" s="52">
        <f t="shared" si="85"/>
        <v>-5.0088834556134074</v>
      </c>
      <c r="AF332">
        <v>2.6</v>
      </c>
      <c r="AG332">
        <v>1.5</v>
      </c>
    </row>
    <row r="333" spans="1:33" ht="15" x14ac:dyDescent="0.25">
      <c r="A333">
        <v>1.24</v>
      </c>
      <c r="B333">
        <v>6.12</v>
      </c>
      <c r="C333">
        <v>11.13</v>
      </c>
      <c r="D333" s="45">
        <f t="shared" si="86"/>
        <v>5.9697565372263783E-2</v>
      </c>
      <c r="E333" s="46">
        <f>IF(OR($A333="",$B333="",$C333=""),"",A333*'MPTO_working_3-way'!$I332)</f>
        <v>1.3140249810616071</v>
      </c>
      <c r="F333" s="47">
        <f>IF(OR($A333="",$B333="",$C333=""),"",B333*'MPTO_working_3-way'!$I332)</f>
        <v>6.4853491000782544</v>
      </c>
      <c r="G333" s="48">
        <f>IF(OR($A333="",$B333="",$C333=""),"",C333*'MPTO_working_3-way'!$I332)</f>
        <v>11.794433902593298</v>
      </c>
      <c r="H333" s="46">
        <f>IF(OR($A333="",$B333="",$C333=""),"",'MPTO_working_3-way'!E332)</f>
        <v>1.2713710732054357</v>
      </c>
      <c r="I333" s="47">
        <f>IF(OR($A333="",$B333="",$C333=""),"",'MPTO_working_3-way'!F332)</f>
        <v>6.9686651846532408</v>
      </c>
      <c r="J333" s="48">
        <f>IF(OR($A333="",$B333="",$C333=""),"",'MPTO_working_3-way'!G332)</f>
        <v>14.296319867407986</v>
      </c>
      <c r="K333" s="46">
        <f>IF(OR($A333="",$B333="",$C333=""),"",'OddsRatio_working_3-way'!H332)</f>
        <v>1.2820505049969064</v>
      </c>
      <c r="L333" s="47">
        <f>IF(OR($A333="",$B333="",$C333=""),"",'OddsRatio_working_3-way'!I332)</f>
        <v>7.0170774399340097</v>
      </c>
      <c r="M333" s="48">
        <f>IF(OR($A333="",$B333="",$C333=""),"",'OddsRatio_working_3-way'!J332)</f>
        <v>12.904881731744437</v>
      </c>
      <c r="N333" s="49">
        <f t="shared" si="87"/>
        <v>76.102053949696995</v>
      </c>
      <c r="O333" s="50">
        <f t="shared" si="88"/>
        <v>15.419370408108543</v>
      </c>
      <c r="P333" s="50">
        <f t="shared" si="89"/>
        <v>8.4785756421944534</v>
      </c>
      <c r="Q333" t="s">
        <v>90</v>
      </c>
      <c r="R333" t="s">
        <v>395</v>
      </c>
      <c r="S333" t="s">
        <v>465</v>
      </c>
      <c r="T333" s="52">
        <v>100</v>
      </c>
      <c r="U333" s="52">
        <f t="shared" si="77"/>
        <v>19.35483870967742</v>
      </c>
      <c r="V333" s="52">
        <f t="shared" si="78"/>
        <v>83.66013071895425</v>
      </c>
      <c r="W333" s="52">
        <f t="shared" si="79"/>
        <v>91.015274034141953</v>
      </c>
      <c r="X333" s="52">
        <f t="shared" si="80"/>
        <v>25.32459524690379</v>
      </c>
      <c r="Y333" s="52">
        <f t="shared" si="81"/>
        <v>89.629887256180623</v>
      </c>
      <c r="Z333" s="52">
        <f t="shared" si="82"/>
        <v>96.985030571368341</v>
      </c>
      <c r="AA333" s="52">
        <f t="shared" si="83"/>
        <v>-5.9697565372263703</v>
      </c>
      <c r="AB333" s="52">
        <f t="shared" si="84"/>
        <v>-5.9697565372263739</v>
      </c>
      <c r="AC333" s="52">
        <f t="shared" si="85"/>
        <v>-5.9697565372263881</v>
      </c>
      <c r="AF333">
        <v>1.72</v>
      </c>
      <c r="AG333">
        <v>2.12</v>
      </c>
    </row>
    <row r="334" spans="1:33" ht="15" x14ac:dyDescent="0.25">
      <c r="A334">
        <v>1.52</v>
      </c>
      <c r="B334">
        <v>5.0199999999999996</v>
      </c>
      <c r="C334">
        <v>5.98</v>
      </c>
      <c r="D334" s="45">
        <f t="shared" si="86"/>
        <v>2.432200436066001E-2</v>
      </c>
      <c r="E334" s="46">
        <f>IF(OR($A334="",$B334="",$C334=""),"",A334*'MPTO_working_3-way'!$I333)</f>
        <v>1.5569694466282031</v>
      </c>
      <c r="F334" s="47">
        <f>IF(OR($A334="",$B334="",$C334=""),"",B334*'MPTO_working_3-way'!$I333)</f>
        <v>5.1420964618905129</v>
      </c>
      <c r="G334" s="48">
        <f>IF(OR($A334="",$B334="",$C334=""),"",C334*'MPTO_working_3-way'!$I333)</f>
        <v>6.1254455860767472</v>
      </c>
      <c r="H334" s="46">
        <f>IF(OR($A334="",$B334="",$C334=""),"",'MPTO_working_3-way'!E333)</f>
        <v>1.538964893497613</v>
      </c>
      <c r="I334" s="47">
        <f>IF(OR($A334="",$B334="",$C334=""),"",'MPTO_working_3-way'!F333)</f>
        <v>5.2329759495320021</v>
      </c>
      <c r="J334" s="48">
        <f>IF(OR($A334="",$B334="",$C334=""),"",'MPTO_working_3-way'!G333)</f>
        <v>6.2846936504333639</v>
      </c>
      <c r="K334" s="46">
        <f>IF(OR($A334="",$B334="",$C334=""),"",'OddsRatio_working_3-way'!H333)</f>
        <v>1.5448465234902797</v>
      </c>
      <c r="L334" s="47">
        <f>IF(OR($A334="",$B334="",$C334=""),"",'OddsRatio_working_3-way'!I333)</f>
        <v>5.2120827392902385</v>
      </c>
      <c r="M334" s="48">
        <f>IF(OR($A334="",$B334="",$C334=""),"",'OddsRatio_working_3-way'!J333)</f>
        <v>6.2179532441953702</v>
      </c>
      <c r="N334" s="49">
        <f t="shared" si="87"/>
        <v>64.227336134669528</v>
      </c>
      <c r="O334" s="50">
        <f t="shared" si="88"/>
        <v>19.447320901334198</v>
      </c>
      <c r="P334" s="50">
        <f t="shared" si="89"/>
        <v>16.325342963996263</v>
      </c>
      <c r="Q334" t="s">
        <v>102</v>
      </c>
      <c r="R334" t="s">
        <v>103</v>
      </c>
      <c r="S334" t="s">
        <v>465</v>
      </c>
      <c r="T334" s="52">
        <v>100</v>
      </c>
      <c r="U334" s="52">
        <f t="shared" ref="U334:U372" si="90">(1/A334)*((T334*A334)-T334)</f>
        <v>34.21052631578948</v>
      </c>
      <c r="V334" s="52">
        <f t="shared" ref="V334:V372" si="91">(1/B334)*((T334*B334)-T334)</f>
        <v>80.079681274900395</v>
      </c>
      <c r="W334" s="52">
        <f t="shared" ref="W334:W372" si="92">(1/C334)*((T334*C334)-T334)</f>
        <v>83.277591973244142</v>
      </c>
      <c r="X334" s="52">
        <f t="shared" ref="X334:X372" si="93">((1/B334)+(1/C334))*T334</f>
        <v>36.642726751855456</v>
      </c>
      <c r="Y334" s="52">
        <f t="shared" ref="Y334:Y372" si="94">((1/A334)+(1/C334))*T334</f>
        <v>82.511881710966378</v>
      </c>
      <c r="Z334" s="52">
        <f t="shared" ref="Z334:Z372" si="95">((1/A334)+(1/B334))*T334</f>
        <v>85.70979240931014</v>
      </c>
      <c r="AA334" s="52">
        <f t="shared" ref="AA334:AA372" si="96">U334-X334</f>
        <v>-2.4322004360659761</v>
      </c>
      <c r="AB334" s="52">
        <f t="shared" ref="AB334:AB372" si="97">V334-Y334</f>
        <v>-2.4322004360659832</v>
      </c>
      <c r="AC334" s="52">
        <f t="shared" ref="AC334:AC372" si="98">W334-Z334</f>
        <v>-2.4322004360659975</v>
      </c>
      <c r="AF334">
        <v>1.44</v>
      </c>
      <c r="AG334">
        <v>2.94</v>
      </c>
    </row>
    <row r="335" spans="1:33" ht="15" x14ac:dyDescent="0.25">
      <c r="A335">
        <v>1.55</v>
      </c>
      <c r="B335">
        <v>4.7699999999999996</v>
      </c>
      <c r="C335">
        <v>5.86</v>
      </c>
      <c r="D335" s="45">
        <f t="shared" si="86"/>
        <v>2.5453360356423982E-2</v>
      </c>
      <c r="E335" s="46">
        <f>IF(OR($A335="",$B335="",$C335=""),"",A335*'MPTO_working_3-way'!$I334)</f>
        <v>1.5894527085524572</v>
      </c>
      <c r="F335" s="47">
        <f>IF(OR($A335="",$B335="",$C335=""),"",B335*'MPTO_working_3-way'!$I334)</f>
        <v>4.8914125289001422</v>
      </c>
      <c r="G335" s="48">
        <f>IF(OR($A335="",$B335="",$C335=""),"",C335*'MPTO_working_3-way'!$I334)</f>
        <v>6.009156691688645</v>
      </c>
      <c r="H335" s="46">
        <f>IF(OR($A335="",$B335="",$C335=""),"",'MPTO_working_3-way'!E334)</f>
        <v>1.5706555383975673</v>
      </c>
      <c r="I335" s="47">
        <f>IF(OR($A335="",$B335="",$C335=""),"",'MPTO_working_3-way'!F334)</f>
        <v>4.9711881760300995</v>
      </c>
      <c r="J335" s="48">
        <f>IF(OR($A335="",$B335="",$C335=""),"",'MPTO_working_3-way'!G334)</f>
        <v>6.166596371237671</v>
      </c>
      <c r="K335" s="46">
        <f>IF(OR($A335="",$B335="",$C335=""),"",'OddsRatio_working_3-way'!H334)</f>
        <v>1.5768926426067031</v>
      </c>
      <c r="L335" s="47">
        <f>IF(OR($A335="",$B335="",$C335=""),"",'OddsRatio_working_3-way'!I334)</f>
        <v>4.9543368411404929</v>
      </c>
      <c r="M335" s="48">
        <f>IF(OR($A335="",$B335="",$C335=""),"",'OddsRatio_working_3-way'!J334)</f>
        <v>6.0976331692155954</v>
      </c>
      <c r="N335" s="49">
        <f t="shared" si="87"/>
        <v>62.914737545775601</v>
      </c>
      <c r="O335" s="50">
        <f t="shared" si="88"/>
        <v>20.443992284266706</v>
      </c>
      <c r="P335" s="50">
        <f t="shared" si="89"/>
        <v>16.641270169957707</v>
      </c>
      <c r="Q335" t="s">
        <v>94</v>
      </c>
      <c r="R335" t="s">
        <v>198</v>
      </c>
      <c r="S335" t="s">
        <v>465</v>
      </c>
      <c r="T335" s="52">
        <v>100</v>
      </c>
      <c r="U335" s="52">
        <f t="shared" si="90"/>
        <v>35.483870967741936</v>
      </c>
      <c r="V335" s="52">
        <f t="shared" si="91"/>
        <v>79.035639412997895</v>
      </c>
      <c r="W335" s="52">
        <f t="shared" si="92"/>
        <v>82.935153583617733</v>
      </c>
      <c r="X335" s="52">
        <f t="shared" si="93"/>
        <v>38.029207003384343</v>
      </c>
      <c r="Y335" s="52">
        <f t="shared" si="94"/>
        <v>81.580975448640316</v>
      </c>
      <c r="Z335" s="52">
        <f t="shared" si="95"/>
        <v>85.480489619260155</v>
      </c>
      <c r="AA335" s="52">
        <f t="shared" si="96"/>
        <v>-2.5453360356424071</v>
      </c>
      <c r="AB335" s="52">
        <f t="shared" si="97"/>
        <v>-2.5453360356424213</v>
      </c>
      <c r="AC335" s="52">
        <f t="shared" si="98"/>
        <v>-2.5453360356424213</v>
      </c>
      <c r="AF335">
        <v>1.51</v>
      </c>
      <c r="AG335">
        <v>2.7</v>
      </c>
    </row>
    <row r="336" spans="1:33" ht="15" x14ac:dyDescent="0.25">
      <c r="A336">
        <v>1.37</v>
      </c>
      <c r="B336">
        <v>5.76</v>
      </c>
      <c r="C336">
        <v>8.3000000000000007</v>
      </c>
      <c r="D336" s="45">
        <f t="shared" si="86"/>
        <v>2.4020046121224548E-2</v>
      </c>
      <c r="E336" s="46">
        <f>IF(OR($A336="",$B336="",$C336=""),"",A336*'MPTO_working_3-way'!$I335)</f>
        <v>1.4029074631860778</v>
      </c>
      <c r="F336" s="47">
        <f>IF(OR($A336="",$B336="",$C336=""),"",B336*'MPTO_working_3-way'!$I335)</f>
        <v>5.8983554656582529</v>
      </c>
      <c r="G336" s="48">
        <f>IF(OR($A336="",$B336="",$C336=""),"",C336*'MPTO_working_3-way'!$I335)</f>
        <v>8.4993663828061639</v>
      </c>
      <c r="H336" s="46">
        <f>IF(OR($A336="",$B336="",$C336=""),"",'MPTO_working_3-way'!E335)</f>
        <v>1.385194411365861</v>
      </c>
      <c r="I336" s="47">
        <f>IF(OR($A336="",$B336="",$C336=""),"",'MPTO_working_3-way'!F335)</f>
        <v>6.0384858400922443</v>
      </c>
      <c r="J336" s="48">
        <f>IF(OR($A336="",$B336="",$C336=""),"",'MPTO_working_3-way'!G335)</f>
        <v>8.8908452170009902</v>
      </c>
      <c r="K336" s="46">
        <f>IF(OR($A336="",$B336="",$C336=""),"",'OddsRatio_working_3-way'!H335)</f>
        <v>1.3905525711459625</v>
      </c>
      <c r="L336" s="47">
        <f>IF(OR($A336="",$B336="",$C336=""),"",'OddsRatio_working_3-way'!I335)</f>
        <v>6.0244060504183299</v>
      </c>
      <c r="M336" s="48">
        <f>IF(OR($A336="",$B336="",$C336=""),"",'OddsRatio_working_3-way'!J335)</f>
        <v>8.7054966739608837</v>
      </c>
      <c r="N336" s="49">
        <f t="shared" si="87"/>
        <v>71.280538898050096</v>
      </c>
      <c r="O336" s="50">
        <f t="shared" si="88"/>
        <v>16.953878175404281</v>
      </c>
      <c r="P336" s="50">
        <f t="shared" si="89"/>
        <v>11.765582926545619</v>
      </c>
      <c r="Q336" t="s">
        <v>143</v>
      </c>
      <c r="R336" t="s">
        <v>104</v>
      </c>
      <c r="S336" t="s">
        <v>465</v>
      </c>
      <c r="T336" s="52">
        <v>100</v>
      </c>
      <c r="U336" s="52">
        <f t="shared" si="90"/>
        <v>27.007299270072991</v>
      </c>
      <c r="V336" s="52">
        <f t="shared" si="91"/>
        <v>82.638888888888886</v>
      </c>
      <c r="W336" s="52">
        <f t="shared" si="92"/>
        <v>87.951807228915669</v>
      </c>
      <c r="X336" s="52">
        <f t="shared" si="93"/>
        <v>29.409303882195449</v>
      </c>
      <c r="Y336" s="52">
        <f t="shared" si="94"/>
        <v>85.04089350101134</v>
      </c>
      <c r="Z336" s="52">
        <f t="shared" si="95"/>
        <v>90.353811841038123</v>
      </c>
      <c r="AA336" s="52">
        <f t="shared" si="96"/>
        <v>-2.4020046121224574</v>
      </c>
      <c r="AB336" s="52">
        <f t="shared" si="97"/>
        <v>-2.4020046121224539</v>
      </c>
      <c r="AC336" s="52">
        <f t="shared" si="98"/>
        <v>-2.4020046121224539</v>
      </c>
      <c r="AF336">
        <v>1.42</v>
      </c>
      <c r="AG336">
        <v>3.03</v>
      </c>
    </row>
    <row r="337" spans="1:33" ht="15" x14ac:dyDescent="0.25">
      <c r="A337">
        <v>2.33</v>
      </c>
      <c r="B337">
        <v>3.67</v>
      </c>
      <c r="C337">
        <v>3.11</v>
      </c>
      <c r="D337" s="45">
        <f t="shared" si="86"/>
        <v>2.3207521749049498E-2</v>
      </c>
      <c r="E337" s="46">
        <f>IF(OR($A337="",$B337="",$C337=""),"",A337*'MPTO_working_3-way'!$I336)</f>
        <v>2.3840735256752854</v>
      </c>
      <c r="F337" s="47">
        <f>IF(OR($A337="",$B337="",$C337=""),"",B337*'MPTO_working_3-way'!$I336)</f>
        <v>3.7551716048190116</v>
      </c>
      <c r="G337" s="48">
        <f>IF(OR($A337="",$B337="",$C337=""),"",C337*'MPTO_working_3-way'!$I336)</f>
        <v>3.182175392639544</v>
      </c>
      <c r="H337" s="46">
        <f>IF(OR($A337="",$B337="",$C337=""),"",'MPTO_working_3-way'!E336)</f>
        <v>2.372767976703253</v>
      </c>
      <c r="I337" s="47">
        <f>IF(OR($A337="",$B337="",$C337=""),"",'MPTO_working_3-way'!F336)</f>
        <v>3.7772378017870802</v>
      </c>
      <c r="J337" s="48">
        <f>IF(OR($A337="",$B337="",$C337=""),"",'MPTO_working_3-way'!G336)</f>
        <v>3.1866662970673461</v>
      </c>
      <c r="K337" s="46">
        <f>IF(OR($A337="",$B337="",$C337=""),"",'OddsRatio_working_3-way'!H336)</f>
        <v>2.3777642810285324</v>
      </c>
      <c r="L337" s="47">
        <f>IF(OR($A337="",$B337="",$C337=""),"",'OddsRatio_working_3-way'!I336)</f>
        <v>3.7658876919896098</v>
      </c>
      <c r="M337" s="48">
        <f>IF(OR($A337="",$B337="",$C337=""),"",'OddsRatio_working_3-way'!J336)</f>
        <v>3.1857764157670703</v>
      </c>
      <c r="N337" s="49">
        <f t="shared" si="87"/>
        <v>41.945015085755436</v>
      </c>
      <c r="O337" s="50">
        <f t="shared" si="88"/>
        <v>26.629941457713947</v>
      </c>
      <c r="P337" s="50">
        <f t="shared" si="89"/>
        <v>31.425043456530599</v>
      </c>
      <c r="Q337" t="s">
        <v>97</v>
      </c>
      <c r="R337" t="s">
        <v>52</v>
      </c>
      <c r="S337" t="s">
        <v>465</v>
      </c>
      <c r="T337" s="52">
        <v>100</v>
      </c>
      <c r="U337" s="52">
        <f t="shared" si="90"/>
        <v>57.081545064377686</v>
      </c>
      <c r="V337" s="52">
        <f t="shared" si="91"/>
        <v>72.752043596730246</v>
      </c>
      <c r="W337" s="52">
        <f t="shared" si="92"/>
        <v>67.845659163987136</v>
      </c>
      <c r="X337" s="52">
        <f t="shared" si="93"/>
        <v>59.402297239282618</v>
      </c>
      <c r="Y337" s="52">
        <f t="shared" si="94"/>
        <v>75.072795771635185</v>
      </c>
      <c r="Z337" s="52">
        <f t="shared" si="95"/>
        <v>70.166411338892075</v>
      </c>
      <c r="AA337" s="52">
        <f t="shared" si="96"/>
        <v>-2.320752174904932</v>
      </c>
      <c r="AB337" s="52">
        <f t="shared" si="97"/>
        <v>-2.3207521749049391</v>
      </c>
      <c r="AC337" s="52">
        <f t="shared" si="98"/>
        <v>-2.3207521749049391</v>
      </c>
      <c r="AF337">
        <v>1.7</v>
      </c>
      <c r="AG337">
        <v>2.27</v>
      </c>
    </row>
    <row r="338" spans="1:33" ht="15" x14ac:dyDescent="0.25">
      <c r="A338">
        <v>2.52</v>
      </c>
      <c r="B338">
        <v>3.68</v>
      </c>
      <c r="C338">
        <v>2.83</v>
      </c>
      <c r="D338" s="45">
        <f t="shared" si="86"/>
        <v>2.1921417719543479E-2</v>
      </c>
      <c r="E338" s="46">
        <f>IF(OR($A338="",$B338="",$C338=""),"",A338*'MPTO_working_3-way'!$I337)</f>
        <v>2.5752419726532496</v>
      </c>
      <c r="F338" s="47">
        <f>IF(OR($A338="",$B338="",$C338=""),"",B338*'MPTO_working_3-way'!$I337)</f>
        <v>3.7606708172079202</v>
      </c>
      <c r="G338" s="48">
        <f>IF(OR($A338="",$B338="",$C338=""),"",C338*'MPTO_working_3-way'!$I337)</f>
        <v>2.8920376121463081</v>
      </c>
      <c r="H338" s="46">
        <f>IF(OR($A338="",$B338="",$C338=""),"",'MPTO_working_3-way'!E337)</f>
        <v>2.5672737555321712</v>
      </c>
      <c r="I338" s="47">
        <f>IF(OR($A338="",$B338="",$C338=""),"",'MPTO_working_3-way'!F337)</f>
        <v>3.7816906928739082</v>
      </c>
      <c r="J338" s="48">
        <f>IF(OR($A338="",$B338="",$C338=""),"",'MPTO_working_3-way'!G337)</f>
        <v>2.8897578931234413</v>
      </c>
      <c r="K338" s="46">
        <f>IF(OR($A338="",$B338="",$C338=""),"",'OddsRatio_working_3-way'!H337)</f>
        <v>2.57115339182501</v>
      </c>
      <c r="L338" s="47">
        <f>IF(OR($A338="",$B338="",$C338=""),"",'OddsRatio_working_3-way'!I337)</f>
        <v>3.770191506638835</v>
      </c>
      <c r="M338" s="48">
        <f>IF(OR($A338="",$B338="",$C338=""),"",'OddsRatio_working_3-way'!J337)</f>
        <v>2.8915859914735318</v>
      </c>
      <c r="N338" s="49">
        <f t="shared" si="87"/>
        <v>38.831302480275617</v>
      </c>
      <c r="O338" s="50">
        <f t="shared" si="88"/>
        <v>26.591000611493083</v>
      </c>
      <c r="P338" s="50">
        <f t="shared" si="89"/>
        <v>34.577696908231289</v>
      </c>
      <c r="Q338" t="s">
        <v>99</v>
      </c>
      <c r="R338" t="s">
        <v>100</v>
      </c>
      <c r="S338" t="s">
        <v>465</v>
      </c>
      <c r="T338" s="52">
        <v>100</v>
      </c>
      <c r="U338" s="52">
        <f t="shared" si="90"/>
        <v>60.317460317460316</v>
      </c>
      <c r="V338" s="52">
        <f t="shared" si="91"/>
        <v>72.826086956521735</v>
      </c>
      <c r="W338" s="52">
        <f t="shared" si="92"/>
        <v>64.664310954063609</v>
      </c>
      <c r="X338" s="52">
        <f t="shared" si="93"/>
        <v>62.509602089414649</v>
      </c>
      <c r="Y338" s="52">
        <f t="shared" si="94"/>
        <v>75.018228728476075</v>
      </c>
      <c r="Z338" s="52">
        <f t="shared" si="95"/>
        <v>66.856452726017949</v>
      </c>
      <c r="AA338" s="52">
        <f t="shared" si="96"/>
        <v>-2.1921417719543328</v>
      </c>
      <c r="AB338" s="52">
        <f t="shared" si="97"/>
        <v>-2.1921417719543399</v>
      </c>
      <c r="AC338" s="52">
        <f t="shared" si="98"/>
        <v>-2.1921417719543399</v>
      </c>
      <c r="AF338">
        <v>1.67</v>
      </c>
      <c r="AG338">
        <v>2.3199999999999998</v>
      </c>
    </row>
    <row r="339" spans="1:33" ht="15" x14ac:dyDescent="0.25">
      <c r="A339">
        <v>1.83</v>
      </c>
      <c r="B339">
        <v>3.89</v>
      </c>
      <c r="C339">
        <v>4.5199999999999996</v>
      </c>
      <c r="D339" s="45">
        <f t="shared" si="86"/>
        <v>2.4756434225151169E-2</v>
      </c>
      <c r="E339" s="46">
        <f>IF(OR($A339="",$B339="",$C339=""),"",A339*'MPTO_working_3-way'!$I338)</f>
        <v>1.8753042746320268</v>
      </c>
      <c r="F339" s="47">
        <f>IF(OR($A339="",$B339="",$C339=""),"",B339*'MPTO_working_3-way'!$I338)</f>
        <v>3.986302529135838</v>
      </c>
      <c r="G339" s="48">
        <f>IF(OR($A339="",$B339="",$C339=""),"",C339*'MPTO_working_3-way'!$I338)</f>
        <v>4.6318990826976831</v>
      </c>
      <c r="H339" s="46">
        <f>IF(OR($A339="",$B339="",$C339=""),"",'MPTO_working_3-way'!E338)</f>
        <v>1.8580593435949428</v>
      </c>
      <c r="I339" s="47">
        <f>IF(OR($A339="",$B339="",$C339=""),"",'MPTO_working_3-way'!F338)</f>
        <v>4.019013728908515</v>
      </c>
      <c r="J339" s="48">
        <f>IF(OR($A339="",$B339="",$C339=""),"",'MPTO_working_3-way'!G338)</f>
        <v>4.6951267937915286</v>
      </c>
      <c r="K339" s="46">
        <f>IF(OR($A339="",$B339="",$C339=""),"",'OddsRatio_working_3-way'!H338)</f>
        <v>1.8645106658711637</v>
      </c>
      <c r="L339" s="47">
        <f>IF(OR($A339="",$B339="",$C339=""),"",'OddsRatio_working_3-way'!I338)</f>
        <v>4.0101636438164601</v>
      </c>
      <c r="M339" s="48">
        <f>IF(OR($A339="",$B339="",$C339=""),"",'OddsRatio_working_3-way'!J338)</f>
        <v>4.6663584865861392</v>
      </c>
      <c r="N339" s="49">
        <f t="shared" si="87"/>
        <v>53.324679814758092</v>
      </c>
      <c r="O339" s="50">
        <f t="shared" si="88"/>
        <v>25.085903357585426</v>
      </c>
      <c r="P339" s="50">
        <f t="shared" si="89"/>
        <v>21.589416827656486</v>
      </c>
      <c r="Q339" t="s">
        <v>141</v>
      </c>
      <c r="R339" t="s">
        <v>96</v>
      </c>
      <c r="S339" t="s">
        <v>465</v>
      </c>
      <c r="T339" s="52">
        <v>100</v>
      </c>
      <c r="U339" s="52">
        <f t="shared" si="90"/>
        <v>45.355191256830594</v>
      </c>
      <c r="V339" s="52">
        <f t="shared" si="91"/>
        <v>74.293059125964007</v>
      </c>
      <c r="W339" s="52">
        <f t="shared" si="92"/>
        <v>77.876106194690252</v>
      </c>
      <c r="X339" s="52">
        <f t="shared" si="93"/>
        <v>47.830834679345728</v>
      </c>
      <c r="Y339" s="52">
        <f t="shared" si="94"/>
        <v>76.768702548479126</v>
      </c>
      <c r="Z339" s="52">
        <f t="shared" si="95"/>
        <v>80.351749617205385</v>
      </c>
      <c r="AA339" s="52">
        <f t="shared" si="96"/>
        <v>-2.4756434225151338</v>
      </c>
      <c r="AB339" s="52">
        <f t="shared" si="97"/>
        <v>-2.4756434225151196</v>
      </c>
      <c r="AC339" s="52">
        <f t="shared" si="98"/>
        <v>-2.4756434225151338</v>
      </c>
      <c r="AF339">
        <v>1.94</v>
      </c>
      <c r="AG339">
        <v>1.96</v>
      </c>
    </row>
    <row r="340" spans="1:33" ht="15" x14ac:dyDescent="0.25">
      <c r="A340">
        <v>3.32</v>
      </c>
      <c r="B340">
        <v>3.9</v>
      </c>
      <c r="C340">
        <v>2.15</v>
      </c>
      <c r="D340" s="45">
        <f t="shared" si="86"/>
        <v>2.2731354757132394E-2</v>
      </c>
      <c r="E340" s="46">
        <f>IF(OR($A340="",$B340="",$C340=""),"",A340*'MPTO_working_3-way'!$I339)</f>
        <v>3.3954680977936795</v>
      </c>
      <c r="F340" s="47">
        <f>IF(OR($A340="",$B340="",$C340=""),"",B340*'MPTO_working_3-way'!$I339)</f>
        <v>3.9886522835528164</v>
      </c>
      <c r="G340" s="48">
        <f>IF(OR($A340="",$B340="",$C340=""),"",C340*'MPTO_working_3-way'!$I339)</f>
        <v>2.1988724127278347</v>
      </c>
      <c r="H340" s="46">
        <f>IF(OR($A340="",$B340="",$C340=""),"",'MPTO_working_3-way'!E339)</f>
        <v>3.4056732267088599</v>
      </c>
      <c r="I340" s="47">
        <f>IF(OR($A340="",$B340="",$C340=""),"",'MPTO_working_3-way'!F339)</f>
        <v>4.0187573383635211</v>
      </c>
      <c r="J340" s="48">
        <f>IF(OR($A340="",$B340="",$C340=""),"",'MPTO_working_3-way'!G339)</f>
        <v>2.1856052675655304</v>
      </c>
      <c r="K340" s="46">
        <f>IF(OR($A340="",$B340="",$C340=""),"",'OddsRatio_working_3-way'!H339)</f>
        <v>3.4030268076850256</v>
      </c>
      <c r="L340" s="47">
        <f>IF(OR($A340="",$B340="",$C340=""),"",'OddsRatio_working_3-way'!I339)</f>
        <v>4.003783509606281</v>
      </c>
      <c r="M340" s="48">
        <f>IF(OR($A340="",$B340="",$C340=""),"",'OddsRatio_working_3-way'!J339)</f>
        <v>2.1911555296714562</v>
      </c>
      <c r="N340" s="49">
        <f t="shared" si="87"/>
        <v>29.451020336482735</v>
      </c>
      <c r="O340" s="50">
        <f t="shared" si="88"/>
        <v>25.071125004390428</v>
      </c>
      <c r="P340" s="50">
        <f t="shared" si="89"/>
        <v>45.477854659126827</v>
      </c>
      <c r="Q340" t="s">
        <v>142</v>
      </c>
      <c r="R340" t="s">
        <v>101</v>
      </c>
      <c r="S340" t="s">
        <v>465</v>
      </c>
      <c r="T340" s="52">
        <v>100</v>
      </c>
      <c r="U340" s="52">
        <f t="shared" si="90"/>
        <v>69.879518072289159</v>
      </c>
      <c r="V340" s="52">
        <f t="shared" si="91"/>
        <v>74.358974358974365</v>
      </c>
      <c r="W340" s="52">
        <f t="shared" si="92"/>
        <v>53.488372093023258</v>
      </c>
      <c r="X340" s="52">
        <f t="shared" si="93"/>
        <v>72.152653548002391</v>
      </c>
      <c r="Y340" s="52">
        <f t="shared" si="94"/>
        <v>76.632109834687583</v>
      </c>
      <c r="Z340" s="52">
        <f t="shared" si="95"/>
        <v>55.761507568736491</v>
      </c>
      <c r="AA340" s="52">
        <f t="shared" si="96"/>
        <v>-2.2731354757132323</v>
      </c>
      <c r="AB340" s="52">
        <f t="shared" si="97"/>
        <v>-2.2731354757132181</v>
      </c>
      <c r="AC340" s="52">
        <f t="shared" si="98"/>
        <v>-2.2731354757132323</v>
      </c>
      <c r="AF340">
        <v>1.54</v>
      </c>
      <c r="AG340">
        <v>2.64</v>
      </c>
    </row>
    <row r="341" spans="1:33" ht="15" x14ac:dyDescent="0.25">
      <c r="A341">
        <v>2.44</v>
      </c>
      <c r="B341">
        <v>3.12</v>
      </c>
      <c r="C341">
        <v>3.36</v>
      </c>
      <c r="D341" s="45">
        <f t="shared" si="86"/>
        <v>2.7967933705638659E-2</v>
      </c>
      <c r="E341" s="46">
        <f>IF(OR($A341="",$B341="",$C341=""),"",A341*'MPTO_working_3-way'!$I340)</f>
        <v>2.5082417582417582</v>
      </c>
      <c r="F341" s="47">
        <f>IF(OR($A341="",$B341="",$C341=""),"",B341*'MPTO_working_3-way'!$I340)</f>
        <v>3.2072599531615928</v>
      </c>
      <c r="G341" s="48">
        <f>IF(OR($A341="",$B341="",$C341=""),"",C341*'MPTO_working_3-way'!$I340)</f>
        <v>3.4539722572509457</v>
      </c>
      <c r="H341" s="46">
        <f>IF(OR($A341="",$B341="",$C341=""),"",'MPTO_working_3-way'!E340)</f>
        <v>2.4967952322051055</v>
      </c>
      <c r="I341" s="47">
        <f>IF(OR($A341="",$B341="",$C341=""),"",'MPTO_working_3-way'!F340)</f>
        <v>3.2134690530175116</v>
      </c>
      <c r="J341" s="48">
        <f>IF(OR($A341="",$B341="",$C341=""),"",'MPTO_working_3-way'!G340)</f>
        <v>3.4686523640908145</v>
      </c>
      <c r="K341" s="46">
        <f>IF(OR($A341="",$B341="",$C341=""),"",'OddsRatio_working_3-way'!H340)</f>
        <v>2.501921701768834</v>
      </c>
      <c r="L341" s="47">
        <f>IF(OR($A341="",$B341="",$C341=""),"",'OddsRatio_working_3-way'!I340)</f>
        <v>3.211162505381894</v>
      </c>
      <c r="M341" s="48">
        <f>IF(OR($A341="",$B341="",$C341=""),"",'OddsRatio_working_3-way'!J340)</f>
        <v>3.4614827890100326</v>
      </c>
      <c r="N341" s="49">
        <f t="shared" si="87"/>
        <v>39.868565169769987</v>
      </c>
      <c r="O341" s="50">
        <f t="shared" si="88"/>
        <v>31.179262504563702</v>
      </c>
      <c r="P341" s="50">
        <f t="shared" si="89"/>
        <v>28.952172325666304</v>
      </c>
      <c r="Q341" t="s">
        <v>191</v>
      </c>
      <c r="R341" t="s">
        <v>203</v>
      </c>
      <c r="S341" t="s">
        <v>465</v>
      </c>
      <c r="T341" s="52">
        <v>100</v>
      </c>
      <c r="U341" s="52">
        <f t="shared" si="90"/>
        <v>59.016393442622956</v>
      </c>
      <c r="V341" s="52">
        <f t="shared" si="91"/>
        <v>67.948717948717942</v>
      </c>
      <c r="W341" s="52">
        <f t="shared" si="92"/>
        <v>70.238095238095241</v>
      </c>
      <c r="X341" s="52">
        <f t="shared" si="93"/>
        <v>61.813186813186817</v>
      </c>
      <c r="Y341" s="52">
        <f t="shared" si="94"/>
        <v>70.745511319281817</v>
      </c>
      <c r="Z341" s="52">
        <f t="shared" si="95"/>
        <v>73.034888608659102</v>
      </c>
      <c r="AA341" s="52">
        <f t="shared" si="96"/>
        <v>-2.7967933705638615</v>
      </c>
      <c r="AB341" s="52">
        <f t="shared" si="97"/>
        <v>-2.7967933705638757</v>
      </c>
      <c r="AC341" s="52">
        <f t="shared" si="98"/>
        <v>-2.7967933705638615</v>
      </c>
      <c r="AF341">
        <v>2.21</v>
      </c>
      <c r="AG341">
        <v>1.72</v>
      </c>
    </row>
    <row r="342" spans="1:33" ht="15" x14ac:dyDescent="0.25">
      <c r="A342">
        <v>2.16</v>
      </c>
      <c r="B342">
        <v>3.31</v>
      </c>
      <c r="C342">
        <v>3.81</v>
      </c>
      <c r="D342" s="45">
        <f t="shared" si="86"/>
        <v>2.7544958189390512E-2</v>
      </c>
      <c r="E342" s="46">
        <f>IF(OR($A342="",$B342="",$C342=""),"",A342*'MPTO_working_3-way'!$I341)</f>
        <v>2.2194971096890836</v>
      </c>
      <c r="F342" s="47">
        <f>IF(OR($A342="",$B342="",$C342=""),"",B342*'MPTO_working_3-way'!$I341)</f>
        <v>3.4011738116068826</v>
      </c>
      <c r="G342" s="48">
        <f>IF(OR($A342="",$B342="",$C342=""),"",C342*'MPTO_working_3-way'!$I341)</f>
        <v>3.914946290701578</v>
      </c>
      <c r="H342" s="46">
        <f>IF(OR($A342="",$B342="",$C342=""),"",'MPTO_working_3-way'!E341)</f>
        <v>2.2037046864847096</v>
      </c>
      <c r="I342" s="47">
        <f>IF(OR($A342="",$B342="",$C342=""),"",'MPTO_working_3-way'!F341)</f>
        <v>3.4137481433655177</v>
      </c>
      <c r="J342" s="48">
        <f>IF(OR($A342="",$B342="",$C342=""),"",'MPTO_working_3-way'!G341)</f>
        <v>3.9481132813836153</v>
      </c>
      <c r="K342" s="46">
        <f>IF(OR($A342="",$B342="",$C342=""),"",'OddsRatio_working_3-way'!H341)</f>
        <v>2.2103027520621583</v>
      </c>
      <c r="L342" s="47">
        <f>IF(OR($A342="",$B342="",$C342=""),"",'OddsRatio_working_3-way'!I341)</f>
        <v>3.4101718597099877</v>
      </c>
      <c r="M342" s="48">
        <f>IF(OR($A342="",$B342="",$C342=""),"",'OddsRatio_working_3-way'!J341)</f>
        <v>3.9318540804264357</v>
      </c>
      <c r="N342" s="49">
        <f t="shared" si="87"/>
        <v>45.055251283480345</v>
      </c>
      <c r="O342" s="50">
        <f t="shared" si="88"/>
        <v>29.401614130609531</v>
      </c>
      <c r="P342" s="50">
        <f t="shared" si="89"/>
        <v>25.543134585910117</v>
      </c>
      <c r="Q342" t="s">
        <v>393</v>
      </c>
      <c r="R342" t="s">
        <v>194</v>
      </c>
      <c r="S342" t="s">
        <v>465</v>
      </c>
      <c r="T342" s="52">
        <v>100</v>
      </c>
      <c r="U342" s="52">
        <f t="shared" si="90"/>
        <v>53.703703703703695</v>
      </c>
      <c r="V342" s="52">
        <f t="shared" si="91"/>
        <v>69.78851963746223</v>
      </c>
      <c r="W342" s="52">
        <f t="shared" si="92"/>
        <v>73.753280839895012</v>
      </c>
      <c r="X342" s="52">
        <f t="shared" si="93"/>
        <v>56.458199522642751</v>
      </c>
      <c r="Y342" s="52">
        <f t="shared" si="94"/>
        <v>72.543015456401278</v>
      </c>
      <c r="Z342" s="52">
        <f t="shared" si="95"/>
        <v>76.507776658834061</v>
      </c>
      <c r="AA342" s="52">
        <f t="shared" si="96"/>
        <v>-2.7544958189390556</v>
      </c>
      <c r="AB342" s="52">
        <f t="shared" si="97"/>
        <v>-2.7544958189390485</v>
      </c>
      <c r="AC342" s="52">
        <f t="shared" si="98"/>
        <v>-2.7544958189390485</v>
      </c>
      <c r="AF342">
        <v>2.06</v>
      </c>
      <c r="AG342">
        <v>1.84</v>
      </c>
    </row>
    <row r="343" spans="1:33" ht="15" x14ac:dyDescent="0.25">
      <c r="A343">
        <v>1.1399999999999999</v>
      </c>
      <c r="B343">
        <v>9.98</v>
      </c>
      <c r="C343">
        <v>17.47</v>
      </c>
      <c r="D343" s="45">
        <f t="shared" si="86"/>
        <v>3.4634367802677701E-2</v>
      </c>
      <c r="E343" s="46">
        <f>IF(OR($A343="",$B343="",$C343=""),"",A343*'MPTO_working_3-way'!$I342)</f>
        <v>1.1794831792950524</v>
      </c>
      <c r="F343" s="47">
        <f>IF(OR($A343="",$B343="",$C343=""),"",B343*'MPTO_working_3-way'!$I342)</f>
        <v>10.325650990670724</v>
      </c>
      <c r="G343" s="48">
        <f>IF(OR($A343="",$B343="",$C343=""),"",C343*'MPTO_working_3-way'!$I342)</f>
        <v>18.075062405512778</v>
      </c>
      <c r="H343" s="46">
        <f>IF(OR($A343="",$B343="",$C343=""),"",'MPTO_working_3-way'!E342)</f>
        <v>1.155203705002305</v>
      </c>
      <c r="I343" s="47">
        <f>IF(OR($A343="",$B343="",$C343=""),"",'MPTO_working_3-way'!F342)</f>
        <v>11.279601851440589</v>
      </c>
      <c r="J343" s="48">
        <f>IF(OR($A343="",$B343="",$C343=""),"",'MPTO_working_3-way'!G342)</f>
        <v>21.883659983725586</v>
      </c>
      <c r="K343" s="46">
        <f>IF(OR($A343="",$B343="",$C343=""),"",'OddsRatio_working_3-way'!H342)</f>
        <v>1.1608441771641385</v>
      </c>
      <c r="L343" s="47">
        <f>IF(OR($A343="",$B343="",$C343=""),"",'OddsRatio_working_3-way'!I342)</f>
        <v>11.317005078099742</v>
      </c>
      <c r="M343" s="48">
        <f>IF(OR($A343="",$B343="",$C343=""),"",'OddsRatio_working_3-way'!J342)</f>
        <v>19.922168556381155</v>
      </c>
      <c r="N343" s="49">
        <f t="shared" si="87"/>
        <v>84.78289623406711</v>
      </c>
      <c r="O343" s="50">
        <f t="shared" si="88"/>
        <v>9.6846194095026537</v>
      </c>
      <c r="P343" s="50">
        <f t="shared" si="89"/>
        <v>5.5324843564302517</v>
      </c>
      <c r="Q343" t="s">
        <v>346</v>
      </c>
      <c r="R343" t="s">
        <v>343</v>
      </c>
      <c r="S343" t="s">
        <v>465</v>
      </c>
      <c r="T343" s="52">
        <v>100</v>
      </c>
      <c r="U343" s="52">
        <f t="shared" si="90"/>
        <v>12.280701754385953</v>
      </c>
      <c r="V343" s="52">
        <f t="shared" si="91"/>
        <v>89.979959919839672</v>
      </c>
      <c r="W343" s="52">
        <f t="shared" si="92"/>
        <v>94.275901545506585</v>
      </c>
      <c r="X343" s="52">
        <f t="shared" si="93"/>
        <v>15.744138534653738</v>
      </c>
      <c r="Y343" s="52">
        <f t="shared" si="94"/>
        <v>93.443396700107456</v>
      </c>
      <c r="Z343" s="52">
        <f t="shared" si="95"/>
        <v>97.739338325774355</v>
      </c>
      <c r="AA343" s="52">
        <f t="shared" si="96"/>
        <v>-3.4634367802677843</v>
      </c>
      <c r="AB343" s="52">
        <f t="shared" si="97"/>
        <v>-3.4634367802677843</v>
      </c>
      <c r="AC343" s="52">
        <f t="shared" si="98"/>
        <v>-3.4634367802677701</v>
      </c>
      <c r="AF343">
        <v>1.2</v>
      </c>
      <c r="AG343">
        <v>4.8099999999999996</v>
      </c>
    </row>
    <row r="344" spans="1:33" ht="15" x14ac:dyDescent="0.25">
      <c r="A344">
        <v>1.26</v>
      </c>
      <c r="B344">
        <v>6.5</v>
      </c>
      <c r="C344">
        <v>10.89</v>
      </c>
      <c r="D344" s="45">
        <f t="shared" si="86"/>
        <v>3.9324312051584709E-2</v>
      </c>
      <c r="E344" s="46">
        <f>IF(OR($A344="",$B344="",$C344=""),"",A344*'MPTO_working_3-way'!$I343)</f>
        <v>1.3095486331849968</v>
      </c>
      <c r="F344" s="47">
        <f>IF(OR($A344="",$B344="",$C344=""),"",B344*'MPTO_working_3-way'!$I343)</f>
        <v>6.7556080283353008</v>
      </c>
      <c r="G344" s="48">
        <f>IF(OR($A344="",$B344="",$C344=""),"",C344*'MPTO_working_3-way'!$I343)</f>
        <v>11.318241758241758</v>
      </c>
      <c r="H344" s="46">
        <f>IF(OR($A344="",$B344="",$C344=""),"",'MPTO_working_3-way'!E343)</f>
        <v>1.2811599074349393</v>
      </c>
      <c r="I344" s="47">
        <f>IF(OR($A344="",$B344="",$C344=""),"",'MPTO_working_3-way'!F343)</f>
        <v>7.1053990105399008</v>
      </c>
      <c r="J344" s="48">
        <f>IF(OR($A344="",$B344="",$C344=""),"",'MPTO_working_3-way'!G343)</f>
        <v>12.703371362645811</v>
      </c>
      <c r="K344" s="46">
        <f>IF(OR($A344="",$B344="",$C344=""),"",'OddsRatio_working_3-way'!H343)</f>
        <v>1.2888092353366287</v>
      </c>
      <c r="L344" s="47">
        <f>IF(OR($A344="",$B344="",$C344=""),"",'OddsRatio_working_3-way'!I343)</f>
        <v>7.1094261321209915</v>
      </c>
      <c r="M344" s="48">
        <f>IF(OR($A344="",$B344="",$C344=""),"",'OddsRatio_working_3-way'!J343)</f>
        <v>11.985858990304838</v>
      </c>
      <c r="N344" s="49">
        <f t="shared" si="87"/>
        <v>76.362188822866912</v>
      </c>
      <c r="O344" s="50">
        <f t="shared" si="88"/>
        <v>14.802516602586508</v>
      </c>
      <c r="P344" s="50">
        <f t="shared" si="89"/>
        <v>8.8352945745465838</v>
      </c>
      <c r="Q344" t="s">
        <v>378</v>
      </c>
      <c r="R344" t="s">
        <v>341</v>
      </c>
      <c r="S344" t="s">
        <v>465</v>
      </c>
      <c r="T344" s="52">
        <v>100</v>
      </c>
      <c r="U344" s="52">
        <f t="shared" si="90"/>
        <v>20.634920634920633</v>
      </c>
      <c r="V344" s="52">
        <f t="shared" si="91"/>
        <v>84.615384615384613</v>
      </c>
      <c r="W344" s="52">
        <f t="shared" si="92"/>
        <v>90.81726354453626</v>
      </c>
      <c r="X344" s="52">
        <f t="shared" si="93"/>
        <v>24.567351840079112</v>
      </c>
      <c r="Y344" s="52">
        <f t="shared" si="94"/>
        <v>88.547815820543079</v>
      </c>
      <c r="Z344" s="52">
        <f t="shared" si="95"/>
        <v>94.74969474969474</v>
      </c>
      <c r="AA344" s="52">
        <f t="shared" si="96"/>
        <v>-3.9324312051584798</v>
      </c>
      <c r="AB344" s="52">
        <f t="shared" si="97"/>
        <v>-3.9324312051584656</v>
      </c>
      <c r="AC344" s="52">
        <f t="shared" si="98"/>
        <v>-3.9324312051584798</v>
      </c>
      <c r="AF344">
        <v>1.35</v>
      </c>
      <c r="AG344">
        <v>3.32</v>
      </c>
    </row>
    <row r="345" spans="1:33" ht="15" x14ac:dyDescent="0.25">
      <c r="A345">
        <v>5.43</v>
      </c>
      <c r="B345">
        <v>4.45</v>
      </c>
      <c r="C345">
        <v>1.61</v>
      </c>
      <c r="D345" s="45">
        <f t="shared" si="86"/>
        <v>2.9999176161056962E-2</v>
      </c>
      <c r="E345" s="46">
        <f>IF(OR($A345="",$B345="",$C345=""),"",A345*'MPTO_working_3-way'!$I344)</f>
        <v>5.592895526554539</v>
      </c>
      <c r="F345" s="47">
        <f>IF(OR($A345="",$B345="",$C345=""),"",B345*'MPTO_working_3-way'!$I344)</f>
        <v>4.5834963339167034</v>
      </c>
      <c r="G345" s="48">
        <f>IF(OR($A345="",$B345="",$C345=""),"",C345*'MPTO_working_3-way'!$I344)</f>
        <v>1.6582986736193017</v>
      </c>
      <c r="H345" s="46">
        <f>IF(OR($A345="",$B345="",$C345=""),"",'MPTO_working_3-way'!E344)</f>
        <v>5.7417695232833488</v>
      </c>
      <c r="I345" s="47">
        <f>IF(OR($A345="",$B345="",$C345=""),"",'MPTO_working_3-way'!F344)</f>
        <v>4.6572415580549515</v>
      </c>
      <c r="J345" s="48">
        <f>IF(OR($A345="",$B345="",$C345=""),"",'MPTO_working_3-way'!G344)</f>
        <v>1.6363444217177705</v>
      </c>
      <c r="K345" s="46">
        <f>IF(OR($A345="",$B345="",$C345=""),"",'OddsRatio_working_3-way'!H344)</f>
        <v>5.6755223253719107</v>
      </c>
      <c r="L345" s="47">
        <f>IF(OR($A345="",$B345="",$C345=""),"",'OddsRatio_working_3-way'!I344)</f>
        <v>4.6412081314973124</v>
      </c>
      <c r="M345" s="48">
        <f>IF(OR($A345="",$B345="",$C345=""),"",'OddsRatio_working_3-way'!J344)</f>
        <v>1.6438078145545971</v>
      </c>
      <c r="N345" s="49">
        <f t="shared" si="87"/>
        <v>17.879826205443937</v>
      </c>
      <c r="O345" s="50">
        <f t="shared" si="88"/>
        <v>21.817405909114733</v>
      </c>
      <c r="P345" s="50">
        <f t="shared" si="89"/>
        <v>60.302767885441341</v>
      </c>
      <c r="Q345" t="s">
        <v>334</v>
      </c>
      <c r="R345" t="s">
        <v>332</v>
      </c>
      <c r="S345" t="s">
        <v>465</v>
      </c>
      <c r="T345" s="52">
        <v>100</v>
      </c>
      <c r="U345" s="52">
        <f t="shared" si="90"/>
        <v>81.583793738489874</v>
      </c>
      <c r="V345" s="52">
        <f t="shared" si="91"/>
        <v>77.528089887640448</v>
      </c>
      <c r="W345" s="52">
        <f t="shared" si="92"/>
        <v>37.888198757763973</v>
      </c>
      <c r="X345" s="52">
        <f t="shared" si="93"/>
        <v>84.583711354595565</v>
      </c>
      <c r="Y345" s="52">
        <f t="shared" si="94"/>
        <v>80.528007503746153</v>
      </c>
      <c r="Z345" s="52">
        <f t="shared" si="95"/>
        <v>40.888116373869678</v>
      </c>
      <c r="AA345" s="52">
        <f t="shared" si="96"/>
        <v>-2.9999176161056909</v>
      </c>
      <c r="AB345" s="52">
        <f t="shared" si="97"/>
        <v>-2.9999176161057051</v>
      </c>
      <c r="AC345" s="52">
        <f t="shared" si="98"/>
        <v>-2.9999176161057051</v>
      </c>
      <c r="AF345">
        <v>1.51</v>
      </c>
      <c r="AG345">
        <v>2.67</v>
      </c>
    </row>
    <row r="346" spans="1:33" ht="15" x14ac:dyDescent="0.25">
      <c r="A346">
        <v>1.67</v>
      </c>
      <c r="B346">
        <v>4.33</v>
      </c>
      <c r="C346">
        <v>4.99</v>
      </c>
      <c r="D346" s="45">
        <f t="shared" si="86"/>
        <v>3.0150079029877208E-2</v>
      </c>
      <c r="E346" s="46">
        <f>IF(OR($A346="",$B346="",$C346=""),"",A346*'MPTO_working_3-way'!$I345)</f>
        <v>1.7203506319798949</v>
      </c>
      <c r="F346" s="47">
        <f>IF(OR($A346="",$B346="",$C346=""),"",B346*'MPTO_working_3-way'!$I345)</f>
        <v>4.4605498421993683</v>
      </c>
      <c r="G346" s="48">
        <f>IF(OR($A346="",$B346="",$C346=""),"",C346*'MPTO_working_3-way'!$I345)</f>
        <v>5.1404488943590874</v>
      </c>
      <c r="H346" s="46">
        <f>IF(OR($A346="",$B346="",$C346=""),"",'MPTO_working_3-way'!E345)</f>
        <v>1.6985069663933869</v>
      </c>
      <c r="I346" s="47">
        <f>IF(OR($A346="",$B346="",$C346=""),"",'MPTO_working_3-way'!F345)</f>
        <v>4.5269996987703527</v>
      </c>
      <c r="J346" s="48">
        <f>IF(OR($A346="",$B346="",$C346=""),"",'MPTO_working_3-way'!G345)</f>
        <v>5.2534590344302634</v>
      </c>
      <c r="K346" s="46">
        <f>IF(OR($A346="",$B346="",$C346=""),"",'OddsRatio_working_3-way'!H345)</f>
        <v>1.7061167996332165</v>
      </c>
      <c r="L346" s="47">
        <f>IF(OR($A346="",$B346="",$C346=""),"",'OddsRatio_working_3-way'!I345)</f>
        <v>4.5095058847441951</v>
      </c>
      <c r="M346" s="48">
        <f>IF(OR($A346="",$B346="",$C346=""),"",'OddsRatio_working_3-way'!J345)</f>
        <v>5.2050836276664683</v>
      </c>
      <c r="N346" s="49">
        <f t="shared" si="87"/>
        <v>58.127685217817074</v>
      </c>
      <c r="O346" s="50">
        <f t="shared" si="88"/>
        <v>22.41876081149065</v>
      </c>
      <c r="P346" s="50">
        <f t="shared" si="89"/>
        <v>19.453553970692287</v>
      </c>
      <c r="Q346" t="s">
        <v>345</v>
      </c>
      <c r="R346" t="s">
        <v>344</v>
      </c>
      <c r="S346" t="s">
        <v>465</v>
      </c>
      <c r="T346" s="52">
        <v>100</v>
      </c>
      <c r="U346" s="52">
        <f t="shared" si="90"/>
        <v>40.119760479041922</v>
      </c>
      <c r="V346" s="52">
        <f t="shared" si="91"/>
        <v>76.905311778290994</v>
      </c>
      <c r="W346" s="52">
        <f t="shared" si="92"/>
        <v>79.959919839679344</v>
      </c>
      <c r="X346" s="52">
        <f t="shared" si="93"/>
        <v>43.134768382029641</v>
      </c>
      <c r="Y346" s="52">
        <f t="shared" si="94"/>
        <v>79.920319681278727</v>
      </c>
      <c r="Z346" s="52">
        <f t="shared" si="95"/>
        <v>82.974927742667091</v>
      </c>
      <c r="AA346" s="52">
        <f t="shared" si="96"/>
        <v>-3.015007902987719</v>
      </c>
      <c r="AB346" s="52">
        <f t="shared" si="97"/>
        <v>-3.0150079029877332</v>
      </c>
      <c r="AC346" s="52">
        <f t="shared" si="98"/>
        <v>-3.0150079029877475</v>
      </c>
      <c r="AF346">
        <v>1.68</v>
      </c>
      <c r="AG346">
        <v>2.27</v>
      </c>
    </row>
    <row r="347" spans="1:33" ht="15" x14ac:dyDescent="0.25">
      <c r="A347">
        <v>5.45</v>
      </c>
      <c r="B347">
        <v>4.2300000000000004</v>
      </c>
      <c r="C347">
        <v>1.64</v>
      </c>
      <c r="D347" s="45">
        <f t="shared" si="86"/>
        <v>2.9648955478428496E-2</v>
      </c>
      <c r="E347" s="46">
        <f>IF(OR($A347="",$B347="",$C347=""),"",A347*'MPTO_working_3-way'!$I346)</f>
        <v>5.6115868073574351</v>
      </c>
      <c r="F347" s="47">
        <f>IF(OR($A347="",$B347="",$C347=""),"",B347*'MPTO_working_3-way'!$I346)</f>
        <v>4.3554150816737529</v>
      </c>
      <c r="G347" s="48">
        <f>IF(OR($A347="",$B347="",$C347=""),"",C347*'MPTO_working_3-way'!$I346)</f>
        <v>1.6886242869846226</v>
      </c>
      <c r="H347" s="46">
        <f>IF(OR($A347="",$B347="",$C347=""),"",'MPTO_working_3-way'!E346)</f>
        <v>5.7602607127041079</v>
      </c>
      <c r="I347" s="47">
        <f>IF(OR($A347="",$B347="",$C347=""),"",'MPTO_working_3-way'!F346)</f>
        <v>4.4145503996413042</v>
      </c>
      <c r="J347" s="48">
        <f>IF(OR($A347="",$B347="",$C347=""),"",'MPTO_working_3-way'!G346)</f>
        <v>1.667019206773003</v>
      </c>
      <c r="K347" s="46">
        <f>IF(OR($A347="",$B347="",$C347=""),"",'OddsRatio_working_3-way'!H346)</f>
        <v>5.6899162360497684</v>
      </c>
      <c r="L347" s="47">
        <f>IF(OR($A347="",$B347="",$C347=""),"",'OddsRatio_working_3-way'!I346)</f>
        <v>4.4041414477394936</v>
      </c>
      <c r="M347" s="48">
        <f>IF(OR($A347="",$B347="",$C347=""),"",'OddsRatio_working_3-way'!J346)</f>
        <v>1.6745048069824386</v>
      </c>
      <c r="N347" s="49">
        <f t="shared" si="87"/>
        <v>17.820271419287057</v>
      </c>
      <c r="O347" s="50">
        <f t="shared" si="88"/>
        <v>22.959924169057789</v>
      </c>
      <c r="P347" s="50">
        <f t="shared" si="89"/>
        <v>59.219804411655154</v>
      </c>
      <c r="Q347" t="s">
        <v>333</v>
      </c>
      <c r="R347" t="s">
        <v>348</v>
      </c>
      <c r="S347" t="s">
        <v>465</v>
      </c>
      <c r="T347" s="52">
        <v>100</v>
      </c>
      <c r="U347" s="52">
        <f t="shared" si="90"/>
        <v>81.651376146788976</v>
      </c>
      <c r="V347" s="52">
        <f t="shared" si="91"/>
        <v>76.359338061465735</v>
      </c>
      <c r="W347" s="52">
        <f t="shared" si="92"/>
        <v>39.024390243902438</v>
      </c>
      <c r="X347" s="52">
        <f t="shared" si="93"/>
        <v>84.616271694631834</v>
      </c>
      <c r="Y347" s="52">
        <f t="shared" si="94"/>
        <v>79.324233609308564</v>
      </c>
      <c r="Z347" s="52">
        <f t="shared" si="95"/>
        <v>41.989285791745282</v>
      </c>
      <c r="AA347" s="52">
        <f t="shared" si="96"/>
        <v>-2.9648955478428576</v>
      </c>
      <c r="AB347" s="52">
        <f t="shared" si="97"/>
        <v>-2.9648955478428292</v>
      </c>
      <c r="AC347" s="52">
        <f t="shared" si="98"/>
        <v>-2.9648955478428434</v>
      </c>
      <c r="AF347">
        <v>1.59</v>
      </c>
      <c r="AG347">
        <v>2.46</v>
      </c>
    </row>
    <row r="348" spans="1:33" ht="15" x14ac:dyDescent="0.25">
      <c r="A348">
        <v>4.16</v>
      </c>
      <c r="B348">
        <v>4.37</v>
      </c>
      <c r="C348">
        <v>1.78</v>
      </c>
      <c r="D348" s="45">
        <f t="shared" si="86"/>
        <v>3.1015320138684244E-2</v>
      </c>
      <c r="E348" s="46">
        <f>IF(OR($A348="",$B348="",$C348=""),"",A348*'MPTO_working_3-way'!$I347)</f>
        <v>4.2890237317769264</v>
      </c>
      <c r="F348" s="47">
        <f>IF(OR($A348="",$B348="",$C348=""),"",B348*'MPTO_working_3-way'!$I347)</f>
        <v>4.50553694900605</v>
      </c>
      <c r="G348" s="48">
        <f>IF(OR($A348="",$B348="",$C348=""),"",C348*'MPTO_working_3-way'!$I347)</f>
        <v>1.835207269846858</v>
      </c>
      <c r="H348" s="46">
        <f>IF(OR($A348="",$B348="",$C348=""),"",'MPTO_working_3-way'!E347)</f>
        <v>4.3469533824200557</v>
      </c>
      <c r="I348" s="47">
        <f>IF(OR($A348="",$B348="",$C348=""),"",'MPTO_working_3-way'!F347)</f>
        <v>4.5767739945016626</v>
      </c>
      <c r="J348" s="48">
        <f>IF(OR($A348="",$B348="",$C348=""),"",'MPTO_working_3-way'!G347)</f>
        <v>1.8133704098496253</v>
      </c>
      <c r="K348" s="46">
        <f>IF(OR($A348="",$B348="",$C348=""),"",'OddsRatio_working_3-way'!H347)</f>
        <v>4.3273409305525634</v>
      </c>
      <c r="L348" s="47">
        <f>IF(OR($A348="",$B348="",$C348=""),"",'OddsRatio_working_3-way'!I347)</f>
        <v>4.5484616885956122</v>
      </c>
      <c r="M348" s="48">
        <f>IF(OR($A348="",$B348="",$C348=""),"",'OddsRatio_working_3-way'!J347)</f>
        <v>1.8213056727313286</v>
      </c>
      <c r="N348" s="49">
        <f t="shared" si="87"/>
        <v>23.315329141014189</v>
      </c>
      <c r="O348" s="50">
        <f t="shared" si="88"/>
        <v>22.194912866503209</v>
      </c>
      <c r="P348" s="50">
        <f t="shared" si="89"/>
        <v>54.489757992482602</v>
      </c>
      <c r="Q348" t="s">
        <v>349</v>
      </c>
      <c r="R348" t="s">
        <v>329</v>
      </c>
      <c r="S348" t="s">
        <v>465</v>
      </c>
      <c r="T348" s="52">
        <v>100</v>
      </c>
      <c r="U348" s="52">
        <f t="shared" si="90"/>
        <v>75.961538461538453</v>
      </c>
      <c r="V348" s="52">
        <f t="shared" si="91"/>
        <v>77.116704805491992</v>
      </c>
      <c r="W348" s="52">
        <f t="shared" si="92"/>
        <v>43.820224719101127</v>
      </c>
      <c r="X348" s="52">
        <f t="shared" si="93"/>
        <v>79.063070475406889</v>
      </c>
      <c r="Y348" s="52">
        <f t="shared" si="94"/>
        <v>80.218236819360428</v>
      </c>
      <c r="Z348" s="52">
        <f t="shared" si="95"/>
        <v>46.921756732969541</v>
      </c>
      <c r="AA348" s="52">
        <f t="shared" si="96"/>
        <v>-3.1015320138684359</v>
      </c>
      <c r="AB348" s="52">
        <f t="shared" si="97"/>
        <v>-3.1015320138684359</v>
      </c>
      <c r="AC348" s="52">
        <f t="shared" si="98"/>
        <v>-3.1015320138684146</v>
      </c>
      <c r="AF348">
        <v>1.58</v>
      </c>
      <c r="AG348">
        <v>2.5</v>
      </c>
    </row>
    <row r="349" spans="1:33" ht="15" x14ac:dyDescent="0.25">
      <c r="A349">
        <v>1.3</v>
      </c>
      <c r="B349">
        <v>5.79</v>
      </c>
      <c r="C349">
        <v>10.8</v>
      </c>
      <c r="D349" s="45">
        <f t="shared" si="86"/>
        <v>3.4534933498663989E-2</v>
      </c>
      <c r="E349" s="46">
        <f>IF(OR($A349="",$B349="",$C349=""),"",A349*'MPTO_working_3-way'!$I348)</f>
        <v>1.3448954135482631</v>
      </c>
      <c r="F349" s="47">
        <f>IF(OR($A349="",$B349="",$C349=""),"",B349*'MPTO_working_3-way'!$I348)</f>
        <v>5.9899572649572645</v>
      </c>
      <c r="G349" s="48">
        <f>IF(OR($A349="",$B349="",$C349=""),"",C349*'MPTO_working_3-way'!$I348)</f>
        <v>11.172977281785572</v>
      </c>
      <c r="H349" s="46">
        <f>IF(OR($A349="",$B349="",$C349=""),"",'MPTO_working_3-way'!E348)</f>
        <v>1.3197502443332543</v>
      </c>
      <c r="I349" s="47">
        <f>IF(OR($A349="",$B349="",$C349=""),"",'MPTO_working_3-way'!F348)</f>
        <v>6.2034767479128821</v>
      </c>
      <c r="J349" s="48">
        <f>IF(OR($A349="",$B349="",$C349=""),"",'MPTO_working_3-way'!G348)</f>
        <v>12.333353562325522</v>
      </c>
      <c r="K349" s="46">
        <f>IF(OR($A349="",$B349="",$C349=""),"",'OddsRatio_working_3-way'!H348)</f>
        <v>1.3269381608943751</v>
      </c>
      <c r="L349" s="47">
        <f>IF(OR($A349="",$B349="",$C349=""),"",'OddsRatio_working_3-way'!I348)</f>
        <v>6.2201126356135203</v>
      </c>
      <c r="M349" s="48">
        <f>IF(OR($A349="",$B349="",$C349=""),"",'OddsRatio_working_3-way'!J348)</f>
        <v>11.679979922549583</v>
      </c>
      <c r="N349" s="49">
        <f t="shared" si="87"/>
        <v>74.355224200049946</v>
      </c>
      <c r="O349" s="50">
        <f t="shared" si="88"/>
        <v>16.694609924018124</v>
      </c>
      <c r="P349" s="50">
        <f t="shared" si="89"/>
        <v>8.9501658759319369</v>
      </c>
      <c r="Q349" t="s">
        <v>216</v>
      </c>
      <c r="R349" t="s">
        <v>215</v>
      </c>
      <c r="S349" t="s">
        <v>465</v>
      </c>
      <c r="T349" s="52">
        <v>100</v>
      </c>
      <c r="U349" s="52">
        <f t="shared" si="90"/>
        <v>23.076923076923073</v>
      </c>
      <c r="V349" s="52">
        <f t="shared" si="91"/>
        <v>82.728842832469766</v>
      </c>
      <c r="W349" s="52">
        <f t="shared" si="92"/>
        <v>90.740740740740733</v>
      </c>
      <c r="X349" s="52">
        <f t="shared" si="93"/>
        <v>26.530416426789483</v>
      </c>
      <c r="Y349" s="52">
        <f t="shared" si="94"/>
        <v>86.182336182336172</v>
      </c>
      <c r="Z349" s="52">
        <f t="shared" si="95"/>
        <v>94.194234090607139</v>
      </c>
      <c r="AA349" s="52">
        <f t="shared" si="96"/>
        <v>-3.4534933498664095</v>
      </c>
      <c r="AB349" s="52">
        <f t="shared" si="97"/>
        <v>-3.453493349866406</v>
      </c>
      <c r="AC349" s="52">
        <f t="shared" si="98"/>
        <v>-3.453493349866406</v>
      </c>
      <c r="AF349">
        <v>1.75</v>
      </c>
      <c r="AG349">
        <v>2.15</v>
      </c>
    </row>
    <row r="350" spans="1:33" ht="15" x14ac:dyDescent="0.25">
      <c r="A350">
        <v>2.71</v>
      </c>
      <c r="B350">
        <v>3.2</v>
      </c>
      <c r="C350">
        <v>2.85</v>
      </c>
      <c r="D350" s="45">
        <f t="shared" si="86"/>
        <v>3.2380883019356599E-2</v>
      </c>
      <c r="E350" s="46">
        <f>IF(OR($A350="",$B350="",$C350=""),"",A350*'MPTO_working_3-way'!$I349)</f>
        <v>2.7977521929824563</v>
      </c>
      <c r="F350" s="47">
        <f>IF(OR($A350="",$B350="",$C350=""),"",B350*'MPTO_working_3-way'!$I349)</f>
        <v>3.3036188256619412</v>
      </c>
      <c r="G350" s="48">
        <f>IF(OR($A350="",$B350="",$C350=""),"",C350*'MPTO_working_3-way'!$I349)</f>
        <v>2.9422855166051662</v>
      </c>
      <c r="H350" s="46">
        <f>IF(OR($A350="",$B350="",$C350=""),"",'MPTO_working_3-way'!E349)</f>
        <v>2.7916580383061556</v>
      </c>
      <c r="I350" s="47">
        <f>IF(OR($A350="",$B350="",$C350=""),"",'MPTO_working_3-way'!F349)</f>
        <v>3.3144808718741903</v>
      </c>
      <c r="J350" s="48">
        <f>IF(OR($A350="",$B350="",$C350=""),"",'MPTO_working_3-way'!G349)</f>
        <v>2.9404537649163025</v>
      </c>
      <c r="K350" s="46">
        <f>IF(OR($A350="",$B350="",$C350=""),"",'OddsRatio_working_3-way'!H349)</f>
        <v>2.794635219599849</v>
      </c>
      <c r="L350" s="47">
        <f>IF(OR($A350="",$B350="",$C350=""),"",'OddsRatio_working_3-way'!I349)</f>
        <v>3.3088874170290445</v>
      </c>
      <c r="M350" s="48">
        <f>IF(OR($A350="",$B350="",$C350=""),"",'OddsRatio_working_3-way'!J349)</f>
        <v>2.9415644188653327</v>
      </c>
      <c r="N350" s="49">
        <f t="shared" si="87"/>
        <v>35.74297975740236</v>
      </c>
      <c r="O350" s="50">
        <f t="shared" si="88"/>
        <v>30.269835982050125</v>
      </c>
      <c r="P350" s="50">
        <f t="shared" si="89"/>
        <v>33.987184260547508</v>
      </c>
      <c r="Q350" t="s">
        <v>179</v>
      </c>
      <c r="R350" t="s">
        <v>54</v>
      </c>
      <c r="S350" t="s">
        <v>465</v>
      </c>
      <c r="T350" s="52">
        <v>100</v>
      </c>
      <c r="U350" s="52">
        <f t="shared" si="90"/>
        <v>63.099630996309962</v>
      </c>
      <c r="V350" s="52">
        <f t="shared" si="91"/>
        <v>68.75</v>
      </c>
      <c r="W350" s="52">
        <f t="shared" si="92"/>
        <v>64.912280701754383</v>
      </c>
      <c r="X350" s="52">
        <f t="shared" si="93"/>
        <v>66.337719298245617</v>
      </c>
      <c r="Y350" s="52">
        <f t="shared" si="94"/>
        <v>71.988088301935647</v>
      </c>
      <c r="Z350" s="52">
        <f t="shared" si="95"/>
        <v>68.150369003690031</v>
      </c>
      <c r="AA350" s="52">
        <f t="shared" si="96"/>
        <v>-3.2380883019356546</v>
      </c>
      <c r="AB350" s="52">
        <f t="shared" si="97"/>
        <v>-3.2380883019356475</v>
      </c>
      <c r="AC350" s="52">
        <f t="shared" si="98"/>
        <v>-3.2380883019356475</v>
      </c>
      <c r="AF350">
        <v>2.4</v>
      </c>
      <c r="AG350">
        <v>1.61</v>
      </c>
    </row>
    <row r="351" spans="1:33" ht="15" x14ac:dyDescent="0.25">
      <c r="A351">
        <v>4.42</v>
      </c>
      <c r="B351">
        <v>3.93</v>
      </c>
      <c r="C351">
        <v>1.84</v>
      </c>
      <c r="D351" s="45">
        <f t="shared" si="86"/>
        <v>2.4175530969619441E-2</v>
      </c>
      <c r="E351" s="46">
        <f>IF(OR($A351="",$B351="",$C351=""),"",A351*'MPTO_working_3-way'!$I350)</f>
        <v>4.5268558468857183</v>
      </c>
      <c r="F351" s="47">
        <f>IF(OR($A351="",$B351="",$C351=""),"",B351*'MPTO_working_3-way'!$I350)</f>
        <v>4.0250098367106046</v>
      </c>
      <c r="G351" s="48">
        <f>IF(OR($A351="",$B351="",$C351=""),"",C351*'MPTO_working_3-way'!$I350)</f>
        <v>1.8844829769840998</v>
      </c>
      <c r="H351" s="46">
        <f>IF(OR($A351="",$B351="",$C351=""),"",'MPTO_working_3-way'!E350)</f>
        <v>4.5832489838871213</v>
      </c>
      <c r="I351" s="47">
        <f>IF(OR($A351="",$B351="",$C351=""),"",'MPTO_working_3-way'!F350)</f>
        <v>4.058533536185843</v>
      </c>
      <c r="J351" s="48">
        <f>IF(OR($A351="",$B351="",$C351=""),"",'MPTO_working_3-way'!G350)</f>
        <v>1.8676935226606217</v>
      </c>
      <c r="K351" s="46">
        <f>IF(OR($A351="",$B351="",$C351=""),"",'OddsRatio_working_3-way'!H350)</f>
        <v>4.5583758923516946</v>
      </c>
      <c r="L351" s="47">
        <f>IF(OR($A351="",$B351="",$C351=""),"",'OddsRatio_working_3-way'!I350)</f>
        <v>4.0485501066053988</v>
      </c>
      <c r="M351" s="48">
        <f>IF(OR($A351="",$B351="",$C351=""),"",'OddsRatio_working_3-way'!J350)</f>
        <v>1.8739870612793634</v>
      </c>
      <c r="N351" s="49">
        <f t="shared" si="87"/>
        <v>22.090387541011648</v>
      </c>
      <c r="O351" s="50">
        <f t="shared" si="88"/>
        <v>24.844659778949488</v>
      </c>
      <c r="P351" s="50">
        <f t="shared" si="89"/>
        <v>53.064952680038843</v>
      </c>
      <c r="Q351" t="s">
        <v>63</v>
      </c>
      <c r="R351" t="s">
        <v>176</v>
      </c>
      <c r="S351" t="s">
        <v>465</v>
      </c>
      <c r="T351" s="52">
        <v>100</v>
      </c>
      <c r="U351" s="52">
        <f t="shared" si="90"/>
        <v>77.375565610859724</v>
      </c>
      <c r="V351" s="52">
        <f t="shared" si="91"/>
        <v>74.554707379134854</v>
      </c>
      <c r="W351" s="52">
        <f t="shared" si="92"/>
        <v>45.652173913043477</v>
      </c>
      <c r="X351" s="52">
        <f t="shared" si="93"/>
        <v>79.793118707821662</v>
      </c>
      <c r="Y351" s="52">
        <f t="shared" si="94"/>
        <v>76.972260476096793</v>
      </c>
      <c r="Z351" s="52">
        <f t="shared" si="95"/>
        <v>48.069727010005415</v>
      </c>
      <c r="AA351" s="52">
        <f t="shared" si="96"/>
        <v>-2.4175530969619388</v>
      </c>
      <c r="AB351" s="52">
        <f t="shared" si="97"/>
        <v>-2.4175530969619388</v>
      </c>
      <c r="AC351" s="52">
        <f t="shared" si="98"/>
        <v>-2.4175530969619388</v>
      </c>
      <c r="AF351">
        <v>2.38</v>
      </c>
      <c r="AG351">
        <v>1.64</v>
      </c>
    </row>
    <row r="352" spans="1:33" ht="15" x14ac:dyDescent="0.25">
      <c r="A352">
        <v>3.47</v>
      </c>
      <c r="B352">
        <v>3.02</v>
      </c>
      <c r="C352">
        <v>2.4900000000000002</v>
      </c>
      <c r="D352" s="45">
        <f t="shared" si="86"/>
        <v>2.0916691557726574E-2</v>
      </c>
      <c r="E352" s="46">
        <f>IF(OR($A352="",$B352="",$C352=""),"",A352*'MPTO_working_3-way'!$I351)</f>
        <v>3.5425809197053115</v>
      </c>
      <c r="F352" s="47">
        <f>IF(OR($A352="",$B352="",$C352=""),"",B352*'MPTO_working_3-way'!$I351)</f>
        <v>3.0831684085043345</v>
      </c>
      <c r="G352" s="48">
        <f>IF(OR($A352="",$B352="",$C352=""),"",C352*'MPTO_working_3-way'!$I351)</f>
        <v>2.5420825619787393</v>
      </c>
      <c r="H352" s="46">
        <f>IF(OR($A352="",$B352="",$C352=""),"",'MPTO_working_3-way'!E351)</f>
        <v>3.5560333913489686</v>
      </c>
      <c r="I352" s="47">
        <f>IF(OR($A352="",$B352="",$C352=""),"",'MPTO_working_3-way'!F351)</f>
        <v>3.0849572805725427</v>
      </c>
      <c r="J352" s="48">
        <f>IF(OR($A352="",$B352="",$C352=""),"",'MPTO_working_3-way'!G351)</f>
        <v>2.5339922698154362</v>
      </c>
      <c r="K352" s="46">
        <f>IF(OR($A352="",$B352="",$C352=""),"",'OddsRatio_working_3-way'!H351)</f>
        <v>3.5490940239652033</v>
      </c>
      <c r="L352" s="47">
        <f>IF(OR($A352="",$B352="",$C352=""),"",'OddsRatio_working_3-way'!I351)</f>
        <v>3.0846841815423929</v>
      </c>
      <c r="M352" s="48">
        <f>IF(OR($A352="",$B352="",$C352=""),"",'OddsRatio_working_3-way'!J351)</f>
        <v>2.5377125893555279</v>
      </c>
      <c r="N352" s="49">
        <f t="shared" si="87"/>
        <v>28.228007282418961</v>
      </c>
      <c r="O352" s="50">
        <f t="shared" si="88"/>
        <v>32.434167307944968</v>
      </c>
      <c r="P352" s="50">
        <f t="shared" si="89"/>
        <v>39.337825409636068</v>
      </c>
      <c r="Q352" t="s">
        <v>150</v>
      </c>
      <c r="R352" t="s">
        <v>112</v>
      </c>
      <c r="S352" t="s">
        <v>465</v>
      </c>
      <c r="T352" s="52">
        <v>100</v>
      </c>
      <c r="U352" s="52">
        <f t="shared" si="90"/>
        <v>71.181556195965413</v>
      </c>
      <c r="V352" s="52">
        <f t="shared" si="91"/>
        <v>66.88741721854305</v>
      </c>
      <c r="W352" s="52">
        <f t="shared" si="92"/>
        <v>59.839357429718881</v>
      </c>
      <c r="X352" s="52">
        <f t="shared" si="93"/>
        <v>73.273225351738077</v>
      </c>
      <c r="Y352" s="52">
        <f t="shared" si="94"/>
        <v>68.979086374315699</v>
      </c>
      <c r="Z352" s="52">
        <f t="shared" si="95"/>
        <v>61.931026585491544</v>
      </c>
      <c r="AA352" s="52">
        <f t="shared" si="96"/>
        <v>-2.0916691557726637</v>
      </c>
      <c r="AB352" s="52">
        <f t="shared" si="97"/>
        <v>-2.0916691557726494</v>
      </c>
      <c r="AC352" s="52">
        <f t="shared" si="98"/>
        <v>-2.0916691557726637</v>
      </c>
      <c r="AF352">
        <v>2.95</v>
      </c>
      <c r="AG352">
        <v>1.44</v>
      </c>
    </row>
    <row r="353" spans="1:35" ht="15" x14ac:dyDescent="0.25">
      <c r="A353">
        <v>2.19</v>
      </c>
      <c r="B353">
        <v>3.19</v>
      </c>
      <c r="C353">
        <v>3.98</v>
      </c>
      <c r="D353" s="45">
        <f t="shared" si="86"/>
        <v>2.1356909797696666E-2</v>
      </c>
      <c r="E353" s="46">
        <f>IF(OR($A353="",$B353="",$C353=""),"",A353*'MPTO_working_3-way'!$I352)</f>
        <v>2.2367716324569558</v>
      </c>
      <c r="F353" s="47">
        <f>IF(OR($A353="",$B353="",$C353=""),"",B353*'MPTO_working_3-way'!$I352)</f>
        <v>3.2581285422546524</v>
      </c>
      <c r="G353" s="48">
        <f>IF(OR($A353="",$B353="",$C353=""),"",C353*'MPTO_working_3-way'!$I352)</f>
        <v>4.0650005009948327</v>
      </c>
      <c r="H353" s="46">
        <f>IF(OR($A353="",$B353="",$C353=""),"",'MPTO_working_3-way'!E352)</f>
        <v>2.2246840346674412</v>
      </c>
      <c r="I353" s="47">
        <f>IF(OR($A353="",$B353="",$C353=""),"",'MPTO_working_3-way'!F352)</f>
        <v>3.2641267319950895</v>
      </c>
      <c r="J353" s="48">
        <f>IF(OR($A353="",$B353="",$C353=""),"",'MPTO_working_3-way'!G352)</f>
        <v>4.0960555924880566</v>
      </c>
      <c r="K353" s="46">
        <f>IF(OR($A353="",$B353="",$C353=""),"",'OddsRatio_working_3-way'!H352)</f>
        <v>2.2298612973967353</v>
      </c>
      <c r="L353" s="47">
        <f>IF(OR($A353="",$B353="",$C353=""),"",'OddsRatio_working_3-way'!I352)</f>
        <v>3.263358185965421</v>
      </c>
      <c r="M353" s="48">
        <f>IF(OR($A353="",$B353="",$C353=""),"",'OddsRatio_working_3-way'!J352)</f>
        <v>4.079820727934683</v>
      </c>
      <c r="N353" s="49">
        <f t="shared" si="87"/>
        <v>44.707290878039331</v>
      </c>
      <c r="O353" s="50">
        <f t="shared" si="88"/>
        <v>30.692466151381232</v>
      </c>
      <c r="P353" s="50">
        <f t="shared" si="89"/>
        <v>24.60024297057943</v>
      </c>
      <c r="Q353" t="s">
        <v>177</v>
      </c>
      <c r="R353" t="s">
        <v>55</v>
      </c>
      <c r="S353" t="s">
        <v>465</v>
      </c>
      <c r="T353" s="52">
        <v>100</v>
      </c>
      <c r="U353" s="52">
        <f t="shared" si="90"/>
        <v>54.337899543379002</v>
      </c>
      <c r="V353" s="52">
        <f t="shared" si="91"/>
        <v>68.652037617554868</v>
      </c>
      <c r="W353" s="52">
        <f t="shared" si="92"/>
        <v>74.874371859296474</v>
      </c>
      <c r="X353" s="52">
        <f t="shared" si="93"/>
        <v>56.473590523148665</v>
      </c>
      <c r="Y353" s="52">
        <f t="shared" si="94"/>
        <v>70.787728597324516</v>
      </c>
      <c r="Z353" s="52">
        <f t="shared" si="95"/>
        <v>77.010062839066151</v>
      </c>
      <c r="AA353" s="52">
        <f t="shared" si="96"/>
        <v>-2.135690979769663</v>
      </c>
      <c r="AB353" s="52">
        <f t="shared" si="97"/>
        <v>-2.1356909797696488</v>
      </c>
      <c r="AC353" s="52">
        <f t="shared" si="98"/>
        <v>-2.1356909797696773</v>
      </c>
      <c r="AF353">
        <v>2.73</v>
      </c>
      <c r="AG353">
        <v>1.51</v>
      </c>
    </row>
    <row r="354" spans="1:35" s="52" customFormat="1" ht="15" x14ac:dyDescent="0.25">
      <c r="A354">
        <v>1.96</v>
      </c>
      <c r="B354">
        <v>3.22</v>
      </c>
      <c r="C354">
        <v>4.68</v>
      </c>
      <c r="D354" s="45">
        <f t="shared" si="86"/>
        <v>3.443830151904681E-2</v>
      </c>
      <c r="E354" s="46">
        <f>IF(OR($A354="",$B354="",$C354=""),"",A354*'MPTO_working_3-way'!$I353)</f>
        <v>2.0274990709773317</v>
      </c>
      <c r="F354" s="47">
        <f>IF(OR($A354="",$B354="",$C354=""),"",B354*'MPTO_working_3-way'!$I353)</f>
        <v>3.330891330891331</v>
      </c>
      <c r="G354" s="48">
        <f>IF(OR($A354="",$B354="",$C354=""),"",C354*'MPTO_working_3-way'!$I353)</f>
        <v>4.8411712511091389</v>
      </c>
      <c r="H354" s="46">
        <f>IF(OR($A354="",$B354="",$C354=""),"",'MPTO_working_3-way'!E353)</f>
        <v>2.0051144542892478</v>
      </c>
      <c r="I354" s="47">
        <f>IF(OR($A354="",$B354="",$C354=""),"",'MPTO_working_3-way'!F353)</f>
        <v>3.3435917808450752</v>
      </c>
      <c r="J354" s="48">
        <f>IF(OR($A354="",$B354="",$C354=""),"",'MPTO_working_3-way'!G353)</f>
        <v>4.9457016403280649</v>
      </c>
      <c r="K354" s="46">
        <f>IF(OR($A354="",$B354="",$C354=""),"",'OddsRatio_working_3-way'!H353)</f>
        <v>2.0141852454397626</v>
      </c>
      <c r="L354" s="47">
        <f>IF(OR($A354="",$B354="",$C354=""),"",'OddsRatio_working_3-way'!I353)</f>
        <v>3.3453033800794514</v>
      </c>
      <c r="M354" s="48">
        <f>IF(OR($A354="",$B354="",$C354=""),"",'OddsRatio_working_3-way'!J353)</f>
        <v>4.8877101075190907</v>
      </c>
      <c r="N354" s="49">
        <f t="shared" si="87"/>
        <v>49.321847507331377</v>
      </c>
      <c r="O354" s="50">
        <f t="shared" si="88"/>
        <v>30.021994134897362</v>
      </c>
      <c r="P354" s="50">
        <f t="shared" si="89"/>
        <v>20.656158357771261</v>
      </c>
      <c r="Q354" t="s">
        <v>152</v>
      </c>
      <c r="R354" t="s">
        <v>157</v>
      </c>
      <c r="S354" t="s">
        <v>465</v>
      </c>
      <c r="T354" s="52">
        <v>100</v>
      </c>
      <c r="U354" s="52">
        <f t="shared" si="90"/>
        <v>48.979591836734699</v>
      </c>
      <c r="V354" s="52">
        <f t="shared" si="91"/>
        <v>68.944099378881987</v>
      </c>
      <c r="W354" s="52">
        <f t="shared" si="92"/>
        <v>78.632478632478637</v>
      </c>
      <c r="X354" s="52">
        <f t="shared" si="93"/>
        <v>52.423421988639383</v>
      </c>
      <c r="Y354" s="52">
        <f t="shared" si="94"/>
        <v>72.387929530786678</v>
      </c>
      <c r="Z354" s="52">
        <f t="shared" si="95"/>
        <v>82.076308784383329</v>
      </c>
      <c r="AA354" s="52">
        <f t="shared" si="96"/>
        <v>-3.4438301519046846</v>
      </c>
      <c r="AB354" s="52">
        <f t="shared" si="97"/>
        <v>-3.4438301519046917</v>
      </c>
      <c r="AC354" s="52">
        <f t="shared" si="98"/>
        <v>-3.4438301519046917</v>
      </c>
      <c r="AD354" s="53"/>
      <c r="AE354" s="53"/>
      <c r="AF354">
        <v>2.88</v>
      </c>
      <c r="AG354">
        <v>1.44</v>
      </c>
      <c r="AH354" s="53"/>
      <c r="AI354" s="53"/>
    </row>
    <row r="355" spans="1:35" ht="15" x14ac:dyDescent="0.25">
      <c r="A355">
        <v>2.64</v>
      </c>
      <c r="B355">
        <v>2.94</v>
      </c>
      <c r="C355">
        <v>3.19</v>
      </c>
      <c r="D355" s="45">
        <f t="shared" si="86"/>
        <v>3.2403557034099029E-2</v>
      </c>
      <c r="E355" s="46">
        <f>IF(OR($A355="",$B355="",$C355=""),"",A355*'MPTO_working_3-way'!$I354)</f>
        <v>2.7255453905700215</v>
      </c>
      <c r="F355" s="47">
        <f>IF(OR($A355="",$B355="",$C355=""),"",B355*'MPTO_working_3-way'!$I354)</f>
        <v>3.0352664576802511</v>
      </c>
      <c r="G355" s="48">
        <f>IF(OR($A355="",$B355="",$C355=""),"",C355*'MPTO_working_3-way'!$I354)</f>
        <v>3.2933673469387759</v>
      </c>
      <c r="H355" s="46">
        <f>IF(OR($A355="",$B355="",$C355=""),"",'MPTO_working_3-way'!E354)</f>
        <v>2.7174895688456191</v>
      </c>
      <c r="I355" s="47">
        <f>IF(OR($A355="",$B355="",$C355=""),"",'MPTO_working_3-way'!F354)</f>
        <v>3.0364230906206497</v>
      </c>
      <c r="J355" s="48">
        <f>IF(OR($A355="",$B355="",$C355=""),"",'MPTO_working_3-way'!G354)</f>
        <v>3.3038362630781704</v>
      </c>
      <c r="K355" s="46">
        <f>IF(OR($A355="",$B355="",$C355=""),"",'OddsRatio_working_3-way'!H354)</f>
        <v>2.7212887312430301</v>
      </c>
      <c r="L355" s="47">
        <f>IF(OR($A355="",$B355="",$C355=""),"",'OddsRatio_working_3-way'!I354)</f>
        <v>3.0361586211045597</v>
      </c>
      <c r="M355" s="48">
        <f>IF(OR($A355="",$B355="",$C355=""),"",'OddsRatio_working_3-way'!J354)</f>
        <v>3.2985501959891677</v>
      </c>
      <c r="N355" s="49">
        <f t="shared" si="87"/>
        <v>36.689904466821574</v>
      </c>
      <c r="O355" s="50">
        <f t="shared" si="88"/>
        <v>32.946036664084687</v>
      </c>
      <c r="P355" s="50">
        <f t="shared" si="89"/>
        <v>30.364058869093725</v>
      </c>
      <c r="Q355" t="s">
        <v>122</v>
      </c>
      <c r="R355" t="s">
        <v>163</v>
      </c>
      <c r="S355" t="s">
        <v>465</v>
      </c>
      <c r="T355" s="52">
        <v>100</v>
      </c>
      <c r="U355" s="52">
        <f t="shared" si="90"/>
        <v>62.121212121212118</v>
      </c>
      <c r="V355" s="52">
        <f t="shared" si="91"/>
        <v>65.986394557823132</v>
      </c>
      <c r="W355" s="52">
        <f t="shared" si="92"/>
        <v>68.652037617554868</v>
      </c>
      <c r="X355" s="52">
        <f t="shared" si="93"/>
        <v>65.361567824622014</v>
      </c>
      <c r="Y355" s="52">
        <f t="shared" si="94"/>
        <v>69.226750261233022</v>
      </c>
      <c r="Z355" s="52">
        <f t="shared" si="95"/>
        <v>71.892393320964757</v>
      </c>
      <c r="AA355" s="52">
        <f t="shared" si="96"/>
        <v>-3.2403557034098966</v>
      </c>
      <c r="AB355" s="52">
        <f t="shared" si="97"/>
        <v>-3.2403557034098895</v>
      </c>
      <c r="AC355" s="52">
        <f t="shared" si="98"/>
        <v>-3.2403557034098895</v>
      </c>
      <c r="AF355">
        <v>2.64</v>
      </c>
      <c r="AG355">
        <v>1.51</v>
      </c>
    </row>
    <row r="356" spans="1:35" ht="15" x14ac:dyDescent="0.25">
      <c r="A356">
        <v>2.88</v>
      </c>
      <c r="B356">
        <v>3.03</v>
      </c>
      <c r="C356">
        <v>2.8</v>
      </c>
      <c r="D356" s="45">
        <f t="shared" si="86"/>
        <v>3.4398082665409335E-2</v>
      </c>
      <c r="E356" s="46">
        <f>IF(OR($A356="",$B356="",$C356=""),"",A356*'MPTO_working_3-way'!$I355)</f>
        <v>2.9790664780763789</v>
      </c>
      <c r="F356" s="47">
        <f>IF(OR($A356="",$B356="",$C356=""),"",B356*'MPTO_working_3-way'!$I355)</f>
        <v>3.1342261904761899</v>
      </c>
      <c r="G356" s="48">
        <f>IF(OR($A356="",$B356="",$C356=""),"",C356*'MPTO_working_3-way'!$I355)</f>
        <v>2.896314631463146</v>
      </c>
      <c r="H356" s="46">
        <f>IF(OR($A356="",$B356="",$C356=""),"",'MPTO_working_3-way'!E355)</f>
        <v>2.9783516012013886</v>
      </c>
      <c r="I356" s="47">
        <f>IF(OR($A356="",$B356="",$C356=""),"",'MPTO_working_3-way'!F355)</f>
        <v>3.1390573290304009</v>
      </c>
      <c r="J356" s="48">
        <f>IF(OR($A356="",$B356="",$C356=""),"",'MPTO_working_3-way'!G355)</f>
        <v>2.8928754096497369</v>
      </c>
      <c r="K356" s="46">
        <f>IF(OR($A356="",$B356="",$C356=""),"",'OddsRatio_working_3-way'!H355)</f>
        <v>2.9787559188293051</v>
      </c>
      <c r="L356" s="47">
        <f>IF(OR($A356="",$B356="",$C356=""),"",'OddsRatio_working_3-way'!I355)</f>
        <v>3.136635380438026</v>
      </c>
      <c r="M356" s="48">
        <f>IF(OR($A356="",$B356="",$C356=""),"",'OddsRatio_working_3-way'!J355)</f>
        <v>2.8945535393046535</v>
      </c>
      <c r="N356" s="49">
        <f t="shared" si="87"/>
        <v>33.56756243471655</v>
      </c>
      <c r="O356" s="50">
        <f t="shared" si="88"/>
        <v>31.90580191814643</v>
      </c>
      <c r="P356" s="50">
        <f t="shared" si="89"/>
        <v>34.526635647137027</v>
      </c>
      <c r="Q356" t="s">
        <v>448</v>
      </c>
      <c r="R356" t="s">
        <v>119</v>
      </c>
      <c r="S356" t="s">
        <v>465</v>
      </c>
      <c r="T356" s="52">
        <v>100</v>
      </c>
      <c r="U356" s="52">
        <f t="shared" si="90"/>
        <v>65.277777777777771</v>
      </c>
      <c r="V356" s="52">
        <f t="shared" si="91"/>
        <v>66.996699669967001</v>
      </c>
      <c r="W356" s="52">
        <f t="shared" si="92"/>
        <v>64.285714285714292</v>
      </c>
      <c r="X356" s="52">
        <f t="shared" si="93"/>
        <v>68.717586044318722</v>
      </c>
      <c r="Y356" s="52">
        <f t="shared" si="94"/>
        <v>70.436507936507937</v>
      </c>
      <c r="Z356" s="52">
        <f t="shared" si="95"/>
        <v>67.725522552255228</v>
      </c>
      <c r="AA356" s="52">
        <f t="shared" si="96"/>
        <v>-3.4398082665409504</v>
      </c>
      <c r="AB356" s="52">
        <f t="shared" si="97"/>
        <v>-3.4398082665409362</v>
      </c>
      <c r="AC356" s="52">
        <f t="shared" si="98"/>
        <v>-3.4398082665409362</v>
      </c>
      <c r="AF356">
        <v>2.65</v>
      </c>
      <c r="AG356">
        <v>1.51</v>
      </c>
    </row>
    <row r="357" spans="1:35" ht="15" x14ac:dyDescent="0.25">
      <c r="A357">
        <v>1.96</v>
      </c>
      <c r="B357">
        <v>3.09</v>
      </c>
      <c r="C357">
        <v>4.96</v>
      </c>
      <c r="D357" s="45">
        <f t="shared" si="86"/>
        <v>3.5441580327715272E-2</v>
      </c>
      <c r="E357" s="46">
        <f>IF(OR($A357="",$B357="",$C357=""),"",A357*'MPTO_working_3-way'!$I356)</f>
        <v>2.0294654974423221</v>
      </c>
      <c r="F357" s="47">
        <f>IF(OR($A357="",$B357="",$C357=""),"",B357*'MPTO_working_3-way'!$I356)</f>
        <v>3.1995144832126399</v>
      </c>
      <c r="G357" s="48">
        <f>IF(OR($A357="",$B357="",$C357=""),"",C357*'MPTO_working_3-way'!$I356)</f>
        <v>5.1357902384254679</v>
      </c>
      <c r="H357" s="46">
        <f>IF(OR($A357="",$B357="",$C357=""),"",'MPTO_working_3-way'!E356)</f>
        <v>2.0064599119608117</v>
      </c>
      <c r="I357" s="47">
        <f>IF(OR($A357="",$B357="",$C357=""),"",'MPTO_working_3-way'!F356)</f>
        <v>3.2070736719356314</v>
      </c>
      <c r="J357" s="48">
        <f>IF(OR($A357="",$B357="",$C357=""),"",'MPTO_working_3-way'!G356)</f>
        <v>5.2687304613323809</v>
      </c>
      <c r="K357" s="46">
        <f>IF(OR($A357="",$B357="",$C357=""),"",'OddsRatio_working_3-way'!H356)</f>
        <v>2.0160220212501079</v>
      </c>
      <c r="L357" s="47">
        <f>IF(OR($A357="",$B357="",$C357=""),"",'OddsRatio_working_3-way'!I356)</f>
        <v>3.2119646087632541</v>
      </c>
      <c r="M357" s="48">
        <f>IF(OR($A357="",$B357="",$C357=""),"",'OddsRatio_working_3-way'!J356)</f>
        <v>5.1910908376566924</v>
      </c>
      <c r="N357" s="49">
        <f t="shared" si="87"/>
        <v>49.274057689587316</v>
      </c>
      <c r="O357" s="50">
        <f t="shared" si="88"/>
        <v>31.254742094366073</v>
      </c>
      <c r="P357" s="50">
        <f t="shared" si="89"/>
        <v>19.471200216046604</v>
      </c>
      <c r="Q357" t="s">
        <v>162</v>
      </c>
      <c r="R357" t="s">
        <v>394</v>
      </c>
      <c r="S357" t="s">
        <v>465</v>
      </c>
      <c r="T357" s="52">
        <v>100</v>
      </c>
      <c r="U357" s="52">
        <f t="shared" si="90"/>
        <v>48.979591836734699</v>
      </c>
      <c r="V357" s="52">
        <f t="shared" si="91"/>
        <v>67.637540453074436</v>
      </c>
      <c r="W357" s="52">
        <f t="shared" si="92"/>
        <v>79.838709677419359</v>
      </c>
      <c r="X357" s="52">
        <f t="shared" si="93"/>
        <v>52.523749869506219</v>
      </c>
      <c r="Y357" s="52">
        <f t="shared" si="94"/>
        <v>71.181698485845956</v>
      </c>
      <c r="Z357" s="52">
        <f t="shared" si="95"/>
        <v>83.38286771019088</v>
      </c>
      <c r="AA357" s="52">
        <f t="shared" si="96"/>
        <v>-3.5441580327715201</v>
      </c>
      <c r="AB357" s="52">
        <f t="shared" si="97"/>
        <v>-3.5441580327715201</v>
      </c>
      <c r="AC357" s="52">
        <f t="shared" si="98"/>
        <v>-3.5441580327715201</v>
      </c>
      <c r="AF357">
        <v>2.82</v>
      </c>
      <c r="AG357">
        <v>1.46</v>
      </c>
    </row>
    <row r="358" spans="1:35" ht="15" x14ac:dyDescent="0.25">
      <c r="A358">
        <v>4.32</v>
      </c>
      <c r="B358">
        <v>3.99</v>
      </c>
      <c r="C358">
        <v>1.79</v>
      </c>
      <c r="D358" s="45">
        <f t="shared" si="86"/>
        <v>4.0767265774616535E-2</v>
      </c>
      <c r="E358" s="46">
        <f>IF(OR($A358="",$B358="",$C358=""),"",A358*'MPTO_working_3-way'!$I357)</f>
        <v>4.4961145881463436</v>
      </c>
      <c r="F358" s="47">
        <f>IF(OR($A358="",$B358="",$C358=""),"",B358*'MPTO_working_3-way'!$I357)</f>
        <v>4.1526613904407199</v>
      </c>
      <c r="G358" s="48">
        <f>IF(OR($A358="",$B358="",$C358=""),"",C358*'MPTO_working_3-way'!$I357)</f>
        <v>1.8629734057365637</v>
      </c>
      <c r="H358" s="46">
        <f>IF(OR($A358="",$B358="",$C358=""),"",'MPTO_working_3-way'!E357)</f>
        <v>4.5894213503134988</v>
      </c>
      <c r="I358" s="47">
        <f>IF(OR($A358="",$B358="",$C358=""),"",'MPTO_working_3-way'!F357)</f>
        <v>4.2187421549447306</v>
      </c>
      <c r="J358" s="48">
        <f>IF(OR($A358="",$B358="",$C358=""),"",'MPTO_working_3-way'!G357)</f>
        <v>1.834626310032321</v>
      </c>
      <c r="K358" s="46">
        <f>IF(OR($A358="",$B358="",$C358=""),"",'OddsRatio_working_3-way'!H357)</f>
        <v>4.5507255115489889</v>
      </c>
      <c r="L358" s="47">
        <f>IF(OR($A358="",$B358="",$C358=""),"",'OddsRatio_working_3-way'!I357)</f>
        <v>4.1977919516661064</v>
      </c>
      <c r="M358" s="48">
        <f>IF(OR($A358="",$B358="",$C358=""),"",'OddsRatio_working_3-way'!J357)</f>
        <v>1.8449015524468984</v>
      </c>
      <c r="N358" s="49">
        <f t="shared" si="87"/>
        <v>22.241426022290941</v>
      </c>
      <c r="O358" s="50">
        <f t="shared" si="88"/>
        <v>24.080942460224776</v>
      </c>
      <c r="P358" s="50">
        <f t="shared" si="89"/>
        <v>53.677631517484279</v>
      </c>
      <c r="Q358" t="s">
        <v>127</v>
      </c>
      <c r="R358" t="s">
        <v>128</v>
      </c>
      <c r="S358" t="s">
        <v>465</v>
      </c>
      <c r="T358" s="52">
        <v>100</v>
      </c>
      <c r="U358" s="52">
        <f t="shared" si="90"/>
        <v>76.851851851851848</v>
      </c>
      <c r="V358" s="52">
        <f t="shared" si="91"/>
        <v>74.937343358395992</v>
      </c>
      <c r="W358" s="52">
        <f t="shared" si="92"/>
        <v>44.134078212290497</v>
      </c>
      <c r="X358" s="52">
        <f t="shared" si="93"/>
        <v>80.928578429313504</v>
      </c>
      <c r="Y358" s="52">
        <f t="shared" si="94"/>
        <v>79.014069935857648</v>
      </c>
      <c r="Z358" s="52">
        <f t="shared" si="95"/>
        <v>48.210804789752153</v>
      </c>
      <c r="AA358" s="52">
        <f t="shared" si="96"/>
        <v>-4.0767265774616561</v>
      </c>
      <c r="AB358" s="52">
        <f t="shared" si="97"/>
        <v>-4.0767265774616561</v>
      </c>
      <c r="AC358" s="52">
        <f t="shared" si="98"/>
        <v>-4.0767265774616561</v>
      </c>
      <c r="AF358">
        <v>1.68</v>
      </c>
      <c r="AG358">
        <v>2.2200000000000002</v>
      </c>
    </row>
    <row r="359" spans="1:35" s="52" customFormat="1" ht="15" x14ac:dyDescent="0.25">
      <c r="A359">
        <v>2.04</v>
      </c>
      <c r="B359">
        <v>3.48</v>
      </c>
      <c r="C359">
        <v>3.83</v>
      </c>
      <c r="D359" s="45">
        <f t="shared" si="86"/>
        <v>3.8649006014578324E-2</v>
      </c>
      <c r="E359" s="46">
        <f>IF(OR($A359="",$B359="",$C359=""),"",A359*'MPTO_working_3-way'!$I358)</f>
        <v>2.1188439722697399</v>
      </c>
      <c r="F359" s="47">
        <f>IF(OR($A359="",$B359="",$C359=""),"",B359*'MPTO_working_3-way'!$I358)</f>
        <v>3.6144985409307324</v>
      </c>
      <c r="G359" s="48">
        <f>IF(OR($A359="",$B359="",$C359=""),"",C359*'MPTO_working_3-way'!$I358)</f>
        <v>3.9780256930358351</v>
      </c>
      <c r="H359" s="46">
        <f>IF(OR($A359="",$B359="",$C359=""),"",'MPTO_working_3-way'!E358)</f>
        <v>2.0950609765118378</v>
      </c>
      <c r="I359" s="47">
        <f>IF(OR($A359="",$B359="",$C359=""),"",'MPTO_working_3-way'!F358)</f>
        <v>3.6433413659440173</v>
      </c>
      <c r="J359" s="48">
        <f>IF(OR($A359="",$B359="",$C359=""),"",'MPTO_working_3-way'!G358)</f>
        <v>4.0287880476141931</v>
      </c>
      <c r="K359" s="46">
        <f>IF(OR($A359="",$B359="",$C359=""),"",'OddsRatio_working_3-way'!H358)</f>
        <v>2.1045373321438525</v>
      </c>
      <c r="L359" s="47">
        <f>IF(OR($A359="",$B359="",$C359=""),"",'OddsRatio_working_3-way'!I358)</f>
        <v>3.6338967151122636</v>
      </c>
      <c r="M359" s="48">
        <f>IF(OR($A359="",$B359="",$C359=""),"",'OddsRatio_working_3-way'!J358)</f>
        <v>4.0056160095837523</v>
      </c>
      <c r="N359" s="49">
        <f t="shared" si="87"/>
        <v>47.195546868360665</v>
      </c>
      <c r="O359" s="50">
        <f t="shared" si="88"/>
        <v>27.666355060763152</v>
      </c>
      <c r="P359" s="50">
        <f t="shared" si="89"/>
        <v>25.138098070876179</v>
      </c>
      <c r="Q359" t="s">
        <v>130</v>
      </c>
      <c r="R359" t="s">
        <v>131</v>
      </c>
      <c r="S359" t="s">
        <v>465</v>
      </c>
      <c r="T359" s="52">
        <v>100</v>
      </c>
      <c r="U359" s="52">
        <f t="shared" si="90"/>
        <v>50.980392156862742</v>
      </c>
      <c r="V359" s="52">
        <f t="shared" si="91"/>
        <v>71.264367816091948</v>
      </c>
      <c r="W359" s="52">
        <f t="shared" si="92"/>
        <v>73.890339425587456</v>
      </c>
      <c r="X359" s="52">
        <f t="shared" si="93"/>
        <v>54.845292758320575</v>
      </c>
      <c r="Y359" s="52">
        <f t="shared" si="94"/>
        <v>75.129268417549781</v>
      </c>
      <c r="Z359" s="52">
        <f t="shared" si="95"/>
        <v>77.755240027045303</v>
      </c>
      <c r="AA359" s="52">
        <f t="shared" si="96"/>
        <v>-3.8649006014578333</v>
      </c>
      <c r="AB359" s="52">
        <f t="shared" si="97"/>
        <v>-3.8649006014578333</v>
      </c>
      <c r="AC359" s="52">
        <f t="shared" si="98"/>
        <v>-3.8649006014578475</v>
      </c>
      <c r="AD359" s="53"/>
      <c r="AE359" s="53"/>
      <c r="AF359">
        <v>1.81</v>
      </c>
      <c r="AG359">
        <v>2.04</v>
      </c>
      <c r="AH359" s="53"/>
      <c r="AI359" s="53"/>
    </row>
    <row r="360" spans="1:35" ht="15" x14ac:dyDescent="0.25">
      <c r="A360">
        <v>2.4500000000000002</v>
      </c>
      <c r="B360">
        <v>3.48</v>
      </c>
      <c r="C360">
        <v>2.91</v>
      </c>
      <c r="D360" s="45">
        <f t="shared" si="86"/>
        <v>3.9162198829051587E-2</v>
      </c>
      <c r="E360" s="46">
        <f>IF(OR($A360="",$B360="",$C360=""),"",A360*'MPTO_working_3-way'!$I359)</f>
        <v>2.5459473871311764</v>
      </c>
      <c r="F360" s="47">
        <f>IF(OR($A360="",$B360="",$C360=""),"",B360*'MPTO_working_3-way'!$I359)</f>
        <v>3.6162844519250994</v>
      </c>
      <c r="G360" s="48">
        <f>IF(OR($A360="",$B360="",$C360=""),"",C360*'MPTO_working_3-way'!$I359)</f>
        <v>3.0239619985925401</v>
      </c>
      <c r="H360" s="46">
        <f>IF(OR($A360="",$B360="",$C360=""),"",'MPTO_working_3-way'!E359)</f>
        <v>2.5309458814312467</v>
      </c>
      <c r="I360" s="47">
        <f>IF(OR($A360="",$B360="",$C360=""),"",'MPTO_working_3-way'!F359)</f>
        <v>3.6456134782723684</v>
      </c>
      <c r="J360" s="48">
        <f>IF(OR($A360="",$B360="",$C360=""),"",'MPTO_working_3-way'!G359)</f>
        <v>3.0249081944667959</v>
      </c>
      <c r="K360" s="46">
        <f>IF(OR($A360="",$B360="",$C360=""),"",'OddsRatio_working_3-way'!H359)</f>
        <v>2.5378431004159347</v>
      </c>
      <c r="L360" s="47">
        <f>IF(OR($A360="",$B360="",$C360=""),"",'OddsRatio_working_3-way'!I359)</f>
        <v>3.6302419924355287</v>
      </c>
      <c r="M360" s="48">
        <f>IF(OR($A360="",$B360="",$C360=""),"",'OddsRatio_working_3-way'!J359)</f>
        <v>3.0257105667547823</v>
      </c>
      <c r="N360" s="49">
        <f t="shared" si="87"/>
        <v>39.278109400635323</v>
      </c>
      <c r="O360" s="50">
        <f t="shared" si="88"/>
        <v>27.652691963090962</v>
      </c>
      <c r="P360" s="50">
        <f t="shared" si="89"/>
        <v>33.069198636273725</v>
      </c>
      <c r="Q360" t="s">
        <v>458</v>
      </c>
      <c r="R360" t="s">
        <v>164</v>
      </c>
      <c r="S360" t="s">
        <v>465</v>
      </c>
      <c r="T360" s="52">
        <v>100</v>
      </c>
      <c r="U360" s="52">
        <f t="shared" si="90"/>
        <v>59.183673469387763</v>
      </c>
      <c r="V360" s="52">
        <f t="shared" si="91"/>
        <v>71.264367816091948</v>
      </c>
      <c r="W360" s="52">
        <f t="shared" si="92"/>
        <v>65.635738831615114</v>
      </c>
      <c r="X360" s="52">
        <f t="shared" si="93"/>
        <v>63.099893352292924</v>
      </c>
      <c r="Y360" s="52">
        <f t="shared" si="94"/>
        <v>75.180587698997115</v>
      </c>
      <c r="Z360" s="52">
        <f t="shared" si="95"/>
        <v>69.551958714520296</v>
      </c>
      <c r="AA360" s="52">
        <f t="shared" si="96"/>
        <v>-3.9162198829051604</v>
      </c>
      <c r="AB360" s="52">
        <f t="shared" si="97"/>
        <v>-3.9162198829051675</v>
      </c>
      <c r="AC360" s="52">
        <f t="shared" si="98"/>
        <v>-3.9162198829051817</v>
      </c>
      <c r="AF360">
        <v>2.0499999999999998</v>
      </c>
      <c r="AG360">
        <v>1.81</v>
      </c>
    </row>
    <row r="361" spans="1:35" ht="15" x14ac:dyDescent="0.25">
      <c r="A361">
        <v>2.48</v>
      </c>
      <c r="B361">
        <v>3.35</v>
      </c>
      <c r="C361">
        <v>2.97</v>
      </c>
      <c r="D361" s="45">
        <f t="shared" si="86"/>
        <v>3.8433605838516849E-2</v>
      </c>
      <c r="E361" s="46">
        <f>IF(OR($A361="",$B361="",$C361=""),"",A361*'MPTO_working_3-way'!$I360)</f>
        <v>2.5753153424795219</v>
      </c>
      <c r="F361" s="47">
        <f>IF(OR($A361="",$B361="",$C361=""),"",B361*'MPTO_working_3-way'!$I360)</f>
        <v>3.4787525795590315</v>
      </c>
      <c r="G361" s="48">
        <f>IF(OR($A361="",$B361="",$C361=""),"",C361*'MPTO_working_3-way'!$I360)</f>
        <v>3.0841478093403953</v>
      </c>
      <c r="H361" s="46">
        <f>IF(OR($A361="",$B361="",$C361=""),"",'MPTO_working_3-way'!E360)</f>
        <v>2.561379590978043</v>
      </c>
      <c r="I361" s="47">
        <f>IF(OR($A361="",$B361="",$C361=""),"",'MPTO_working_3-way'!F360)</f>
        <v>3.5002208198611156</v>
      </c>
      <c r="J361" s="48">
        <f>IF(OR($A361="",$B361="",$C361=""),"",'MPTO_working_3-way'!G360)</f>
        <v>3.087476215461848</v>
      </c>
      <c r="K361" s="46">
        <f>IF(OR($A361="",$B361="",$C361=""),"",'OddsRatio_working_3-way'!H360)</f>
        <v>2.5677348145159877</v>
      </c>
      <c r="L361" s="47">
        <f>IF(OR($A361="",$B361="",$C361=""),"",'OddsRatio_working_3-way'!I360)</f>
        <v>3.4893086581841701</v>
      </c>
      <c r="M361" s="48">
        <f>IF(OR($A361="",$B361="",$C361=""),"",'OddsRatio_working_3-way'!J360)</f>
        <v>3.0867821517543894</v>
      </c>
      <c r="N361" s="49">
        <f t="shared" si="87"/>
        <v>38.830196190156535</v>
      </c>
      <c r="O361" s="50">
        <f t="shared" si="88"/>
        <v>28.745936284056178</v>
      </c>
      <c r="P361" s="50">
        <f t="shared" si="89"/>
        <v>32.423867525787273</v>
      </c>
      <c r="Q361" t="s">
        <v>169</v>
      </c>
      <c r="R361" t="s">
        <v>167</v>
      </c>
      <c r="S361" t="s">
        <v>465</v>
      </c>
      <c r="T361" s="52">
        <v>100</v>
      </c>
      <c r="U361" s="52">
        <f t="shared" si="90"/>
        <v>59.677419354838712</v>
      </c>
      <c r="V361" s="52">
        <f t="shared" si="91"/>
        <v>70.149253731343279</v>
      </c>
      <c r="W361" s="52">
        <f t="shared" si="92"/>
        <v>66.329966329966325</v>
      </c>
      <c r="X361" s="52">
        <f t="shared" si="93"/>
        <v>63.520779938690389</v>
      </c>
      <c r="Y361" s="52">
        <f t="shared" si="94"/>
        <v>73.992614315194956</v>
      </c>
      <c r="Z361" s="52">
        <f t="shared" si="95"/>
        <v>70.173326913818016</v>
      </c>
      <c r="AA361" s="52">
        <f t="shared" si="96"/>
        <v>-3.8433605838516769</v>
      </c>
      <c r="AB361" s="52">
        <f t="shared" si="97"/>
        <v>-3.8433605838516769</v>
      </c>
      <c r="AC361" s="52">
        <f t="shared" si="98"/>
        <v>-3.8433605838516911</v>
      </c>
      <c r="AF361">
        <v>1.83</v>
      </c>
      <c r="AG361">
        <v>2.0299999999999998</v>
      </c>
    </row>
    <row r="362" spans="1:35" ht="15" x14ac:dyDescent="0.25">
      <c r="A362">
        <v>1.82</v>
      </c>
      <c r="B362">
        <v>3.52</v>
      </c>
      <c r="C362">
        <v>4.8099999999999996</v>
      </c>
      <c r="D362" s="45">
        <f t="shared" si="86"/>
        <v>4.1441666441666358E-2</v>
      </c>
      <c r="E362" s="46">
        <f>IF(OR($A362="",$B362="",$C362=""),"",A362*'MPTO_working_3-way'!$I361)</f>
        <v>1.8954238329238329</v>
      </c>
      <c r="F362" s="47">
        <f>IF(OR($A362="",$B362="",$C362=""),"",B362*'MPTO_working_3-way'!$I361)</f>
        <v>3.6658746658746657</v>
      </c>
      <c r="G362" s="48">
        <f>IF(OR($A362="",$B362="",$C362=""),"",C362*'MPTO_working_3-way'!$I361)</f>
        <v>5.0093344155844148</v>
      </c>
      <c r="H362" s="46">
        <f>IF(OR($A362="",$B362="",$C362=""),"",'MPTO_working_3-way'!E361)</f>
        <v>1.8669371861354571</v>
      </c>
      <c r="I362" s="47">
        <f>IF(OR($A362="",$B362="",$C362=""),"",'MPTO_working_3-way'!F361)</f>
        <v>3.6999075947154165</v>
      </c>
      <c r="J362" s="48">
        <f>IF(OR($A362="",$B362="",$C362=""),"",'MPTO_working_3-way'!G361)</f>
        <v>5.1523466708400711</v>
      </c>
      <c r="K362" s="46">
        <f>IF(OR($A362="",$B362="",$C362=""),"",'OddsRatio_working_3-way'!H361)</f>
        <v>1.8776372005514295</v>
      </c>
      <c r="L362" s="47">
        <f>IF(OR($A362="",$B362="",$C362=""),"",'OddsRatio_working_3-way'!I361)</f>
        <v>3.6971289577921969</v>
      </c>
      <c r="M362" s="48">
        <f>IF(OR($A362="",$B362="",$C362=""),"",'OddsRatio_working_3-way'!J361)</f>
        <v>5.0778021147572501</v>
      </c>
      <c r="N362" s="49">
        <f t="shared" si="87"/>
        <v>52.758648626752006</v>
      </c>
      <c r="O362" s="50">
        <f t="shared" si="88"/>
        <v>27.278619460422917</v>
      </c>
      <c r="P362" s="50">
        <f t="shared" si="89"/>
        <v>19.962731912825085</v>
      </c>
      <c r="Q362" t="s">
        <v>126</v>
      </c>
      <c r="R362" t="s">
        <v>352</v>
      </c>
      <c r="S362" t="s">
        <v>465</v>
      </c>
      <c r="T362" s="52">
        <v>100</v>
      </c>
      <c r="U362" s="52">
        <f t="shared" si="90"/>
        <v>45.054945054945051</v>
      </c>
      <c r="V362" s="52">
        <f t="shared" si="91"/>
        <v>71.590909090909093</v>
      </c>
      <c r="W362" s="52">
        <f t="shared" si="92"/>
        <v>79.209979209979196</v>
      </c>
      <c r="X362" s="52">
        <f t="shared" si="93"/>
        <v>49.199111699111704</v>
      </c>
      <c r="Y362" s="52">
        <f t="shared" si="94"/>
        <v>75.735075735075725</v>
      </c>
      <c r="Z362" s="52">
        <f t="shared" si="95"/>
        <v>83.354145854145841</v>
      </c>
      <c r="AA362" s="52">
        <f t="shared" si="96"/>
        <v>-4.1441666441666527</v>
      </c>
      <c r="AB362" s="52">
        <f t="shared" si="97"/>
        <v>-4.1441666441666314</v>
      </c>
      <c r="AC362" s="52">
        <f t="shared" si="98"/>
        <v>-4.1441666441666456</v>
      </c>
      <c r="AF362">
        <v>1.77</v>
      </c>
      <c r="AG362">
        <v>2.09</v>
      </c>
    </row>
    <row r="363" spans="1:35" ht="15" x14ac:dyDescent="0.25">
      <c r="A363">
        <v>2.02</v>
      </c>
      <c r="B363">
        <v>3.7</v>
      </c>
      <c r="C363">
        <v>3.72</v>
      </c>
      <c r="D363" s="45">
        <f t="shared" si="86"/>
        <v>3.4136979521840471E-2</v>
      </c>
      <c r="E363" s="46">
        <f>IF(OR($A363="",$B363="",$C363=""),"",A363*'MPTO_working_3-way'!$I362)</f>
        <v>2.0889566986341177</v>
      </c>
      <c r="F363" s="47">
        <f>IF(OR($A363="",$B363="",$C363=""),"",B363*'MPTO_working_3-way'!$I362)</f>
        <v>3.82630682423081</v>
      </c>
      <c r="G363" s="48">
        <f>IF(OR($A363="",$B363="",$C363=""),"",C363*'MPTO_working_3-way'!$I362)</f>
        <v>3.8469895638212468</v>
      </c>
      <c r="H363" s="46">
        <f>IF(OR($A363="",$B363="",$C363=""),"",'MPTO_working_3-way'!E362)</f>
        <v>2.067523191204991</v>
      </c>
      <c r="I363" s="47">
        <f>IF(OR($A363="",$B363="",$C363=""),"",'MPTO_working_3-way'!F362)</f>
        <v>3.862625312122582</v>
      </c>
      <c r="J363" s="48">
        <f>IF(OR($A363="",$B363="",$C363=""),"",'MPTO_working_3-way'!G362)</f>
        <v>3.8844272403142934</v>
      </c>
      <c r="K363" s="46">
        <f>IF(OR($A363="",$B363="",$C363=""),"",'OddsRatio_working_3-way'!H362)</f>
        <v>2.0759955715302745</v>
      </c>
      <c r="L363" s="47">
        <f>IF(OR($A363="",$B363="",$C363=""),"",'OddsRatio_working_3-way'!I362)</f>
        <v>3.8482235716977864</v>
      </c>
      <c r="M363" s="48">
        <f>IF(OR($A363="",$B363="",$C363=""),"",'OddsRatio_working_3-way'!J362)</f>
        <v>3.8693215240807324</v>
      </c>
      <c r="N363" s="49">
        <f t="shared" si="87"/>
        <v>47.870786438697301</v>
      </c>
      <c r="O363" s="50">
        <f t="shared" si="88"/>
        <v>26.134861785450951</v>
      </c>
      <c r="P363" s="50">
        <f t="shared" si="89"/>
        <v>25.994351775851754</v>
      </c>
      <c r="Q363" t="s">
        <v>234</v>
      </c>
      <c r="R363" t="s">
        <v>244</v>
      </c>
      <c r="S363" t="s">
        <v>466</v>
      </c>
      <c r="T363" s="52">
        <v>100</v>
      </c>
      <c r="U363" s="52">
        <f t="shared" si="90"/>
        <v>50.495049504950494</v>
      </c>
      <c r="V363" s="52">
        <f t="shared" si="91"/>
        <v>72.972972972972968</v>
      </c>
      <c r="W363" s="52">
        <f t="shared" si="92"/>
        <v>73.118279569892465</v>
      </c>
      <c r="X363" s="52">
        <f t="shared" si="93"/>
        <v>53.908747457134545</v>
      </c>
      <c r="Y363" s="52">
        <f t="shared" si="94"/>
        <v>76.386670925157034</v>
      </c>
      <c r="Z363" s="52">
        <f t="shared" si="95"/>
        <v>76.531977522076517</v>
      </c>
      <c r="AA363" s="52">
        <f t="shared" si="96"/>
        <v>-3.4136979521840516</v>
      </c>
      <c r="AB363" s="52">
        <f t="shared" si="97"/>
        <v>-3.4136979521840658</v>
      </c>
      <c r="AC363" s="52">
        <f t="shared" si="98"/>
        <v>-3.4136979521840516</v>
      </c>
      <c r="AF363">
        <v>1.59</v>
      </c>
      <c r="AG363">
        <v>2.44</v>
      </c>
    </row>
    <row r="364" spans="1:35" ht="15" x14ac:dyDescent="0.25">
      <c r="A364">
        <v>2.89</v>
      </c>
      <c r="B364">
        <v>3.06</v>
      </c>
      <c r="C364">
        <v>2.89</v>
      </c>
      <c r="D364" s="45">
        <f t="shared" si="86"/>
        <v>1.8838908112264408E-2</v>
      </c>
      <c r="E364" s="46">
        <f>IF(OR($A364="",$B364="",$C364=""),"",A364*'MPTO_working_3-way'!$I363)</f>
        <v>2.9444444444444442</v>
      </c>
      <c r="F364" s="47">
        <f>IF(OR($A364="",$B364="",$C364=""),"",B364*'MPTO_working_3-way'!$I363)</f>
        <v>3.117647058823529</v>
      </c>
      <c r="G364" s="48">
        <f>IF(OR($A364="",$B364="",$C364=""),"",C364*'MPTO_working_3-way'!$I363)</f>
        <v>2.9444444444444442</v>
      </c>
      <c r="H364" s="46">
        <f>IF(OR($A364="",$B364="",$C364=""),"",'MPTO_working_3-way'!E363)</f>
        <v>2.9434175782723497</v>
      </c>
      <c r="I364" s="47">
        <f>IF(OR($A364="",$B364="",$C364=""),"",'MPTO_working_3-way'!F363)</f>
        <v>3.1199520191923225</v>
      </c>
      <c r="J364" s="48">
        <f>IF(OR($A364="",$B364="",$C364=""),"",'MPTO_working_3-way'!G363)</f>
        <v>2.9434175782723497</v>
      </c>
      <c r="K364" s="46">
        <f>IF(OR($A364="",$B364="",$C364=""),"",'OddsRatio_working_3-way'!H363)</f>
        <v>2.9439360984166432</v>
      </c>
      <c r="L364" s="47">
        <f>IF(OR($A364="",$B364="",$C364=""),"",'OddsRatio_working_3-way'!I363)</f>
        <v>3.1187874935123201</v>
      </c>
      <c r="M364" s="48">
        <f>IF(OR($A364="",$B364="",$C364=""),"",'OddsRatio_working_3-way'!J363)</f>
        <v>2.9439360984166432</v>
      </c>
      <c r="N364" s="49">
        <f t="shared" si="87"/>
        <v>33.962264150943398</v>
      </c>
      <c r="O364" s="50">
        <f t="shared" si="88"/>
        <v>32.075471698113212</v>
      </c>
      <c r="P364" s="50">
        <f t="shared" si="89"/>
        <v>33.962264150943398</v>
      </c>
      <c r="Q364" t="s">
        <v>73</v>
      </c>
      <c r="R364" t="s">
        <v>34</v>
      </c>
      <c r="S364" t="s">
        <v>466</v>
      </c>
      <c r="T364" s="52">
        <v>100</v>
      </c>
      <c r="U364" s="52">
        <f t="shared" si="90"/>
        <v>65.397923875432525</v>
      </c>
      <c r="V364" s="52">
        <f t="shared" si="91"/>
        <v>67.320261437908499</v>
      </c>
      <c r="W364" s="52">
        <f t="shared" si="92"/>
        <v>65.397923875432525</v>
      </c>
      <c r="X364" s="52">
        <f t="shared" si="93"/>
        <v>67.281814686658976</v>
      </c>
      <c r="Y364" s="52">
        <f t="shared" si="94"/>
        <v>69.20415224913495</v>
      </c>
      <c r="Z364" s="52">
        <f t="shared" si="95"/>
        <v>67.281814686658976</v>
      </c>
      <c r="AA364" s="52">
        <f t="shared" si="96"/>
        <v>-1.8838908112264505</v>
      </c>
      <c r="AB364" s="52">
        <f t="shared" si="97"/>
        <v>-1.8838908112264505</v>
      </c>
      <c r="AC364" s="52">
        <f t="shared" si="98"/>
        <v>-1.8838908112264505</v>
      </c>
      <c r="AF364">
        <v>2.56</v>
      </c>
      <c r="AG364">
        <v>1.58</v>
      </c>
    </row>
    <row r="365" spans="1:35" ht="15" x14ac:dyDescent="0.25">
      <c r="A365">
        <v>2.34</v>
      </c>
      <c r="B365">
        <v>3.34</v>
      </c>
      <c r="C365">
        <v>3.41</v>
      </c>
      <c r="D365" s="45">
        <f t="shared" si="86"/>
        <v>2.0006756920027069E-2</v>
      </c>
      <c r="E365" s="46">
        <f>IF(OR($A365="",$B365="",$C365=""),"",A365*'MPTO_working_3-way'!$I364)</f>
        <v>2.386815811192863</v>
      </c>
      <c r="F365" s="47">
        <f>IF(OR($A365="",$B365="",$C365=""),"",B365*'MPTO_working_3-way'!$I364)</f>
        <v>3.4068225681128901</v>
      </c>
      <c r="G365" s="48">
        <f>IF(OR($A365="",$B365="",$C365=""),"",C365*'MPTO_working_3-way'!$I364)</f>
        <v>3.4782230410972925</v>
      </c>
      <c r="H365" s="46">
        <f>IF(OR($A365="",$B365="",$C365=""),"",'MPTO_working_3-way'!E364)</f>
        <v>2.3770952135686292</v>
      </c>
      <c r="I365" s="47">
        <f>IF(OR($A365="",$B365="",$C365=""),"",'MPTO_working_3-way'!F364)</f>
        <v>3.4160906500475363</v>
      </c>
      <c r="J365" s="48">
        <f>IF(OR($A365="",$B365="",$C365=""),"",'MPTO_working_3-way'!G364)</f>
        <v>3.4893513877088518</v>
      </c>
      <c r="K365" s="46">
        <f>IF(OR($A365="",$B365="",$C365=""),"",'OddsRatio_working_3-way'!H364)</f>
        <v>2.381331648073683</v>
      </c>
      <c r="L365" s="47">
        <f>IF(OR($A365="",$B365="",$C365=""),"",'OddsRatio_working_3-way'!I364)</f>
        <v>3.4121761615615052</v>
      </c>
      <c r="M365" s="48">
        <f>IF(OR($A365="",$B365="",$C365=""),"",'OddsRatio_working_3-way'!J364)</f>
        <v>3.4843352775056537</v>
      </c>
      <c r="N365" s="49">
        <f t="shared" si="87"/>
        <v>41.896823177999153</v>
      </c>
      <c r="O365" s="50">
        <f t="shared" si="88"/>
        <v>29.352864142670064</v>
      </c>
      <c r="P365" s="50">
        <f t="shared" si="89"/>
        <v>28.75031267933079</v>
      </c>
      <c r="Q365" t="s">
        <v>71</v>
      </c>
      <c r="R365" t="s">
        <v>135</v>
      </c>
      <c r="S365" t="s">
        <v>466</v>
      </c>
      <c r="T365" s="52">
        <v>100</v>
      </c>
      <c r="U365" s="52">
        <f t="shared" si="90"/>
        <v>57.264957264957268</v>
      </c>
      <c r="V365" s="52">
        <f t="shared" si="91"/>
        <v>70.059880239520965</v>
      </c>
      <c r="W365" s="52">
        <f t="shared" si="92"/>
        <v>70.674486803519059</v>
      </c>
      <c r="X365" s="52">
        <f t="shared" si="93"/>
        <v>59.265632956959976</v>
      </c>
      <c r="Y365" s="52">
        <f t="shared" si="94"/>
        <v>72.06055593152368</v>
      </c>
      <c r="Z365" s="52">
        <f t="shared" si="95"/>
        <v>72.675162495521789</v>
      </c>
      <c r="AA365" s="52">
        <f t="shared" si="96"/>
        <v>-2.0006756920027087</v>
      </c>
      <c r="AB365" s="52">
        <f t="shared" si="97"/>
        <v>-2.0006756920027158</v>
      </c>
      <c r="AC365" s="52">
        <f t="shared" si="98"/>
        <v>-2.00067569200273</v>
      </c>
      <c r="AF365">
        <v>2.3199999999999998</v>
      </c>
      <c r="AG365">
        <v>1.68</v>
      </c>
    </row>
    <row r="366" spans="1:35" ht="15" x14ac:dyDescent="0.25">
      <c r="A366">
        <v>2.27</v>
      </c>
      <c r="B366">
        <v>3.1</v>
      </c>
      <c r="C366">
        <v>3.63</v>
      </c>
      <c r="D366" s="45">
        <f t="shared" si="86"/>
        <v>3.8591373186435796E-2</v>
      </c>
      <c r="E366" s="46">
        <f>IF(OR($A366="",$B366="",$C366=""),"",A366*'MPTO_working_3-way'!$I365)</f>
        <v>2.3576024171332093</v>
      </c>
      <c r="F366" s="47">
        <f>IF(OR($A366="",$B366="",$C366=""),"",B366*'MPTO_working_3-way'!$I365)</f>
        <v>3.2196332568779509</v>
      </c>
      <c r="G366" s="48">
        <f>IF(OR($A366="",$B366="",$C366=""),"",C366*'MPTO_working_3-way'!$I365)</f>
        <v>3.770086684666762</v>
      </c>
      <c r="H366" s="46">
        <f>IF(OR($A366="",$B366="",$C366=""),"",'MPTO_working_3-way'!E365)</f>
        <v>2.3382796497505129</v>
      </c>
      <c r="I366" s="47">
        <f>IF(OR($A366="",$B366="",$C366=""),"",'MPTO_working_3-way'!F365)</f>
        <v>3.2287555125427074</v>
      </c>
      <c r="J366" s="48">
        <f>IF(OR($A366="",$B366="",$C366=""),"",'MPTO_working_3-way'!G365)</f>
        <v>3.8078077197703788</v>
      </c>
      <c r="K366" s="46">
        <f>IF(OR($A366="",$B366="",$C366=""),"",'OddsRatio_working_3-way'!H365)</f>
        <v>2.3466290882161602</v>
      </c>
      <c r="L366" s="47">
        <f>IF(OR($A366="",$B366="",$C366=""),"",'OddsRatio_working_3-way'!I365)</f>
        <v>3.2267095159479808</v>
      </c>
      <c r="M366" s="48">
        <f>IF(OR($A366="",$B366="",$C366=""),"",'OddsRatio_working_3-way'!J365)</f>
        <v>3.788688584258662</v>
      </c>
      <c r="N366" s="49">
        <f t="shared" si="87"/>
        <v>42.41597280070561</v>
      </c>
      <c r="O366" s="50">
        <f t="shared" si="88"/>
        <v>31.059438147613459</v>
      </c>
      <c r="P366" s="50">
        <f t="shared" si="89"/>
        <v>26.52458905168092</v>
      </c>
      <c r="Q366" t="s">
        <v>263</v>
      </c>
      <c r="R366" t="s">
        <v>254</v>
      </c>
      <c r="S366" t="s">
        <v>466</v>
      </c>
      <c r="T366" s="52">
        <v>100</v>
      </c>
      <c r="U366" s="52">
        <f t="shared" si="90"/>
        <v>55.947136563876647</v>
      </c>
      <c r="V366" s="52">
        <f t="shared" si="91"/>
        <v>67.741935483870961</v>
      </c>
      <c r="W366" s="52">
        <f t="shared" si="92"/>
        <v>72.451790633608823</v>
      </c>
      <c r="X366" s="52">
        <f t="shared" si="93"/>
        <v>59.806273882520223</v>
      </c>
      <c r="Y366" s="52">
        <f t="shared" si="94"/>
        <v>71.601072802514537</v>
      </c>
      <c r="Z366" s="52">
        <f t="shared" si="95"/>
        <v>76.310927952252385</v>
      </c>
      <c r="AA366" s="52">
        <f t="shared" si="96"/>
        <v>-3.859137318643576</v>
      </c>
      <c r="AB366" s="52">
        <f t="shared" si="97"/>
        <v>-3.859137318643576</v>
      </c>
      <c r="AC366" s="52">
        <f t="shared" si="98"/>
        <v>-3.8591373186435618</v>
      </c>
      <c r="AF366">
        <v>2.56</v>
      </c>
      <c r="AG366">
        <v>1.52</v>
      </c>
    </row>
    <row r="367" spans="1:35" ht="15" x14ac:dyDescent="0.25">
      <c r="A367">
        <v>2.42</v>
      </c>
      <c r="B367">
        <v>3.48</v>
      </c>
      <c r="C367">
        <v>3</v>
      </c>
      <c r="D367" s="45">
        <f t="shared" si="86"/>
        <v>3.3912795668281426E-2</v>
      </c>
      <c r="E367" s="46">
        <f>IF(OR($A367="",$B367="",$C367=""),"",A367*'MPTO_working_3-way'!$I366)</f>
        <v>2.5020689655172408</v>
      </c>
      <c r="F367" s="47">
        <f>IF(OR($A367="",$B367="",$C367=""),"",B367*'MPTO_working_3-way'!$I366)</f>
        <v>3.5980165289256192</v>
      </c>
      <c r="G367" s="48">
        <f>IF(OR($A367="",$B367="",$C367=""),"",C367*'MPTO_working_3-way'!$I366)</f>
        <v>3.1017383870048443</v>
      </c>
      <c r="H367" s="46">
        <f>IF(OR($A367="",$B367="",$C367=""),"",'MPTO_working_3-way'!E366)</f>
        <v>2.488064287402505</v>
      </c>
      <c r="I367" s="47">
        <f>IF(OR($A367="",$B367="",$C367=""),"",'MPTO_working_3-way'!F366)</f>
        <v>3.6225051617343418</v>
      </c>
      <c r="J367" s="48">
        <f>IF(OR($A367="",$B367="",$C367=""),"",'MPTO_working_3-way'!G366)</f>
        <v>3.1053097345132739</v>
      </c>
      <c r="K367" s="46">
        <f>IF(OR($A367="",$B367="",$C367=""),"",'OddsRatio_working_3-way'!H366)</f>
        <v>2.4943868066293393</v>
      </c>
      <c r="L367" s="47">
        <f>IF(OR($A367="",$B367="",$C367=""),"",'OddsRatio_working_3-way'!I366)</f>
        <v>3.6099149862258888</v>
      </c>
      <c r="M367" s="48">
        <f>IF(OR($A367="",$B367="",$C367=""),"",'OddsRatio_working_3-way'!J366)</f>
        <v>3.1047701501821687</v>
      </c>
      <c r="N367" s="49">
        <f t="shared" si="87"/>
        <v>39.966923925027572</v>
      </c>
      <c r="O367" s="50">
        <f t="shared" si="88"/>
        <v>27.793090775450207</v>
      </c>
      <c r="P367" s="50">
        <f t="shared" si="89"/>
        <v>32.239985299522239</v>
      </c>
      <c r="Q367" t="s">
        <v>384</v>
      </c>
      <c r="R367" t="s">
        <v>358</v>
      </c>
      <c r="S367" t="s">
        <v>466</v>
      </c>
      <c r="T367" s="52">
        <v>100</v>
      </c>
      <c r="U367" s="52">
        <f t="shared" si="90"/>
        <v>58.677685950413228</v>
      </c>
      <c r="V367" s="52">
        <f t="shared" si="91"/>
        <v>71.264367816091948</v>
      </c>
      <c r="W367" s="52">
        <f t="shared" si="92"/>
        <v>66.666666666666657</v>
      </c>
      <c r="X367" s="52">
        <f t="shared" si="93"/>
        <v>62.068965517241367</v>
      </c>
      <c r="Y367" s="52">
        <f t="shared" si="94"/>
        <v>74.655647382920108</v>
      </c>
      <c r="Z367" s="52">
        <f t="shared" si="95"/>
        <v>70.057946233494818</v>
      </c>
      <c r="AA367" s="52">
        <f t="shared" si="96"/>
        <v>-3.391279566828139</v>
      </c>
      <c r="AB367" s="52">
        <f t="shared" si="97"/>
        <v>-3.3912795668281603</v>
      </c>
      <c r="AC367" s="52">
        <f t="shared" si="98"/>
        <v>-3.3912795668281603</v>
      </c>
      <c r="AF367">
        <v>1.82</v>
      </c>
      <c r="AG367">
        <v>2.0499999999999998</v>
      </c>
    </row>
    <row r="368" spans="1:35" ht="15" x14ac:dyDescent="0.25">
      <c r="A368">
        <v>2.63</v>
      </c>
      <c r="B368">
        <v>2.84</v>
      </c>
      <c r="C368">
        <v>3.16</v>
      </c>
      <c r="D368" s="45">
        <f t="shared" si="86"/>
        <v>4.8796509140998978E-2</v>
      </c>
      <c r="E368" s="46">
        <f>IF(OR($A368="",$B368="",$C368=""),"",A368*'MPTO_working_3-way'!$I367)</f>
        <v>2.7583348190408272</v>
      </c>
      <c r="F368" s="47">
        <f>IF(OR($A368="",$B368="",$C368=""),"",B368*'MPTO_working_3-way'!$I367)</f>
        <v>2.9785820859604368</v>
      </c>
      <c r="G368" s="48">
        <f>IF(OR($A368="",$B368="",$C368=""),"",C368*'MPTO_working_3-way'!$I367)</f>
        <v>3.314196968885557</v>
      </c>
      <c r="H368" s="46">
        <f>IF(OR($A368="",$B368="",$C368=""),"",'MPTO_working_3-way'!E367)</f>
        <v>2.7475347935112127</v>
      </c>
      <c r="I368" s="47">
        <f>IF(OR($A368="",$B368="",$C368=""),"",'MPTO_working_3-way'!F367)</f>
        <v>2.9775447893146163</v>
      </c>
      <c r="J368" s="48">
        <f>IF(OR($A368="",$B368="",$C368=""),"",'MPTO_working_3-way'!G367)</f>
        <v>3.331221414957712</v>
      </c>
      <c r="K368" s="46">
        <f>IF(OR($A368="",$B368="",$C368=""),"",'OddsRatio_working_3-way'!H367)</f>
        <v>2.7526675949372841</v>
      </c>
      <c r="L368" s="47">
        <f>IF(OR($A368="",$B368="",$C368=""),"",'OddsRatio_working_3-way'!I367)</f>
        <v>2.9784713955120252</v>
      </c>
      <c r="M368" s="48">
        <f>IF(OR($A368="",$B368="",$C368=""),"",'OddsRatio_working_3-way'!J367)</f>
        <v>3.3225533773402045</v>
      </c>
      <c r="N368" s="49">
        <f t="shared" si="87"/>
        <v>36.253756907862844</v>
      </c>
      <c r="O368" s="50">
        <f t="shared" si="88"/>
        <v>33.573021361858899</v>
      </c>
      <c r="P368" s="50">
        <f t="shared" si="89"/>
        <v>30.17322173027825</v>
      </c>
      <c r="Q368" t="s">
        <v>339</v>
      </c>
      <c r="R368" t="s">
        <v>93</v>
      </c>
      <c r="S368" t="s">
        <v>466</v>
      </c>
      <c r="T368" s="52">
        <v>100</v>
      </c>
      <c r="U368" s="52">
        <f t="shared" si="90"/>
        <v>61.977186311787079</v>
      </c>
      <c r="V368" s="52">
        <f t="shared" si="91"/>
        <v>64.788732394366207</v>
      </c>
      <c r="W368" s="52">
        <f t="shared" si="92"/>
        <v>68.35443037974683</v>
      </c>
      <c r="X368" s="52">
        <f t="shared" si="93"/>
        <v>66.856837225886963</v>
      </c>
      <c r="Y368" s="52">
        <f t="shared" si="94"/>
        <v>69.668383308466105</v>
      </c>
      <c r="Z368" s="52">
        <f t="shared" si="95"/>
        <v>73.234081293846742</v>
      </c>
      <c r="AA368" s="52">
        <f t="shared" si="96"/>
        <v>-4.8796509140998836</v>
      </c>
      <c r="AB368" s="52">
        <f t="shared" si="97"/>
        <v>-4.8796509140998978</v>
      </c>
      <c r="AC368" s="52">
        <f t="shared" si="98"/>
        <v>-4.879650914099912</v>
      </c>
      <c r="AF368">
        <v>2.2599999999999998</v>
      </c>
      <c r="AG368">
        <v>1.64</v>
      </c>
    </row>
    <row r="369" spans="1:35" ht="15" x14ac:dyDescent="0.25">
      <c r="A369">
        <v>2.14</v>
      </c>
      <c r="B369">
        <v>3.3</v>
      </c>
      <c r="C369">
        <v>3.8</v>
      </c>
      <c r="D369" s="45">
        <f t="shared" si="86"/>
        <v>3.3477917393313295E-2</v>
      </c>
      <c r="E369" s="46">
        <f>IF(OR($A369="",$B369="",$C369=""),"",A369*'MPTO_working_3-way'!$I368)</f>
        <v>2.2116427432216907</v>
      </c>
      <c r="F369" s="47">
        <f>IF(OR($A369="",$B369="",$C369=""),"",B369*'MPTO_working_3-way'!$I368)</f>
        <v>3.4104771273979337</v>
      </c>
      <c r="G369" s="48">
        <f>IF(OR($A369="",$B369="",$C369=""),"",C369*'MPTO_working_3-way'!$I368)</f>
        <v>3.9272160860945902</v>
      </c>
      <c r="H369" s="46">
        <f>IF(OR($A369="",$B369="",$C369=""),"",'MPTO_working_3-way'!E368)</f>
        <v>2.1923554529214413</v>
      </c>
      <c r="I369" s="47">
        <f>IF(OR($A369="",$B369="",$C369=""),"",'MPTO_working_3-way'!F368)</f>
        <v>3.4261711834400104</v>
      </c>
      <c r="J369" s="48">
        <f>IF(OR($A369="",$B369="",$C369=""),"",'MPTO_working_3-way'!G368)</f>
        <v>3.9682761884106537</v>
      </c>
      <c r="K369" s="46">
        <f>IF(OR($A369="",$B369="",$C369=""),"",'OddsRatio_working_3-way'!H368)</f>
        <v>2.2003475698786237</v>
      </c>
      <c r="L369" s="47">
        <f>IF(OR($A369="",$B369="",$C369=""),"",'OddsRatio_working_3-way'!I368)</f>
        <v>3.4217538690533624</v>
      </c>
      <c r="M369" s="48">
        <f>IF(OR($A369="",$B369="",$C369=""),"",'OddsRatio_working_3-way'!J368)</f>
        <v>3.9482221014562691</v>
      </c>
      <c r="N369" s="49">
        <f t="shared" si="87"/>
        <v>45.215259248575748</v>
      </c>
      <c r="O369" s="50">
        <f t="shared" si="88"/>
        <v>29.321410543015798</v>
      </c>
      <c r="P369" s="50">
        <f t="shared" si="89"/>
        <v>25.463330208408458</v>
      </c>
      <c r="Q369" t="s">
        <v>199</v>
      </c>
      <c r="R369" t="s">
        <v>195</v>
      </c>
      <c r="S369" t="s">
        <v>466</v>
      </c>
      <c r="T369" s="52">
        <v>100</v>
      </c>
      <c r="U369" s="52">
        <f t="shared" si="90"/>
        <v>53.271028037383175</v>
      </c>
      <c r="V369" s="52">
        <f t="shared" si="91"/>
        <v>69.696969696969703</v>
      </c>
      <c r="W369" s="52">
        <f t="shared" si="92"/>
        <v>73.68421052631578</v>
      </c>
      <c r="X369" s="52">
        <f t="shared" si="93"/>
        <v>56.61881977671451</v>
      </c>
      <c r="Y369" s="52">
        <f t="shared" si="94"/>
        <v>73.04476143630103</v>
      </c>
      <c r="Z369" s="52">
        <f t="shared" si="95"/>
        <v>77.032002265647122</v>
      </c>
      <c r="AA369" s="52">
        <f t="shared" si="96"/>
        <v>-3.3477917393313348</v>
      </c>
      <c r="AB369" s="52">
        <f t="shared" si="97"/>
        <v>-3.3477917393313277</v>
      </c>
      <c r="AC369" s="52">
        <f t="shared" si="98"/>
        <v>-3.3477917393313419</v>
      </c>
      <c r="AF369">
        <v>2.2799999999999998</v>
      </c>
      <c r="AG369">
        <v>1.67</v>
      </c>
    </row>
    <row r="370" spans="1:35" ht="15" x14ac:dyDescent="0.25">
      <c r="A370">
        <v>2.2200000000000002</v>
      </c>
      <c r="B370">
        <v>3.45</v>
      </c>
      <c r="C370">
        <v>3.55</v>
      </c>
      <c r="D370" s="45">
        <f t="shared" si="86"/>
        <v>2.1995663759289075E-2</v>
      </c>
      <c r="E370" s="46">
        <f>IF(OR($A370="",$B370="",$C370=""),"",A370*'MPTO_working_3-way'!$I369)</f>
        <v>2.2688303735456219</v>
      </c>
      <c r="F370" s="47">
        <f>IF(OR($A370="",$B370="",$C370=""),"",B370*'MPTO_working_3-way'!$I369)</f>
        <v>3.5258850399695474</v>
      </c>
      <c r="G370" s="48">
        <f>IF(OR($A370="",$B370="",$C370=""),"",C370*'MPTO_working_3-way'!$I369)</f>
        <v>3.6280846063454759</v>
      </c>
      <c r="H370" s="46">
        <f>IF(OR($A370="",$B370="",$C370=""),"",'MPTO_working_3-way'!E369)</f>
        <v>2.2567323613998833</v>
      </c>
      <c r="I370" s="47">
        <f>IF(OR($A370="",$B370="",$C370=""),"",'MPTO_working_3-way'!F369)</f>
        <v>3.5395325223096608</v>
      </c>
      <c r="J370" s="48">
        <f>IF(OR($A370="",$B370="",$C370=""),"",'MPTO_working_3-way'!G369)</f>
        <v>3.6448693973577848</v>
      </c>
      <c r="K370" s="46">
        <f>IF(OR($A370="",$B370="",$C370=""),"",'OddsRatio_working_3-way'!H369)</f>
        <v>2.2618385312007532</v>
      </c>
      <c r="L370" s="47">
        <f>IF(OR($A370="",$B370="",$C370=""),"",'OddsRatio_working_3-way'!I369)</f>
        <v>3.5340200011818386</v>
      </c>
      <c r="M370" s="48">
        <f>IF(OR($A370="",$B370="",$C370=""),"",'OddsRatio_working_3-way'!J369)</f>
        <v>3.6374493889851802</v>
      </c>
      <c r="N370" s="49">
        <f t="shared" si="87"/>
        <v>44.075573549257754</v>
      </c>
      <c r="O370" s="50">
        <f t="shared" si="88"/>
        <v>28.361673414304988</v>
      </c>
      <c r="P370" s="50">
        <f t="shared" si="89"/>
        <v>27.56275303643725</v>
      </c>
      <c r="Q370" t="s">
        <v>154</v>
      </c>
      <c r="R370" t="s">
        <v>110</v>
      </c>
      <c r="S370" t="s">
        <v>466</v>
      </c>
      <c r="T370" s="52">
        <v>100</v>
      </c>
      <c r="U370" s="52">
        <f t="shared" si="90"/>
        <v>54.954954954954964</v>
      </c>
      <c r="V370" s="52">
        <f t="shared" si="91"/>
        <v>71.014492753623188</v>
      </c>
      <c r="W370" s="52">
        <f t="shared" si="92"/>
        <v>71.83098591549296</v>
      </c>
      <c r="X370" s="52">
        <f t="shared" si="93"/>
        <v>57.154521330883853</v>
      </c>
      <c r="Y370" s="52">
        <f t="shared" si="94"/>
        <v>73.214059129552084</v>
      </c>
      <c r="Z370" s="52">
        <f t="shared" si="95"/>
        <v>74.030552291421856</v>
      </c>
      <c r="AA370" s="52">
        <f t="shared" si="96"/>
        <v>-2.1995663759288888</v>
      </c>
      <c r="AB370" s="52">
        <f t="shared" si="97"/>
        <v>-2.1995663759288959</v>
      </c>
      <c r="AC370" s="52">
        <f t="shared" si="98"/>
        <v>-2.1995663759288959</v>
      </c>
      <c r="AF370">
        <v>2.2200000000000002</v>
      </c>
      <c r="AG370">
        <v>1.72</v>
      </c>
    </row>
    <row r="371" spans="1:35" ht="15" x14ac:dyDescent="0.25">
      <c r="A371">
        <v>3.08</v>
      </c>
      <c r="B371">
        <v>3.01</v>
      </c>
      <c r="C371">
        <v>2.66</v>
      </c>
      <c r="D371" s="45">
        <f t="shared" si="86"/>
        <v>3.2841087920647105E-2</v>
      </c>
      <c r="E371" s="46">
        <f>IF(OR($A371="",$B371="",$C371=""),"",A371*'MPTO_working_3-way'!$I370)</f>
        <v>3.1811505507955933</v>
      </c>
      <c r="F371" s="47">
        <f>IF(OR($A371="",$B371="",$C371=""),"",B371*'MPTO_working_3-way'!$I370)</f>
        <v>3.1088516746411474</v>
      </c>
      <c r="G371" s="48">
        <f>IF(OR($A371="",$B371="",$C371=""),"",C371*'MPTO_working_3-way'!$I370)</f>
        <v>2.7473572938689212</v>
      </c>
      <c r="H371" s="46">
        <f>IF(OR($A371="",$B371="",$C371=""),"",'MPTO_working_3-way'!E370)</f>
        <v>3.1874714992653139</v>
      </c>
      <c r="I371" s="47">
        <f>IF(OR($A371="",$B371="",$C371=""),"",'MPTO_working_3-way'!F370)</f>
        <v>3.1125606095589924</v>
      </c>
      <c r="J371" s="48">
        <f>IF(OR($A371="",$B371="",$C371=""),"",'MPTO_working_3-way'!G370)</f>
        <v>2.7397799198652804</v>
      </c>
      <c r="K371" s="46">
        <f>IF(OR($A371="",$B371="",$C371=""),"",'OddsRatio_working_3-way'!H370)</f>
        <v>3.1844151003431298</v>
      </c>
      <c r="L371" s="47">
        <f>IF(OR($A371="",$B371="",$C371=""),"",'OddsRatio_working_3-way'!I370)</f>
        <v>3.1109011306200438</v>
      </c>
      <c r="M371" s="48">
        <f>IF(OR($A371="",$B371="",$C371=""),"",'OddsRatio_working_3-way'!J370)</f>
        <v>2.7433312820046143</v>
      </c>
      <c r="N371" s="49">
        <f t="shared" si="87"/>
        <v>31.435167372066182</v>
      </c>
      <c r="O371" s="50">
        <f t="shared" si="88"/>
        <v>32.166217776067732</v>
      </c>
      <c r="P371" s="50">
        <f t="shared" si="89"/>
        <v>36.398614851866107</v>
      </c>
      <c r="Q371" t="s">
        <v>156</v>
      </c>
      <c r="R371" t="s">
        <v>161</v>
      </c>
      <c r="S371" t="s">
        <v>466</v>
      </c>
      <c r="T371" s="52">
        <v>100</v>
      </c>
      <c r="U371" s="52">
        <f t="shared" si="90"/>
        <v>67.532467532467535</v>
      </c>
      <c r="V371" s="52">
        <f t="shared" si="91"/>
        <v>66.777408637873762</v>
      </c>
      <c r="W371" s="52">
        <f t="shared" si="92"/>
        <v>62.406015037593981</v>
      </c>
      <c r="X371" s="52">
        <f t="shared" si="93"/>
        <v>70.816576324532264</v>
      </c>
      <c r="Y371" s="52">
        <f t="shared" si="94"/>
        <v>70.061517429938476</v>
      </c>
      <c r="Z371" s="52">
        <f t="shared" si="95"/>
        <v>65.690123829658702</v>
      </c>
      <c r="AA371" s="52">
        <f t="shared" si="96"/>
        <v>-3.2841087920647283</v>
      </c>
      <c r="AB371" s="52">
        <f t="shared" si="97"/>
        <v>-3.2841087920647141</v>
      </c>
      <c r="AC371" s="52">
        <f t="shared" si="98"/>
        <v>-3.2841087920647212</v>
      </c>
      <c r="AF371">
        <v>2.57</v>
      </c>
      <c r="AG371">
        <v>1.54</v>
      </c>
    </row>
    <row r="372" spans="1:35" ht="15" x14ac:dyDescent="0.25">
      <c r="A372">
        <v>1.45</v>
      </c>
      <c r="B372">
        <v>4.21</v>
      </c>
      <c r="C372">
        <v>5.39</v>
      </c>
      <c r="D372" s="45">
        <f t="shared" si="86"/>
        <v>0.11271362058252299</v>
      </c>
      <c r="E372" s="46">
        <f>IF(OR($A372="",$B372="",$C372=""),"",A372*'MPTO_working_3-way'!$I371)</f>
        <v>1.6134347498446582</v>
      </c>
      <c r="F372" s="47">
        <f>IF(OR($A372="",$B372="",$C372=""),"",B372*'MPTO_working_3-way'!$I371)</f>
        <v>4.6845243426524217</v>
      </c>
      <c r="G372" s="48">
        <f>IF(OR($A372="",$B372="",$C372=""),"",C372*'MPTO_working_3-way'!$I371)</f>
        <v>5.9975264149397987</v>
      </c>
      <c r="H372" s="46">
        <f>IF(OR($A372="",$B372="",$C372=""),"",'MPTO_working_3-way'!E371)</f>
        <v>1.5335448390484854</v>
      </c>
      <c r="I372" s="47">
        <f>IF(OR($A372="",$B372="",$C372=""),"",'MPTO_working_3-way'!F371)</f>
        <v>5.001038106724363</v>
      </c>
      <c r="J372" s="48">
        <f>IF(OR($A372="",$B372="",$C372=""),"",'MPTO_working_3-way'!G371)</f>
        <v>6.7586953105662468</v>
      </c>
      <c r="K372" s="46">
        <f>IF(OR($A372="",$B372="",$C372=""),"",'OddsRatio_working_3-way'!H371)</f>
        <v>1.5556821305165593</v>
      </c>
      <c r="L372" s="47">
        <f>IF(OR($A372="",$B372="",$C372=""),"",'OddsRatio_working_3-way'!I371)</f>
        <v>4.9638658643514564</v>
      </c>
      <c r="M372" s="48">
        <f>IF(OR($A372="",$B372="",$C372=""),"",'OddsRatio_working_3-way'!J371)</f>
        <v>6.4209878954837691</v>
      </c>
      <c r="N372" s="49">
        <f t="shared" si="87"/>
        <v>61.979574946943487</v>
      </c>
      <c r="O372" s="50">
        <f t="shared" si="88"/>
        <v>21.346884482914025</v>
      </c>
      <c r="P372" s="50">
        <f t="shared" si="89"/>
        <v>16.673540570142496</v>
      </c>
      <c r="Q372" t="s">
        <v>129</v>
      </c>
      <c r="R372" t="s">
        <v>165</v>
      </c>
      <c r="S372" t="s">
        <v>466</v>
      </c>
      <c r="T372" s="52">
        <v>100</v>
      </c>
      <c r="U372" s="52">
        <f t="shared" si="90"/>
        <v>31.03448275862069</v>
      </c>
      <c r="V372" s="52">
        <f t="shared" si="91"/>
        <v>76.24703087885986</v>
      </c>
      <c r="W372" s="52">
        <f t="shared" si="92"/>
        <v>81.447124304267163</v>
      </c>
      <c r="X372" s="52">
        <f t="shared" si="93"/>
        <v>42.305844816872984</v>
      </c>
      <c r="Y372" s="52">
        <f t="shared" si="94"/>
        <v>87.518392937112154</v>
      </c>
      <c r="Z372" s="52">
        <f t="shared" si="95"/>
        <v>92.718486362519457</v>
      </c>
      <c r="AA372" s="52">
        <f t="shared" si="96"/>
        <v>-11.271362058252294</v>
      </c>
      <c r="AB372" s="52">
        <f t="shared" si="97"/>
        <v>-11.271362058252294</v>
      </c>
      <c r="AC372" s="52">
        <f t="shared" si="98"/>
        <v>-11.271362058252294</v>
      </c>
      <c r="AF372">
        <v>1.63</v>
      </c>
      <c r="AG372">
        <v>2.1</v>
      </c>
    </row>
    <row r="373" spans="1:35" s="80" customFormat="1" ht="15" x14ac:dyDescent="0.25">
      <c r="A373" s="72">
        <v>5.65</v>
      </c>
      <c r="B373" s="72">
        <v>4.5599999999999996</v>
      </c>
      <c r="C373" s="72">
        <v>1.57</v>
      </c>
      <c r="D373" s="73">
        <f t="shared" si="86"/>
        <v>3.323207121574856E-2</v>
      </c>
      <c r="E373" s="74">
        <f>IF(OR($A373="",$B373="",$C373=""),"",A373*'MPTO_working_3-way'!$I372)</f>
        <v>5.8377612023689798</v>
      </c>
      <c r="F373" s="75">
        <f>IF(OR($A373="",$B373="",$C373=""),"",B373*'MPTO_working_3-way'!$I372)</f>
        <v>4.7115382447438128</v>
      </c>
      <c r="G373" s="76">
        <f>IF(OR($A373="",$B373="",$C373=""),"",C373*'MPTO_working_3-way'!$I372)</f>
        <v>1.6221743518087253</v>
      </c>
      <c r="H373" s="74">
        <f>IF(OR($A373="",$B373="",$C373=""),"",'MPTO_working_3-way'!E372)</f>
        <v>6.0272264269586131</v>
      </c>
      <c r="I373" s="75">
        <f>IF(OR($A373="",$B373="",$C373=""),"",'MPTO_working_3-way'!F372)</f>
        <v>4.8025921270512688</v>
      </c>
      <c r="J373" s="76">
        <f>IF(OR($A373="",$B373="",$C373=""),"",'MPTO_working_3-way'!G372)</f>
        <v>1.5977878484400727</v>
      </c>
      <c r="K373" s="74">
        <f>IF(OR($A373="",$B373="",$C373=""),"",'OddsRatio_working_3-way'!H372)</f>
        <v>5.9428069980555023</v>
      </c>
      <c r="L373" s="75">
        <f>IF(OR($A373="",$B373="",$C373=""),"",'OddsRatio_working_3-way'!I372)</f>
        <v>4.7841705189414165</v>
      </c>
      <c r="M373" s="76">
        <f>IF(OR($A373="",$B373="",$C373=""),"",'OddsRatio_working_3-way'!J372)</f>
        <v>1.6058924707293838</v>
      </c>
      <c r="N373" s="77">
        <f t="shared" ref="N373:N430" si="99">(1/E373)* 100</f>
        <v>17.129854499601617</v>
      </c>
      <c r="O373" s="78">
        <f t="shared" ref="O373:O430" si="100">(1/F373)* 100</f>
        <v>21.224490772532707</v>
      </c>
      <c r="P373" s="78">
        <f t="shared" ref="P373:P430" si="101">(1/G373)* 100</f>
        <v>61.645654727865683</v>
      </c>
      <c r="Q373" s="72" t="s">
        <v>454</v>
      </c>
      <c r="R373" s="72" t="s">
        <v>235</v>
      </c>
      <c r="S373" s="79">
        <v>44159</v>
      </c>
      <c r="T373" s="80">
        <v>100</v>
      </c>
      <c r="U373" s="80">
        <f t="shared" ref="U373:U384" si="102">(1/A373)*((T373*A373)-T373)</f>
        <v>82.30088495575221</v>
      </c>
      <c r="V373" s="80">
        <f t="shared" ref="V373:V384" si="103">(1/B373)*((T373*B373)-T373)</f>
        <v>78.070175438596479</v>
      </c>
      <c r="W373" s="80">
        <f t="shared" ref="W373:W384" si="104">(1/C373)*((T373*C373)-T373)</f>
        <v>36.30573248407643</v>
      </c>
      <c r="X373" s="80">
        <f t="shared" ref="X373:X384" si="105">((1/B373)+(1/C373))*T373</f>
        <v>85.624092077327077</v>
      </c>
      <c r="Y373" s="80">
        <f t="shared" ref="Y373:Y384" si="106">((1/A373)+(1/C373))*T373</f>
        <v>81.393382560171347</v>
      </c>
      <c r="Z373" s="80">
        <f t="shared" ref="Z373:Z384" si="107">((1/A373)+(1/B373))*T373</f>
        <v>39.628939605651297</v>
      </c>
      <c r="AA373" s="80">
        <f t="shared" ref="AA373:AA384" si="108">U373-X373</f>
        <v>-3.3232071215748675</v>
      </c>
      <c r="AB373" s="80">
        <f t="shared" ref="AB373:AB384" si="109">V373-Y373</f>
        <v>-3.3232071215748675</v>
      </c>
      <c r="AC373" s="80">
        <f t="shared" ref="AC373:AC384" si="110">W373-Z373</f>
        <v>-3.3232071215748675</v>
      </c>
      <c r="AD373" s="81"/>
      <c r="AE373" s="81"/>
      <c r="AF373" s="72">
        <v>1.61</v>
      </c>
      <c r="AG373" s="72">
        <v>2.41</v>
      </c>
      <c r="AH373" s="81"/>
      <c r="AI373" s="81"/>
    </row>
    <row r="374" spans="1:35" ht="15" x14ac:dyDescent="0.25">
      <c r="A374">
        <v>2.81</v>
      </c>
      <c r="B374">
        <v>3.11</v>
      </c>
      <c r="C374">
        <v>2.86</v>
      </c>
      <c r="D374" s="45">
        <f t="shared" si="86"/>
        <v>2.706564413147472E-2</v>
      </c>
      <c r="E374" s="46">
        <f>IF(OR($A374="",$B374="",$C374=""),"",A374*'MPTO_working_3-way'!$I373)</f>
        <v>2.886054460009444</v>
      </c>
      <c r="F374" s="47">
        <f>IF(OR($A374="",$B374="",$C374=""),"",B374*'MPTO_working_3-way'!$I373)</f>
        <v>3.1941741532488863</v>
      </c>
      <c r="G374" s="48">
        <f>IF(OR($A374="",$B374="",$C374=""),"",C374*'MPTO_working_3-way'!$I373)</f>
        <v>2.9374077422160174</v>
      </c>
      <c r="H374" s="46">
        <f>IF(OR($A374="",$B374="",$C374=""),"",'MPTO_working_3-way'!E373)</f>
        <v>2.8830906337698847</v>
      </c>
      <c r="I374" s="47">
        <f>IF(OR($A374="",$B374="",$C374=""),"",'MPTO_working_3-way'!F373)</f>
        <v>3.1997795788783892</v>
      </c>
      <c r="J374" s="48">
        <f>IF(OR($A374="",$B374="",$C374=""),"",'MPTO_working_3-way'!G373)</f>
        <v>2.9357499244542833</v>
      </c>
      <c r="K374" s="46">
        <f>IF(OR($A374="",$B374="",$C374=""),"",'OddsRatio_working_3-way'!H373)</f>
        <v>2.88456614632006</v>
      </c>
      <c r="L374" s="47">
        <f>IF(OR($A374="",$B374="",$C374=""),"",'OddsRatio_working_3-way'!I373)</f>
        <v>3.1969251760968667</v>
      </c>
      <c r="M374" s="48">
        <f>IF(OR($A374="",$B374="",$C374=""),"",'OddsRatio_working_3-way'!J373)</f>
        <v>2.9366259846161942</v>
      </c>
      <c r="N374" s="49">
        <f t="shared" si="99"/>
        <v>34.649380801938428</v>
      </c>
      <c r="O374" s="50">
        <f t="shared" si="100"/>
        <v>31.306996801751442</v>
      </c>
      <c r="P374" s="50">
        <f t="shared" si="101"/>
        <v>34.043622396310134</v>
      </c>
      <c r="Q374" t="s">
        <v>44</v>
      </c>
      <c r="R374" t="s">
        <v>80</v>
      </c>
      <c r="S374" s="40">
        <v>44159</v>
      </c>
      <c r="T374" s="52">
        <v>100</v>
      </c>
      <c r="U374" s="52">
        <f t="shared" si="102"/>
        <v>64.412811387900362</v>
      </c>
      <c r="V374" s="52">
        <f t="shared" si="103"/>
        <v>67.845659163987136</v>
      </c>
      <c r="W374" s="52">
        <f t="shared" si="104"/>
        <v>65.03496503496504</v>
      </c>
      <c r="X374" s="52">
        <f t="shared" si="105"/>
        <v>67.119375801047838</v>
      </c>
      <c r="Y374" s="52">
        <f t="shared" si="106"/>
        <v>70.552223577134626</v>
      </c>
      <c r="Z374" s="52">
        <f t="shared" si="107"/>
        <v>67.741529448112516</v>
      </c>
      <c r="AA374" s="52">
        <f t="shared" si="108"/>
        <v>-2.7065644131474755</v>
      </c>
      <c r="AB374" s="52">
        <f t="shared" si="109"/>
        <v>-2.7065644131474897</v>
      </c>
      <c r="AC374" s="52">
        <f t="shared" si="110"/>
        <v>-2.7065644131474755</v>
      </c>
      <c r="AF374">
        <v>2.48</v>
      </c>
      <c r="AG374">
        <v>1.59</v>
      </c>
    </row>
    <row r="375" spans="1:35" ht="15" x14ac:dyDescent="0.25">
      <c r="A375">
        <v>2.12</v>
      </c>
      <c r="B375">
        <v>3.55</v>
      </c>
      <c r="C375">
        <v>3.64</v>
      </c>
      <c r="D375" s="45">
        <f t="shared" si="86"/>
        <v>2.8113528777892194E-2</v>
      </c>
      <c r="E375" s="46">
        <f>IF(OR($A375="",$B375="",$C375=""),"",A375*'MPTO_working_3-way'!$I374)</f>
        <v>2.1796006810091315</v>
      </c>
      <c r="F375" s="47">
        <f>IF(OR($A375="",$B375="",$C375=""),"",B375*'MPTO_working_3-way'!$I374)</f>
        <v>3.6498030271615169</v>
      </c>
      <c r="G375" s="48">
        <f>IF(OR($A375="",$B375="",$C375=""),"",C375*'MPTO_working_3-way'!$I374)</f>
        <v>3.7423332447515278</v>
      </c>
      <c r="H375" s="46">
        <f>IF(OR($A375="",$B375="",$C375=""),"",'MPTO_working_3-way'!E374)</f>
        <v>2.1629715253038224</v>
      </c>
      <c r="I375" s="47">
        <f>IF(OR($A375="",$B375="",$C375=""),"",'MPTO_working_3-way'!F374)</f>
        <v>3.6721643735724001</v>
      </c>
      <c r="J375" s="48">
        <f>IF(OR($A375="",$B375="",$C375=""),"",'MPTO_working_3-way'!G374)</f>
        <v>3.7685492923645802</v>
      </c>
      <c r="K375" s="46">
        <f>IF(OR($A375="",$B375="",$C375=""),"",'OddsRatio_working_3-way'!H374)</f>
        <v>2.1697747270740702</v>
      </c>
      <c r="L375" s="47">
        <f>IF(OR($A375="",$B375="",$C375=""),"",'OddsRatio_working_3-way'!I374)</f>
        <v>3.6633263875347133</v>
      </c>
      <c r="M375" s="48">
        <f>IF(OR($A375="",$B375="",$C375=""),"",'OddsRatio_working_3-way'!J374)</f>
        <v>3.7573261423888802</v>
      </c>
      <c r="N375" s="49">
        <f t="shared" si="99"/>
        <v>45.879963642560931</v>
      </c>
      <c r="O375" s="50">
        <f t="shared" si="100"/>
        <v>27.398738851332165</v>
      </c>
      <c r="P375" s="50">
        <f t="shared" si="101"/>
        <v>26.721297506106918</v>
      </c>
      <c r="Q375" t="s">
        <v>85</v>
      </c>
      <c r="R375" t="s">
        <v>284</v>
      </c>
      <c r="S375" s="40">
        <v>44159</v>
      </c>
      <c r="T375" s="52">
        <v>100</v>
      </c>
      <c r="U375" s="52">
        <f t="shared" si="102"/>
        <v>52.830188679245275</v>
      </c>
      <c r="V375" s="52">
        <f t="shared" si="103"/>
        <v>71.83098591549296</v>
      </c>
      <c r="W375" s="52">
        <f t="shared" si="104"/>
        <v>72.527472527472526</v>
      </c>
      <c r="X375" s="52">
        <f t="shared" si="105"/>
        <v>55.641541557034515</v>
      </c>
      <c r="Y375" s="52">
        <f t="shared" si="106"/>
        <v>74.642338793282178</v>
      </c>
      <c r="Z375" s="52">
        <f t="shared" si="107"/>
        <v>75.338825405261758</v>
      </c>
      <c r="AA375" s="52">
        <f t="shared" si="108"/>
        <v>-2.8113528777892398</v>
      </c>
      <c r="AB375" s="52">
        <f t="shared" si="109"/>
        <v>-2.8113528777892185</v>
      </c>
      <c r="AC375" s="52">
        <f t="shared" si="110"/>
        <v>-2.8113528777892327</v>
      </c>
      <c r="AF375">
        <v>1.85</v>
      </c>
      <c r="AG375">
        <v>2.04</v>
      </c>
    </row>
    <row r="376" spans="1:35" ht="15" x14ac:dyDescent="0.25">
      <c r="A376">
        <v>3.2</v>
      </c>
      <c r="B376">
        <v>3.27</v>
      </c>
      <c r="C376">
        <v>2.4500000000000002</v>
      </c>
      <c r="D376" s="45">
        <f t="shared" si="86"/>
        <v>2.6473662859639147E-2</v>
      </c>
      <c r="E376" s="46">
        <f>IF(OR($A376="",$B376="",$C376=""),"",A376*'MPTO_working_3-way'!$I375)</f>
        <v>3.2847157211508455</v>
      </c>
      <c r="F376" s="47">
        <f>IF(OR($A376="",$B376="",$C376=""),"",B376*'MPTO_working_3-way'!$I375)</f>
        <v>3.3565688775510201</v>
      </c>
      <c r="G376" s="48">
        <f>IF(OR($A376="",$B376="",$C376=""),"",C376*'MPTO_working_3-way'!$I375)</f>
        <v>2.5148604740061162</v>
      </c>
      <c r="H376" s="46">
        <f>IF(OR($A376="",$B376="",$C376=""),"",'MPTO_working_3-way'!E375)</f>
        <v>3.2929893217102393</v>
      </c>
      <c r="I376" s="47">
        <f>IF(OR($A376="",$B376="",$C376=""),"",'MPTO_working_3-way'!F375)</f>
        <v>3.3671638654542426</v>
      </c>
      <c r="J376" s="48">
        <f>IF(OR($A376="",$B376="",$C376=""),"",'MPTO_working_3-way'!G375)</f>
        <v>2.5041399003037772</v>
      </c>
      <c r="K376" s="46">
        <f>IF(OR($A376="",$B376="",$C376=""),"",'OddsRatio_working_3-way'!H375)</f>
        <v>3.289416004451402</v>
      </c>
      <c r="L376" s="47">
        <f>IF(OR($A376="",$B376="",$C376=""),"",'OddsRatio_working_3-way'!I375)</f>
        <v>3.3622610591384929</v>
      </c>
      <c r="M376" s="48">
        <f>IF(OR($A376="",$B376="",$C376=""),"",'OddsRatio_working_3-way'!J375)</f>
        <v>2.5089332756611524</v>
      </c>
      <c r="N376" s="49">
        <f t="shared" si="99"/>
        <v>30.444034884383729</v>
      </c>
      <c r="O376" s="50">
        <f t="shared" si="100"/>
        <v>29.792327715604877</v>
      </c>
      <c r="P376" s="50">
        <f t="shared" si="101"/>
        <v>39.763637400011397</v>
      </c>
      <c r="Q376" t="s">
        <v>139</v>
      </c>
      <c r="R376" t="s">
        <v>37</v>
      </c>
      <c r="S376" s="40">
        <v>44159</v>
      </c>
      <c r="T376" s="52">
        <v>100</v>
      </c>
      <c r="U376" s="52">
        <f t="shared" si="102"/>
        <v>68.75</v>
      </c>
      <c r="V376" s="52">
        <f t="shared" si="103"/>
        <v>69.418960244648318</v>
      </c>
      <c r="W376" s="52">
        <f t="shared" si="104"/>
        <v>59.183673469387763</v>
      </c>
      <c r="X376" s="52">
        <f t="shared" si="105"/>
        <v>71.397366285963912</v>
      </c>
      <c r="Y376" s="52">
        <f t="shared" si="106"/>
        <v>72.066326530612244</v>
      </c>
      <c r="Z376" s="52">
        <f t="shared" si="107"/>
        <v>61.831039755351682</v>
      </c>
      <c r="AA376" s="52">
        <f t="shared" si="108"/>
        <v>-2.647366285963912</v>
      </c>
      <c r="AB376" s="52">
        <f t="shared" si="109"/>
        <v>-2.6473662859639262</v>
      </c>
      <c r="AC376" s="52">
        <f t="shared" si="110"/>
        <v>-2.6473662859639191</v>
      </c>
      <c r="AF376">
        <v>2.0499999999999998</v>
      </c>
      <c r="AG376">
        <v>1.84</v>
      </c>
    </row>
    <row r="377" spans="1:35" ht="15" x14ac:dyDescent="0.25">
      <c r="A377">
        <v>3.34</v>
      </c>
      <c r="B377">
        <v>3.47</v>
      </c>
      <c r="C377">
        <v>2.27</v>
      </c>
      <c r="D377" s="45">
        <f t="shared" si="86"/>
        <v>2.8114270006369679E-2</v>
      </c>
      <c r="E377" s="46">
        <f>IF(OR($A377="",$B377="",$C377=""),"",A377*'MPTO_working_3-way'!$I376)</f>
        <v>3.4339016618212748</v>
      </c>
      <c r="F377" s="47">
        <f>IF(OR($A377="",$B377="",$C377=""),"",B377*'MPTO_working_3-way'!$I376)</f>
        <v>3.5675565169221031</v>
      </c>
      <c r="G377" s="48">
        <f>IF(OR($A377="",$B377="",$C377=""),"",C377*'MPTO_working_3-way'!$I376)</f>
        <v>2.3338193929144593</v>
      </c>
      <c r="H377" s="46">
        <f>IF(OR($A377="",$B377="",$C377=""),"",'MPTO_working_3-way'!E376)</f>
        <v>3.4479218642957599</v>
      </c>
      <c r="I377" s="47">
        <f>IF(OR($A377="",$B377="",$C377=""),"",'MPTO_working_3-way'!F376)</f>
        <v>3.5866331457247576</v>
      </c>
      <c r="J377" s="48">
        <f>IF(OR($A377="",$B377="",$C377=""),"",'MPTO_working_3-way'!G376)</f>
        <v>2.3193396154058865</v>
      </c>
      <c r="K377" s="46">
        <f>IF(OR($A377="",$B377="",$C377=""),"",'OddsRatio_working_3-way'!H376)</f>
        <v>3.442305654840442</v>
      </c>
      <c r="L377" s="47">
        <f>IF(OR($A377="",$B377="",$C377=""),"",'OddsRatio_working_3-way'!I376)</f>
        <v>3.5779893023315785</v>
      </c>
      <c r="M377" s="48">
        <f>IF(OR($A377="",$B377="",$C377=""),"",'OddsRatio_working_3-way'!J376)</f>
        <v>2.325524863951864</v>
      </c>
      <c r="N377" s="49">
        <f t="shared" si="99"/>
        <v>29.121393053219219</v>
      </c>
      <c r="O377" s="50">
        <f t="shared" si="100"/>
        <v>28.030389855259997</v>
      </c>
      <c r="P377" s="50">
        <f t="shared" si="101"/>
        <v>42.848217091520787</v>
      </c>
      <c r="Q377" t="s">
        <v>283</v>
      </c>
      <c r="R377" t="s">
        <v>47</v>
      </c>
      <c r="S377" s="40">
        <v>44159</v>
      </c>
      <c r="T377" s="52">
        <v>100</v>
      </c>
      <c r="U377" s="52">
        <f t="shared" si="102"/>
        <v>70.059880239520965</v>
      </c>
      <c r="V377" s="52">
        <f t="shared" si="103"/>
        <v>71.181556195965413</v>
      </c>
      <c r="W377" s="52">
        <f t="shared" si="104"/>
        <v>55.947136563876647</v>
      </c>
      <c r="X377" s="52">
        <f t="shared" si="105"/>
        <v>72.871307240157932</v>
      </c>
      <c r="Y377" s="52">
        <f t="shared" si="106"/>
        <v>73.992983196602395</v>
      </c>
      <c r="Z377" s="52">
        <f t="shared" si="107"/>
        <v>58.758563564513636</v>
      </c>
      <c r="AA377" s="52">
        <f t="shared" si="108"/>
        <v>-2.8114270006369679</v>
      </c>
      <c r="AB377" s="52">
        <f t="shared" si="109"/>
        <v>-2.8114270006369821</v>
      </c>
      <c r="AC377" s="52">
        <f t="shared" si="110"/>
        <v>-2.8114270006369892</v>
      </c>
      <c r="AF377">
        <v>2.1</v>
      </c>
      <c r="AG377">
        <v>1.79</v>
      </c>
    </row>
    <row r="378" spans="1:35" ht="15" x14ac:dyDescent="0.25">
      <c r="A378">
        <v>3.63</v>
      </c>
      <c r="B378">
        <v>3.38</v>
      </c>
      <c r="C378">
        <v>2.19</v>
      </c>
      <c r="D378" s="45">
        <f t="shared" si="86"/>
        <v>2.7961086395802415E-2</v>
      </c>
      <c r="E378" s="46">
        <f>IF(OR($A378="",$B378="",$C378=""),"",A378*'MPTO_working_3-way'!$I377)</f>
        <v>3.7314987436167626</v>
      </c>
      <c r="F378" s="47">
        <f>IF(OR($A378="",$B378="",$C378=""),"",B378*'MPTO_working_3-way'!$I377)</f>
        <v>3.4745084720178121</v>
      </c>
      <c r="G378" s="48">
        <f>IF(OR($A378="",$B378="",$C378=""),"",C378*'MPTO_working_3-way'!$I377)</f>
        <v>2.2512347792068073</v>
      </c>
      <c r="H378" s="46">
        <f>IF(OR($A378="",$B378="",$C378=""),"",'MPTO_working_3-way'!E377)</f>
        <v>3.7571141209676724</v>
      </c>
      <c r="I378" s="47">
        <f>IF(OR($A378="",$B378="",$C378=""),"",'MPTO_working_3-way'!F377)</f>
        <v>3.4899430620753007</v>
      </c>
      <c r="J378" s="48">
        <f>IF(OR($A378="",$B378="",$C378=""),"",'MPTO_working_3-way'!G377)</f>
        <v>2.2356328275270361</v>
      </c>
      <c r="K378" s="46">
        <f>IF(OR($A378="",$B378="",$C378=""),"",'OddsRatio_working_3-way'!H377)</f>
        <v>3.7452840266822647</v>
      </c>
      <c r="L378" s="47">
        <f>IF(OR($A378="",$B378="",$C378=""),"",'OddsRatio_working_3-way'!I377)</f>
        <v>3.4843254690128473</v>
      </c>
      <c r="M378" s="48">
        <f>IF(OR($A378="",$B378="",$C378=""),"",'OddsRatio_working_3-way'!J377)</f>
        <v>2.2421627345064237</v>
      </c>
      <c r="N378" s="49">
        <f t="shared" si="99"/>
        <v>26.798883470365258</v>
      </c>
      <c r="O378" s="50">
        <f t="shared" si="100"/>
        <v>28.781049407522453</v>
      </c>
      <c r="P378" s="50">
        <f t="shared" si="101"/>
        <v>44.420067122112286</v>
      </c>
      <c r="Q378" t="s">
        <v>45</v>
      </c>
      <c r="R378" t="s">
        <v>42</v>
      </c>
      <c r="S378" s="40">
        <v>44159</v>
      </c>
      <c r="T378" s="52">
        <v>100</v>
      </c>
      <c r="U378" s="52">
        <f t="shared" si="102"/>
        <v>72.451790633608823</v>
      </c>
      <c r="V378" s="52">
        <f t="shared" si="103"/>
        <v>70.414201183431956</v>
      </c>
      <c r="W378" s="52">
        <f t="shared" si="104"/>
        <v>54.337899543379002</v>
      </c>
      <c r="X378" s="52">
        <f t="shared" si="105"/>
        <v>75.247899273189063</v>
      </c>
      <c r="Y378" s="52">
        <f t="shared" si="106"/>
        <v>73.210309823012196</v>
      </c>
      <c r="Z378" s="52">
        <f t="shared" si="107"/>
        <v>57.134008182959242</v>
      </c>
      <c r="AA378" s="52">
        <f t="shared" si="108"/>
        <v>-2.7961086395802397</v>
      </c>
      <c r="AB378" s="52">
        <f t="shared" si="109"/>
        <v>-2.7961086395802397</v>
      </c>
      <c r="AC378" s="52">
        <f t="shared" si="110"/>
        <v>-2.7961086395802397</v>
      </c>
      <c r="AF378">
        <v>2.19</v>
      </c>
      <c r="AG378">
        <v>1.74</v>
      </c>
    </row>
    <row r="379" spans="1:35" ht="15" x14ac:dyDescent="0.25">
      <c r="A379">
        <v>2.74</v>
      </c>
      <c r="B379">
        <v>3.3</v>
      </c>
      <c r="C379">
        <v>2.79</v>
      </c>
      <c r="D379" s="45">
        <f t="shared" si="86"/>
        <v>2.6416745748038428E-2</v>
      </c>
      <c r="E379" s="46">
        <f>IF(OR($A379="",$B379="",$C379=""),"",A379*'MPTO_working_3-way'!$I378)</f>
        <v>2.8123818833496257</v>
      </c>
      <c r="F379" s="47">
        <f>IF(OR($A379="",$B379="",$C379=""),"",B379*'MPTO_working_3-way'!$I378)</f>
        <v>3.3871752609685268</v>
      </c>
      <c r="G379" s="48">
        <f>IF(OR($A379="",$B379="",$C379=""),"",C379*'MPTO_working_3-way'!$I378)</f>
        <v>2.8637027206370274</v>
      </c>
      <c r="H379" s="46">
        <f>IF(OR($A379="",$B379="",$C379=""),"",'MPTO_working_3-way'!E378)</f>
        <v>2.8077432480862257</v>
      </c>
      <c r="I379" s="47">
        <f>IF(OR($A379="",$B379="",$C379=""),"",'MPTO_working_3-way'!F378)</f>
        <v>3.3987626743694137</v>
      </c>
      <c r="J379" s="48">
        <f>IF(OR($A379="",$B379="",$C379=""),"",'MPTO_working_3-way'!G378)</f>
        <v>2.8602698909052982</v>
      </c>
      <c r="K379" s="46">
        <f>IF(OR($A379="",$B379="",$C379=""),"",'OddsRatio_working_3-way'!H378)</f>
        <v>2.8101140546299428</v>
      </c>
      <c r="L379" s="47">
        <f>IF(OR($A379="",$B379="",$C379=""),"",'OddsRatio_working_3-way'!I378)</f>
        <v>3.3926794974993495</v>
      </c>
      <c r="M379" s="48">
        <f>IF(OR($A379="",$B379="",$C379=""),"",'OddsRatio_working_3-way'!J378)</f>
        <v>2.8621288263147111</v>
      </c>
      <c r="N379" s="49">
        <f t="shared" si="99"/>
        <v>35.557048846046897</v>
      </c>
      <c r="O379" s="50">
        <f t="shared" si="100"/>
        <v>29.523125405505606</v>
      </c>
      <c r="P379" s="50">
        <f t="shared" si="101"/>
        <v>34.919825748447494</v>
      </c>
      <c r="Q379" t="s">
        <v>87</v>
      </c>
      <c r="R379" t="s">
        <v>49</v>
      </c>
      <c r="S379" s="40">
        <v>44159</v>
      </c>
      <c r="T379" s="52">
        <v>100</v>
      </c>
      <c r="U379" s="52">
        <f t="shared" si="102"/>
        <v>63.503649635036496</v>
      </c>
      <c r="V379" s="52">
        <f t="shared" si="103"/>
        <v>69.696969696969703</v>
      </c>
      <c r="W379" s="52">
        <f t="shared" si="104"/>
        <v>64.157706093189958</v>
      </c>
      <c r="X379" s="52">
        <f t="shared" si="105"/>
        <v>66.145324209840339</v>
      </c>
      <c r="Y379" s="52">
        <f t="shared" si="106"/>
        <v>72.338644271773546</v>
      </c>
      <c r="Z379" s="52">
        <f t="shared" si="107"/>
        <v>66.799380667993802</v>
      </c>
      <c r="AA379" s="52">
        <f t="shared" si="108"/>
        <v>-2.6416745748038437</v>
      </c>
      <c r="AB379" s="52">
        <f t="shared" si="109"/>
        <v>-2.6416745748038437</v>
      </c>
      <c r="AC379" s="52">
        <f t="shared" si="110"/>
        <v>-2.6416745748038437</v>
      </c>
      <c r="AF379">
        <v>1.89</v>
      </c>
      <c r="AG379">
        <v>1.99</v>
      </c>
    </row>
    <row r="380" spans="1:35" ht="15" x14ac:dyDescent="0.25">
      <c r="A380">
        <v>1.66</v>
      </c>
      <c r="B380">
        <v>3.98</v>
      </c>
      <c r="C380">
        <v>5.59</v>
      </c>
      <c r="D380" s="45">
        <f t="shared" si="86"/>
        <v>3.2556796526547194E-2</v>
      </c>
      <c r="E380" s="46">
        <f>IF(OR($A380="",$B380="",$C380=""),"",A380*'MPTO_working_3-way'!$I379)</f>
        <v>1.7140442822340682</v>
      </c>
      <c r="F380" s="47">
        <f>IF(OR($A380="",$B380="",$C380=""),"",B380*'MPTO_working_3-way'!$I379)</f>
        <v>4.109576050175658</v>
      </c>
      <c r="G380" s="48">
        <f>IF(OR($A380="",$B380="",$C380=""),"",C380*'MPTO_working_3-way'!$I379)</f>
        <v>5.771992492583399</v>
      </c>
      <c r="H380" s="46">
        <f>IF(OR($A380="",$B380="",$C380=""),"",'MPTO_working_3-way'!E379)</f>
        <v>1.6904531082960701</v>
      </c>
      <c r="I380" s="47">
        <f>IF(OR($A380="",$B380="",$C380=""),"",'MPTO_working_3-way'!F379)</f>
        <v>4.1596642895662423</v>
      </c>
      <c r="J380" s="48">
        <f>IF(OR($A380="",$B380="",$C380=""),"",'MPTO_working_3-way'!G379)</f>
        <v>5.9510132445934607</v>
      </c>
      <c r="K380" s="46">
        <f>IF(OR($A380="",$B380="",$C380=""),"",'OddsRatio_working_3-way'!H379)</f>
        <v>1.6987593461143411</v>
      </c>
      <c r="L380" s="47">
        <f>IF(OR($A380="",$B380="",$C380=""),"",'OddsRatio_working_3-way'!I379)</f>
        <v>4.1550043203344513</v>
      </c>
      <c r="M380" s="48">
        <f>IF(OR($A380="",$B380="",$C380=""),"",'OddsRatio_working_3-way'!J379)</f>
        <v>5.8595536343406485</v>
      </c>
      <c r="N380" s="49">
        <f t="shared" si="99"/>
        <v>58.341549886716457</v>
      </c>
      <c r="O380" s="50">
        <f t="shared" si="100"/>
        <v>24.333410254258624</v>
      </c>
      <c r="P380" s="50">
        <f t="shared" si="101"/>
        <v>17.325039859024923</v>
      </c>
      <c r="Q380" t="s">
        <v>132</v>
      </c>
      <c r="R380" t="s">
        <v>40</v>
      </c>
      <c r="S380" s="40">
        <v>44159</v>
      </c>
      <c r="T380" s="52">
        <v>100</v>
      </c>
      <c r="U380" s="52">
        <f t="shared" si="102"/>
        <v>39.759036144578317</v>
      </c>
      <c r="V380" s="52">
        <f t="shared" si="103"/>
        <v>74.874371859296474</v>
      </c>
      <c r="W380" s="52">
        <f t="shared" si="104"/>
        <v>82.110912343470488</v>
      </c>
      <c r="X380" s="52">
        <f t="shared" si="105"/>
        <v>43.014715797233031</v>
      </c>
      <c r="Y380" s="52">
        <f t="shared" si="106"/>
        <v>78.130051511951208</v>
      </c>
      <c r="Z380" s="52">
        <f t="shared" si="107"/>
        <v>85.366591996125209</v>
      </c>
      <c r="AA380" s="52">
        <f t="shared" si="108"/>
        <v>-3.2556796526547132</v>
      </c>
      <c r="AB380" s="52">
        <f t="shared" si="109"/>
        <v>-3.2556796526547345</v>
      </c>
      <c r="AC380" s="52">
        <f t="shared" si="110"/>
        <v>-3.2556796526547203</v>
      </c>
      <c r="AF380">
        <v>2.0699999999999998</v>
      </c>
      <c r="AG380">
        <v>1.83</v>
      </c>
    </row>
    <row r="381" spans="1:35" ht="15" x14ac:dyDescent="0.25">
      <c r="A381">
        <v>2.68</v>
      </c>
      <c r="B381">
        <v>3.28</v>
      </c>
      <c r="C381">
        <v>2.85</v>
      </c>
      <c r="D381" s="45">
        <f t="shared" si="86"/>
        <v>2.8889570121152897E-2</v>
      </c>
      <c r="E381" s="46">
        <f>IF(OR($A381="",$B381="",$C381=""),"",A381*'MPTO_working_3-way'!$I380)</f>
        <v>2.7574240479246899</v>
      </c>
      <c r="F381" s="47">
        <f>IF(OR($A381="",$B381="",$C381=""),"",B381*'MPTO_working_3-way'!$I380)</f>
        <v>3.3747577899973815</v>
      </c>
      <c r="G381" s="48">
        <f>IF(OR($A381="",$B381="",$C381=""),"",C381*'MPTO_working_3-way'!$I380)</f>
        <v>2.9323352748452858</v>
      </c>
      <c r="H381" s="46">
        <f>IF(OR($A381="",$B381="",$C381=""),"",'MPTO_working_3-way'!E380)</f>
        <v>2.7509977950413322</v>
      </c>
      <c r="I381" s="47">
        <f>IF(OR($A381="",$B381="",$C381=""),"",'MPTO_working_3-way'!F380)</f>
        <v>3.386980942973127</v>
      </c>
      <c r="J381" s="48">
        <f>IF(OR($A381="",$B381="",$C381=""),"",'MPTO_working_3-way'!G380)</f>
        <v>2.9304258046807012</v>
      </c>
      <c r="K381" s="46">
        <f>IF(OR($A381="",$B381="",$C381=""),"",'OddsRatio_working_3-way'!H380)</f>
        <v>2.7541382592421098</v>
      </c>
      <c r="L381" s="47">
        <f>IF(OR($A381="",$B381="",$C381=""),"",'OddsRatio_working_3-way'!I380)</f>
        <v>3.3806162089714333</v>
      </c>
      <c r="M381" s="48">
        <f>IF(OR($A381="",$B381="",$C381=""),"",'OddsRatio_working_3-way'!J380)</f>
        <v>2.9316403449987511</v>
      </c>
      <c r="N381" s="49">
        <f t="shared" si="99"/>
        <v>36.265731444266848</v>
      </c>
      <c r="O381" s="50">
        <f t="shared" si="100"/>
        <v>29.631756180071694</v>
      </c>
      <c r="P381" s="50">
        <f t="shared" si="101"/>
        <v>34.102512375661462</v>
      </c>
      <c r="Q381" t="s">
        <v>292</v>
      </c>
      <c r="R381" t="s">
        <v>296</v>
      </c>
      <c r="S381" s="40">
        <v>44159</v>
      </c>
      <c r="T381" s="52">
        <v>100</v>
      </c>
      <c r="U381" s="52">
        <f t="shared" si="102"/>
        <v>62.686567164179095</v>
      </c>
      <c r="V381" s="52">
        <f t="shared" si="103"/>
        <v>69.512195121951223</v>
      </c>
      <c r="W381" s="52">
        <f t="shared" si="104"/>
        <v>64.912280701754383</v>
      </c>
      <c r="X381" s="52">
        <f t="shared" si="105"/>
        <v>65.575524176294394</v>
      </c>
      <c r="Y381" s="52">
        <f t="shared" si="106"/>
        <v>72.401152134066507</v>
      </c>
      <c r="Z381" s="52">
        <f t="shared" si="107"/>
        <v>67.801237713869682</v>
      </c>
      <c r="AA381" s="52">
        <f t="shared" si="108"/>
        <v>-2.8889570121152985</v>
      </c>
      <c r="AB381" s="52">
        <f t="shared" si="109"/>
        <v>-2.8889570121152843</v>
      </c>
      <c r="AC381" s="52">
        <f t="shared" si="110"/>
        <v>-2.8889570121152985</v>
      </c>
      <c r="AF381">
        <v>2.23</v>
      </c>
      <c r="AG381">
        <v>1.71</v>
      </c>
    </row>
    <row r="382" spans="1:35" ht="15" x14ac:dyDescent="0.25">
      <c r="A382">
        <v>3.19</v>
      </c>
      <c r="B382">
        <v>3.51</v>
      </c>
      <c r="C382">
        <v>2.33</v>
      </c>
      <c r="D382" s="45">
        <f t="shared" si="86"/>
        <v>2.7564458080959531E-2</v>
      </c>
      <c r="E382" s="46">
        <f>IF(OR($A382="",$B382="",$C382=""),"",A382*'MPTO_working_3-way'!$I381)</f>
        <v>3.2779306212782608</v>
      </c>
      <c r="F382" s="47">
        <f>IF(OR($A382="",$B382="",$C382=""),"",B382*'MPTO_working_3-way'!$I381)</f>
        <v>3.6067512478641679</v>
      </c>
      <c r="G382" s="48">
        <f>IF(OR($A382="",$B382="",$C382=""),"",C382*'MPTO_working_3-way'!$I381)</f>
        <v>2.3942251873286358</v>
      </c>
      <c r="H382" s="46">
        <f>IF(OR($A382="",$B382="",$C382=""),"",'MPTO_working_3-way'!E381)</f>
        <v>3.2863228018972466</v>
      </c>
      <c r="I382" s="47">
        <f>IF(OR($A382="",$B382="",$C382=""),"",'MPTO_working_3-way'!F381)</f>
        <v>3.6269713341832657</v>
      </c>
      <c r="J382" s="48">
        <f>IF(OR($A382="",$B382="",$C382=""),"",'MPTO_working_3-way'!G381)</f>
        <v>2.3809728082105708</v>
      </c>
      <c r="K382" s="46">
        <f>IF(OR($A382="",$B382="",$C382=""),"",'OddsRatio_working_3-way'!H381)</f>
        <v>3.2834542303587586</v>
      </c>
      <c r="L382" s="47">
        <f>IF(OR($A382="",$B382="",$C382=""),"",'OddsRatio_working_3-way'!I381)</f>
        <v>3.6171096430139187</v>
      </c>
      <c r="M382" s="48">
        <f>IF(OR($A382="",$B382="",$C382=""),"",'OddsRatio_working_3-way'!J381)</f>
        <v>2.3867553088480129</v>
      </c>
      <c r="N382" s="49">
        <f t="shared" si="99"/>
        <v>30.507052025708838</v>
      </c>
      <c r="O382" s="50">
        <f t="shared" si="100"/>
        <v>27.725782325359315</v>
      </c>
      <c r="P382" s="50">
        <f t="shared" si="101"/>
        <v>41.767165648931844</v>
      </c>
      <c r="Q382" t="s">
        <v>459</v>
      </c>
      <c r="R382" t="s">
        <v>287</v>
      </c>
      <c r="S382" s="40">
        <v>44159</v>
      </c>
      <c r="T382" s="52">
        <v>100</v>
      </c>
      <c r="U382" s="52">
        <f t="shared" si="102"/>
        <v>68.652037617554868</v>
      </c>
      <c r="V382" s="52">
        <f t="shared" si="103"/>
        <v>71.509971509971507</v>
      </c>
      <c r="W382" s="52">
        <f t="shared" si="104"/>
        <v>57.081545064377686</v>
      </c>
      <c r="X382" s="52">
        <f t="shared" si="105"/>
        <v>71.4084834256508</v>
      </c>
      <c r="Y382" s="52">
        <f t="shared" si="106"/>
        <v>74.266417318067468</v>
      </c>
      <c r="Z382" s="52">
        <f t="shared" si="107"/>
        <v>59.837990872473632</v>
      </c>
      <c r="AA382" s="52">
        <f t="shared" si="108"/>
        <v>-2.7564458080959326</v>
      </c>
      <c r="AB382" s="52">
        <f t="shared" si="109"/>
        <v>-2.7564458080959611</v>
      </c>
      <c r="AC382" s="52">
        <f t="shared" si="110"/>
        <v>-2.7564458080959469</v>
      </c>
      <c r="AF382">
        <v>1.99</v>
      </c>
      <c r="AG382">
        <v>1.89</v>
      </c>
    </row>
    <row r="383" spans="1:35" ht="15" x14ac:dyDescent="0.25">
      <c r="A383">
        <v>3.71</v>
      </c>
      <c r="B383">
        <v>3.55</v>
      </c>
      <c r="C383">
        <v>2.1</v>
      </c>
      <c r="D383" s="45">
        <f t="shared" si="86"/>
        <v>2.742239601128782E-2</v>
      </c>
      <c r="E383" s="46">
        <f>IF(OR($A383="",$B383="",$C383=""),"",A383*'MPTO_working_3-way'!$I382)</f>
        <v>3.8117370892018778</v>
      </c>
      <c r="F383" s="47">
        <f>IF(OR($A383="",$B383="",$C383=""),"",B383*'MPTO_working_3-way'!$I382)</f>
        <v>3.6473495058400718</v>
      </c>
      <c r="G383" s="48">
        <f>IF(OR($A383="",$B383="",$C383=""),"",C383*'MPTO_working_3-way'!$I382)</f>
        <v>2.1575870316237045</v>
      </c>
      <c r="H383" s="46">
        <f>IF(OR($A383="",$B383="",$C383=""),"",'MPTO_working_3-way'!E382)</f>
        <v>3.8402313187436214</v>
      </c>
      <c r="I383" s="47">
        <f>IF(OR($A383="",$B383="",$C383=""),"",'MPTO_working_3-way'!F382)</f>
        <v>3.6690604058006899</v>
      </c>
      <c r="J383" s="48">
        <f>IF(OR($A383="",$B383="",$C383=""),"",'MPTO_working_3-way'!G382)</f>
        <v>2.1410998618173283</v>
      </c>
      <c r="K383" s="46">
        <f>IF(OR($A383="",$B383="",$C383=""),"",'OddsRatio_working_3-way'!H382)</f>
        <v>3.8277866880118085</v>
      </c>
      <c r="L383" s="47">
        <f>IF(OR($A383="",$B383="",$C383=""),"",'OddsRatio_working_3-way'!I382)</f>
        <v>3.6608324924096345</v>
      </c>
      <c r="M383" s="48">
        <f>IF(OR($A383="",$B383="",$C383=""),"",'OddsRatio_working_3-way'!J382)</f>
        <v>2.147810094764941</v>
      </c>
      <c r="N383" s="49">
        <f t="shared" si="99"/>
        <v>26.234757975120086</v>
      </c>
      <c r="O383" s="50">
        <f t="shared" si="100"/>
        <v>27.417169602167757</v>
      </c>
      <c r="P383" s="50">
        <f t="shared" si="101"/>
        <v>46.348072422712157</v>
      </c>
      <c r="Q383" t="s">
        <v>291</v>
      </c>
      <c r="R383" t="s">
        <v>43</v>
      </c>
      <c r="S383" s="40">
        <v>44159</v>
      </c>
      <c r="T383" s="52">
        <v>100</v>
      </c>
      <c r="U383" s="52">
        <f t="shared" si="102"/>
        <v>73.045822102425873</v>
      </c>
      <c r="V383" s="52">
        <f t="shared" si="103"/>
        <v>71.83098591549296</v>
      </c>
      <c r="W383" s="52">
        <f t="shared" si="104"/>
        <v>52.38095238095238</v>
      </c>
      <c r="X383" s="52">
        <f t="shared" si="105"/>
        <v>75.788061703554661</v>
      </c>
      <c r="Y383" s="52">
        <f t="shared" si="106"/>
        <v>74.573225516621733</v>
      </c>
      <c r="Z383" s="52">
        <f t="shared" si="107"/>
        <v>55.123191982081167</v>
      </c>
      <c r="AA383" s="52">
        <f t="shared" si="108"/>
        <v>-2.7422396011287873</v>
      </c>
      <c r="AB383" s="52">
        <f t="shared" si="109"/>
        <v>-2.7422396011287731</v>
      </c>
      <c r="AC383" s="52">
        <f t="shared" si="110"/>
        <v>-2.7422396011287873</v>
      </c>
      <c r="AF383">
        <v>2</v>
      </c>
      <c r="AG383">
        <v>1.89</v>
      </c>
    </row>
    <row r="384" spans="1:35" ht="15" x14ac:dyDescent="0.25">
      <c r="A384">
        <v>2.41</v>
      </c>
      <c r="B384">
        <v>3.32</v>
      </c>
      <c r="C384">
        <v>3.21</v>
      </c>
      <c r="D384" s="45">
        <f t="shared" si="86"/>
        <v>2.766905836398692E-2</v>
      </c>
      <c r="E384" s="46">
        <f>IF(OR($A384="",$B384="",$C384=""),"",A384*'MPTO_working_3-way'!$I383)</f>
        <v>2.4766824306572088</v>
      </c>
      <c r="F384" s="47">
        <f>IF(OR($A384="",$B384="",$C384=""),"",B384*'MPTO_working_3-way'!$I383)</f>
        <v>3.4118612737684364</v>
      </c>
      <c r="G384" s="48">
        <f>IF(OR($A384="",$B384="",$C384=""),"",C384*'MPTO_working_3-way'!$I383)</f>
        <v>3.2988176773483979</v>
      </c>
      <c r="H384" s="46">
        <f>IF(OR($A384="",$B384="",$C384=""),"",'MPTO_working_3-way'!E383)</f>
        <v>2.4647859732486719</v>
      </c>
      <c r="I384" s="47">
        <f>IF(OR($A384="",$B384="",$C384=""),"",'MPTO_working_3-way'!F383)</f>
        <v>3.4248710043163615</v>
      </c>
      <c r="J384" s="48">
        <f>IF(OR($A384="",$B384="",$C384=""),"",'MPTO_working_3-way'!G383)</f>
        <v>3.3079343485531587</v>
      </c>
      <c r="K384" s="46">
        <f>IF(OR($A384="",$B384="",$C384=""),"",'OddsRatio_working_3-way'!H383)</f>
        <v>2.4700550706824256</v>
      </c>
      <c r="L384" s="47">
        <f>IF(OR($A384="",$B384="",$C384=""),"",'OddsRatio_working_3-way'!I383)</f>
        <v>3.4188140170093808</v>
      </c>
      <c r="M384" s="48">
        <f>IF(OR($A384="",$B384="",$C384=""),"",'OddsRatio_working_3-way'!J383)</f>
        <v>3.3041288696511781</v>
      </c>
      <c r="N384" s="49">
        <f t="shared" si="99"/>
        <v>40.376593608516913</v>
      </c>
      <c r="O384" s="50">
        <f t="shared" si="100"/>
        <v>29.309515239917406</v>
      </c>
      <c r="P384" s="50">
        <f t="shared" si="101"/>
        <v>30.313891151565663</v>
      </c>
      <c r="Q384" t="s">
        <v>288</v>
      </c>
      <c r="R384" t="s">
        <v>298</v>
      </c>
      <c r="S384" s="40">
        <v>44159</v>
      </c>
      <c r="T384" s="52">
        <v>100</v>
      </c>
      <c r="U384" s="52">
        <f t="shared" si="102"/>
        <v>58.50622406639004</v>
      </c>
      <c r="V384" s="52">
        <f t="shared" si="103"/>
        <v>69.879518072289159</v>
      </c>
      <c r="W384" s="52">
        <f t="shared" si="104"/>
        <v>68.847352024922117</v>
      </c>
      <c r="X384" s="52">
        <f t="shared" si="105"/>
        <v>61.273129902788725</v>
      </c>
      <c r="Y384" s="52">
        <f t="shared" si="106"/>
        <v>72.646423908687837</v>
      </c>
      <c r="Z384" s="52">
        <f t="shared" si="107"/>
        <v>71.614257861320809</v>
      </c>
      <c r="AA384" s="52">
        <f t="shared" si="108"/>
        <v>-2.7669058363986849</v>
      </c>
      <c r="AB384" s="52">
        <f t="shared" si="109"/>
        <v>-2.7669058363986778</v>
      </c>
      <c r="AC384" s="52">
        <f t="shared" si="110"/>
        <v>-2.766905836398692</v>
      </c>
      <c r="AF384">
        <v>2.14</v>
      </c>
      <c r="AG384">
        <v>1.76</v>
      </c>
    </row>
    <row r="385" spans="1:33" ht="15" x14ac:dyDescent="0.25">
      <c r="A385">
        <v>3.22</v>
      </c>
      <c r="B385">
        <v>3.38</v>
      </c>
      <c r="C385">
        <v>2.37</v>
      </c>
      <c r="D385" s="45">
        <f t="shared" si="86"/>
        <v>2.8357922646902622E-2</v>
      </c>
      <c r="E385" s="46">
        <f>IF(OR($A385="",$B385="",$C385=""),"",A385*'MPTO_working_3-way'!$I384)</f>
        <v>3.3113125109230266</v>
      </c>
      <c r="F385" s="47">
        <f>IF(OR($A385="",$B385="",$C385=""),"",B385*'MPTO_working_3-way'!$I384)</f>
        <v>3.4758497785465305</v>
      </c>
      <c r="G385" s="48">
        <f>IF(OR($A385="",$B385="",$C385=""),"",C385*'MPTO_working_3-way'!$I384)</f>
        <v>2.4372082766731595</v>
      </c>
      <c r="H385" s="46">
        <f>IF(OR($A385="",$B385="",$C385=""),"",'MPTO_working_3-way'!E384)</f>
        <v>3.3210855536307373</v>
      </c>
      <c r="I385" s="47">
        <f>IF(OR($A385="",$B385="",$C385=""),"",'MPTO_working_3-way'!F384)</f>
        <v>3.491554922019541</v>
      </c>
      <c r="J385" s="48">
        <f>IF(OR($A385="",$B385="",$C385=""),"",'MPTO_working_3-way'!G384)</f>
        <v>2.4243112606491888</v>
      </c>
      <c r="K385" s="46">
        <f>IF(OR($A385="",$B385="",$C385=""),"",'OddsRatio_working_3-way'!H384)</f>
        <v>3.3171785941412728</v>
      </c>
      <c r="L385" s="47">
        <f>IF(OR($A385="",$B385="",$C385=""),"",'OddsRatio_working_3-way'!I384)</f>
        <v>3.4841824567820847</v>
      </c>
      <c r="M385" s="48">
        <f>IF(OR($A385="",$B385="",$C385=""),"",'OddsRatio_working_3-way'!J384)</f>
        <v>2.4299705738619566</v>
      </c>
      <c r="N385" s="49">
        <f t="shared" si="99"/>
        <v>30.199505383478602</v>
      </c>
      <c r="O385" s="50">
        <f t="shared" si="100"/>
        <v>28.769942998461872</v>
      </c>
      <c r="P385" s="50">
        <f t="shared" si="101"/>
        <v>41.030551618059533</v>
      </c>
      <c r="Q385" t="s">
        <v>337</v>
      </c>
      <c r="R385" t="s">
        <v>83</v>
      </c>
      <c r="S385" s="40">
        <v>44159</v>
      </c>
      <c r="T385" s="52">
        <v>100</v>
      </c>
      <c r="U385" s="52">
        <f t="shared" ref="U385:U430" si="111">(1/A385)*((T385*A385)-T385)</f>
        <v>68.944099378881987</v>
      </c>
      <c r="V385" s="52">
        <f t="shared" ref="V385:V430" si="112">(1/B385)*((T385*B385)-T385)</f>
        <v>70.414201183431956</v>
      </c>
      <c r="W385" s="52">
        <f t="shared" ref="W385:W430" si="113">(1/C385)*((T385*C385)-T385)</f>
        <v>57.805907172995774</v>
      </c>
      <c r="X385" s="52">
        <f t="shared" ref="X385:X430" si="114">((1/B385)+(1/C385))*T385</f>
        <v>71.779891643572256</v>
      </c>
      <c r="Y385" s="52">
        <f t="shared" ref="Y385:Y430" si="115">((1/A385)+(1/C385))*T385</f>
        <v>73.249993448122225</v>
      </c>
      <c r="Z385" s="52">
        <f t="shared" ref="Z385:Z430" si="116">((1/A385)+(1/B385))*T385</f>
        <v>60.641699437686057</v>
      </c>
      <c r="AA385" s="52">
        <f t="shared" ref="AA385:AA430" si="117">U385-X385</f>
        <v>-2.8357922646902693</v>
      </c>
      <c r="AB385" s="52">
        <f t="shared" ref="AB385:AB430" si="118">V385-Y385</f>
        <v>-2.8357922646902693</v>
      </c>
      <c r="AC385" s="52">
        <f t="shared" ref="AC385:AC430" si="119">W385-Z385</f>
        <v>-2.8357922646902836</v>
      </c>
      <c r="AF385">
        <v>2.0499999999999998</v>
      </c>
      <c r="AG385">
        <v>1.85</v>
      </c>
    </row>
    <row r="386" spans="1:33" ht="15" x14ac:dyDescent="0.25">
      <c r="A386">
        <v>2.02</v>
      </c>
      <c r="B386">
        <v>3.5</v>
      </c>
      <c r="C386">
        <v>4.03</v>
      </c>
      <c r="D386" s="45">
        <f t="shared" si="86"/>
        <v>2.8902748481157925E-2</v>
      </c>
      <c r="E386" s="46">
        <f>IF(OR($A386="",$B386="",$C386=""),"",A386*'MPTO_working_3-way'!$I385)</f>
        <v>2.0783835519319389</v>
      </c>
      <c r="F386" s="47">
        <f>IF(OR($A386="",$B386="",$C386=""),"",B386*'MPTO_working_3-way'!$I385)</f>
        <v>3.6011596196840525</v>
      </c>
      <c r="G386" s="48">
        <f>IF(OR($A386="",$B386="",$C386=""),"",C386*'MPTO_working_3-way'!$I385)</f>
        <v>4.1464780763790667</v>
      </c>
      <c r="H386" s="46">
        <f>IF(OR($A386="",$B386="",$C386=""),"",'MPTO_working_3-way'!E385)</f>
        <v>2.0600918260366581</v>
      </c>
      <c r="I386" s="47">
        <f>IF(OR($A386="",$B386="",$C386=""),"",'MPTO_working_3-way'!F385)</f>
        <v>3.6221380353669539</v>
      </c>
      <c r="J386" s="48">
        <f>IF(OR($A386="",$B386="",$C386=""),"",'MPTO_working_3-way'!G385)</f>
        <v>4.1927893458906631</v>
      </c>
      <c r="K386" s="46">
        <f>IF(OR($A386="",$B386="",$C386=""),"",'OddsRatio_working_3-way'!H385)</f>
        <v>2.0673937976436525</v>
      </c>
      <c r="L386" s="47">
        <f>IF(OR($A386="",$B386="",$C386=""),"",'OddsRatio_working_3-way'!I385)</f>
        <v>3.6161612687344431</v>
      </c>
      <c r="M386" s="48">
        <f>IF(OR($A386="",$B386="",$C386=""),"",'OddsRatio_working_3-way'!J385)</f>
        <v>4.1707874577061439</v>
      </c>
      <c r="N386" s="49">
        <f t="shared" si="99"/>
        <v>48.114314562894847</v>
      </c>
      <c r="O386" s="50">
        <f t="shared" si="100"/>
        <v>27.768832976299311</v>
      </c>
      <c r="P386" s="50">
        <f t="shared" si="101"/>
        <v>24.116852460805848</v>
      </c>
      <c r="Q386" t="s">
        <v>289</v>
      </c>
      <c r="R386" t="s">
        <v>300</v>
      </c>
      <c r="S386" s="40">
        <v>44159</v>
      </c>
      <c r="T386" s="52">
        <v>100</v>
      </c>
      <c r="U386" s="52">
        <f t="shared" si="111"/>
        <v>50.495049504950494</v>
      </c>
      <c r="V386" s="52">
        <f t="shared" si="112"/>
        <v>71.428571428571431</v>
      </c>
      <c r="W386" s="52">
        <f t="shared" si="113"/>
        <v>75.186104218362274</v>
      </c>
      <c r="X386" s="52">
        <f t="shared" si="114"/>
        <v>53.385324353066288</v>
      </c>
      <c r="Y386" s="52">
        <f t="shared" si="115"/>
        <v>74.318846276687225</v>
      </c>
      <c r="Z386" s="52">
        <f t="shared" si="116"/>
        <v>78.076379066478069</v>
      </c>
      <c r="AA386" s="52">
        <f t="shared" si="117"/>
        <v>-2.8902748481157943</v>
      </c>
      <c r="AB386" s="52">
        <f t="shared" si="118"/>
        <v>-2.8902748481157943</v>
      </c>
      <c r="AC386" s="52">
        <f t="shared" si="119"/>
        <v>-2.8902748481157943</v>
      </c>
      <c r="AF386">
        <v>2.2400000000000002</v>
      </c>
      <c r="AG386">
        <v>1.7</v>
      </c>
    </row>
    <row r="387" spans="1:33" ht="15" x14ac:dyDescent="0.25">
      <c r="A387">
        <v>1.91</v>
      </c>
      <c r="B387">
        <v>3.98</v>
      </c>
      <c r="C387">
        <v>3.92</v>
      </c>
      <c r="D387" s="45">
        <f t="shared" si="86"/>
        <v>2.9918531647445512E-2</v>
      </c>
      <c r="E387" s="46">
        <f>IF(OR($A387="",$B387="",$C387=""),"",A387*'MPTO_working_3-way'!$I386)</f>
        <v>1.9671443954466208</v>
      </c>
      <c r="F387" s="47">
        <f>IF(OR($A387="",$B387="",$C387=""),"",B387*'MPTO_working_3-way'!$I386)</f>
        <v>4.0990757559568332</v>
      </c>
      <c r="G387" s="48">
        <f>IF(OR($A387="",$B387="",$C387=""),"",C387*'MPTO_working_3-way'!$I386)</f>
        <v>4.0372806440579865</v>
      </c>
      <c r="H387" s="46">
        <f>IF(OR($A387="",$B387="",$C387=""),"",'MPTO_working_3-way'!E386)</f>
        <v>1.9470883964317407</v>
      </c>
      <c r="I387" s="47">
        <f>IF(OR($A387="",$B387="",$C387=""),"",'MPTO_working_3-way'!F386)</f>
        <v>4.1445032873349978</v>
      </c>
      <c r="J387" s="48">
        <f>IF(OR($A387="",$B387="",$C387=""),"",'MPTO_working_3-way'!G386)</f>
        <v>4.079481402086425</v>
      </c>
      <c r="K387" s="46">
        <f>IF(OR($A387="",$B387="",$C387=""),"",'OddsRatio_working_3-way'!H386)</f>
        <v>1.9547430924694575</v>
      </c>
      <c r="L387" s="47">
        <f>IF(OR($A387="",$B387="",$C387=""),"",'OddsRatio_working_3-way'!I386)</f>
        <v>4.1265213357791053</v>
      </c>
      <c r="M387" s="48">
        <f>IF(OR($A387="",$B387="",$C387=""),"",'OddsRatio_working_3-way'!J386)</f>
        <v>4.0635712417701289</v>
      </c>
      <c r="N387" s="49">
        <f t="shared" si="99"/>
        <v>50.835109121359636</v>
      </c>
      <c r="O387" s="50">
        <f t="shared" si="100"/>
        <v>24.39574332205952</v>
      </c>
      <c r="P387" s="50">
        <f t="shared" si="101"/>
        <v>24.769147556580844</v>
      </c>
      <c r="Q387" t="s">
        <v>286</v>
      </c>
      <c r="R387" t="s">
        <v>297</v>
      </c>
      <c r="S387" s="40">
        <v>44159</v>
      </c>
      <c r="T387" s="52">
        <v>100</v>
      </c>
      <c r="U387" s="52">
        <f t="shared" si="111"/>
        <v>47.643979057591622</v>
      </c>
      <c r="V387" s="52">
        <f t="shared" si="112"/>
        <v>74.874371859296474</v>
      </c>
      <c r="W387" s="52">
        <f t="shared" si="113"/>
        <v>74.489795918367349</v>
      </c>
      <c r="X387" s="52">
        <f t="shared" si="114"/>
        <v>50.635832222336163</v>
      </c>
      <c r="Y387" s="52">
        <f t="shared" si="115"/>
        <v>77.866225024041029</v>
      </c>
      <c r="Z387" s="52">
        <f t="shared" si="116"/>
        <v>77.48164908311189</v>
      </c>
      <c r="AA387" s="52">
        <f t="shared" si="117"/>
        <v>-2.9918531647445405</v>
      </c>
      <c r="AB387" s="52">
        <f t="shared" si="118"/>
        <v>-2.9918531647445548</v>
      </c>
      <c r="AC387" s="52">
        <f t="shared" si="119"/>
        <v>-2.9918531647445405</v>
      </c>
      <c r="AF387">
        <v>1.63</v>
      </c>
      <c r="AG387">
        <v>2.38</v>
      </c>
    </row>
    <row r="388" spans="1:33" ht="15" x14ac:dyDescent="0.25">
      <c r="A388">
        <v>1.99</v>
      </c>
      <c r="B388">
        <v>3.73</v>
      </c>
      <c r="C388">
        <v>3.88</v>
      </c>
      <c r="D388" s="45">
        <f t="shared" si="86"/>
        <v>2.8341036322265145E-2</v>
      </c>
      <c r="E388" s="46">
        <f>IF(OR($A388="",$B388="",$C388=""),"",A388*'MPTO_working_3-way'!$I387)</f>
        <v>2.0463986622813075</v>
      </c>
      <c r="F388" s="47">
        <f>IF(OR($A388="",$B388="",$C388=""),"",B388*'MPTO_working_3-way'!$I387)</f>
        <v>3.8357120654820491</v>
      </c>
      <c r="G388" s="48">
        <f>IF(OR($A388="",$B388="",$C388=""),"",C388*'MPTO_working_3-way'!$I387)</f>
        <v>3.9899632209303886</v>
      </c>
      <c r="H388" s="46">
        <f>IF(OR($A388="",$B388="",$C388=""),"",'MPTO_working_3-way'!E387)</f>
        <v>2.0281279001682964</v>
      </c>
      <c r="I388" s="47">
        <f>IF(OR($A388="",$B388="",$C388=""),"",'MPTO_working_3-way'!F387)</f>
        <v>3.8662359285492842</v>
      </c>
      <c r="J388" s="48">
        <f>IF(OR($A388="",$B388="",$C388=""),"",'MPTO_working_3-way'!G387)</f>
        <v>4.027630403979586</v>
      </c>
      <c r="K388" s="46">
        <f>IF(OR($A388="",$B388="",$C388=""),"",'OddsRatio_working_3-way'!H387)</f>
        <v>2.0353045030367456</v>
      </c>
      <c r="L388" s="47">
        <f>IF(OR($A388="",$B388="",$C388=""),"",'OddsRatio_working_3-way'!I387)</f>
        <v>3.8549305992831453</v>
      </c>
      <c r="M388" s="48">
        <f>IF(OR($A388="",$B388="",$C388=""),"",'OddsRatio_working_3-way'!J387)</f>
        <v>4.0117949179250756</v>
      </c>
      <c r="N388" s="49">
        <f t="shared" si="99"/>
        <v>48.866333741892142</v>
      </c>
      <c r="O388" s="50">
        <f t="shared" si="100"/>
        <v>26.070778591518863</v>
      </c>
      <c r="P388" s="50">
        <f t="shared" si="101"/>
        <v>25.062887666589013</v>
      </c>
      <c r="Q388" t="s">
        <v>299</v>
      </c>
      <c r="R388" t="s">
        <v>294</v>
      </c>
      <c r="S388" s="40">
        <v>44159</v>
      </c>
      <c r="T388" s="52">
        <v>100</v>
      </c>
      <c r="U388" s="52">
        <f t="shared" si="111"/>
        <v>49.748743718592962</v>
      </c>
      <c r="V388" s="52">
        <f t="shared" si="112"/>
        <v>73.190348525469176</v>
      </c>
      <c r="W388" s="52">
        <f t="shared" si="113"/>
        <v>74.226804123711347</v>
      </c>
      <c r="X388" s="52">
        <f t="shared" si="114"/>
        <v>52.582847350819492</v>
      </c>
      <c r="Y388" s="52">
        <f t="shared" si="115"/>
        <v>76.024452157695691</v>
      </c>
      <c r="Z388" s="52">
        <f t="shared" si="116"/>
        <v>77.060907755937862</v>
      </c>
      <c r="AA388" s="52">
        <f t="shared" si="117"/>
        <v>-2.8341036322265296</v>
      </c>
      <c r="AB388" s="52">
        <f t="shared" si="118"/>
        <v>-2.8341036322265154</v>
      </c>
      <c r="AC388" s="52">
        <f t="shared" si="119"/>
        <v>-2.8341036322265154</v>
      </c>
      <c r="AF388">
        <v>1.88</v>
      </c>
      <c r="AG388">
        <v>2.0099999999999998</v>
      </c>
    </row>
    <row r="389" spans="1:33" ht="15" x14ac:dyDescent="0.25">
      <c r="A389">
        <v>2.38</v>
      </c>
      <c r="B389">
        <v>3.54</v>
      </c>
      <c r="C389">
        <v>3.08</v>
      </c>
      <c r="D389" s="45">
        <f t="shared" si="86"/>
        <v>2.7329267608430019E-2</v>
      </c>
      <c r="E389" s="46">
        <f>IF(OR($A389="",$B389="",$C389=""),"",A389*'MPTO_working_3-way'!$I388)</f>
        <v>2.4450436569080631</v>
      </c>
      <c r="F389" s="47">
        <f>IF(OR($A389="",$B389="",$C389=""),"",B389*'MPTO_working_3-way'!$I388)</f>
        <v>3.6367456073338422</v>
      </c>
      <c r="G389" s="48">
        <f>IF(OR($A389="",$B389="",$C389=""),"",C389*'MPTO_working_3-way'!$I388)</f>
        <v>3.1641741442339644</v>
      </c>
      <c r="H389" s="46">
        <f>IF(OR($A389="",$B389="",$C389=""),"",'MPTO_working_3-way'!E388)</f>
        <v>2.4327448743166333</v>
      </c>
      <c r="I389" s="47">
        <f>IF(OR($A389="",$B389="",$C389=""),"",'MPTO_working_3-way'!F388)</f>
        <v>3.6579639823595658</v>
      </c>
      <c r="J389" s="48">
        <f>IF(OR($A389="",$B389="",$C389=""),"",'MPTO_working_3-way'!G388)</f>
        <v>3.1689135281271792</v>
      </c>
      <c r="K389" s="46">
        <f>IF(OR($A389="",$B389="",$C389=""),"",'OddsRatio_working_3-way'!H388)</f>
        <v>2.4382256988205571</v>
      </c>
      <c r="L389" s="47">
        <f>IF(OR($A389="",$B389="",$C389=""),"",'OddsRatio_working_3-way'!I388)</f>
        <v>3.6471690398581265</v>
      </c>
      <c r="M389" s="48">
        <f>IF(OR($A389="",$B389="",$C389=""),"",'OddsRatio_working_3-way'!J388)</f>
        <v>3.1677604735846074</v>
      </c>
      <c r="N389" s="49">
        <f t="shared" si="99"/>
        <v>40.899065224241163</v>
      </c>
      <c r="O389" s="50">
        <f t="shared" si="100"/>
        <v>27.497111647936144</v>
      </c>
      <c r="P389" s="50">
        <f t="shared" si="101"/>
        <v>31.603823127822711</v>
      </c>
      <c r="Q389" t="s">
        <v>303</v>
      </c>
      <c r="R389" t="s">
        <v>295</v>
      </c>
      <c r="S389" s="40">
        <v>44159</v>
      </c>
      <c r="T389" s="52">
        <v>100</v>
      </c>
      <c r="U389" s="52">
        <f t="shared" si="111"/>
        <v>57.983193277310924</v>
      </c>
      <c r="V389" s="52">
        <f t="shared" si="112"/>
        <v>71.751412429378533</v>
      </c>
      <c r="W389" s="52">
        <f t="shared" si="113"/>
        <v>67.532467532467535</v>
      </c>
      <c r="X389" s="52">
        <f t="shared" si="114"/>
        <v>60.716120038153946</v>
      </c>
      <c r="Y389" s="52">
        <f t="shared" si="115"/>
        <v>74.484339190221547</v>
      </c>
      <c r="Z389" s="52">
        <f t="shared" si="116"/>
        <v>70.26539429331055</v>
      </c>
      <c r="AA389" s="52">
        <f t="shared" si="117"/>
        <v>-2.7329267608430214</v>
      </c>
      <c r="AB389" s="52">
        <f t="shared" si="118"/>
        <v>-2.7329267608430143</v>
      </c>
      <c r="AC389" s="52">
        <f t="shared" si="119"/>
        <v>-2.7329267608430143</v>
      </c>
      <c r="AF389">
        <v>1.9</v>
      </c>
      <c r="AG389">
        <v>1.99</v>
      </c>
    </row>
    <row r="390" spans="1:33" ht="15" x14ac:dyDescent="0.25">
      <c r="A390">
        <v>3.89</v>
      </c>
      <c r="B390">
        <v>3.57</v>
      </c>
      <c r="C390">
        <v>2.0299999999999998</v>
      </c>
      <c r="D390" s="45">
        <f t="shared" ref="D390:D430" si="120">IF(OR($A390="",$B390="",$C390=""),"",(1/A390)+(1/B390)+(1/C390)-1)</f>
        <v>2.9792290996710769E-2</v>
      </c>
      <c r="E390" s="46">
        <f>IF(OR($A390="",$B390="",$C390=""),"",A390*'MPTO_working_3-way'!$I389)</f>
        <v>4.0058920119772052</v>
      </c>
      <c r="F390" s="47">
        <f>IF(OR($A390="",$B390="",$C390=""),"",B390*'MPTO_working_3-way'!$I389)</f>
        <v>3.6763584788582571</v>
      </c>
      <c r="G390" s="48">
        <f>IF(OR($A390="",$B390="",$C390=""),"",C390*'MPTO_working_3-way'!$I389)</f>
        <v>2.0904783507233224</v>
      </c>
      <c r="H390" s="46">
        <f>IF(OR($A390="",$B390="",$C390=""),"",'MPTO_working_3-way'!E389)</f>
        <v>4.0463117360596428</v>
      </c>
      <c r="I390" s="47">
        <f>IF(OR($A390="",$B390="",$C390=""),"",'MPTO_working_3-way'!F389)</f>
        <v>3.7012186622806542</v>
      </c>
      <c r="J390" s="48">
        <f>IF(OR($A390="",$B390="",$C390=""),"",'MPTO_working_3-way'!G389)</f>
        <v>2.0717656566668099</v>
      </c>
      <c r="K390" s="46">
        <f>IF(OR($A390="",$B390="",$C390=""),"",'OddsRatio_working_3-way'!H389)</f>
        <v>4.0281114928651363</v>
      </c>
      <c r="L390" s="47">
        <f>IF(OR($A390="",$B390="",$C390=""),"",'OddsRatio_working_3-way'!I389)</f>
        <v>3.6928188708177854</v>
      </c>
      <c r="M390" s="48">
        <f>IF(OR($A390="",$B390="",$C390=""),"",'OddsRatio_working_3-way'!J389)</f>
        <v>2.07922312721491</v>
      </c>
      <c r="N390" s="49">
        <f t="shared" si="99"/>
        <v>24.963229088804763</v>
      </c>
      <c r="O390" s="50">
        <f t="shared" si="100"/>
        <v>27.200829455308273</v>
      </c>
      <c r="P390" s="50">
        <f t="shared" si="101"/>
        <v>47.835941455886974</v>
      </c>
      <c r="Q390" t="s">
        <v>302</v>
      </c>
      <c r="R390" t="s">
        <v>293</v>
      </c>
      <c r="S390" s="40">
        <v>44159</v>
      </c>
      <c r="T390" s="52">
        <v>100</v>
      </c>
      <c r="U390" s="52">
        <f t="shared" si="111"/>
        <v>74.293059125964007</v>
      </c>
      <c r="V390" s="52">
        <f t="shared" si="112"/>
        <v>71.988795518207283</v>
      </c>
      <c r="W390" s="52">
        <f t="shared" si="113"/>
        <v>50.73891625615763</v>
      </c>
      <c r="X390" s="52">
        <f t="shared" si="114"/>
        <v>77.272288225635094</v>
      </c>
      <c r="Y390" s="52">
        <f t="shared" si="115"/>
        <v>74.968024617878356</v>
      </c>
      <c r="Z390" s="52">
        <f t="shared" si="116"/>
        <v>53.718145355828703</v>
      </c>
      <c r="AA390" s="52">
        <f t="shared" si="117"/>
        <v>-2.9792290996710875</v>
      </c>
      <c r="AB390" s="52">
        <f t="shared" si="118"/>
        <v>-2.9792290996710733</v>
      </c>
      <c r="AC390" s="52">
        <f t="shared" si="119"/>
        <v>-2.9792290996710733</v>
      </c>
      <c r="AF390">
        <v>2</v>
      </c>
      <c r="AG390">
        <v>1.89</v>
      </c>
    </row>
    <row r="391" spans="1:33" ht="15" x14ac:dyDescent="0.25">
      <c r="A391">
        <v>2.93</v>
      </c>
      <c r="B391">
        <v>3.37</v>
      </c>
      <c r="C391">
        <v>2.57</v>
      </c>
      <c r="D391" s="45">
        <f t="shared" si="120"/>
        <v>2.7137891737914144E-2</v>
      </c>
      <c r="E391" s="46">
        <f>IF(OR($A391="",$B391="",$C391=""),"",A391*'MPTO_working_3-way'!$I390)</f>
        <v>3.0095140227920885</v>
      </c>
      <c r="F391" s="47">
        <f>IF(OR($A391="",$B391="",$C391=""),"",B391*'MPTO_working_3-way'!$I390)</f>
        <v>3.4614546951567706</v>
      </c>
      <c r="G391" s="48">
        <f>IF(OR($A391="",$B391="",$C391=""),"",C391*'MPTO_working_3-way'!$I390)</f>
        <v>2.6397443817664392</v>
      </c>
      <c r="H391" s="46">
        <f>IF(OR($A391="",$B391="",$C391=""),"",'MPTO_working_3-way'!E390)</f>
        <v>3.0097730544159478</v>
      </c>
      <c r="I391" s="47">
        <f>IF(OR($A391="",$B391="",$C391=""),"",'MPTO_working_3-way'!F390)</f>
        <v>3.4759644222027783</v>
      </c>
      <c r="J391" s="48">
        <f>IF(OR($A391="",$B391="",$C391=""),"",'MPTO_working_3-way'!G390)</f>
        <v>2.6311697696352514</v>
      </c>
      <c r="K391" s="46">
        <f>IF(OR($A391="",$B391="",$C391=""),"",'OddsRatio_working_3-way'!H390)</f>
        <v>3.0101583145902437</v>
      </c>
      <c r="L391" s="47">
        <f>IF(OR($A391="",$B391="",$C391=""),"",'OddsRatio_working_3-way'!I390)</f>
        <v>3.4684327490046001</v>
      </c>
      <c r="M391" s="48">
        <f>IF(OR($A391="",$B391="",$C391=""),"",'OddsRatio_working_3-way'!J390)</f>
        <v>2.6352065046148612</v>
      </c>
      <c r="N391" s="49">
        <f t="shared" si="99"/>
        <v>33.227956155932645</v>
      </c>
      <c r="O391" s="50">
        <f t="shared" si="100"/>
        <v>28.889587993140253</v>
      </c>
      <c r="P391" s="50">
        <f t="shared" si="101"/>
        <v>37.882455850927101</v>
      </c>
      <c r="Q391" t="s">
        <v>84</v>
      </c>
      <c r="R391" t="s">
        <v>432</v>
      </c>
      <c r="S391" s="40">
        <v>44159</v>
      </c>
      <c r="T391" s="52">
        <v>100</v>
      </c>
      <c r="U391" s="52">
        <f t="shared" si="111"/>
        <v>65.870307167235495</v>
      </c>
      <c r="V391" s="52">
        <f t="shared" si="112"/>
        <v>70.326409495548958</v>
      </c>
      <c r="W391" s="52">
        <f t="shared" si="113"/>
        <v>61.089494163424128</v>
      </c>
      <c r="X391" s="52">
        <f t="shared" si="114"/>
        <v>68.584096341026907</v>
      </c>
      <c r="Y391" s="52">
        <f t="shared" si="115"/>
        <v>73.04019866934037</v>
      </c>
      <c r="Z391" s="52">
        <f t="shared" si="116"/>
        <v>63.803283337215547</v>
      </c>
      <c r="AA391" s="52">
        <f t="shared" si="117"/>
        <v>-2.7137891737914117</v>
      </c>
      <c r="AB391" s="52">
        <f t="shared" si="118"/>
        <v>-2.7137891737914117</v>
      </c>
      <c r="AC391" s="52">
        <f t="shared" si="119"/>
        <v>-2.7137891737914188</v>
      </c>
      <c r="AF391">
        <v>2.15</v>
      </c>
      <c r="AG391">
        <v>1.76</v>
      </c>
    </row>
    <row r="392" spans="1:33" ht="15" x14ac:dyDescent="0.25">
      <c r="A392">
        <v>2.1</v>
      </c>
      <c r="B392">
        <v>3.6</v>
      </c>
      <c r="C392">
        <v>3.64</v>
      </c>
      <c r="D392" s="45">
        <f t="shared" si="120"/>
        <v>2.8693528693528592E-2</v>
      </c>
      <c r="E392" s="46">
        <f>IF(OR($A392="",$B392="",$C392=""),"",A392*'MPTO_working_3-way'!$I391)</f>
        <v>2.1602564102564101</v>
      </c>
      <c r="F392" s="47">
        <f>IF(OR($A392="",$B392="",$C392=""),"",B392*'MPTO_working_3-way'!$I391)</f>
        <v>3.703296703296703</v>
      </c>
      <c r="G392" s="48">
        <f>IF(OR($A392="",$B392="",$C392=""),"",C392*'MPTO_working_3-way'!$I391)</f>
        <v>3.744444444444444</v>
      </c>
      <c r="H392" s="46">
        <f>IF(OR($A392="",$B392="",$C392=""),"",'MPTO_working_3-way'!E391)</f>
        <v>2.1430440470998691</v>
      </c>
      <c r="I392" s="47">
        <f>IF(OR($A392="",$B392="",$C392=""),"",'MPTO_working_3-way'!F391)</f>
        <v>3.7283763277693471</v>
      </c>
      <c r="J392" s="48">
        <f>IF(OR($A392="",$B392="",$C392=""),"",'MPTO_working_3-way'!G391)</f>
        <v>3.7712970069071368</v>
      </c>
      <c r="K392" s="46">
        <f>IF(OR($A392="",$B392="",$C392=""),"",'OddsRatio_working_3-way'!H391)</f>
        <v>2.1500401779449456</v>
      </c>
      <c r="L392" s="47">
        <f>IF(OR($A392="",$B392="",$C392=""),"",'OddsRatio_working_3-way'!I391)</f>
        <v>3.7182767842335065</v>
      </c>
      <c r="M392" s="48">
        <f>IF(OR($A392="",$B392="",$C392=""),"",'OddsRatio_working_3-way'!J391)</f>
        <v>3.7600964270678681</v>
      </c>
      <c r="N392" s="49">
        <f t="shared" si="99"/>
        <v>46.290801186943625</v>
      </c>
      <c r="O392" s="50">
        <f t="shared" si="100"/>
        <v>27.002967359050444</v>
      </c>
      <c r="P392" s="50">
        <f t="shared" si="101"/>
        <v>26.706231454005934</v>
      </c>
      <c r="Q392" t="s">
        <v>304</v>
      </c>
      <c r="R392" t="s">
        <v>316</v>
      </c>
      <c r="S392" s="40">
        <v>44159</v>
      </c>
      <c r="T392" s="52">
        <v>100</v>
      </c>
      <c r="U392" s="52">
        <f t="shared" si="111"/>
        <v>52.38095238095238</v>
      </c>
      <c r="V392" s="52">
        <f t="shared" si="112"/>
        <v>72.222222222222229</v>
      </c>
      <c r="W392" s="52">
        <f t="shared" si="113"/>
        <v>72.527472527472526</v>
      </c>
      <c r="X392" s="52">
        <f t="shared" si="114"/>
        <v>55.250305250305253</v>
      </c>
      <c r="Y392" s="52">
        <f t="shared" si="115"/>
        <v>75.091575091575095</v>
      </c>
      <c r="Z392" s="52">
        <f t="shared" si="116"/>
        <v>75.396825396825392</v>
      </c>
      <c r="AA392" s="52">
        <f t="shared" si="117"/>
        <v>-2.8693528693528734</v>
      </c>
      <c r="AB392" s="52">
        <f t="shared" si="118"/>
        <v>-2.8693528693528663</v>
      </c>
      <c r="AC392" s="52">
        <f t="shared" si="119"/>
        <v>-2.8693528693528663</v>
      </c>
      <c r="AF392">
        <v>1.81</v>
      </c>
      <c r="AG392">
        <v>2.08</v>
      </c>
    </row>
    <row r="393" spans="1:33" ht="15" x14ac:dyDescent="0.25">
      <c r="A393">
        <v>2.23</v>
      </c>
      <c r="B393">
        <v>3.39</v>
      </c>
      <c r="C393">
        <v>3.5</v>
      </c>
      <c r="D393" s="45">
        <f t="shared" si="120"/>
        <v>2.913002972529144E-2</v>
      </c>
      <c r="E393" s="46">
        <f>IF(OR($A393="",$B393="",$C393=""),"",A393*'MPTO_working_3-way'!$I392)</f>
        <v>2.2949599662873998</v>
      </c>
      <c r="F393" s="47">
        <f>IF(OR($A393="",$B393="",$C393=""),"",B393*'MPTO_working_3-way'!$I392)</f>
        <v>3.488750800768738</v>
      </c>
      <c r="G393" s="48">
        <f>IF(OR($A393="",$B393="",$C393=""),"",C393*'MPTO_working_3-way'!$I392)</f>
        <v>3.6019551040385203</v>
      </c>
      <c r="H393" s="46">
        <f>IF(OR($A393="",$B393="",$C393=""),"",'MPTO_working_3-way'!E392)</f>
        <v>2.2793556214419546</v>
      </c>
      <c r="I393" s="47">
        <f>IF(OR($A393="",$B393="",$C393=""),"",'MPTO_working_3-way'!F392)</f>
        <v>3.5053865771663886</v>
      </c>
      <c r="J393" s="48">
        <f>IF(OR($A393="",$B393="",$C393=""),"",'MPTO_working_3-way'!G392)</f>
        <v>3.6231322760499993</v>
      </c>
      <c r="K393" s="46">
        <f>IF(OR($A393="",$B393="",$C393=""),"",'OddsRatio_working_3-way'!H392)</f>
        <v>2.2859445276237178</v>
      </c>
      <c r="L393" s="47">
        <f>IF(OR($A393="",$B393="",$C393=""),"",'OddsRatio_working_3-way'!I392)</f>
        <v>3.4987052203420204</v>
      </c>
      <c r="M393" s="48">
        <f>IF(OR($A393="",$B393="",$C393=""),"",'OddsRatio_working_3-way'!J392)</f>
        <v>3.6137083894791009</v>
      </c>
      <c r="N393" s="49">
        <f t="shared" si="99"/>
        <v>43.573744844783455</v>
      </c>
      <c r="O393" s="50">
        <f t="shared" si="100"/>
        <v>28.663554868397373</v>
      </c>
      <c r="P393" s="50">
        <f t="shared" si="101"/>
        <v>27.762700286819168</v>
      </c>
      <c r="Q393" t="s">
        <v>312</v>
      </c>
      <c r="R393" t="s">
        <v>310</v>
      </c>
      <c r="S393" s="40">
        <v>44159</v>
      </c>
      <c r="T393" s="52">
        <v>100</v>
      </c>
      <c r="U393" s="52">
        <f t="shared" si="111"/>
        <v>55.156950672645742</v>
      </c>
      <c r="V393" s="52">
        <f t="shared" si="112"/>
        <v>70.501474926253692</v>
      </c>
      <c r="W393" s="52">
        <f t="shared" si="113"/>
        <v>71.428571428571431</v>
      </c>
      <c r="X393" s="52">
        <f t="shared" si="114"/>
        <v>58.069953645174891</v>
      </c>
      <c r="Y393" s="52">
        <f t="shared" si="115"/>
        <v>73.414477898782835</v>
      </c>
      <c r="Z393" s="52">
        <f t="shared" si="116"/>
        <v>74.341574401100573</v>
      </c>
      <c r="AA393" s="52">
        <f t="shared" si="117"/>
        <v>-2.9130029725291493</v>
      </c>
      <c r="AB393" s="52">
        <f t="shared" si="118"/>
        <v>-2.9130029725291422</v>
      </c>
      <c r="AC393" s="52">
        <f t="shared" si="119"/>
        <v>-2.9130029725291422</v>
      </c>
      <c r="AF393">
        <v>2.0499999999999998</v>
      </c>
      <c r="AG393">
        <v>1.85</v>
      </c>
    </row>
    <row r="394" spans="1:33" ht="15" x14ac:dyDescent="0.25">
      <c r="A394">
        <v>2.08</v>
      </c>
      <c r="B394">
        <v>3.5</v>
      </c>
      <c r="C394">
        <v>3.81</v>
      </c>
      <c r="D394" s="45">
        <f t="shared" si="120"/>
        <v>2.8950708084566346E-2</v>
      </c>
      <c r="E394" s="46">
        <f>IF(OR($A394="",$B394="",$C394=""),"",A394*'MPTO_working_3-way'!$I393)</f>
        <v>2.1402174728158982</v>
      </c>
      <c r="F394" s="47">
        <f>IF(OR($A394="",$B394="",$C394=""),"",B394*'MPTO_working_3-way'!$I393)</f>
        <v>3.6013274782959823</v>
      </c>
      <c r="G394" s="48">
        <f>IF(OR($A394="",$B394="",$C394=""),"",C394*'MPTO_working_3-way'!$I393)</f>
        <v>3.9203021978021977</v>
      </c>
      <c r="H394" s="46">
        <f>IF(OR($A394="",$B394="",$C394=""),"",'MPTO_working_3-way'!E393)</f>
        <v>2.1226059894903324</v>
      </c>
      <c r="I394" s="47">
        <f>IF(OR($A394="",$B394="",$C394=""),"",'MPTO_working_3-way'!F393)</f>
        <v>3.6223477889897873</v>
      </c>
      <c r="J394" s="48">
        <f>IF(OR($A394="",$B394="",$C394=""),"",'MPTO_working_3-way'!G393)</f>
        <v>3.9554309074487803</v>
      </c>
      <c r="K394" s="46">
        <f>IF(OR($A394="",$B394="",$C394=""),"",'OddsRatio_working_3-way'!H393)</f>
        <v>2.1297402713792808</v>
      </c>
      <c r="L394" s="47">
        <f>IF(OR($A394="",$B394="",$C394=""),"",'OddsRatio_working_3-way'!I393)</f>
        <v>3.6151395170816691</v>
      </c>
      <c r="M394" s="48">
        <f>IF(OR($A394="",$B394="",$C394=""),"",'OddsRatio_working_3-way'!J393)</f>
        <v>3.9394168171997967</v>
      </c>
      <c r="N394" s="49">
        <f t="shared" si="99"/>
        <v>46.724223715653224</v>
      </c>
      <c r="O394" s="50">
        <f t="shared" si="100"/>
        <v>27.767538665302489</v>
      </c>
      <c r="P394" s="50">
        <f t="shared" si="101"/>
        <v>25.508237619044284</v>
      </c>
      <c r="Q394" t="s">
        <v>319</v>
      </c>
      <c r="R394" t="s">
        <v>327</v>
      </c>
      <c r="S394" s="40">
        <v>44159</v>
      </c>
      <c r="T394" s="52">
        <v>100</v>
      </c>
      <c r="U394" s="52">
        <f t="shared" si="111"/>
        <v>51.92307692307692</v>
      </c>
      <c r="V394" s="52">
        <f t="shared" si="112"/>
        <v>71.428571428571431</v>
      </c>
      <c r="W394" s="52">
        <f t="shared" si="113"/>
        <v>73.753280839895012</v>
      </c>
      <c r="X394" s="52">
        <f t="shared" si="114"/>
        <v>54.81814773153355</v>
      </c>
      <c r="Y394" s="52">
        <f t="shared" si="115"/>
        <v>74.323642237028054</v>
      </c>
      <c r="Z394" s="52">
        <f t="shared" si="116"/>
        <v>76.64835164835165</v>
      </c>
      <c r="AA394" s="52">
        <f t="shared" si="117"/>
        <v>-2.8950708084566301</v>
      </c>
      <c r="AB394" s="52">
        <f t="shared" si="118"/>
        <v>-2.895070808456623</v>
      </c>
      <c r="AC394" s="52">
        <f t="shared" si="119"/>
        <v>-2.8950708084566372</v>
      </c>
      <c r="AF394">
        <v>2</v>
      </c>
      <c r="AG394">
        <v>1.89</v>
      </c>
    </row>
    <row r="395" spans="1:33" ht="15" x14ac:dyDescent="0.25">
      <c r="A395">
        <v>2.0299999999999998</v>
      </c>
      <c r="B395">
        <v>3.53</v>
      </c>
      <c r="C395">
        <v>3.96</v>
      </c>
      <c r="D395" s="45">
        <f t="shared" si="120"/>
        <v>2.8422208943846172E-2</v>
      </c>
      <c r="E395" s="46">
        <f>IF(OR($A395="",$B395="",$C395=""),"",A395*'MPTO_working_3-way'!$I394)</f>
        <v>2.0876970841560074</v>
      </c>
      <c r="F395" s="47">
        <f>IF(OR($A395="",$B395="",$C395=""),"",B395*'MPTO_working_3-way'!$I394)</f>
        <v>3.6303303975717767</v>
      </c>
      <c r="G395" s="48">
        <f>IF(OR($A395="",$B395="",$C395=""),"",C395*'MPTO_working_3-way'!$I394)</f>
        <v>4.0725519474176304</v>
      </c>
      <c r="H395" s="46">
        <f>IF(OR($A395="",$B395="",$C395=""),"",'MPTO_working_3-way'!E394)</f>
        <v>2.0698072816384707</v>
      </c>
      <c r="I395" s="47">
        <f>IF(OR($A395="",$B395="",$C395=""),"",'MPTO_working_3-way'!F394)</f>
        <v>3.6521402269871674</v>
      </c>
      <c r="J395" s="48">
        <f>IF(OR($A395="",$B395="",$C395=""),"",'MPTO_working_3-way'!G394)</f>
        <v>4.1143597334591711</v>
      </c>
      <c r="K395" s="46">
        <f>IF(OR($A395="",$B395="",$C395=""),"",'OddsRatio_working_3-way'!H394)</f>
        <v>2.0769568950442863</v>
      </c>
      <c r="L395" s="47">
        <f>IF(OR($A395="",$B395="",$C395=""),"",'OddsRatio_working_3-way'!I394)</f>
        <v>3.6453407227786849</v>
      </c>
      <c r="M395" s="48">
        <f>IF(OR($A395="",$B395="",$C395=""),"",'OddsRatio_working_3-way'!J394)</f>
        <v>4.0949440867292113</v>
      </c>
      <c r="N395" s="49">
        <f t="shared" si="99"/>
        <v>47.899669333698839</v>
      </c>
      <c r="O395" s="50">
        <f t="shared" si="100"/>
        <v>27.54570219473333</v>
      </c>
      <c r="P395" s="50">
        <f t="shared" si="101"/>
        <v>24.554628471567842</v>
      </c>
      <c r="Q395" t="s">
        <v>321</v>
      </c>
      <c r="R395" t="s">
        <v>309</v>
      </c>
      <c r="S395" s="40">
        <v>44159</v>
      </c>
      <c r="T395" s="52">
        <v>100</v>
      </c>
      <c r="U395" s="52">
        <f t="shared" si="111"/>
        <v>50.73891625615763</v>
      </c>
      <c r="V395" s="52">
        <f t="shared" si="112"/>
        <v>71.671388101982998</v>
      </c>
      <c r="W395" s="52">
        <f t="shared" si="113"/>
        <v>74.747474747474755</v>
      </c>
      <c r="X395" s="52">
        <f t="shared" si="114"/>
        <v>53.581137150542247</v>
      </c>
      <c r="Y395" s="52">
        <f t="shared" si="115"/>
        <v>74.513608996367637</v>
      </c>
      <c r="Z395" s="52">
        <f t="shared" si="116"/>
        <v>77.589695641859365</v>
      </c>
      <c r="AA395" s="52">
        <f t="shared" si="117"/>
        <v>-2.8422208943846172</v>
      </c>
      <c r="AB395" s="52">
        <f t="shared" si="118"/>
        <v>-2.8422208943846385</v>
      </c>
      <c r="AC395" s="52">
        <f t="shared" si="119"/>
        <v>-2.8422208943846101</v>
      </c>
      <c r="AF395">
        <v>1.97</v>
      </c>
      <c r="AG395">
        <v>1.92</v>
      </c>
    </row>
    <row r="396" spans="1:33" ht="15" x14ac:dyDescent="0.25">
      <c r="A396">
        <v>2.41</v>
      </c>
      <c r="B396">
        <v>3.61</v>
      </c>
      <c r="C396">
        <v>2.99</v>
      </c>
      <c r="D396" s="45">
        <f t="shared" si="120"/>
        <v>2.639423012052422E-2</v>
      </c>
      <c r="E396" s="46">
        <f>IF(OR($A396="",$B396="",$C396=""),"",A396*'MPTO_working_3-way'!$I395)</f>
        <v>2.4736100945904633</v>
      </c>
      <c r="F396" s="47">
        <f>IF(OR($A396="",$B396="",$C396=""),"",B396*'MPTO_working_3-way'!$I395)</f>
        <v>3.7052831707350924</v>
      </c>
      <c r="G396" s="48">
        <f>IF(OR($A396="",$B396="",$C396=""),"",C396*'MPTO_working_3-way'!$I395)</f>
        <v>3.0689187480603675</v>
      </c>
      <c r="H396" s="46">
        <f>IF(OR($A396="",$B396="",$C396=""),"",'MPTO_working_3-way'!E395)</f>
        <v>2.4622070749802676</v>
      </c>
      <c r="I396" s="47">
        <f>IF(OR($A396="",$B396="",$C396=""),"",'MPTO_working_3-way'!F395)</f>
        <v>3.7284185125683087</v>
      </c>
      <c r="J396" s="48">
        <f>IF(OR($A396="",$B396="",$C396=""),"",'MPTO_working_3-way'!G395)</f>
        <v>3.0707807234200741</v>
      </c>
      <c r="K396" s="46">
        <f>IF(OR($A396="",$B396="",$C396=""),"",'OddsRatio_working_3-way'!H395)</f>
        <v>2.4673976102527639</v>
      </c>
      <c r="L396" s="47">
        <f>IF(OR($A396="",$B396="",$C396=""),"",'OddsRatio_working_3-way'!I395)</f>
        <v>3.7162466402551169</v>
      </c>
      <c r="M396" s="48">
        <f>IF(OR($A396="",$B396="",$C396=""),"",'OddsRatio_working_3-way'!J395)</f>
        <v>3.071007974753901</v>
      </c>
      <c r="N396" s="49">
        <f t="shared" si="99"/>
        <v>40.426743171322741</v>
      </c>
      <c r="O396" s="50">
        <f t="shared" si="100"/>
        <v>26.988490593597724</v>
      </c>
      <c r="P396" s="50">
        <f t="shared" si="101"/>
        <v>32.584766235079528</v>
      </c>
      <c r="Q396" t="s">
        <v>317</v>
      </c>
      <c r="R396" t="s">
        <v>308</v>
      </c>
      <c r="S396" s="40">
        <v>44159</v>
      </c>
      <c r="T396" s="52">
        <v>100</v>
      </c>
      <c r="U396" s="52">
        <f t="shared" si="111"/>
        <v>58.50622406639004</v>
      </c>
      <c r="V396" s="52">
        <f t="shared" si="112"/>
        <v>72.29916897506925</v>
      </c>
      <c r="W396" s="52">
        <f t="shared" si="113"/>
        <v>66.555183946488299</v>
      </c>
      <c r="X396" s="52">
        <f t="shared" si="114"/>
        <v>61.145647078442458</v>
      </c>
      <c r="Y396" s="52">
        <f t="shared" si="115"/>
        <v>74.938591987121654</v>
      </c>
      <c r="Z396" s="52">
        <f t="shared" si="116"/>
        <v>69.194606958540703</v>
      </c>
      <c r="AA396" s="52">
        <f t="shared" si="117"/>
        <v>-2.6394230120524185</v>
      </c>
      <c r="AB396" s="52">
        <f t="shared" si="118"/>
        <v>-2.6394230120524043</v>
      </c>
      <c r="AC396" s="52">
        <f t="shared" si="119"/>
        <v>-2.6394230120524043</v>
      </c>
      <c r="AF396">
        <v>2</v>
      </c>
      <c r="AG396">
        <v>1.89</v>
      </c>
    </row>
    <row r="397" spans="1:33" ht="15" x14ac:dyDescent="0.25">
      <c r="A397">
        <v>2.37</v>
      </c>
      <c r="B397">
        <v>3.4</v>
      </c>
      <c r="C397">
        <v>3.2</v>
      </c>
      <c r="D397" s="45">
        <f t="shared" si="120"/>
        <v>2.8558575328865743E-2</v>
      </c>
      <c r="E397" s="46">
        <f>IF(OR($A397="",$B397="",$C397=""),"",A397*'MPTO_working_3-way'!$I396)</f>
        <v>2.437683823529412</v>
      </c>
      <c r="F397" s="47">
        <f>IF(OR($A397="",$B397="",$C397=""),"",B397*'MPTO_working_3-way'!$I396)</f>
        <v>3.4970991561181433</v>
      </c>
      <c r="G397" s="48">
        <f>IF(OR($A397="",$B397="",$C397=""),"",C397*'MPTO_working_3-way'!$I396)</f>
        <v>3.2913874410523705</v>
      </c>
      <c r="H397" s="46">
        <f>IF(OR($A397="",$B397="",$C397=""),"",'MPTO_working_3-way'!E396)</f>
        <v>2.4247044220714904</v>
      </c>
      <c r="I397" s="47">
        <f>IF(OR($A397="",$B397="",$C397=""),"",'MPTO_working_3-way'!F396)</f>
        <v>3.5137266302076706</v>
      </c>
      <c r="J397" s="48">
        <f>IF(OR($A397="",$B397="",$C397=""),"",'MPTO_working_3-way'!G396)</f>
        <v>3.3005427176844049</v>
      </c>
      <c r="K397" s="46">
        <f>IF(OR($A397="",$B397="",$C397=""),"",'OddsRatio_working_3-way'!H396)</f>
        <v>2.4304051789593992</v>
      </c>
      <c r="L397" s="47">
        <f>IF(OR($A397="",$B397="",$C397=""),"",'OddsRatio_working_3-way'!I396)</f>
        <v>3.5058192916077067</v>
      </c>
      <c r="M397" s="48">
        <f>IF(OR($A397="",$B397="",$C397=""),"",'OddsRatio_working_3-way'!J396)</f>
        <v>3.2970010173070645</v>
      </c>
      <c r="N397" s="49">
        <f t="shared" si="99"/>
        <v>41.022547319206694</v>
      </c>
      <c r="O397" s="50">
        <f t="shared" si="100"/>
        <v>28.595128572505846</v>
      </c>
      <c r="P397" s="50">
        <f t="shared" si="101"/>
        <v>30.382324108287456</v>
      </c>
      <c r="Q397" t="s">
        <v>314</v>
      </c>
      <c r="R397" t="s">
        <v>325</v>
      </c>
      <c r="S397" s="40">
        <v>44159</v>
      </c>
      <c r="T397" s="52">
        <v>100</v>
      </c>
      <c r="U397" s="52">
        <f t="shared" si="111"/>
        <v>57.805907172995774</v>
      </c>
      <c r="V397" s="52">
        <f t="shared" si="112"/>
        <v>70.588235294117652</v>
      </c>
      <c r="W397" s="52">
        <f t="shared" si="113"/>
        <v>68.75</v>
      </c>
      <c r="X397" s="52">
        <f t="shared" si="114"/>
        <v>60.661764705882362</v>
      </c>
      <c r="Y397" s="52">
        <f t="shared" si="115"/>
        <v>73.444092827004212</v>
      </c>
      <c r="Z397" s="52">
        <f t="shared" si="116"/>
        <v>71.605857532886574</v>
      </c>
      <c r="AA397" s="52">
        <f t="shared" si="117"/>
        <v>-2.8558575328865885</v>
      </c>
      <c r="AB397" s="52">
        <f t="shared" si="118"/>
        <v>-2.8558575328865601</v>
      </c>
      <c r="AC397" s="52">
        <f t="shared" si="119"/>
        <v>-2.8558575328865743</v>
      </c>
      <c r="AF397">
        <v>2.17</v>
      </c>
      <c r="AG397">
        <v>1.75</v>
      </c>
    </row>
    <row r="398" spans="1:33" ht="15" x14ac:dyDescent="0.25">
      <c r="A398">
        <v>1.8</v>
      </c>
      <c r="B398">
        <v>3.82</v>
      </c>
      <c r="C398">
        <v>4.7300000000000004</v>
      </c>
      <c r="D398" s="45">
        <f t="shared" si="120"/>
        <v>2.8752150753855288E-2</v>
      </c>
      <c r="E398" s="46">
        <f>IF(OR($A398="",$B398="",$C398=""),"",A398*'MPTO_working_3-way'!$I397)</f>
        <v>1.8517538713569395</v>
      </c>
      <c r="F398" s="47">
        <f>IF(OR($A398="",$B398="",$C398=""),"",B398*'MPTO_working_3-way'!$I397)</f>
        <v>3.9298332158797269</v>
      </c>
      <c r="G398" s="48">
        <f>IF(OR($A398="",$B398="",$C398=""),"",C398*'MPTO_working_3-way'!$I397)</f>
        <v>4.8659976730657357</v>
      </c>
      <c r="H398" s="46">
        <f>IF(OR($A398="",$B398="",$C398=""),"",'MPTO_working_3-way'!E397)</f>
        <v>1.8315974190680504</v>
      </c>
      <c r="I398" s="47">
        <f>IF(OR($A398="",$B398="",$C398=""),"",'MPTO_working_3-way'!F397)</f>
        <v>3.9651690909209121</v>
      </c>
      <c r="J398" s="48">
        <f>IF(OR($A398="",$B398="",$C398=""),"",'MPTO_working_3-way'!G397)</f>
        <v>4.9546049130447143</v>
      </c>
      <c r="K398" s="46">
        <f>IF(OR($A398="",$B398="",$C398=""),"",'OddsRatio_working_3-way'!H397)</f>
        <v>1.839069972862817</v>
      </c>
      <c r="L398" s="47">
        <f>IF(OR($A398="",$B398="",$C398=""),"",'OddsRatio_working_3-way'!I397)</f>
        <v>3.9577216543414315</v>
      </c>
      <c r="M398" s="48">
        <f>IF(OR($A398="",$B398="",$C398=""),"",'OddsRatio_working_3-way'!J397)</f>
        <v>4.9121637484728868</v>
      </c>
      <c r="N398" s="49">
        <f t="shared" si="99"/>
        <v>54.002857262407879</v>
      </c>
      <c r="O398" s="50">
        <f t="shared" si="100"/>
        <v>25.446372532024657</v>
      </c>
      <c r="P398" s="50">
        <f t="shared" si="101"/>
        <v>20.550770205567478</v>
      </c>
      <c r="Q398" t="s">
        <v>323</v>
      </c>
      <c r="R398" t="s">
        <v>326</v>
      </c>
      <c r="S398" s="40">
        <v>44159</v>
      </c>
      <c r="T398" s="52">
        <v>100</v>
      </c>
      <c r="U398" s="52">
        <f t="shared" si="111"/>
        <v>44.444444444444443</v>
      </c>
      <c r="V398" s="52">
        <f t="shared" si="112"/>
        <v>73.821989528795811</v>
      </c>
      <c r="W398" s="52">
        <f t="shared" si="113"/>
        <v>78.858350951374206</v>
      </c>
      <c r="X398" s="52">
        <f t="shared" si="114"/>
        <v>47.319659519829983</v>
      </c>
      <c r="Y398" s="52">
        <f t="shared" si="115"/>
        <v>76.697204604181351</v>
      </c>
      <c r="Z398" s="52">
        <f t="shared" si="116"/>
        <v>81.733566026759746</v>
      </c>
      <c r="AA398" s="52">
        <f t="shared" si="117"/>
        <v>-2.8752150753855403</v>
      </c>
      <c r="AB398" s="52">
        <f t="shared" si="118"/>
        <v>-2.8752150753855403</v>
      </c>
      <c r="AC398" s="52">
        <f t="shared" si="119"/>
        <v>-2.8752150753855403</v>
      </c>
      <c r="AF398">
        <v>2.11</v>
      </c>
      <c r="AG398">
        <v>1.79</v>
      </c>
    </row>
    <row r="399" spans="1:33" ht="15" x14ac:dyDescent="0.25">
      <c r="A399">
        <v>1.82</v>
      </c>
      <c r="B399">
        <v>3.78</v>
      </c>
      <c r="C399">
        <v>4.63</v>
      </c>
      <c r="D399" s="45">
        <f t="shared" si="120"/>
        <v>2.9983535383103277E-2</v>
      </c>
      <c r="E399" s="46">
        <f>IF(OR($A399="",$B399="",$C399=""),"",A399*'MPTO_working_3-way'!$I398)</f>
        <v>1.874570034397248</v>
      </c>
      <c r="F399" s="47">
        <f>IF(OR($A399="",$B399="",$C399=""),"",B399*'MPTO_working_3-way'!$I398)</f>
        <v>3.8933377637481303</v>
      </c>
      <c r="G399" s="48">
        <f>IF(OR($A399="",$B399="",$C399=""),"",C399*'MPTO_working_3-way'!$I398)</f>
        <v>4.7688237688237685</v>
      </c>
      <c r="H399" s="46">
        <f>IF(OR($A399="",$B399="",$C399=""),"",'MPTO_working_3-way'!E398)</f>
        <v>1.853719173011356</v>
      </c>
      <c r="I399" s="47">
        <f>IF(OR($A399="",$B399="",$C399=""),"",'MPTO_working_3-way'!F398)</f>
        <v>3.9284124957841282</v>
      </c>
      <c r="J399" s="48">
        <f>IF(OR($A399="",$B399="",$C399=""),"",'MPTO_working_3-way'!G398)</f>
        <v>4.854646787796713</v>
      </c>
      <c r="K399" s="46">
        <f>IF(OR($A399="",$B399="",$C399=""),"",'OddsRatio_working_3-way'!H398)</f>
        <v>1.8614968905921936</v>
      </c>
      <c r="L399" s="47">
        <f>IF(OR($A399="",$B399="",$C399=""),"",'OddsRatio_working_3-way'!I398)</f>
        <v>3.9206845803003643</v>
      </c>
      <c r="M399" s="48">
        <f>IF(OR($A399="",$B399="",$C399=""),"",'OddsRatio_working_3-way'!J398)</f>
        <v>4.8136996498166624</v>
      </c>
      <c r="N399" s="49">
        <f t="shared" si="99"/>
        <v>53.345566271229842</v>
      </c>
      <c r="O399" s="50">
        <f t="shared" si="100"/>
        <v>25.684902278740296</v>
      </c>
      <c r="P399" s="50">
        <f t="shared" si="101"/>
        <v>20.969531450029873</v>
      </c>
      <c r="Q399" t="s">
        <v>320</v>
      </c>
      <c r="R399" t="s">
        <v>313</v>
      </c>
      <c r="S399" s="40">
        <v>44159</v>
      </c>
      <c r="T399" s="52">
        <v>100</v>
      </c>
      <c r="U399" s="52">
        <f t="shared" si="111"/>
        <v>45.054945054945051</v>
      </c>
      <c r="V399" s="52">
        <f t="shared" si="112"/>
        <v>73.544973544973558</v>
      </c>
      <c r="W399" s="52">
        <f t="shared" si="113"/>
        <v>78.40172786177105</v>
      </c>
      <c r="X399" s="52">
        <f t="shared" si="114"/>
        <v>48.053298593255398</v>
      </c>
      <c r="Y399" s="52">
        <f t="shared" si="115"/>
        <v>76.543327083283884</v>
      </c>
      <c r="Z399" s="52">
        <f t="shared" si="116"/>
        <v>81.40008140008139</v>
      </c>
      <c r="AA399" s="52">
        <f t="shared" si="117"/>
        <v>-2.9983535383103472</v>
      </c>
      <c r="AB399" s="52">
        <f t="shared" si="118"/>
        <v>-2.9983535383103259</v>
      </c>
      <c r="AC399" s="52">
        <f t="shared" si="119"/>
        <v>-2.9983535383103401</v>
      </c>
      <c r="AF399">
        <v>2.1</v>
      </c>
      <c r="AG399">
        <v>1.79</v>
      </c>
    </row>
    <row r="400" spans="1:33" ht="15" x14ac:dyDescent="0.25">
      <c r="A400">
        <v>3.24</v>
      </c>
      <c r="B400">
        <v>3.29</v>
      </c>
      <c r="C400">
        <v>2.41</v>
      </c>
      <c r="D400" s="45">
        <f t="shared" si="120"/>
        <v>2.7531102425896403E-2</v>
      </c>
      <c r="E400" s="46">
        <f>IF(OR($A400="",$B400="",$C400=""),"",A400*'MPTO_working_3-way'!$I399)</f>
        <v>3.3292007718599046</v>
      </c>
      <c r="F400" s="47">
        <f>IF(OR($A400="",$B400="",$C400=""),"",B400*'MPTO_working_3-way'!$I399)</f>
        <v>3.3805773269811992</v>
      </c>
      <c r="G400" s="48">
        <f>IF(OR($A400="",$B400="",$C400=""),"",C400*'MPTO_working_3-way'!$I399)</f>
        <v>2.4763499568464105</v>
      </c>
      <c r="H400" s="46">
        <f>IF(OR($A400="",$B400="",$C400=""),"",'MPTO_working_3-way'!E399)</f>
        <v>3.3392890536839803</v>
      </c>
      <c r="I400" s="47">
        <f>IF(OR($A400="",$B400="",$C400=""),"",'MPTO_working_3-way'!F399)</f>
        <v>3.3924256147213372</v>
      </c>
      <c r="J400" s="48">
        <f>IF(OR($A400="",$B400="",$C400=""),"",'MPTO_working_3-way'!G399)</f>
        <v>2.4645066363225649</v>
      </c>
      <c r="K400" s="46">
        <f>IF(OR($A400="",$B400="",$C400=""),"",'OddsRatio_working_3-way'!H399)</f>
        <v>3.3349196712134317</v>
      </c>
      <c r="L400" s="47">
        <f>IF(OR($A400="",$B400="",$C400=""),"",'OddsRatio_working_3-way'!I399)</f>
        <v>3.3870384138744449</v>
      </c>
      <c r="M400" s="48">
        <f>IF(OR($A400="",$B400="",$C400=""),"",'OddsRatio_working_3-way'!J399)</f>
        <v>2.469748543040597</v>
      </c>
      <c r="N400" s="49">
        <f t="shared" si="99"/>
        <v>30.037239221272198</v>
      </c>
      <c r="O400" s="50">
        <f t="shared" si="100"/>
        <v>29.580746223988431</v>
      </c>
      <c r="P400" s="50">
        <f t="shared" si="101"/>
        <v>40.382014554739385</v>
      </c>
      <c r="Q400" t="s">
        <v>322</v>
      </c>
      <c r="R400" t="s">
        <v>306</v>
      </c>
      <c r="S400" s="40">
        <v>44159</v>
      </c>
      <c r="T400" s="52">
        <v>100</v>
      </c>
      <c r="U400" s="52">
        <f t="shared" si="111"/>
        <v>69.135802469135797</v>
      </c>
      <c r="V400" s="52">
        <f t="shared" si="112"/>
        <v>69.6048632218845</v>
      </c>
      <c r="W400" s="52">
        <f t="shared" si="113"/>
        <v>58.50622406639004</v>
      </c>
      <c r="X400" s="52">
        <f t="shared" si="114"/>
        <v>71.888912711725467</v>
      </c>
      <c r="Y400" s="52">
        <f t="shared" si="115"/>
        <v>72.357973464474142</v>
      </c>
      <c r="Z400" s="52">
        <f t="shared" si="116"/>
        <v>61.259334308979696</v>
      </c>
      <c r="AA400" s="52">
        <f t="shared" si="117"/>
        <v>-2.7531102425896705</v>
      </c>
      <c r="AB400" s="52">
        <f t="shared" si="118"/>
        <v>-2.7531102425896421</v>
      </c>
      <c r="AC400" s="52">
        <f t="shared" si="119"/>
        <v>-2.7531102425896563</v>
      </c>
      <c r="AF400">
        <v>2.25</v>
      </c>
      <c r="AG400">
        <v>1.69</v>
      </c>
    </row>
    <row r="401" spans="1:35" ht="15" x14ac:dyDescent="0.25">
      <c r="A401">
        <v>7.79</v>
      </c>
      <c r="B401">
        <v>4.3899999999999997</v>
      </c>
      <c r="C401">
        <v>1.48</v>
      </c>
      <c r="D401" s="45">
        <f t="shared" si="120"/>
        <v>3.1835813227177212E-2</v>
      </c>
      <c r="E401" s="46">
        <f>IF(OR($A401="",$B401="",$C401=""),"",A401*'MPTO_working_3-way'!$I400)</f>
        <v>8.0380009850397105</v>
      </c>
      <c r="F401" s="47">
        <f>IF(OR($A401="",$B401="",$C401=""),"",B401*'MPTO_working_3-way'!$I400)</f>
        <v>4.5297592200673078</v>
      </c>
      <c r="G401" s="48">
        <f>IF(OR($A401="",$B401="",$C401=""),"",C401*'MPTO_working_3-way'!$I400)</f>
        <v>1.5271170035762223</v>
      </c>
      <c r="H401" s="46">
        <f>IF(OR($A401="",$B401="",$C401=""),"",'MPTO_working_3-way'!E400)</f>
        <v>8.492008853548672</v>
      </c>
      <c r="I401" s="47">
        <f>IF(OR($A401="",$B401="",$C401=""),"",'MPTO_working_3-way'!F400)</f>
        <v>4.6045074569945541</v>
      </c>
      <c r="J401" s="48">
        <f>IF(OR($A401="",$B401="",$C401=""),"",'MPTO_working_3-way'!G400)</f>
        <v>1.5036152822097122</v>
      </c>
      <c r="K401" s="46">
        <f>IF(OR($A401="",$B401="",$C401=""),"",'OddsRatio_working_3-way'!H400)</f>
        <v>8.2330236916114199</v>
      </c>
      <c r="L401" s="47">
        <f>IF(OR($A401="",$B401="",$C401=""),"",'OddsRatio_working_3-way'!I400)</f>
        <v>4.6111856133376605</v>
      </c>
      <c r="M401" s="48">
        <f>IF(OR($A401="",$B401="",$C401=""),"",'OddsRatio_working_3-way'!J400)</f>
        <v>1.5113183169327662</v>
      </c>
      <c r="N401" s="49">
        <f t="shared" si="99"/>
        <v>12.440904173328608</v>
      </c>
      <c r="O401" s="50">
        <f t="shared" si="100"/>
        <v>22.076228590029583</v>
      </c>
      <c r="P401" s="50">
        <f t="shared" si="101"/>
        <v>65.482867236641795</v>
      </c>
      <c r="Q401" t="s">
        <v>324</v>
      </c>
      <c r="R401" t="s">
        <v>307</v>
      </c>
      <c r="S401" s="40">
        <v>44159</v>
      </c>
      <c r="T401" s="52">
        <v>100</v>
      </c>
      <c r="U401" s="52">
        <f t="shared" si="111"/>
        <v>87.163029525032087</v>
      </c>
      <c r="V401" s="52">
        <f t="shared" si="112"/>
        <v>77.220956719817764</v>
      </c>
      <c r="W401" s="52">
        <f t="shared" si="113"/>
        <v>32.432432432432435</v>
      </c>
      <c r="X401" s="52">
        <f t="shared" si="114"/>
        <v>90.346610847749801</v>
      </c>
      <c r="Y401" s="52">
        <f t="shared" si="115"/>
        <v>80.404538042535464</v>
      </c>
      <c r="Z401" s="52">
        <f t="shared" si="116"/>
        <v>35.616013755150142</v>
      </c>
      <c r="AA401" s="52">
        <f t="shared" si="117"/>
        <v>-3.1835813227177141</v>
      </c>
      <c r="AB401" s="52">
        <f t="shared" si="118"/>
        <v>-3.1835813227176999</v>
      </c>
      <c r="AC401" s="52">
        <f t="shared" si="119"/>
        <v>-3.183581322717707</v>
      </c>
      <c r="AF401">
        <v>1.93</v>
      </c>
      <c r="AG401">
        <v>1.96</v>
      </c>
    </row>
    <row r="402" spans="1:35" ht="15" x14ac:dyDescent="0.25">
      <c r="A402">
        <v>3.53</v>
      </c>
      <c r="B402">
        <v>3.2</v>
      </c>
      <c r="C402">
        <v>2.31</v>
      </c>
      <c r="D402" s="45">
        <f t="shared" si="120"/>
        <v>2.8686551880602984E-2</v>
      </c>
      <c r="E402" s="46">
        <f>IF(OR($A402="",$B402="",$C402=""),"",A402*'MPTO_working_3-way'!$I401)</f>
        <v>3.6312635281385282</v>
      </c>
      <c r="F402" s="47">
        <f>IF(OR($A402="",$B402="",$C402=""),"",B402*'MPTO_working_3-way'!$I401)</f>
        <v>3.2917969660179298</v>
      </c>
      <c r="G402" s="48">
        <f>IF(OR($A402="",$B402="",$C402=""),"",C402*'MPTO_working_3-way'!$I401)</f>
        <v>2.3762659348441928</v>
      </c>
      <c r="H402" s="46">
        <f>IF(OR($A402="",$B402="",$C402=""),"",'MPTO_working_3-way'!E401)</f>
        <v>3.653315885317252</v>
      </c>
      <c r="I402" s="47">
        <f>IF(OR($A402="",$B402="",$C402=""),"",'MPTO_working_3-way'!F401)</f>
        <v>3.3010074908199094</v>
      </c>
      <c r="J402" s="48">
        <f>IF(OR($A402="",$B402="",$C402=""),"",'MPTO_working_3-way'!G401)</f>
        <v>2.3621772955865907</v>
      </c>
      <c r="K402" s="46">
        <f>IF(OR($A402="",$B402="",$C402=""),"",'OddsRatio_working_3-way'!H401)</f>
        <v>3.6425780190223116</v>
      </c>
      <c r="L402" s="47">
        <f>IF(OR($A402="",$B402="",$C402=""),"",'OddsRatio_working_3-way'!I401)</f>
        <v>3.2978939295846192</v>
      </c>
      <c r="M402" s="48">
        <f>IF(OR($A402="",$B402="",$C402=""),"",'OddsRatio_working_3-way'!J401)</f>
        <v>2.3682913853435683</v>
      </c>
      <c r="N402" s="49">
        <f t="shared" si="99"/>
        <v>27.5386237393964</v>
      </c>
      <c r="O402" s="50">
        <f t="shared" si="100"/>
        <v>30.378544312521647</v>
      </c>
      <c r="P402" s="50">
        <f t="shared" si="101"/>
        <v>42.082831948081946</v>
      </c>
      <c r="Q402" t="s">
        <v>305</v>
      </c>
      <c r="R402" t="s">
        <v>318</v>
      </c>
      <c r="S402" s="40">
        <v>44159</v>
      </c>
      <c r="T402" s="52">
        <v>100</v>
      </c>
      <c r="U402" s="52">
        <f t="shared" si="111"/>
        <v>71.671388101982998</v>
      </c>
      <c r="V402" s="52">
        <f t="shared" si="112"/>
        <v>68.75</v>
      </c>
      <c r="W402" s="52">
        <f t="shared" si="113"/>
        <v>56.709956709956707</v>
      </c>
      <c r="X402" s="52">
        <f t="shared" si="114"/>
        <v>74.540043290043286</v>
      </c>
      <c r="Y402" s="52">
        <f t="shared" si="115"/>
        <v>71.618655188060288</v>
      </c>
      <c r="Z402" s="52">
        <f t="shared" si="116"/>
        <v>59.578611898016995</v>
      </c>
      <c r="AA402" s="52">
        <f t="shared" si="117"/>
        <v>-2.8686551880602877</v>
      </c>
      <c r="AB402" s="52">
        <f t="shared" si="118"/>
        <v>-2.8686551880602877</v>
      </c>
      <c r="AC402" s="52">
        <f t="shared" si="119"/>
        <v>-2.8686551880602877</v>
      </c>
      <c r="AF402">
        <v>2.37</v>
      </c>
      <c r="AG402">
        <v>1.63</v>
      </c>
    </row>
    <row r="403" spans="1:35" ht="15" x14ac:dyDescent="0.25">
      <c r="A403">
        <v>3.13</v>
      </c>
      <c r="B403">
        <v>3.28</v>
      </c>
      <c r="C403">
        <v>2.48</v>
      </c>
      <c r="D403" s="45">
        <f t="shared" si="120"/>
        <v>2.7592673123474576E-2</v>
      </c>
      <c r="E403" s="46">
        <f>IF(OR($A403="",$B403="",$C403=""),"",A403*'MPTO_working_3-way'!$I402)</f>
        <v>3.2163650668764752</v>
      </c>
      <c r="F403" s="47">
        <f>IF(OR($A403="",$B403="",$C403=""),"",B403*'MPTO_working_3-way'!$I402)</f>
        <v>3.3705039678449964</v>
      </c>
      <c r="G403" s="48">
        <f>IF(OR($A403="",$B403="",$C403=""),"",C403*'MPTO_working_3-way'!$I402)</f>
        <v>2.5484298293462171</v>
      </c>
      <c r="H403" s="46">
        <f>IF(OR($A403="",$B403="",$C403=""),"",'MPTO_working_3-way'!E402)</f>
        <v>3.2227784933693022</v>
      </c>
      <c r="I403" s="47">
        <f>IF(OR($A403="",$B403="",$C403=""),"",'MPTO_working_3-way'!F402)</f>
        <v>3.3820290150771286</v>
      </c>
      <c r="J403" s="48">
        <f>IF(OR($A403="",$B403="",$C403=""),"",'MPTO_working_3-way'!G402)</f>
        <v>2.5378891061443607</v>
      </c>
      <c r="K403" s="46">
        <f>IF(OR($A403="",$B403="",$C403=""),"",'OddsRatio_working_3-way'!H402)</f>
        <v>3.2201548002710227</v>
      </c>
      <c r="L403" s="47">
        <f>IF(OR($A403="",$B403="",$C403=""),"",'OddsRatio_working_3-way'!I402)</f>
        <v>3.3765037298675744</v>
      </c>
      <c r="M403" s="48">
        <f>IF(OR($A403="",$B403="",$C403=""),"",'OddsRatio_working_3-way'!J402)</f>
        <v>2.5426427720193026</v>
      </c>
      <c r="N403" s="49">
        <f t="shared" si="99"/>
        <v>31.090998043052835</v>
      </c>
      <c r="O403" s="50">
        <f t="shared" si="100"/>
        <v>29.669153620352251</v>
      </c>
      <c r="P403" s="50">
        <f t="shared" si="101"/>
        <v>39.239848336594903</v>
      </c>
      <c r="Q403" t="s">
        <v>315</v>
      </c>
      <c r="R403" t="s">
        <v>311</v>
      </c>
      <c r="S403" s="40">
        <v>44159</v>
      </c>
      <c r="T403" s="52">
        <v>100</v>
      </c>
      <c r="U403" s="52">
        <f t="shared" si="111"/>
        <v>68.051118210862612</v>
      </c>
      <c r="V403" s="52">
        <f t="shared" si="112"/>
        <v>69.512195121951223</v>
      </c>
      <c r="W403" s="52">
        <f t="shared" si="113"/>
        <v>59.677419354838712</v>
      </c>
      <c r="X403" s="52">
        <f t="shared" si="114"/>
        <v>70.810385523210073</v>
      </c>
      <c r="Y403" s="52">
        <f t="shared" si="115"/>
        <v>72.27146243429867</v>
      </c>
      <c r="Z403" s="52">
        <f t="shared" si="116"/>
        <v>62.436686667186159</v>
      </c>
      <c r="AA403" s="52">
        <f t="shared" si="117"/>
        <v>-2.7592673123474611</v>
      </c>
      <c r="AB403" s="52">
        <f t="shared" si="118"/>
        <v>-2.7592673123474469</v>
      </c>
      <c r="AC403" s="52">
        <f t="shared" si="119"/>
        <v>-2.7592673123474469</v>
      </c>
      <c r="AF403">
        <v>2.2599999999999998</v>
      </c>
      <c r="AG403">
        <v>1.69</v>
      </c>
    </row>
    <row r="404" spans="1:35" ht="15" x14ac:dyDescent="0.25">
      <c r="A404">
        <v>3.19</v>
      </c>
      <c r="B404">
        <v>3.56</v>
      </c>
      <c r="C404">
        <v>2.2799999999999998</v>
      </c>
      <c r="D404" s="45">
        <f t="shared" si="120"/>
        <v>3.2974991457016101E-2</v>
      </c>
      <c r="E404" s="46">
        <f>IF(OR($A404="",$B404="",$C404=""),"",A404*'MPTO_working_3-way'!$I403)</f>
        <v>3.2951902227478813</v>
      </c>
      <c r="F404" s="47">
        <f>IF(OR($A404="",$B404="",$C404=""),"",B404*'MPTO_working_3-way'!$I403)</f>
        <v>3.6773909695869773</v>
      </c>
      <c r="G404" s="48">
        <f>IF(OR($A404="",$B404="",$C404=""),"",C404*'MPTO_working_3-way'!$I403)</f>
        <v>2.3551829805219966</v>
      </c>
      <c r="H404" s="46">
        <f>IF(OR($A404="",$B404="",$C404=""),"",'MPTO_working_3-way'!E403)</f>
        <v>3.3059167048566027</v>
      </c>
      <c r="I404" s="47">
        <f>IF(OR($A404="",$B404="",$C404=""),"",'MPTO_working_3-way'!F403)</f>
        <v>3.7049769453021382</v>
      </c>
      <c r="J404" s="48">
        <f>IF(OR($A404="",$B404="",$C404=""),"",'MPTO_working_3-way'!G403)</f>
        <v>2.3386078357889022</v>
      </c>
      <c r="K404" s="46">
        <f>IF(OR($A404="",$B404="",$C404=""),"",'OddsRatio_working_3-way'!H403)</f>
        <v>3.3024833010608998</v>
      </c>
      <c r="L404" s="47">
        <f>IF(OR($A404="",$B404="",$C404=""),"",'OddsRatio_working_3-way'!I403)</f>
        <v>3.69148732909402</v>
      </c>
      <c r="M404" s="48">
        <f>IF(OR($A404="",$B404="",$C404=""),"",'OddsRatio_working_3-way'!J403)</f>
        <v>2.34574366454701</v>
      </c>
      <c r="N404" s="49">
        <f t="shared" si="99"/>
        <v>30.347261687554212</v>
      </c>
      <c r="O404" s="50">
        <f t="shared" si="100"/>
        <v>27.193192354858969</v>
      </c>
      <c r="P404" s="50">
        <f t="shared" si="101"/>
        <v>42.459545957586812</v>
      </c>
      <c r="Q404" t="s">
        <v>440</v>
      </c>
      <c r="R404" t="s">
        <v>437</v>
      </c>
      <c r="S404" s="40">
        <v>44159</v>
      </c>
      <c r="T404" s="52">
        <v>100</v>
      </c>
      <c r="U404" s="52">
        <f t="shared" si="111"/>
        <v>68.652037617554868</v>
      </c>
      <c r="V404" s="52">
        <f t="shared" si="112"/>
        <v>71.910112359550567</v>
      </c>
      <c r="W404" s="52">
        <f t="shared" si="113"/>
        <v>56.140350877192972</v>
      </c>
      <c r="X404" s="52">
        <f t="shared" si="114"/>
        <v>71.949536763256461</v>
      </c>
      <c r="Y404" s="52">
        <f t="shared" si="115"/>
        <v>75.207611505252174</v>
      </c>
      <c r="Z404" s="52">
        <f t="shared" si="116"/>
        <v>59.437850022894587</v>
      </c>
      <c r="AA404" s="52">
        <f t="shared" si="117"/>
        <v>-3.2974991457015932</v>
      </c>
      <c r="AB404" s="52">
        <f t="shared" si="118"/>
        <v>-3.2974991457016074</v>
      </c>
      <c r="AC404" s="52">
        <f t="shared" si="119"/>
        <v>-3.2974991457016145</v>
      </c>
      <c r="AF404">
        <v>1.88</v>
      </c>
      <c r="AG404">
        <v>1.99</v>
      </c>
    </row>
    <row r="405" spans="1:35" ht="15" x14ac:dyDescent="0.25">
      <c r="A405">
        <v>3.78</v>
      </c>
      <c r="B405">
        <v>3.84</v>
      </c>
      <c r="C405">
        <v>1.96</v>
      </c>
      <c r="D405" s="45">
        <f t="shared" si="120"/>
        <v>3.5171012849584349E-2</v>
      </c>
      <c r="E405" s="46">
        <f>IF(OR($A405="",$B405="",$C405=""),"",A405*'MPTO_working_3-way'!$I404)</f>
        <v>3.9129464285714288</v>
      </c>
      <c r="F405" s="47">
        <f>IF(OR($A405="",$B405="",$C405=""),"",B405*'MPTO_working_3-way'!$I404)</f>
        <v>3.975056689342404</v>
      </c>
      <c r="G405" s="48">
        <f>IF(OR($A405="",$B405="",$C405=""),"",C405*'MPTO_working_3-way'!$I404)</f>
        <v>2.0289351851851851</v>
      </c>
      <c r="H405" s="46">
        <f>IF(OR($A405="",$B405="",$C405=""),"",'MPTO_working_3-way'!E404)</f>
        <v>3.9552801220765477</v>
      </c>
      <c r="I405" s="47">
        <f>IF(OR($A405="",$B405="",$C405=""),"",'MPTO_working_3-way'!F404)</f>
        <v>4.0210219717596409</v>
      </c>
      <c r="J405" s="48">
        <f>IF(OR($A405="",$B405="",$C405=""),"",'MPTO_working_3-way'!G404)</f>
        <v>2.0060968867969229</v>
      </c>
      <c r="K405" s="46">
        <f>IF(OR($A405="",$B405="",$C405=""),"",'OddsRatio_working_3-way'!H404)</f>
        <v>3.9390966171299993</v>
      </c>
      <c r="L405" s="47">
        <f>IF(OR($A405="",$B405="",$C405=""),"",'OddsRatio_working_3-way'!I404)</f>
        <v>4.002530357068057</v>
      </c>
      <c r="M405" s="48">
        <f>IF(OR($A405="",$B405="",$C405=""),"",'OddsRatio_working_3-way'!J404)</f>
        <v>2.0149398390089206</v>
      </c>
      <c r="N405" s="49">
        <f t="shared" si="99"/>
        <v>25.556189389617796</v>
      </c>
      <c r="O405" s="50">
        <f t="shared" si="100"/>
        <v>25.156873930405016</v>
      </c>
      <c r="P405" s="50">
        <f t="shared" si="101"/>
        <v>49.286936679977181</v>
      </c>
      <c r="Q405" t="s">
        <v>445</v>
      </c>
      <c r="R405" t="s">
        <v>439</v>
      </c>
      <c r="S405" s="40">
        <v>44159</v>
      </c>
      <c r="T405" s="52">
        <v>100</v>
      </c>
      <c r="U405" s="52">
        <f t="shared" si="111"/>
        <v>73.544973544973558</v>
      </c>
      <c r="V405" s="52">
        <f t="shared" si="112"/>
        <v>73.958333333333343</v>
      </c>
      <c r="W405" s="52">
        <f t="shared" si="113"/>
        <v>48.979591836734699</v>
      </c>
      <c r="X405" s="52">
        <f t="shared" si="114"/>
        <v>77.062074829931973</v>
      </c>
      <c r="Y405" s="52">
        <f t="shared" si="115"/>
        <v>77.475434618291757</v>
      </c>
      <c r="Z405" s="52">
        <f t="shared" si="116"/>
        <v>52.496693121693127</v>
      </c>
      <c r="AA405" s="52">
        <f t="shared" si="117"/>
        <v>-3.5171012849584145</v>
      </c>
      <c r="AB405" s="52">
        <f t="shared" si="118"/>
        <v>-3.5171012849584145</v>
      </c>
      <c r="AC405" s="52">
        <f t="shared" si="119"/>
        <v>-3.5171012849584287</v>
      </c>
      <c r="AF405">
        <v>1.82</v>
      </c>
      <c r="AG405">
        <v>2.0499999999999998</v>
      </c>
    </row>
    <row r="406" spans="1:35" ht="15" x14ac:dyDescent="0.25">
      <c r="A406">
        <v>2.84</v>
      </c>
      <c r="B406">
        <v>3.32</v>
      </c>
      <c r="C406">
        <v>2.63</v>
      </c>
      <c r="D406" s="45">
        <f t="shared" si="120"/>
        <v>3.3545632215575827E-2</v>
      </c>
      <c r="E406" s="46">
        <f>IF(OR($A406="",$B406="",$C406=""),"",A406*'MPTO_working_3-way'!$I405)</f>
        <v>2.935269595492235</v>
      </c>
      <c r="F406" s="47">
        <f>IF(OR($A406="",$B406="",$C406=""),"",B406*'MPTO_working_3-way'!$I405)</f>
        <v>3.4313714989557114</v>
      </c>
      <c r="G406" s="48">
        <f>IF(OR($A406="",$B406="",$C406=""),"",C406*'MPTO_working_3-way'!$I405)</f>
        <v>2.7182250127269643</v>
      </c>
      <c r="H406" s="46">
        <f>IF(OR($A406="",$B406="",$C406=""),"",'MPTO_working_3-way'!E405)</f>
        <v>2.9331465621656538</v>
      </c>
      <c r="I406" s="47">
        <f>IF(OR($A406="",$B406="",$C406=""),"",'MPTO_working_3-way'!F405)</f>
        <v>3.4480030908783492</v>
      </c>
      <c r="J406" s="48">
        <f>IF(OR($A406="",$B406="",$C406=""),"",'MPTO_working_3-way'!G405)</f>
        <v>2.7096874018377433</v>
      </c>
      <c r="K406" s="46">
        <f>IF(OR($A406="",$B406="",$C406=""),"",'OddsRatio_working_3-way'!H405)</f>
        <v>2.9346209075941383</v>
      </c>
      <c r="L406" s="47">
        <f>IF(OR($A406="",$B406="",$C406=""),"",'OddsRatio_working_3-way'!I405)</f>
        <v>3.4393046226186961</v>
      </c>
      <c r="M406" s="48">
        <f>IF(OR($A406="",$B406="",$C406=""),"",'OddsRatio_working_3-way'!J405)</f>
        <v>2.7138217822708945</v>
      </c>
      <c r="N406" s="49">
        <f t="shared" si="99"/>
        <v>34.068420888347852</v>
      </c>
      <c r="O406" s="50">
        <f t="shared" si="100"/>
        <v>29.142866061116834</v>
      </c>
      <c r="P406" s="50">
        <f t="shared" si="101"/>
        <v>36.788713050535314</v>
      </c>
      <c r="Q406" t="s">
        <v>444</v>
      </c>
      <c r="R406" t="s">
        <v>447</v>
      </c>
      <c r="S406" s="40">
        <v>44159</v>
      </c>
      <c r="T406" s="52">
        <v>100</v>
      </c>
      <c r="U406" s="52">
        <f t="shared" si="111"/>
        <v>64.788732394366207</v>
      </c>
      <c r="V406" s="52">
        <f t="shared" si="112"/>
        <v>69.879518072289159</v>
      </c>
      <c r="W406" s="52">
        <f t="shared" si="113"/>
        <v>61.977186311787079</v>
      </c>
      <c r="X406" s="52">
        <f t="shared" si="114"/>
        <v>68.143295615923776</v>
      </c>
      <c r="Y406" s="52">
        <f t="shared" si="115"/>
        <v>73.234081293846742</v>
      </c>
      <c r="Z406" s="52">
        <f t="shared" si="116"/>
        <v>65.331749533344649</v>
      </c>
      <c r="AA406" s="52">
        <f t="shared" si="117"/>
        <v>-3.3545632215575694</v>
      </c>
      <c r="AB406" s="52">
        <f t="shared" si="118"/>
        <v>-3.3545632215575836</v>
      </c>
      <c r="AC406" s="52">
        <f t="shared" si="119"/>
        <v>-3.3545632215575694</v>
      </c>
      <c r="AF406">
        <v>2.2799999999999998</v>
      </c>
      <c r="AG406">
        <v>1.67</v>
      </c>
    </row>
    <row r="407" spans="1:35" s="52" customFormat="1" ht="15" x14ac:dyDescent="0.25">
      <c r="A407">
        <v>2.0499999999999998</v>
      </c>
      <c r="B407">
        <v>3.18</v>
      </c>
      <c r="C407">
        <v>4.29</v>
      </c>
      <c r="D407" s="45">
        <f t="shared" si="120"/>
        <v>3.5370519954045054E-2</v>
      </c>
      <c r="E407" s="46">
        <f>IF(OR($A407="",$B407="",$C407=""),"",A407*'MPTO_working_3-way'!$I406)</f>
        <v>2.122509565905792</v>
      </c>
      <c r="F407" s="47">
        <f>IF(OR($A407="",$B407="",$C407=""),"",B407*'MPTO_working_3-way'!$I406)</f>
        <v>3.2924782534538632</v>
      </c>
      <c r="G407" s="48">
        <f>IF(OR($A407="",$B407="",$C407=""),"",C407*'MPTO_working_3-way'!$I406)</f>
        <v>4.4417395306028533</v>
      </c>
      <c r="H407" s="46">
        <f>IF(OR($A407="",$B407="",$C407=""),"",'MPTO_working_3-way'!E406)</f>
        <v>2.1007754383671848</v>
      </c>
      <c r="I407" s="47">
        <f>IF(OR($A407="",$B407="",$C407=""),"",'MPTO_working_3-way'!F406)</f>
        <v>3.303871221545299</v>
      </c>
      <c r="J407" s="48">
        <f>IF(OR($A407="",$B407="",$C407=""),"",'MPTO_working_3-way'!G406)</f>
        <v>4.5185474215860681</v>
      </c>
      <c r="K407" s="46">
        <f>IF(OR($A407="",$B407="",$C407=""),"",'OddsRatio_working_3-way'!H406)</f>
        <v>2.1097526255856351</v>
      </c>
      <c r="L407" s="47">
        <f>IF(OR($A407="",$B407="",$C407=""),"",'OddsRatio_working_3-way'!I406)</f>
        <v>3.3040578321682719</v>
      </c>
      <c r="M407" s="48">
        <f>IF(OR($A407="",$B407="",$C407=""),"",'OddsRatio_working_3-way'!J406)</f>
        <v>4.4772248935016581</v>
      </c>
      <c r="N407" s="49">
        <f t="shared" si="99"/>
        <v>47.114039722748899</v>
      </c>
      <c r="O407" s="50">
        <f t="shared" si="100"/>
        <v>30.372258311834976</v>
      </c>
      <c r="P407" s="50">
        <f t="shared" si="101"/>
        <v>22.513701965416136</v>
      </c>
      <c r="Q407" t="s">
        <v>266</v>
      </c>
      <c r="R407" t="s">
        <v>471</v>
      </c>
      <c r="S407" s="40">
        <v>44159</v>
      </c>
      <c r="T407" s="52">
        <v>100</v>
      </c>
      <c r="U407" s="52">
        <f t="shared" si="111"/>
        <v>51.219512195121943</v>
      </c>
      <c r="V407" s="52">
        <f t="shared" si="112"/>
        <v>68.55345911949685</v>
      </c>
      <c r="W407" s="52">
        <f t="shared" si="113"/>
        <v>76.689976689976689</v>
      </c>
      <c r="X407" s="52">
        <f t="shared" si="114"/>
        <v>54.756564190526461</v>
      </c>
      <c r="Y407" s="52">
        <f t="shared" si="115"/>
        <v>72.090511114901375</v>
      </c>
      <c r="Z407" s="52">
        <f t="shared" si="116"/>
        <v>80.2270286853812</v>
      </c>
      <c r="AA407" s="52">
        <f t="shared" si="117"/>
        <v>-3.5370519954045179</v>
      </c>
      <c r="AB407" s="52">
        <f t="shared" si="118"/>
        <v>-3.537051995404525</v>
      </c>
      <c r="AC407" s="52">
        <f t="shared" si="119"/>
        <v>-3.5370519954045108</v>
      </c>
      <c r="AD407" s="53"/>
      <c r="AE407" s="53"/>
      <c r="AF407">
        <v>2.48</v>
      </c>
      <c r="AG407">
        <v>1.57</v>
      </c>
      <c r="AH407" s="53"/>
      <c r="AI407" s="53"/>
    </row>
    <row r="408" spans="1:35" ht="15" x14ac:dyDescent="0.25">
      <c r="A408">
        <v>2.31</v>
      </c>
      <c r="B408">
        <v>3.34</v>
      </c>
      <c r="C408">
        <v>3.37</v>
      </c>
      <c r="D408" s="45">
        <f t="shared" si="120"/>
        <v>2.9037535549733651E-2</v>
      </c>
      <c r="E408" s="46">
        <f>IF(OR($A408="",$B408="",$C408=""),"",A408*'MPTO_working_3-way'!$I407)</f>
        <v>2.3770767071198846</v>
      </c>
      <c r="F408" s="47">
        <f>IF(OR($A408="",$B408="",$C408=""),"",B408*'MPTO_working_3-way'!$I407)</f>
        <v>3.43698536873611</v>
      </c>
      <c r="G408" s="48">
        <f>IF(OR($A408="",$B408="",$C408=""),"",C408*'MPTO_working_3-way'!$I407)</f>
        <v>3.4678564948026027</v>
      </c>
      <c r="H408" s="46">
        <f>IF(OR($A408="",$B408="",$C408=""),"",'MPTO_working_3-way'!E407)</f>
        <v>2.362830291819455</v>
      </c>
      <c r="I408" s="47">
        <f>IF(OR($A408="",$B408="",$C408=""),"",'MPTO_working_3-way'!F407)</f>
        <v>3.4515843950939984</v>
      </c>
      <c r="J408" s="48">
        <f>IF(OR($A408="",$B408="",$C408=""),"",'MPTO_working_3-way'!G407)</f>
        <v>3.4836320057551182</v>
      </c>
      <c r="K408" s="46">
        <f>IF(OR($A408="",$B408="",$C408=""),"",'OddsRatio_working_3-way'!H407)</f>
        <v>2.3689743406355426</v>
      </c>
      <c r="L408" s="47">
        <f>IF(OR($A408="",$B408="",$C408=""),"",'OddsRatio_working_3-way'!I407)</f>
        <v>3.4453434786924961</v>
      </c>
      <c r="M408" s="48">
        <f>IF(OR($A408="",$B408="",$C408=""),"",'OddsRatio_working_3-way'!J407)</f>
        <v>3.4766940361116307</v>
      </c>
      <c r="N408" s="49">
        <f t="shared" si="99"/>
        <v>42.068478354306905</v>
      </c>
      <c r="O408" s="50">
        <f t="shared" si="100"/>
        <v>29.095264969595497</v>
      </c>
      <c r="P408" s="50">
        <f t="shared" si="101"/>
        <v>28.836256676097605</v>
      </c>
      <c r="Q408" t="s">
        <v>456</v>
      </c>
      <c r="R408" t="s">
        <v>218</v>
      </c>
      <c r="S408" s="40">
        <v>44159</v>
      </c>
      <c r="T408" s="52">
        <v>100</v>
      </c>
      <c r="U408" s="52">
        <f t="shared" si="111"/>
        <v>56.709956709956707</v>
      </c>
      <c r="V408" s="52">
        <f t="shared" si="112"/>
        <v>70.059880239520965</v>
      </c>
      <c r="W408" s="52">
        <f t="shared" si="113"/>
        <v>70.326409495548958</v>
      </c>
      <c r="X408" s="52">
        <f t="shared" si="114"/>
        <v>59.613710264930077</v>
      </c>
      <c r="Y408" s="52">
        <f t="shared" si="115"/>
        <v>72.963633794494328</v>
      </c>
      <c r="Z408" s="52">
        <f t="shared" si="116"/>
        <v>73.230163050522336</v>
      </c>
      <c r="AA408" s="52">
        <f t="shared" si="117"/>
        <v>-2.9037535549733704</v>
      </c>
      <c r="AB408" s="52">
        <f t="shared" si="118"/>
        <v>-2.9037535549733633</v>
      </c>
      <c r="AC408" s="52">
        <f t="shared" si="119"/>
        <v>-2.9037535549733775</v>
      </c>
      <c r="AF408">
        <v>2.4500000000000002</v>
      </c>
      <c r="AG408">
        <v>1.6</v>
      </c>
    </row>
    <row r="409" spans="1:35" ht="15" x14ac:dyDescent="0.25">
      <c r="A409">
        <v>1.17</v>
      </c>
      <c r="B409">
        <v>7.61</v>
      </c>
      <c r="C409">
        <v>19.27</v>
      </c>
      <c r="D409" s="45">
        <f t="shared" si="120"/>
        <v>3.8001035341546086E-2</v>
      </c>
      <c r="E409" s="46">
        <f>IF(OR($A409="",$B409="",$C409=""),"",A409*'MPTO_working_3-way'!$I408)</f>
        <v>1.2144612113496089</v>
      </c>
      <c r="F409" s="47">
        <f>IF(OR($A409="",$B409="",$C409=""),"",B409*'MPTO_working_3-way'!$I408)</f>
        <v>7.8991878789491663</v>
      </c>
      <c r="G409" s="48">
        <f>IF(OR($A409="",$B409="",$C409=""),"",C409*'MPTO_working_3-way'!$I408)</f>
        <v>20.002279951031593</v>
      </c>
      <c r="H409" s="46">
        <f>IF(OR($A409="",$B409="",$C409=""),"",'MPTO_working_3-way'!E408)</f>
        <v>1.1876007222367724</v>
      </c>
      <c r="I409" s="47">
        <f>IF(OR($A409="",$B409="",$C409=""),"",'MPTO_working_3-way'!F408)</f>
        <v>8.4218304259131216</v>
      </c>
      <c r="J409" s="48">
        <f>IF(OR($A409="",$B409="",$C409=""),"",'MPTO_working_3-way'!G408)</f>
        <v>25.492564669213891</v>
      </c>
      <c r="K409" s="46">
        <f>IF(OR($A409="",$B409="",$C409=""),"",'OddsRatio_working_3-way'!H408)</f>
        <v>1.1942341626194548</v>
      </c>
      <c r="L409" s="47">
        <f>IF(OR($A409="",$B409="",$C409=""),"",'OddsRatio_working_3-way'!I408)</f>
        <v>8.5522812642035113</v>
      </c>
      <c r="M409" s="48">
        <f>IF(OR($A409="",$B409="",$C409=""),"",'OddsRatio_working_3-way'!J408)</f>
        <v>21.874459712102595</v>
      </c>
      <c r="N409" s="49">
        <f t="shared" si="99"/>
        <v>82.341040673396066</v>
      </c>
      <c r="O409" s="50">
        <f t="shared" si="100"/>
        <v>12.659529249392035</v>
      </c>
      <c r="P409" s="50">
        <f t="shared" si="101"/>
        <v>4.9994300772119038</v>
      </c>
      <c r="Q409" t="s">
        <v>398</v>
      </c>
      <c r="R409" t="s">
        <v>399</v>
      </c>
      <c r="S409" s="40">
        <v>44159</v>
      </c>
      <c r="T409" s="52">
        <v>100</v>
      </c>
      <c r="U409" s="52">
        <f t="shared" si="111"/>
        <v>14.529914529914532</v>
      </c>
      <c r="V409" s="52">
        <f t="shared" si="112"/>
        <v>86.859395532194483</v>
      </c>
      <c r="W409" s="52">
        <f t="shared" si="113"/>
        <v>94.81058640373638</v>
      </c>
      <c r="X409" s="52">
        <f t="shared" si="114"/>
        <v>18.330018064069144</v>
      </c>
      <c r="Y409" s="52">
        <f t="shared" si="115"/>
        <v>90.659499066349099</v>
      </c>
      <c r="Z409" s="52">
        <f t="shared" si="116"/>
        <v>98.610689937890996</v>
      </c>
      <c r="AA409" s="52">
        <f t="shared" si="117"/>
        <v>-3.8001035341546121</v>
      </c>
      <c r="AB409" s="52">
        <f t="shared" si="118"/>
        <v>-3.8001035341546157</v>
      </c>
      <c r="AC409" s="52">
        <f t="shared" si="119"/>
        <v>-3.8001035341546157</v>
      </c>
      <c r="AF409">
        <v>1.62</v>
      </c>
      <c r="AG409">
        <v>2.35</v>
      </c>
    </row>
    <row r="410" spans="1:35" ht="15" x14ac:dyDescent="0.25">
      <c r="A410">
        <v>7.08</v>
      </c>
      <c r="B410">
        <v>4.6500000000000004</v>
      </c>
      <c r="C410">
        <v>1.44</v>
      </c>
      <c r="D410" s="45">
        <f t="shared" si="120"/>
        <v>5.074114573841193E-2</v>
      </c>
      <c r="E410" s="46">
        <f>IF(OR($A410="",$B410="",$C410=""),"",A410*'MPTO_working_3-way'!$I409)</f>
        <v>7.4392473118279563</v>
      </c>
      <c r="F410" s="47">
        <f>IF(OR($A410="",$B410="",$C410=""),"",B410*'MPTO_working_3-way'!$I409)</f>
        <v>4.8859463276836159</v>
      </c>
      <c r="G410" s="48">
        <f>IF(OR($A410="",$B410="",$C410=""),"",C410*'MPTO_working_3-way'!$I409)</f>
        <v>1.5130672498633131</v>
      </c>
      <c r="H410" s="46">
        <f>IF(OR($A410="",$B410="",$C410=""),"",'MPTO_working_3-way'!E409)</f>
        <v>8.0431613665051511</v>
      </c>
      <c r="I410" s="47">
        <f>IF(OR($A410="",$B410="",$C410=""),"",'MPTO_working_3-way'!F409)</f>
        <v>5.0469352819438411</v>
      </c>
      <c r="J410" s="48">
        <f>IF(OR($A410="",$B410="",$C410=""),"",'MPTO_working_3-way'!G409)</f>
        <v>1.4759478159511037</v>
      </c>
      <c r="K410" s="46">
        <f>IF(OR($A410="",$B410="",$C410=""),"",'OddsRatio_working_3-way'!H409)</f>
        <v>7.7333869788458234</v>
      </c>
      <c r="L410" s="47">
        <f>IF(OR($A410="",$B410="",$C410=""),"",'OddsRatio_working_3-way'!I409)</f>
        <v>5.0422471172347469</v>
      </c>
      <c r="M410" s="48">
        <f>IF(OR($A410="",$B410="",$C410=""),"",'OddsRatio_working_3-way'!J409)</f>
        <v>1.4872845839954216</v>
      </c>
      <c r="N410" s="49">
        <f t="shared" si="99"/>
        <v>13.442220134422204</v>
      </c>
      <c r="O410" s="50">
        <f t="shared" si="100"/>
        <v>20.466864204668642</v>
      </c>
      <c r="P410" s="50">
        <f t="shared" si="101"/>
        <v>66.090915660909161</v>
      </c>
      <c r="Q410" t="s">
        <v>407</v>
      </c>
      <c r="R410" t="s">
        <v>411</v>
      </c>
      <c r="S410" s="40">
        <v>44159</v>
      </c>
      <c r="T410" s="52">
        <v>100</v>
      </c>
      <c r="U410" s="52">
        <f t="shared" si="111"/>
        <v>85.875706214689274</v>
      </c>
      <c r="V410" s="52">
        <f t="shared" si="112"/>
        <v>78.494623655913983</v>
      </c>
      <c r="W410" s="52">
        <f t="shared" si="113"/>
        <v>30.555555555555554</v>
      </c>
      <c r="X410" s="52">
        <f t="shared" si="114"/>
        <v>90.949820788530474</v>
      </c>
      <c r="Y410" s="52">
        <f t="shared" si="115"/>
        <v>83.568738229755184</v>
      </c>
      <c r="Z410" s="52">
        <f t="shared" si="116"/>
        <v>35.62967012939675</v>
      </c>
      <c r="AA410" s="52">
        <f t="shared" si="117"/>
        <v>-5.0741145738412001</v>
      </c>
      <c r="AB410" s="52">
        <f t="shared" si="118"/>
        <v>-5.0741145738412001</v>
      </c>
      <c r="AC410" s="52">
        <f t="shared" si="119"/>
        <v>-5.0741145738411966</v>
      </c>
      <c r="AF410">
        <v>1.71</v>
      </c>
      <c r="AG410">
        <v>2.13</v>
      </c>
    </row>
    <row r="411" spans="1:35" ht="15" x14ac:dyDescent="0.25">
      <c r="A411">
        <v>2.52</v>
      </c>
      <c r="B411">
        <v>2.8</v>
      </c>
      <c r="C411">
        <v>3.65</v>
      </c>
      <c r="D411" s="45">
        <f t="shared" si="120"/>
        <v>2.7940856707979966E-2</v>
      </c>
      <c r="E411" s="46">
        <f>IF(OR($A411="",$B411="",$C411=""),"",A411*'MPTO_working_3-way'!$I410)</f>
        <v>2.5904109589041093</v>
      </c>
      <c r="F411" s="47">
        <f>IF(OR($A411="",$B411="",$C411=""),"",B411*'MPTO_working_3-way'!$I410)</f>
        <v>2.8782343987823436</v>
      </c>
      <c r="G411" s="48">
        <f>IF(OR($A411="",$B411="",$C411=""),"",C411*'MPTO_working_3-way'!$I410)</f>
        <v>3.751984126984127</v>
      </c>
      <c r="H411" s="46">
        <f>IF(OR($A411="",$B411="",$C411=""),"",'MPTO_working_3-way'!E410)</f>
        <v>2.5805667258954457</v>
      </c>
      <c r="I411" s="47">
        <f>IF(OR($A411="",$B411="",$C411=""),"",'MPTO_working_3-way'!F410)</f>
        <v>2.874973952906855</v>
      </c>
      <c r="J411" s="48">
        <f>IF(OR($A411="",$B411="",$C411=""),"",'MPTO_working_3-way'!G410)</f>
        <v>3.7784472134739149</v>
      </c>
      <c r="K411" s="46">
        <f>IF(OR($A411="",$B411="",$C411=""),"",'OddsRatio_working_3-way'!H410)</f>
        <v>2.5853783831398776</v>
      </c>
      <c r="L411" s="47">
        <f>IF(OR($A411="",$B411="",$C411=""),"",'OddsRatio_working_3-way'!I410)</f>
        <v>2.87742176950775</v>
      </c>
      <c r="M411" s="48">
        <f>IF(OR($A411="",$B411="",$C411=""),"",'OddsRatio_working_3-way'!J410)</f>
        <v>3.7639820495530762</v>
      </c>
      <c r="N411" s="49">
        <f t="shared" si="99"/>
        <v>38.603913273400323</v>
      </c>
      <c r="O411" s="50">
        <f t="shared" si="100"/>
        <v>34.743521946060291</v>
      </c>
      <c r="P411" s="50">
        <f t="shared" si="101"/>
        <v>26.652564780539397</v>
      </c>
      <c r="Q411" t="s">
        <v>335</v>
      </c>
      <c r="R411" t="s">
        <v>121</v>
      </c>
      <c r="S411" s="40">
        <v>44159</v>
      </c>
      <c r="T411" s="52">
        <v>100</v>
      </c>
      <c r="U411" s="52">
        <f t="shared" si="111"/>
        <v>60.317460317460316</v>
      </c>
      <c r="V411" s="52">
        <f t="shared" si="112"/>
        <v>64.285714285714292</v>
      </c>
      <c r="W411" s="52">
        <f t="shared" si="113"/>
        <v>72.602739726027394</v>
      </c>
      <c r="X411" s="52">
        <f t="shared" si="114"/>
        <v>63.111545988258321</v>
      </c>
      <c r="Y411" s="52">
        <f t="shared" si="115"/>
        <v>67.079799956512275</v>
      </c>
      <c r="Z411" s="52">
        <f t="shared" si="116"/>
        <v>75.396825396825392</v>
      </c>
      <c r="AA411" s="52">
        <f t="shared" si="117"/>
        <v>-2.7940856707980046</v>
      </c>
      <c r="AB411" s="52">
        <f t="shared" si="118"/>
        <v>-2.7940856707979833</v>
      </c>
      <c r="AC411" s="52">
        <f t="shared" si="119"/>
        <v>-2.7940856707979975</v>
      </c>
      <c r="AF411">
        <v>2.99</v>
      </c>
      <c r="AG411">
        <v>1.42</v>
      </c>
    </row>
    <row r="412" spans="1:35" ht="15" x14ac:dyDescent="0.25">
      <c r="A412">
        <v>2.11</v>
      </c>
      <c r="B412">
        <v>3.06</v>
      </c>
      <c r="C412">
        <v>4.38</v>
      </c>
      <c r="D412" s="45">
        <f t="shared" si="120"/>
        <v>2.9041537193119638E-2</v>
      </c>
      <c r="E412" s="46">
        <f>IF(OR($A412="",$B412="",$C412=""),"",A412*'MPTO_working_3-way'!$I411)</f>
        <v>2.1712776434774823</v>
      </c>
      <c r="F412" s="47">
        <f>IF(OR($A412="",$B412="",$C412=""),"",B412*'MPTO_working_3-way'!$I411)</f>
        <v>3.1488671038109461</v>
      </c>
      <c r="G412" s="48">
        <f>IF(OR($A412="",$B412="",$C412=""),"",C412*'MPTO_working_3-way'!$I411)</f>
        <v>4.5072019329058639</v>
      </c>
      <c r="H412" s="46">
        <f>IF(OR($A412="",$B412="",$C412=""),"",'MPTO_working_3-way'!E411)</f>
        <v>2.1539972927182163</v>
      </c>
      <c r="I412" s="47">
        <f>IF(OR($A412="",$B412="",$C412=""),"",'MPTO_working_3-way'!F411)</f>
        <v>3.1534115161892751</v>
      </c>
      <c r="J412" s="48">
        <f>IF(OR($A412="",$B412="",$C412=""),"",'MPTO_working_3-way'!G411)</f>
        <v>4.573937914575124</v>
      </c>
      <c r="K412" s="46">
        <f>IF(OR($A412="",$B412="",$C412=""),"",'OddsRatio_working_3-way'!H411)</f>
        <v>2.1614265058390316</v>
      </c>
      <c r="L412" s="47">
        <f>IF(OR($A412="",$B412="",$C412=""),"",'OddsRatio_working_3-way'!I411)</f>
        <v>3.1554401820075726</v>
      </c>
      <c r="M412" s="48">
        <f>IF(OR($A412="",$B412="",$C412=""),"",'OddsRatio_working_3-way'!J411)</f>
        <v>4.5365960267891241</v>
      </c>
      <c r="N412" s="49">
        <f t="shared" si="99"/>
        <v>46.055832749164985</v>
      </c>
      <c r="O412" s="50">
        <f t="shared" si="100"/>
        <v>31.757453300894806</v>
      </c>
      <c r="P412" s="50">
        <f t="shared" si="101"/>
        <v>22.186713949940206</v>
      </c>
      <c r="Q412" t="s">
        <v>160</v>
      </c>
      <c r="R412" t="s">
        <v>116</v>
      </c>
      <c r="S412" s="40">
        <v>44159</v>
      </c>
      <c r="T412" s="52">
        <v>100</v>
      </c>
      <c r="U412" s="52">
        <f t="shared" si="111"/>
        <v>52.606635071090047</v>
      </c>
      <c r="V412" s="52">
        <f t="shared" si="112"/>
        <v>67.320261437908499</v>
      </c>
      <c r="W412" s="52">
        <f t="shared" si="113"/>
        <v>77.168949771689498</v>
      </c>
      <c r="X412" s="52">
        <f t="shared" si="114"/>
        <v>55.51078879040201</v>
      </c>
      <c r="Y412" s="52">
        <f t="shared" si="115"/>
        <v>70.224415157220449</v>
      </c>
      <c r="Z412" s="52">
        <f t="shared" si="116"/>
        <v>80.073103491001447</v>
      </c>
      <c r="AA412" s="52">
        <f t="shared" si="117"/>
        <v>-2.9041537193119638</v>
      </c>
      <c r="AB412" s="52">
        <f t="shared" si="118"/>
        <v>-2.9041537193119495</v>
      </c>
      <c r="AC412" s="52">
        <f t="shared" si="119"/>
        <v>-2.9041537193119495</v>
      </c>
      <c r="AF412">
        <v>3.01</v>
      </c>
      <c r="AG412">
        <v>1.41</v>
      </c>
    </row>
    <row r="413" spans="1:35" ht="15" x14ac:dyDescent="0.25">
      <c r="A413">
        <v>3.36</v>
      </c>
      <c r="B413">
        <v>2.8</v>
      </c>
      <c r="C413">
        <v>2.68</v>
      </c>
      <c r="D413" s="45">
        <f t="shared" si="120"/>
        <v>2.7896233120113578E-2</v>
      </c>
      <c r="E413" s="46">
        <f>IF(OR($A413="",$B413="",$C413=""),"",A413*'MPTO_working_3-way'!$I412)</f>
        <v>3.4537313432835814</v>
      </c>
      <c r="F413" s="47">
        <f>IF(OR($A413="",$B413="",$C413=""),"",B413*'MPTO_working_3-way'!$I412)</f>
        <v>2.878109452736318</v>
      </c>
      <c r="G413" s="48">
        <f>IF(OR($A413="",$B413="",$C413=""),"",C413*'MPTO_working_3-way'!$I412)</f>
        <v>2.7547619047619047</v>
      </c>
      <c r="H413" s="46">
        <f>IF(OR($A413="",$B413="",$C413=""),"",'MPTO_working_3-way'!E412)</f>
        <v>3.4683648315529987</v>
      </c>
      <c r="I413" s="47">
        <f>IF(OR($A413="",$B413="",$C413=""),"",'MPTO_working_3-way'!F412)</f>
        <v>2.8748510131108453</v>
      </c>
      <c r="J413" s="48">
        <f>IF(OR($A413="",$B413="",$C413=""),"",'MPTO_working_3-way'!G412)</f>
        <v>2.7484942210646266</v>
      </c>
      <c r="K413" s="46">
        <f>IF(OR($A413="",$B413="",$C413=""),"",'OddsRatio_working_3-way'!H412)</f>
        <v>3.4606274849670733</v>
      </c>
      <c r="L413" s="47">
        <f>IF(OR($A413="",$B413="",$C413=""),"",'OddsRatio_working_3-way'!I412)</f>
        <v>2.8767497766698016</v>
      </c>
      <c r="M413" s="48">
        <f>IF(OR($A413="",$B413="",$C413=""),"",'OddsRatio_working_3-way'!J412)</f>
        <v>2.7516331248918156</v>
      </c>
      <c r="N413" s="49">
        <f t="shared" si="99"/>
        <v>28.954191875540197</v>
      </c>
      <c r="O413" s="50">
        <f t="shared" si="100"/>
        <v>34.745030250648234</v>
      </c>
      <c r="P413" s="50">
        <f t="shared" si="101"/>
        <v>36.300777873811576</v>
      </c>
      <c r="Q413" t="s">
        <v>123</v>
      </c>
      <c r="R413" t="s">
        <v>118</v>
      </c>
      <c r="S413" s="40">
        <v>44159</v>
      </c>
      <c r="T413" s="52">
        <v>100</v>
      </c>
      <c r="U413" s="52">
        <f t="shared" si="111"/>
        <v>70.238095238095241</v>
      </c>
      <c r="V413" s="52">
        <f t="shared" si="112"/>
        <v>64.285714285714292</v>
      </c>
      <c r="W413" s="52">
        <f t="shared" si="113"/>
        <v>62.686567164179095</v>
      </c>
      <c r="X413" s="52">
        <f t="shared" si="114"/>
        <v>73.027718550106613</v>
      </c>
      <c r="Y413" s="52">
        <f t="shared" si="115"/>
        <v>67.075337597725664</v>
      </c>
      <c r="Z413" s="52">
        <f t="shared" si="116"/>
        <v>65.476190476190482</v>
      </c>
      <c r="AA413" s="52">
        <f t="shared" si="117"/>
        <v>-2.789623312011372</v>
      </c>
      <c r="AB413" s="52">
        <f t="shared" si="118"/>
        <v>-2.789623312011372</v>
      </c>
      <c r="AC413" s="52">
        <f t="shared" si="119"/>
        <v>-2.7896233120113862</v>
      </c>
      <c r="AF413">
        <v>3.01</v>
      </c>
      <c r="AG413">
        <v>1.42</v>
      </c>
    </row>
    <row r="414" spans="1:35" s="28" customFormat="1" ht="15" x14ac:dyDescent="0.25">
      <c r="A414" s="23">
        <v>1.72</v>
      </c>
      <c r="B414" s="23">
        <v>4.0199999999999996</v>
      </c>
      <c r="C414" s="23">
        <v>5.01</v>
      </c>
      <c r="D414" s="24">
        <f t="shared" si="120"/>
        <v>2.9752366145875619E-2</v>
      </c>
      <c r="E414" s="25">
        <f>IF(OR($A414="",$B414="",$C414=""),"",A414*'MPTO_working_3-way'!$I413)</f>
        <v>1.771174069770906</v>
      </c>
      <c r="F414" s="26">
        <f>IF(OR($A414="",$B414="",$C414=""),"",B414*'MPTO_working_3-way'!$I413)</f>
        <v>4.1396045119064198</v>
      </c>
      <c r="G414" s="27">
        <f>IF(OR($A414="",$B414="",$C414=""),"",C414*'MPTO_working_3-way'!$I413)</f>
        <v>5.1590593543908367</v>
      </c>
      <c r="H414" s="25">
        <f>IF(OR($A414="",$B414="",$C414=""),"",'MPTO_working_3-way'!E413)</f>
        <v>1.7498489643297188</v>
      </c>
      <c r="I414" s="26">
        <f>IF(OR($A414="",$B414="",$C414=""),"",'MPTO_working_3-way'!F413)</f>
        <v>4.1869250420129065</v>
      </c>
      <c r="J414" s="27">
        <f>IF(OR($A414="",$B414="",$C414=""),"",'MPTO_working_3-way'!G413)</f>
        <v>5.2719441995918945</v>
      </c>
      <c r="K414" s="25">
        <f>IF(OR($A414="",$B414="",$C414=""),"",'OddsRatio_working_3-way'!H413)</f>
        <v>1.7574902957237761</v>
      </c>
      <c r="L414" s="26">
        <f>IF(OR($A414="",$B414="",$C414=""),"",'OddsRatio_working_3-way'!I413)</f>
        <v>4.1772509626191718</v>
      </c>
      <c r="M414" s="27">
        <f>IF(OR($A414="",$B414="",$C414=""),"",'OddsRatio_working_3-way'!J413)</f>
        <v>5.2188001192393649</v>
      </c>
      <c r="N414" s="68">
        <f t="shared" si="99"/>
        <v>56.459724488251226</v>
      </c>
      <c r="O414" s="69">
        <f t="shared" si="100"/>
        <v>24.156897044724403</v>
      </c>
      <c r="P414" s="69">
        <f t="shared" si="101"/>
        <v>19.383378467024372</v>
      </c>
      <c r="Q414" s="23" t="s">
        <v>450</v>
      </c>
      <c r="R414" s="23" t="s">
        <v>462</v>
      </c>
      <c r="S414" s="82">
        <v>44160</v>
      </c>
      <c r="T414" s="28">
        <v>100</v>
      </c>
      <c r="U414" s="28">
        <f t="shared" si="111"/>
        <v>41.860465116279073</v>
      </c>
      <c r="V414" s="28">
        <f t="shared" si="112"/>
        <v>75.124378109452735</v>
      </c>
      <c r="W414" s="28">
        <f t="shared" si="113"/>
        <v>80.039920159680634</v>
      </c>
      <c r="X414" s="28">
        <f t="shared" si="114"/>
        <v>44.835701730866631</v>
      </c>
      <c r="Y414" s="28">
        <f t="shared" si="115"/>
        <v>78.099614724040293</v>
      </c>
      <c r="Z414" s="28">
        <f t="shared" si="116"/>
        <v>83.015156774268206</v>
      </c>
      <c r="AA414" s="28">
        <f t="shared" si="117"/>
        <v>-2.9752366145875584</v>
      </c>
      <c r="AB414" s="28">
        <f t="shared" si="118"/>
        <v>-2.9752366145875584</v>
      </c>
      <c r="AC414" s="28">
        <f t="shared" si="119"/>
        <v>-2.9752366145875726</v>
      </c>
      <c r="AD414" s="43" t="s">
        <v>469</v>
      </c>
      <c r="AE414" s="43"/>
      <c r="AF414" s="23">
        <v>1.74</v>
      </c>
      <c r="AG414" s="23">
        <v>2.19</v>
      </c>
      <c r="AH414" s="43"/>
      <c r="AI414" s="43"/>
    </row>
    <row r="415" spans="1:35" ht="15" x14ac:dyDescent="0.25">
      <c r="A415">
        <v>1.96</v>
      </c>
      <c r="B415">
        <v>3.31</v>
      </c>
      <c r="C415">
        <v>4.6100000000000003</v>
      </c>
      <c r="D415" s="45">
        <f t="shared" si="120"/>
        <v>2.923862495434304E-2</v>
      </c>
      <c r="E415" s="46">
        <f>IF(OR($A415="",$B415="",$C415=""),"",A415*'MPTO_working_3-way'!$I414)</f>
        <v>2.0173077049105124</v>
      </c>
      <c r="F415" s="47">
        <f>IF(OR($A415="",$B415="",$C415=""),"",B415*'MPTO_working_3-way'!$I414)</f>
        <v>3.4067798485988754</v>
      </c>
      <c r="G415" s="48">
        <f>IF(OR($A415="",$B415="",$C415=""),"",C415*'MPTO_working_3-way'!$I414)</f>
        <v>4.7447900610395219</v>
      </c>
      <c r="H415" s="46">
        <f>IF(OR($A415="",$B415="",$C415=""),"",'MPTO_working_3-way'!E414)</f>
        <v>1.9981701823911522</v>
      </c>
      <c r="I415" s="47">
        <f>IF(OR($A415="",$B415="",$C415=""),"",'MPTO_working_3-way'!F414)</f>
        <v>3.4203399956450693</v>
      </c>
      <c r="J415" s="48">
        <f>IF(OR($A415="",$B415="",$C415=""),"",'MPTO_working_3-way'!G414)</f>
        <v>4.8268714316332568</v>
      </c>
      <c r="K415" s="46">
        <f>IF(OR($A415="",$B415="",$C415=""),"",'OddsRatio_working_3-way'!H414)</f>
        <v>2.0058675901920862</v>
      </c>
      <c r="L415" s="47">
        <f>IF(OR($A415="",$B415="",$C415=""),"",'OddsRatio_working_3-way'!I414)</f>
        <v>3.420368888899707</v>
      </c>
      <c r="M415" s="48">
        <f>IF(OR($A415="",$B415="",$C415=""),"",'OddsRatio_working_3-way'!J414)</f>
        <v>4.782481250618158</v>
      </c>
      <c r="N415" s="49">
        <f t="shared" si="99"/>
        <v>49.571019709378447</v>
      </c>
      <c r="O415" s="50">
        <f t="shared" si="100"/>
        <v>29.353232214616842</v>
      </c>
      <c r="P415" s="50">
        <f t="shared" si="101"/>
        <v>21.075748076004714</v>
      </c>
      <c r="Q415" t="s">
        <v>77</v>
      </c>
      <c r="R415" t="s">
        <v>79</v>
      </c>
      <c r="S415" s="40">
        <v>44160</v>
      </c>
      <c r="T415" s="52">
        <v>100</v>
      </c>
      <c r="U415" s="52">
        <f t="shared" si="111"/>
        <v>48.979591836734699</v>
      </c>
      <c r="V415" s="52">
        <f t="shared" si="112"/>
        <v>69.78851963746223</v>
      </c>
      <c r="W415" s="52">
        <f t="shared" si="113"/>
        <v>78.308026030368765</v>
      </c>
      <c r="X415" s="52">
        <f t="shared" si="114"/>
        <v>51.903454332168998</v>
      </c>
      <c r="Y415" s="52">
        <f t="shared" si="115"/>
        <v>72.712382132896551</v>
      </c>
      <c r="Z415" s="52">
        <f t="shared" si="116"/>
        <v>81.231888525803072</v>
      </c>
      <c r="AA415" s="52">
        <f t="shared" si="117"/>
        <v>-2.9238624954342995</v>
      </c>
      <c r="AB415" s="52">
        <f t="shared" si="118"/>
        <v>-2.9238624954343209</v>
      </c>
      <c r="AC415" s="52">
        <f t="shared" si="119"/>
        <v>-2.9238624954343067</v>
      </c>
      <c r="AD415" s="42" t="s">
        <v>470</v>
      </c>
      <c r="AF415">
        <v>2.4300000000000002</v>
      </c>
      <c r="AG415">
        <v>1.61</v>
      </c>
    </row>
    <row r="416" spans="1:35" ht="15" x14ac:dyDescent="0.25">
      <c r="A416">
        <v>2.34</v>
      </c>
      <c r="B416">
        <v>3.28</v>
      </c>
      <c r="C416">
        <v>3.39</v>
      </c>
      <c r="D416" s="45">
        <f t="shared" si="120"/>
        <v>2.7213726868378307E-2</v>
      </c>
      <c r="E416" s="46">
        <f>IF(OR($A416="",$B416="",$C416=""),"",A416*'MPTO_working_3-way'!$I415)</f>
        <v>2.4036801208720049</v>
      </c>
      <c r="F416" s="47">
        <f>IF(OR($A416="",$B416="",$C416=""),"",B416*'MPTO_working_3-way'!$I415)</f>
        <v>3.3692610241282805</v>
      </c>
      <c r="G416" s="48">
        <f>IF(OR($A416="",$B416="",$C416=""),"",C416*'MPTO_working_3-way'!$I415)</f>
        <v>3.4822545340838027</v>
      </c>
      <c r="H416" s="46">
        <f>IF(OR($A416="",$B416="",$C416=""),"",'MPTO_working_3-way'!E415)</f>
        <v>2.3907477008549707</v>
      </c>
      <c r="I416" s="47">
        <f>IF(OR($A416="",$B416="",$C416=""),"",'MPTO_working_3-way'!F415)</f>
        <v>3.3805848210944709</v>
      </c>
      <c r="J416" s="48">
        <f>IF(OR($A416="",$B416="",$C416=""),"",'MPTO_working_3-way'!G415)</f>
        <v>3.4975551055654552</v>
      </c>
      <c r="K416" s="46">
        <f>IF(OR($A416="",$B416="",$C416=""),"",'OddsRatio_working_3-way'!H415)</f>
        <v>2.3963754549462593</v>
      </c>
      <c r="L416" s="47">
        <f>IF(OR($A416="",$B416="",$C416=""),"",'OddsRatio_working_3-way'!I415)</f>
        <v>3.3759224158787107</v>
      </c>
      <c r="M416" s="48">
        <f>IF(OR($A416="",$B416="",$C416=""),"",'OddsRatio_working_3-way'!J415)</f>
        <v>3.4905502517325071</v>
      </c>
      <c r="N416" s="49">
        <f t="shared" si="99"/>
        <v>41.602873498709172</v>
      </c>
      <c r="O416" s="50">
        <f t="shared" si="100"/>
        <v>29.680098776518133</v>
      </c>
      <c r="P416" s="50">
        <f t="shared" si="101"/>
        <v>28.717027724772699</v>
      </c>
      <c r="Q416" t="s">
        <v>76</v>
      </c>
      <c r="R416" t="s">
        <v>46</v>
      </c>
      <c r="S416" s="40">
        <v>44160</v>
      </c>
      <c r="T416" s="52">
        <v>100</v>
      </c>
      <c r="U416" s="52">
        <f t="shared" si="111"/>
        <v>57.264957264957268</v>
      </c>
      <c r="V416" s="52">
        <f t="shared" si="112"/>
        <v>69.512195121951223</v>
      </c>
      <c r="W416" s="52">
        <f t="shared" si="113"/>
        <v>70.501474926253692</v>
      </c>
      <c r="X416" s="52">
        <f t="shared" si="114"/>
        <v>59.986329951795092</v>
      </c>
      <c r="Y416" s="52">
        <f t="shared" si="115"/>
        <v>72.233567808789047</v>
      </c>
      <c r="Z416" s="52">
        <f t="shared" si="116"/>
        <v>73.222847613091517</v>
      </c>
      <c r="AA416" s="52">
        <f t="shared" si="117"/>
        <v>-2.7213726868378245</v>
      </c>
      <c r="AB416" s="52">
        <f t="shared" si="118"/>
        <v>-2.7213726868378245</v>
      </c>
      <c r="AC416" s="52">
        <f t="shared" si="119"/>
        <v>-2.7213726868378245</v>
      </c>
      <c r="AD416" s="42" t="s">
        <v>469</v>
      </c>
      <c r="AF416">
        <v>2.4</v>
      </c>
      <c r="AG416">
        <v>1.62</v>
      </c>
    </row>
    <row r="417" spans="1:35" ht="15" x14ac:dyDescent="0.25">
      <c r="A417">
        <v>3.6</v>
      </c>
      <c r="B417">
        <v>3.28</v>
      </c>
      <c r="C417">
        <v>2.2400000000000002</v>
      </c>
      <c r="D417" s="45">
        <f t="shared" si="120"/>
        <v>2.908439798683693E-2</v>
      </c>
      <c r="E417" s="46">
        <f>IF(OR($A417="",$B417="",$C417=""),"",A417*'MPTO_working_3-way'!$I416)</f>
        <v>3.7047038327526129</v>
      </c>
      <c r="F417" s="47">
        <f>IF(OR($A417="",$B417="",$C417=""),"",B417*'MPTO_working_3-way'!$I416)</f>
        <v>3.375396825396825</v>
      </c>
      <c r="G417" s="48">
        <f>IF(OR($A417="",$B417="",$C417=""),"",C417*'MPTO_working_3-way'!$I416)</f>
        <v>2.3051490514905151</v>
      </c>
      <c r="H417" s="46">
        <f>IF(OR($A417="",$B417="",$C417=""),"",'MPTO_working_3-way'!E416)</f>
        <v>3.7301883386485346</v>
      </c>
      <c r="I417" s="47">
        <f>IF(OR($A417="",$B417="",$C417=""),"",'MPTO_working_3-way'!F416)</f>
        <v>3.387726105251653</v>
      </c>
      <c r="J417" s="48">
        <f>IF(OR($A417="",$B417="",$C417=""),"",'MPTO_working_3-way'!G416)</f>
        <v>2.2897244588904484</v>
      </c>
      <c r="K417" s="46">
        <f>IF(OR($A417="",$B417="",$C417=""),"",'OddsRatio_working_3-way'!H416)</f>
        <v>3.7180138332980852</v>
      </c>
      <c r="L417" s="47">
        <f>IF(OR($A417="",$B417="",$C417=""),"",'OddsRatio_working_3-way'!I416)</f>
        <v>3.3834890538152433</v>
      </c>
      <c r="M417" s="48">
        <f>IF(OR($A417="",$B417="",$C417=""),"",'OddsRatio_working_3-way'!J416)</f>
        <v>2.2962835204960101</v>
      </c>
      <c r="N417" s="49">
        <f t="shared" si="99"/>
        <v>26.992711027509998</v>
      </c>
      <c r="O417" s="50">
        <f t="shared" si="100"/>
        <v>29.626146249706093</v>
      </c>
      <c r="P417" s="50">
        <f t="shared" si="101"/>
        <v>43.381142722783913</v>
      </c>
      <c r="Q417" t="s">
        <v>82</v>
      </c>
      <c r="R417" t="s">
        <v>36</v>
      </c>
      <c r="S417" s="40">
        <v>44160</v>
      </c>
      <c r="T417" s="52">
        <v>100</v>
      </c>
      <c r="U417" s="52">
        <f t="shared" si="111"/>
        <v>72.222222222222229</v>
      </c>
      <c r="V417" s="52">
        <f t="shared" si="112"/>
        <v>69.512195121951223</v>
      </c>
      <c r="W417" s="52">
        <f t="shared" si="113"/>
        <v>55.357142857142868</v>
      </c>
      <c r="X417" s="52">
        <f t="shared" si="114"/>
        <v>75.13066202090593</v>
      </c>
      <c r="Y417" s="52">
        <f t="shared" si="115"/>
        <v>72.420634920634924</v>
      </c>
      <c r="Z417" s="52">
        <f t="shared" si="116"/>
        <v>58.265582655826556</v>
      </c>
      <c r="AA417" s="52">
        <f t="shared" si="117"/>
        <v>-2.9084397986837018</v>
      </c>
      <c r="AB417" s="52">
        <f t="shared" si="118"/>
        <v>-2.9084397986837018</v>
      </c>
      <c r="AC417" s="52">
        <f t="shared" si="119"/>
        <v>-2.9084397986836876</v>
      </c>
      <c r="AD417" s="42" t="s">
        <v>470</v>
      </c>
      <c r="AF417">
        <v>2.27</v>
      </c>
      <c r="AG417">
        <v>1.68</v>
      </c>
    </row>
    <row r="418" spans="1:35" ht="15" x14ac:dyDescent="0.25">
      <c r="A418">
        <v>3.54</v>
      </c>
      <c r="B418">
        <v>3.52</v>
      </c>
      <c r="C418">
        <v>2.17</v>
      </c>
      <c r="D418" s="45">
        <f t="shared" si="120"/>
        <v>2.7406277884681529E-2</v>
      </c>
      <c r="E418" s="46">
        <f>IF(OR($A418="",$B418="",$C418=""),"",A418*'MPTO_working_3-way'!$I417)</f>
        <v>3.6370182237117725</v>
      </c>
      <c r="F418" s="47">
        <f>IF(OR($A418="",$B418="",$C418=""),"",B418*'MPTO_working_3-way'!$I417)</f>
        <v>3.6164700981540792</v>
      </c>
      <c r="G418" s="48">
        <f>IF(OR($A418="",$B418="",$C418=""),"",C418*'MPTO_working_3-way'!$I417)</f>
        <v>2.2294716230097587</v>
      </c>
      <c r="H418" s="46">
        <f>IF(OR($A418="",$B418="",$C418=""),"",'MPTO_working_3-way'!E417)</f>
        <v>3.658307498429703</v>
      </c>
      <c r="I418" s="47">
        <f>IF(OR($A418="",$B418="",$C418=""),"",'MPTO_working_3-way'!F417)</f>
        <v>3.6369523845049692</v>
      </c>
      <c r="J418" s="48">
        <f>IF(OR($A418="",$B418="",$C418=""),"",'MPTO_working_3-way'!G417)</f>
        <v>2.2138878342208921</v>
      </c>
      <c r="K418" s="46">
        <f>IF(OR($A418="",$B418="",$C418=""),"",'OddsRatio_working_3-way'!H417)</f>
        <v>3.6493238660208087</v>
      </c>
      <c r="L418" s="47">
        <f>IF(OR($A418="",$B418="",$C418=""),"",'OddsRatio_working_3-way'!I417)</f>
        <v>3.628463048178125</v>
      </c>
      <c r="M418" s="48">
        <f>IF(OR($A418="",$B418="",$C418=""),"",'OddsRatio_working_3-way'!J417)</f>
        <v>2.2203578437969864</v>
      </c>
      <c r="N418" s="49">
        <f t="shared" si="99"/>
        <v>27.495050574133394</v>
      </c>
      <c r="O418" s="50">
        <f t="shared" si="100"/>
        <v>27.651272452395514</v>
      </c>
      <c r="P418" s="50">
        <f t="shared" si="101"/>
        <v>44.853676973471075</v>
      </c>
      <c r="Q418" t="s">
        <v>285</v>
      </c>
      <c r="R418" t="s">
        <v>48</v>
      </c>
      <c r="S418" s="40">
        <v>44160</v>
      </c>
      <c r="T418" s="52">
        <v>100</v>
      </c>
      <c r="U418" s="52">
        <f t="shared" si="111"/>
        <v>71.751412429378533</v>
      </c>
      <c r="V418" s="52">
        <f t="shared" si="112"/>
        <v>71.590909090909093</v>
      </c>
      <c r="W418" s="52">
        <f t="shared" si="113"/>
        <v>53.917050691244242</v>
      </c>
      <c r="X418" s="52">
        <f t="shared" si="114"/>
        <v>74.492040217846679</v>
      </c>
      <c r="Y418" s="52">
        <f t="shared" si="115"/>
        <v>74.331536879377239</v>
      </c>
      <c r="Z418" s="52">
        <f t="shared" si="116"/>
        <v>56.657678479712381</v>
      </c>
      <c r="AA418" s="52">
        <f t="shared" si="117"/>
        <v>-2.7406277884681458</v>
      </c>
      <c r="AB418" s="52">
        <f t="shared" si="118"/>
        <v>-2.7406277884681458</v>
      </c>
      <c r="AC418" s="52">
        <f t="shared" si="119"/>
        <v>-2.7406277884681387</v>
      </c>
      <c r="AD418" s="42" t="s">
        <v>469</v>
      </c>
      <c r="AF418">
        <v>2.11</v>
      </c>
      <c r="AG418">
        <v>1.79</v>
      </c>
    </row>
    <row r="419" spans="1:35" ht="15" x14ac:dyDescent="0.25">
      <c r="A419">
        <v>1.99</v>
      </c>
      <c r="B419">
        <v>3.43</v>
      </c>
      <c r="C419">
        <v>4.28</v>
      </c>
      <c r="D419" s="45">
        <f t="shared" si="120"/>
        <v>2.7702612131527582E-2</v>
      </c>
      <c r="E419" s="46">
        <f>IF(OR($A419="",$B419="",$C419=""),"",A419*'MPTO_working_3-way'!$I418)</f>
        <v>2.04512819814174</v>
      </c>
      <c r="F419" s="47">
        <f>IF(OR($A419="",$B419="",$C419=""),"",B419*'MPTO_working_3-way'!$I418)</f>
        <v>3.5250199596111398</v>
      </c>
      <c r="G419" s="48">
        <f>IF(OR($A419="",$B419="",$C419=""),"",C419*'MPTO_working_3-way'!$I418)</f>
        <v>4.3985671799229387</v>
      </c>
      <c r="H419" s="46">
        <f>IF(OR($A419="",$B419="",$C419=""),"",'MPTO_working_3-way'!E418)</f>
        <v>2.0272529338060949</v>
      </c>
      <c r="I419" s="47">
        <f>IF(OR($A419="",$B419="",$C419=""),"",'MPTO_working_3-way'!F418)</f>
        <v>3.5421930123218961</v>
      </c>
      <c r="J419" s="48">
        <f>IF(OR($A419="",$B419="",$C419=""),"",'MPTO_working_3-way'!G418)</f>
        <v>4.4561163843676228</v>
      </c>
      <c r="K419" s="46">
        <f>IF(OR($A419="",$B419="",$C419=""),"",'OddsRatio_working_3-way'!H418)</f>
        <v>2.0343899693963947</v>
      </c>
      <c r="L419" s="47">
        <f>IF(OR($A419="",$B419="",$C419=""),"",'OddsRatio_working_3-way'!I418)</f>
        <v>3.5389571976093328</v>
      </c>
      <c r="M419" s="48">
        <f>IF(OR($A419="",$B419="",$C419=""),"",'OddsRatio_working_3-way'!J418)</f>
        <v>4.4270697975961344</v>
      </c>
      <c r="N419" s="49">
        <f t="shared" si="99"/>
        <v>48.896690237249068</v>
      </c>
      <c r="O419" s="50">
        <f t="shared" si="100"/>
        <v>28.368633694497277</v>
      </c>
      <c r="P419" s="50">
        <f t="shared" si="101"/>
        <v>22.734676068253652</v>
      </c>
      <c r="Q419" t="s">
        <v>81</v>
      </c>
      <c r="R419" t="s">
        <v>86</v>
      </c>
      <c r="S419" s="40">
        <v>44160</v>
      </c>
      <c r="T419" s="52">
        <v>100</v>
      </c>
      <c r="U419" s="52">
        <f t="shared" si="111"/>
        <v>49.748743718592962</v>
      </c>
      <c r="V419" s="52">
        <f t="shared" si="112"/>
        <v>70.845481049562679</v>
      </c>
      <c r="W419" s="52">
        <f t="shared" si="113"/>
        <v>76.635514018691595</v>
      </c>
      <c r="X419" s="52">
        <f t="shared" si="114"/>
        <v>52.519004931745727</v>
      </c>
      <c r="Y419" s="52">
        <f t="shared" si="115"/>
        <v>73.615742262715443</v>
      </c>
      <c r="Z419" s="52">
        <f t="shared" si="116"/>
        <v>79.405775231844345</v>
      </c>
      <c r="AA419" s="52">
        <f t="shared" si="117"/>
        <v>-2.7702612131527644</v>
      </c>
      <c r="AB419" s="52">
        <f t="shared" si="118"/>
        <v>-2.7702612131527644</v>
      </c>
      <c r="AC419" s="52">
        <f t="shared" si="119"/>
        <v>-2.7702612131527502</v>
      </c>
      <c r="AD419" s="42" t="s">
        <v>470</v>
      </c>
      <c r="AF419">
        <v>2.37</v>
      </c>
      <c r="AG419">
        <v>1.64</v>
      </c>
    </row>
    <row r="420" spans="1:35" ht="15" x14ac:dyDescent="0.25">
      <c r="A420">
        <v>2.0099999999999998</v>
      </c>
      <c r="B420">
        <v>3.62</v>
      </c>
      <c r="C420">
        <v>3.99</v>
      </c>
      <c r="D420" s="45">
        <f t="shared" si="120"/>
        <v>2.4382098149637432E-2</v>
      </c>
      <c r="E420" s="46">
        <f>IF(OR($A420="",$B420="",$C420=""),"",A420*'MPTO_working_3-way'!$I419)</f>
        <v>2.059008017280771</v>
      </c>
      <c r="F420" s="47">
        <f>IF(OR($A420="",$B420="",$C420=""),"",B420*'MPTO_working_3-way'!$I419)</f>
        <v>3.7082631953016878</v>
      </c>
      <c r="G420" s="48">
        <f>IF(OR($A420="",$B420="",$C420=""),"",C420*'MPTO_working_3-way'!$I419)</f>
        <v>4.0872845716170536</v>
      </c>
      <c r="H420" s="46">
        <f>IF(OR($A420="",$B420="",$C420=""),"",'MPTO_working_3-way'!E419)</f>
        <v>2.0433806785349446</v>
      </c>
      <c r="I420" s="47">
        <f>IF(OR($A420="",$B420="",$C420=""),"",'MPTO_working_3-way'!F419)</f>
        <v>3.7297327088343115</v>
      </c>
      <c r="J420" s="48">
        <f>IF(OR($A420="",$B420="",$C420=""),"",'MPTO_working_3-way'!G419)</f>
        <v>4.1237249380206329</v>
      </c>
      <c r="K420" s="46">
        <f>IF(OR($A420="",$B420="",$C420=""),"",'OddsRatio_working_3-way'!H419)</f>
        <v>2.0495892192063159</v>
      </c>
      <c r="L420" s="47">
        <f>IF(OR($A420="",$B420="",$C420=""),"",'OddsRatio_working_3-way'!I419)</f>
        <v>3.7226967864559888</v>
      </c>
      <c r="M420" s="48">
        <f>IF(OR($A420="",$B420="",$C420=""),"",'OddsRatio_working_3-way'!J419)</f>
        <v>4.1071997677493925</v>
      </c>
      <c r="N420" s="49">
        <f t="shared" si="99"/>
        <v>48.56707655372076</v>
      </c>
      <c r="O420" s="50">
        <f t="shared" si="100"/>
        <v>26.966802174855996</v>
      </c>
      <c r="P420" s="50">
        <f t="shared" si="101"/>
        <v>24.466121271423237</v>
      </c>
      <c r="Q420" t="s">
        <v>275</v>
      </c>
      <c r="R420" t="s">
        <v>247</v>
      </c>
      <c r="S420" s="40">
        <v>44160</v>
      </c>
      <c r="T420" s="52">
        <v>100</v>
      </c>
      <c r="U420" s="52">
        <f t="shared" si="111"/>
        <v>50.248756218905463</v>
      </c>
      <c r="V420" s="52">
        <f t="shared" si="112"/>
        <v>72.375690607734811</v>
      </c>
      <c r="W420" s="52">
        <f t="shared" si="113"/>
        <v>74.937343358395992</v>
      </c>
      <c r="X420" s="52">
        <f t="shared" si="114"/>
        <v>52.686966033869197</v>
      </c>
      <c r="Y420" s="52">
        <f t="shared" si="115"/>
        <v>74.813900422698538</v>
      </c>
      <c r="Z420" s="52">
        <f t="shared" si="116"/>
        <v>77.375553173359734</v>
      </c>
      <c r="AA420" s="52">
        <f t="shared" si="117"/>
        <v>-2.4382098149637343</v>
      </c>
      <c r="AB420" s="52">
        <f t="shared" si="118"/>
        <v>-2.4382098149637272</v>
      </c>
      <c r="AC420" s="52">
        <f t="shared" si="119"/>
        <v>-2.4382098149637415</v>
      </c>
      <c r="AD420" s="42" t="s">
        <v>469</v>
      </c>
      <c r="AF420">
        <v>2.17</v>
      </c>
      <c r="AG420">
        <v>1.76</v>
      </c>
    </row>
    <row r="421" spans="1:35" ht="15" x14ac:dyDescent="0.25">
      <c r="A421">
        <v>1.52</v>
      </c>
      <c r="B421">
        <v>4.0999999999999996</v>
      </c>
      <c r="C421">
        <v>6.51</v>
      </c>
      <c r="D421" s="45">
        <f t="shared" si="120"/>
        <v>5.5407006895681343E-2</v>
      </c>
      <c r="E421" s="46">
        <f>IF(OR($A421="",$B421="",$C421=""),"",A421*'MPTO_working_3-way'!$I420)</f>
        <v>1.6042186504814357</v>
      </c>
      <c r="F421" s="47">
        <f>IF(OR($A421="",$B421="",$C421=""),"",B421*'MPTO_working_3-way'!$I420)</f>
        <v>4.3271687282722935</v>
      </c>
      <c r="G421" s="48">
        <f>IF(OR($A421="",$B421="",$C421=""),"",C421*'MPTO_working_3-way'!$I420)</f>
        <v>6.870699614890885</v>
      </c>
      <c r="H421" s="46">
        <f>IF(OR($A421="",$B421="",$C421=""),"",'MPTO_working_3-way'!E420)</f>
        <v>1.5639032744183372</v>
      </c>
      <c r="I421" s="47">
        <f>IF(OR($A421="",$B421="",$C421=""),"",'MPTO_working_3-way'!F420)</f>
        <v>4.4358991927900711</v>
      </c>
      <c r="J421" s="48">
        <f>IF(OR($A421="",$B421="",$C421=""),"",'MPTO_working_3-way'!G420)</f>
        <v>7.3996882318465573</v>
      </c>
      <c r="K421" s="46">
        <f>IF(OR($A421="",$B421="",$C421=""),"",'OddsRatio_working_3-way'!H420)</f>
        <v>1.5769110106215327</v>
      </c>
      <c r="L421" s="47">
        <f>IF(OR($A421="",$B421="",$C421=""),"",'OddsRatio_working_3-way'!I420)</f>
        <v>4.4392771787052903</v>
      </c>
      <c r="M421" s="48">
        <f>IF(OR($A421="",$B421="",$C421=""),"",'OddsRatio_working_3-way'!J420)</f>
        <v>7.1130378240858541</v>
      </c>
      <c r="N421" s="49">
        <f t="shared" si="99"/>
        <v>62.335642320321725</v>
      </c>
      <c r="O421" s="50">
        <f t="shared" si="100"/>
        <v>23.109799104119276</v>
      </c>
      <c r="P421" s="50">
        <f t="shared" si="101"/>
        <v>14.554558575558993</v>
      </c>
      <c r="Q421" t="s">
        <v>340</v>
      </c>
      <c r="R421" t="s">
        <v>396</v>
      </c>
      <c r="S421" s="40">
        <v>44160</v>
      </c>
      <c r="T421" s="52">
        <v>100</v>
      </c>
      <c r="U421" s="52">
        <f t="shared" si="111"/>
        <v>34.21052631578948</v>
      </c>
      <c r="V421" s="52">
        <f t="shared" si="112"/>
        <v>75.609756097560975</v>
      </c>
      <c r="W421" s="52">
        <f t="shared" si="113"/>
        <v>84.639016897081419</v>
      </c>
      <c r="X421" s="52">
        <f t="shared" si="114"/>
        <v>39.751227005357613</v>
      </c>
      <c r="Y421" s="52">
        <f t="shared" si="115"/>
        <v>81.150456787129116</v>
      </c>
      <c r="Z421" s="52">
        <f t="shared" si="116"/>
        <v>90.179717586649559</v>
      </c>
      <c r="AA421" s="52">
        <f t="shared" si="117"/>
        <v>-5.5407006895681334</v>
      </c>
      <c r="AB421" s="52">
        <f t="shared" si="118"/>
        <v>-5.5407006895681405</v>
      </c>
      <c r="AC421" s="52">
        <f t="shared" si="119"/>
        <v>-5.5407006895681405</v>
      </c>
      <c r="AF421">
        <v>2.15</v>
      </c>
      <c r="AG421">
        <v>1.7</v>
      </c>
    </row>
    <row r="422" spans="1:35" ht="14.25" customHeight="1" x14ac:dyDescent="0.25">
      <c r="A422">
        <v>6.01</v>
      </c>
      <c r="B422">
        <v>4.2300000000000004</v>
      </c>
      <c r="C422">
        <v>1.59</v>
      </c>
      <c r="D422" s="45">
        <f t="shared" si="120"/>
        <v>3.1726788076936518E-2</v>
      </c>
      <c r="E422" s="46">
        <f>IF(OR($A422="",$B422="",$C422=""),"",A422*'MPTO_working_3-way'!$I421)</f>
        <v>6.2006779963423879</v>
      </c>
      <c r="F422" s="47">
        <f>IF(OR($A422="",$B422="",$C422=""),"",B422*'MPTO_working_3-way'!$I421)</f>
        <v>4.364204313565442</v>
      </c>
      <c r="G422" s="48">
        <f>IF(OR($A422="",$B422="",$C422=""),"",C422*'MPTO_working_3-way'!$I421)</f>
        <v>1.6404455930423292</v>
      </c>
      <c r="H422" s="46">
        <f>IF(OR($A422="",$B422="",$C422=""),"",'MPTO_working_3-way'!E421)</f>
        <v>6.4179186211213057</v>
      </c>
      <c r="I422" s="47">
        <f>IF(OR($A422="",$B422="",$C422=""),"",'MPTO_working_3-way'!F421)</f>
        <v>4.4280895738900687</v>
      </c>
      <c r="J422" s="48">
        <f>IF(OR($A422="",$B422="",$C422=""),"",'MPTO_working_3-way'!G421)</f>
        <v>1.6171934271658459</v>
      </c>
      <c r="K422" s="46">
        <f>IF(OR($A422="",$B422="",$C422=""),"",'OddsRatio_working_3-way'!H421)</f>
        <v>6.3081327457092975</v>
      </c>
      <c r="L422" s="47">
        <f>IF(OR($A422="",$B422="",$C422=""),"",'OddsRatio_working_3-way'!I421)</f>
        <v>4.4222093350580893</v>
      </c>
      <c r="M422" s="48">
        <f>IF(OR($A422="",$B422="",$C422=""),"",'OddsRatio_working_3-way'!J421)</f>
        <v>1.6251094451034898</v>
      </c>
      <c r="N422" s="49">
        <f t="shared" si="99"/>
        <v>16.127268672714063</v>
      </c>
      <c r="O422" s="50">
        <f t="shared" si="100"/>
        <v>22.913684331681207</v>
      </c>
      <c r="P422" s="50">
        <f t="shared" si="101"/>
        <v>60.959046995604716</v>
      </c>
      <c r="Q422" t="s">
        <v>222</v>
      </c>
      <c r="R422" t="s">
        <v>215</v>
      </c>
      <c r="S422" s="40">
        <v>44160</v>
      </c>
      <c r="T422" s="52">
        <v>100</v>
      </c>
      <c r="U422" s="52">
        <f t="shared" si="111"/>
        <v>83.361064891846937</v>
      </c>
      <c r="V422" s="52">
        <f t="shared" si="112"/>
        <v>76.359338061465735</v>
      </c>
      <c r="W422" s="52">
        <f t="shared" si="113"/>
        <v>37.106918238993707</v>
      </c>
      <c r="X422" s="52">
        <f t="shared" si="114"/>
        <v>86.533743699540565</v>
      </c>
      <c r="Y422" s="52">
        <f t="shared" si="115"/>
        <v>79.532016869159364</v>
      </c>
      <c r="Z422" s="52">
        <f t="shared" si="116"/>
        <v>40.279597046687357</v>
      </c>
      <c r="AA422" s="52">
        <f t="shared" si="117"/>
        <v>-3.1726788076936288</v>
      </c>
      <c r="AB422" s="52">
        <f t="shared" si="118"/>
        <v>-3.1726788076936288</v>
      </c>
      <c r="AC422" s="52">
        <f t="shared" si="119"/>
        <v>-3.1726788076936501</v>
      </c>
      <c r="AD422" s="42" t="s">
        <v>467</v>
      </c>
      <c r="AF422">
        <v>1.79</v>
      </c>
      <c r="AG422">
        <v>2.1</v>
      </c>
    </row>
    <row r="423" spans="1:35" ht="15" x14ac:dyDescent="0.25">
      <c r="A423">
        <v>2.2000000000000002</v>
      </c>
      <c r="B423">
        <v>3.01</v>
      </c>
      <c r="C423">
        <v>4.04</v>
      </c>
      <c r="D423" s="45">
        <f t="shared" si="120"/>
        <v>3.4296120641964523E-2</v>
      </c>
      <c r="E423" s="46">
        <f>IF(OR($A423="",$B423="",$C423=""),"",A423*'MPTO_working_3-way'!$I422)</f>
        <v>2.2754514654123223</v>
      </c>
      <c r="F423" s="47">
        <f>IF(OR($A423="",$B423="",$C423=""),"",B423*'MPTO_working_3-way'!$I422)</f>
        <v>3.1132313231323132</v>
      </c>
      <c r="G423" s="48">
        <f>IF(OR($A423="",$B423="",$C423=""),"",C423*'MPTO_working_3-way'!$I422)</f>
        <v>4.1785563273935367</v>
      </c>
      <c r="H423" s="46">
        <f>IF(OR($A423="",$B423="",$C423=""),"",'MPTO_working_3-way'!E422)</f>
        <v>2.2567585806643184</v>
      </c>
      <c r="I423" s="47">
        <f>IF(OR($A423="",$B423="",$C423=""),"",'MPTO_working_3-way'!F422)</f>
        <v>3.1172665156557318</v>
      </c>
      <c r="J423" s="48">
        <f>IF(OR($A423="",$B423="",$C423=""),"",'MPTO_working_3-way'!G422)</f>
        <v>4.2356241767149667</v>
      </c>
      <c r="K423" s="46">
        <f>IF(OR($A423="",$B423="",$C423=""),"",'OddsRatio_working_3-way'!H422)</f>
        <v>2.264922647801527</v>
      </c>
      <c r="L423" s="47">
        <f>IF(OR($A423="",$B423="",$C423=""),"",'OddsRatio_working_3-way'!I422)</f>
        <v>3.1187454350675572</v>
      </c>
      <c r="M423" s="48">
        <f>IF(OR($A423="",$B423="",$C423=""),"",'OddsRatio_working_3-way'!J422)</f>
        <v>4.2044707077638677</v>
      </c>
      <c r="N423" s="49">
        <f t="shared" si="99"/>
        <v>43.947322770903199</v>
      </c>
      <c r="O423" s="50">
        <f t="shared" si="100"/>
        <v>32.120966809298025</v>
      </c>
      <c r="P423" s="50">
        <f t="shared" si="101"/>
        <v>23.931710419798772</v>
      </c>
      <c r="Q423" t="s">
        <v>119</v>
      </c>
      <c r="R423" t="s">
        <v>58</v>
      </c>
      <c r="S423" s="40">
        <v>44160</v>
      </c>
      <c r="T423" s="52">
        <v>100</v>
      </c>
      <c r="U423" s="52">
        <f t="shared" si="111"/>
        <v>54.545454545454554</v>
      </c>
      <c r="V423" s="52">
        <f t="shared" si="112"/>
        <v>66.777408637873762</v>
      </c>
      <c r="W423" s="52">
        <f t="shared" si="113"/>
        <v>75.247524752475243</v>
      </c>
      <c r="X423" s="52">
        <f t="shared" si="114"/>
        <v>57.975066609650995</v>
      </c>
      <c r="Y423" s="52">
        <f t="shared" si="115"/>
        <v>70.20702070207021</v>
      </c>
      <c r="Z423" s="52">
        <f t="shared" si="116"/>
        <v>78.677136816671705</v>
      </c>
      <c r="AA423" s="52">
        <f t="shared" si="117"/>
        <v>-3.4296120641964407</v>
      </c>
      <c r="AB423" s="52">
        <f t="shared" si="118"/>
        <v>-3.4296120641964478</v>
      </c>
      <c r="AC423" s="52">
        <f t="shared" si="119"/>
        <v>-3.429612064196462</v>
      </c>
      <c r="AD423" s="42" t="s">
        <v>469</v>
      </c>
      <c r="AF423">
        <v>2.8</v>
      </c>
      <c r="AG423">
        <v>1.47</v>
      </c>
    </row>
    <row r="424" spans="1:35" ht="15" x14ac:dyDescent="0.25">
      <c r="A424">
        <v>1.79</v>
      </c>
      <c r="B424">
        <v>3.28</v>
      </c>
      <c r="C424">
        <v>5.82</v>
      </c>
      <c r="D424" s="45">
        <f t="shared" si="120"/>
        <v>3.5358572499507135E-2</v>
      </c>
      <c r="E424" s="46">
        <f>IF(OR($A424="",$B424="",$C424=""),"",A424*'MPTO_working_3-way'!$I423)</f>
        <v>1.8532918447741178</v>
      </c>
      <c r="F424" s="47">
        <f>IF(OR($A424="",$B424="",$C424=""),"",B424*'MPTO_working_3-way'!$I423)</f>
        <v>3.3959761177983832</v>
      </c>
      <c r="G424" s="48">
        <f>IF(OR($A424="",$B424="",$C424=""),"",C424*'MPTO_working_3-way'!$I423)</f>
        <v>6.0257868919471322</v>
      </c>
      <c r="H424" s="46">
        <f>IF(OR($A424="",$B424="",$C424=""),"",'MPTO_working_3-way'!E423)</f>
        <v>1.8285780255161095</v>
      </c>
      <c r="I424" s="47">
        <f>IF(OR($A424="",$B424="",$C424=""),"",'MPTO_working_3-way'!F423)</f>
        <v>3.4118996242459354</v>
      </c>
      <c r="J424" s="48">
        <f>IF(OR($A424="",$B424="",$C424=""),"",'MPTO_working_3-way'!G423)</f>
        <v>6.248628620945416</v>
      </c>
      <c r="K424" s="46">
        <f>IF(OR($A424="",$B424="",$C424=""),"",'OddsRatio_working_3-way'!H423)</f>
        <v>1.8382583456422272</v>
      </c>
      <c r="L424" s="47">
        <f>IF(OR($A424="",$B424="",$C424=""),"",'OddsRatio_working_3-way'!I423)</f>
        <v>3.4192772507142744</v>
      </c>
      <c r="M424" s="48">
        <f>IF(OR($A424="",$B424="",$C424=""),"",'OddsRatio_working_3-way'!J423)</f>
        <v>6.1144369949310544</v>
      </c>
      <c r="N424" s="49">
        <f t="shared" si="99"/>
        <v>53.958042432430908</v>
      </c>
      <c r="O424" s="50">
        <f t="shared" si="100"/>
        <v>29.446614620137602</v>
      </c>
      <c r="P424" s="50">
        <f t="shared" si="101"/>
        <v>16.595342947431497</v>
      </c>
      <c r="Q424" t="s">
        <v>157</v>
      </c>
      <c r="R424" t="s">
        <v>448</v>
      </c>
      <c r="S424" s="40">
        <v>44160</v>
      </c>
      <c r="T424" s="52">
        <v>100</v>
      </c>
      <c r="U424" s="52">
        <f t="shared" si="111"/>
        <v>44.134078212290497</v>
      </c>
      <c r="V424" s="52">
        <f t="shared" si="112"/>
        <v>69.512195121951223</v>
      </c>
      <c r="W424" s="52">
        <f t="shared" si="113"/>
        <v>82.817869415807564</v>
      </c>
      <c r="X424" s="52">
        <f t="shared" si="114"/>
        <v>47.66993546224122</v>
      </c>
      <c r="Y424" s="52">
        <f t="shared" si="115"/>
        <v>73.048052371901932</v>
      </c>
      <c r="Z424" s="52">
        <f t="shared" si="116"/>
        <v>86.353726665758273</v>
      </c>
      <c r="AA424" s="52">
        <f t="shared" si="117"/>
        <v>-3.5358572499507233</v>
      </c>
      <c r="AB424" s="52">
        <f t="shared" si="118"/>
        <v>-3.535857249950709</v>
      </c>
      <c r="AC424" s="52">
        <f t="shared" si="119"/>
        <v>-3.535857249950709</v>
      </c>
      <c r="AF424">
        <v>2.66</v>
      </c>
      <c r="AG424">
        <v>1.51</v>
      </c>
    </row>
    <row r="425" spans="1:35" s="52" customFormat="1" ht="15" x14ac:dyDescent="0.25">
      <c r="A425">
        <v>3.36</v>
      </c>
      <c r="B425">
        <v>3.09</v>
      </c>
      <c r="C425">
        <v>2.4300000000000002</v>
      </c>
      <c r="D425" s="45">
        <f t="shared" si="120"/>
        <v>3.2766276833159136E-2</v>
      </c>
      <c r="E425" s="46">
        <f>IF(OR($A425="",$B425="",$C425=""),"",A425*'MPTO_working_3-way'!$I424)</f>
        <v>3.4700946901594145</v>
      </c>
      <c r="F425" s="47">
        <f>IF(OR($A425="",$B425="",$C425=""),"",B425*'MPTO_working_3-way'!$I424)</f>
        <v>3.1912477954144616</v>
      </c>
      <c r="G425" s="48">
        <f>IF(OR($A425="",$B425="",$C425=""),"",C425*'MPTO_working_3-way'!$I424)</f>
        <v>2.5096220527045769</v>
      </c>
      <c r="H425" s="46">
        <f>IF(OR($A425="",$B425="",$C425=""),"",'MPTO_working_3-way'!E424)</f>
        <v>3.488003556959463</v>
      </c>
      <c r="I425" s="47">
        <f>IF(OR($A425="",$B425="",$C425=""),"",'MPTO_working_3-way'!F424)</f>
        <v>3.1979277101836368</v>
      </c>
      <c r="J425" s="48">
        <f>IF(OR($A425="",$B425="",$C425=""),"",'MPTO_working_3-way'!G424)</f>
        <v>2.4962522425398079</v>
      </c>
      <c r="K425" s="46">
        <f>IF(OR($A425="",$B425="",$C425=""),"",'OddsRatio_working_3-way'!H424)</f>
        <v>3.4792011452372775</v>
      </c>
      <c r="L425" s="47">
        <f>IF(OR($A425="",$B425="",$C425=""),"",'OddsRatio_working_3-way'!I424)</f>
        <v>3.1955637260787753</v>
      </c>
      <c r="M425" s="48">
        <f>IF(OR($A425="",$B425="",$C425=""),"",'OddsRatio_working_3-way'!J424)</f>
        <v>2.5022278125802146</v>
      </c>
      <c r="N425" s="49">
        <f t="shared" si="99"/>
        <v>28.817657421159897</v>
      </c>
      <c r="O425" s="50">
        <f t="shared" si="100"/>
        <v>31.335705156989402</v>
      </c>
      <c r="P425" s="50">
        <f t="shared" si="101"/>
        <v>39.846637421850708</v>
      </c>
      <c r="Q425" t="s">
        <v>163</v>
      </c>
      <c r="R425" t="s">
        <v>158</v>
      </c>
      <c r="S425" s="40">
        <v>44160</v>
      </c>
      <c r="T425" s="52">
        <v>100</v>
      </c>
      <c r="U425" s="52">
        <f t="shared" si="111"/>
        <v>70.238095238095241</v>
      </c>
      <c r="V425" s="52">
        <f t="shared" si="112"/>
        <v>67.637540453074436</v>
      </c>
      <c r="W425" s="52">
        <f t="shared" si="113"/>
        <v>58.847736625514408</v>
      </c>
      <c r="X425" s="52">
        <f t="shared" si="114"/>
        <v>73.514722921411163</v>
      </c>
      <c r="Y425" s="52">
        <f t="shared" si="115"/>
        <v>70.914168136390359</v>
      </c>
      <c r="Z425" s="52">
        <f t="shared" si="116"/>
        <v>62.124364308830323</v>
      </c>
      <c r="AA425" s="52">
        <f t="shared" si="117"/>
        <v>-3.2766276833159225</v>
      </c>
      <c r="AB425" s="52">
        <f t="shared" si="118"/>
        <v>-3.2766276833159225</v>
      </c>
      <c r="AC425" s="52">
        <f t="shared" si="119"/>
        <v>-3.2766276833159154</v>
      </c>
      <c r="AD425" s="53"/>
      <c r="AE425" s="53"/>
      <c r="AF425">
        <v>2.5499999999999998</v>
      </c>
      <c r="AG425">
        <v>1.55</v>
      </c>
      <c r="AH425" s="53"/>
      <c r="AI425" s="53"/>
    </row>
    <row r="426" spans="1:35" ht="15" x14ac:dyDescent="0.25">
      <c r="A426">
        <v>3.04</v>
      </c>
      <c r="B426">
        <v>2.99</v>
      </c>
      <c r="C426">
        <v>2.7</v>
      </c>
      <c r="D426" s="45">
        <f t="shared" si="120"/>
        <v>3.3765899326540172E-2</v>
      </c>
      <c r="E426" s="46">
        <f>IF(OR($A426="",$B426="",$C426=""),"",A426*'MPTO_working_3-way'!$I425)</f>
        <v>3.1426483339526823</v>
      </c>
      <c r="F426" s="47">
        <f>IF(OR($A426="",$B426="",$C426=""),"",B426*'MPTO_working_3-way'!$I425)</f>
        <v>3.0909600389863554</v>
      </c>
      <c r="G426" s="48">
        <f>IF(OR($A426="",$B426="",$C426=""),"",C426*'MPTO_working_3-way'!$I425)</f>
        <v>2.7911679281816588</v>
      </c>
      <c r="H426" s="46">
        <f>IF(OR($A426="",$B426="",$C426=""),"",'MPTO_working_3-way'!E425)</f>
        <v>3.1477021263497047</v>
      </c>
      <c r="I426" s="47">
        <f>IF(OR($A426="",$B426="",$C426=""),"",'MPTO_working_3-way'!F425)</f>
        <v>3.0941277528522422</v>
      </c>
      <c r="J426" s="48">
        <f>IF(OR($A426="",$B426="",$C426=""),"",'MPTO_working_3-way'!G425)</f>
        <v>2.7846227626803519</v>
      </c>
      <c r="K426" s="46">
        <f>IF(OR($A426="",$B426="",$C426=""),"",'OddsRatio_working_3-way'!H425)</f>
        <v>3.1452580542292727</v>
      </c>
      <c r="L426" s="47">
        <f>IF(OR($A426="",$B426="",$C426=""),"",'OddsRatio_working_3-way'!I425)</f>
        <v>3.0926781999589474</v>
      </c>
      <c r="M426" s="48">
        <f>IF(OR($A426="",$B426="",$C426=""),"",'OddsRatio_working_3-way'!J425)</f>
        <v>2.7877150451910606</v>
      </c>
      <c r="N426" s="49">
        <f t="shared" si="99"/>
        <v>31.820295933087898</v>
      </c>
      <c r="O426" s="50">
        <f t="shared" si="100"/>
        <v>32.352407905213113</v>
      </c>
      <c r="P426" s="50">
        <f t="shared" si="101"/>
        <v>35.827296161698968</v>
      </c>
      <c r="Q426" t="s">
        <v>351</v>
      </c>
      <c r="R426" t="s">
        <v>152</v>
      </c>
      <c r="S426" s="40">
        <v>44160</v>
      </c>
      <c r="T426" s="52">
        <v>100</v>
      </c>
      <c r="U426" s="52">
        <f t="shared" si="111"/>
        <v>67.10526315789474</v>
      </c>
      <c r="V426" s="52">
        <f t="shared" si="112"/>
        <v>66.555183946488299</v>
      </c>
      <c r="W426" s="52">
        <f t="shared" si="113"/>
        <v>62.962962962962962</v>
      </c>
      <c r="X426" s="52">
        <f t="shared" si="114"/>
        <v>70.481853090548739</v>
      </c>
      <c r="Y426" s="52">
        <f t="shared" si="115"/>
        <v>69.931773879142298</v>
      </c>
      <c r="Z426" s="52">
        <f t="shared" si="116"/>
        <v>66.339552895616976</v>
      </c>
      <c r="AA426" s="52">
        <f t="shared" si="117"/>
        <v>-3.3765899326539994</v>
      </c>
      <c r="AB426" s="52">
        <f t="shared" si="118"/>
        <v>-3.3765899326539994</v>
      </c>
      <c r="AC426" s="52">
        <f t="shared" si="119"/>
        <v>-3.3765899326540136</v>
      </c>
      <c r="AF426">
        <v>2.73</v>
      </c>
      <c r="AG426">
        <v>1.49</v>
      </c>
    </row>
    <row r="427" spans="1:35" ht="15" x14ac:dyDescent="0.25">
      <c r="A427">
        <v>2.13</v>
      </c>
      <c r="B427">
        <v>2.98</v>
      </c>
      <c r="C427">
        <v>4.37</v>
      </c>
      <c r="D427" s="45">
        <f t="shared" si="120"/>
        <v>3.3886989818855184E-2</v>
      </c>
      <c r="E427" s="46">
        <f>IF(OR($A427="",$B427="",$C427=""),"",A427*'MPTO_working_3-way'!$I426)</f>
        <v>2.2021792883141615</v>
      </c>
      <c r="F427" s="47">
        <f>IF(OR($A427="",$B427="",$C427=""),"",B427*'MPTO_working_3-way'!$I426)</f>
        <v>3.0809832296601884</v>
      </c>
      <c r="G427" s="48">
        <f>IF(OR($A427="",$B427="",$C427=""),"",C427*'MPTO_working_3-way'!$I426)</f>
        <v>4.5180861455083976</v>
      </c>
      <c r="H427" s="46">
        <f>IF(OR($A427="",$B427="",$C427=""),"",'MPTO_working_3-way'!E426)</f>
        <v>2.1825106894337938</v>
      </c>
      <c r="I427" s="47">
        <f>IF(OR($A427="",$B427="",$C427=""),"",'MPTO_working_3-way'!F426)</f>
        <v>3.0838041681808166</v>
      </c>
      <c r="J427" s="48">
        <f>IF(OR($A427="",$B427="",$C427=""),"",'MPTO_working_3-way'!G426)</f>
        <v>4.5969130446743653</v>
      </c>
      <c r="K427" s="46">
        <f>IF(OR($A427="",$B427="",$C427=""),"",'OddsRatio_working_3-way'!H426)</f>
        <v>2.1910956320839117</v>
      </c>
      <c r="L427" s="47">
        <f>IF(OR($A427="",$B427="",$C427=""),"",'OddsRatio_working_3-way'!I426)</f>
        <v>3.0870525234744641</v>
      </c>
      <c r="M427" s="48">
        <f>IF(OR($A427="",$B427="",$C427=""),"",'OddsRatio_working_3-way'!J426)</f>
        <v>4.5522055576307805</v>
      </c>
      <c r="N427" s="49">
        <f t="shared" si="99"/>
        <v>45.409563395064531</v>
      </c>
      <c r="O427" s="50">
        <f t="shared" si="100"/>
        <v>32.457171151505854</v>
      </c>
      <c r="P427" s="50">
        <f t="shared" si="101"/>
        <v>22.133265453429619</v>
      </c>
      <c r="Q427" t="s">
        <v>60</v>
      </c>
      <c r="R427" t="s">
        <v>122</v>
      </c>
      <c r="S427" s="40">
        <v>44160</v>
      </c>
      <c r="T427" s="52">
        <v>100</v>
      </c>
      <c r="U427" s="52">
        <f t="shared" si="111"/>
        <v>53.051643192488264</v>
      </c>
      <c r="V427" s="52">
        <f t="shared" si="112"/>
        <v>66.442953020134226</v>
      </c>
      <c r="W427" s="52">
        <f t="shared" si="113"/>
        <v>77.116704805491992</v>
      </c>
      <c r="X427" s="52">
        <f t="shared" si="114"/>
        <v>56.440342174373782</v>
      </c>
      <c r="Y427" s="52">
        <f t="shared" si="115"/>
        <v>69.831652002019752</v>
      </c>
      <c r="Z427" s="52">
        <f t="shared" si="116"/>
        <v>80.505403787377517</v>
      </c>
      <c r="AA427" s="52">
        <f t="shared" si="117"/>
        <v>-3.3886989818855184</v>
      </c>
      <c r="AB427" s="52">
        <f t="shared" si="118"/>
        <v>-3.3886989818855255</v>
      </c>
      <c r="AC427" s="52">
        <f t="shared" si="119"/>
        <v>-3.3886989818855255</v>
      </c>
      <c r="AF427">
        <v>2.8</v>
      </c>
      <c r="AG427">
        <v>1.47</v>
      </c>
    </row>
    <row r="428" spans="1:35" ht="15" x14ac:dyDescent="0.25">
      <c r="A428">
        <v>3.18</v>
      </c>
      <c r="B428">
        <v>2.93</v>
      </c>
      <c r="C428">
        <v>2.65</v>
      </c>
      <c r="D428" s="45">
        <f t="shared" si="120"/>
        <v>3.3120827698714272E-2</v>
      </c>
      <c r="E428" s="46">
        <f>IF(OR($A428="",$B428="",$C428=""),"",A428*'MPTO_working_3-way'!$I427)</f>
        <v>3.2853242320819116</v>
      </c>
      <c r="F428" s="47">
        <f>IF(OR($A428="",$B428="",$C428=""),"",B428*'MPTO_working_3-way'!$I427)</f>
        <v>3.0270440251572328</v>
      </c>
      <c r="G428" s="48">
        <f>IF(OR($A428="",$B428="",$C428=""),"",C428*'MPTO_working_3-way'!$I427)</f>
        <v>2.7377701934015928</v>
      </c>
      <c r="H428" s="46">
        <f>IF(OR($A428="",$B428="",$C428=""),"",'MPTO_working_3-way'!E427)</f>
        <v>3.2957058976112439</v>
      </c>
      <c r="I428" s="47">
        <f>IF(OR($A428="",$B428="",$C428=""),"",'MPTO_working_3-way'!F427)</f>
        <v>3.0279480902138358</v>
      </c>
      <c r="J428" s="48">
        <f>IF(OR($A428="",$B428="",$C428=""),"",'MPTO_working_3-way'!G427)</f>
        <v>2.7298669843936167</v>
      </c>
      <c r="K428" s="46">
        <f>IF(OR($A428="",$B428="",$C428=""),"",'OddsRatio_working_3-way'!H427)</f>
        <v>3.290459261333647</v>
      </c>
      <c r="L428" s="47">
        <f>IF(OR($A428="",$B428="",$C428=""),"",'OddsRatio_working_3-way'!I427)</f>
        <v>3.0277919148504311</v>
      </c>
      <c r="M428" s="48">
        <f>IF(OR($A428="",$B428="",$C428=""),"",'OddsRatio_working_3-way'!J427)</f>
        <v>2.7336044867892282</v>
      </c>
      <c r="N428" s="49">
        <f t="shared" si="99"/>
        <v>30.43839601080407</v>
      </c>
      <c r="O428" s="50">
        <f t="shared" si="100"/>
        <v>33.03552877623104</v>
      </c>
      <c r="P428" s="50">
        <f t="shared" si="101"/>
        <v>36.526075212964884</v>
      </c>
      <c r="Q428" t="s">
        <v>151</v>
      </c>
      <c r="R428" t="s">
        <v>115</v>
      </c>
      <c r="S428" s="40">
        <v>44161</v>
      </c>
      <c r="T428" s="52">
        <v>100</v>
      </c>
      <c r="U428" s="52">
        <f t="shared" si="111"/>
        <v>68.55345911949685</v>
      </c>
      <c r="V428" s="52">
        <f t="shared" si="112"/>
        <v>65.870307167235495</v>
      </c>
      <c r="W428" s="52">
        <f t="shared" si="113"/>
        <v>62.264150943396231</v>
      </c>
      <c r="X428" s="52">
        <f t="shared" si="114"/>
        <v>71.865541889368274</v>
      </c>
      <c r="Y428" s="52">
        <f t="shared" si="115"/>
        <v>69.182389937106919</v>
      </c>
      <c r="Z428" s="52">
        <f t="shared" si="116"/>
        <v>65.576233713267641</v>
      </c>
      <c r="AA428" s="52">
        <f t="shared" si="117"/>
        <v>-3.3120827698714237</v>
      </c>
      <c r="AB428" s="52">
        <f t="shared" si="118"/>
        <v>-3.3120827698714237</v>
      </c>
      <c r="AC428" s="52">
        <f t="shared" si="119"/>
        <v>-3.3120827698714095</v>
      </c>
      <c r="AF428">
        <v>2.93</v>
      </c>
      <c r="AG428">
        <v>1.43</v>
      </c>
    </row>
    <row r="429" spans="1:35" ht="15" x14ac:dyDescent="0.25">
      <c r="A429">
        <v>2.0699999999999998</v>
      </c>
      <c r="B429">
        <v>3.13</v>
      </c>
      <c r="C429">
        <v>4.04</v>
      </c>
      <c r="D429" s="45">
        <f t="shared" si="120"/>
        <v>5.0105357806234929E-2</v>
      </c>
      <c r="E429" s="46">
        <f>IF(OR($A429="",$B429="",$C429=""),"",A429*'MPTO_working_3-way'!$I428)</f>
        <v>2.1737180906589062</v>
      </c>
      <c r="F429" s="47">
        <f>IF(OR($A429="",$B429="",$C429=""),"",B429*'MPTO_working_3-way'!$I428)</f>
        <v>3.2868297699335152</v>
      </c>
      <c r="G429" s="48">
        <f>IF(OR($A429="",$B429="",$C429=""),"",C429*'MPTO_working_3-way'!$I428)</f>
        <v>4.2424256455371889</v>
      </c>
      <c r="H429" s="46">
        <f>IF(OR($A429="",$B429="",$C429=""),"",'MPTO_working_3-way'!E428)</f>
        <v>2.1441282977225029</v>
      </c>
      <c r="I429" s="47">
        <f>IF(OR($A429="",$B429="",$C429=""),"",'MPTO_working_3-way'!F428)</f>
        <v>3.3026513504892829</v>
      </c>
      <c r="J429" s="48">
        <f>IF(OR($A429="",$B429="",$C429=""),"",'MPTO_working_3-way'!G428)</f>
        <v>4.3323245298791271</v>
      </c>
      <c r="K429" s="46">
        <f>IF(OR($A429="",$B429="",$C429=""),"",'OddsRatio_working_3-way'!H428)</f>
        <v>2.1562728702254792</v>
      </c>
      <c r="L429" s="47">
        <f>IF(OR($A429="",$B429="",$C429=""),"",'OddsRatio_working_3-way'!I428)</f>
        <v>3.3017394519441781</v>
      </c>
      <c r="M429" s="48">
        <f>IF(OR($A429="",$B429="",$C429=""),"",'OddsRatio_working_3-way'!J428)</f>
        <v>4.2851117060611754</v>
      </c>
      <c r="N429" s="49">
        <f t="shared" si="99"/>
        <v>46.004125571631782</v>
      </c>
      <c r="O429" s="50">
        <f t="shared" si="100"/>
        <v>30.424453652804406</v>
      </c>
      <c r="P429" s="50">
        <f t="shared" si="101"/>
        <v>23.571420775563809</v>
      </c>
      <c r="Q429" t="s">
        <v>394</v>
      </c>
      <c r="R429" t="s">
        <v>156</v>
      </c>
      <c r="S429" s="40">
        <v>44161</v>
      </c>
      <c r="T429" s="52">
        <v>100</v>
      </c>
      <c r="U429" s="52">
        <f t="shared" si="111"/>
        <v>51.690821256038639</v>
      </c>
      <c r="V429" s="52">
        <f t="shared" si="112"/>
        <v>68.051118210862612</v>
      </c>
      <c r="W429" s="52">
        <f t="shared" si="113"/>
        <v>75.247524752475243</v>
      </c>
      <c r="X429" s="52">
        <f t="shared" si="114"/>
        <v>56.701357036662124</v>
      </c>
      <c r="Y429" s="52">
        <f t="shared" si="115"/>
        <v>73.061653991486111</v>
      </c>
      <c r="Z429" s="52">
        <f t="shared" si="116"/>
        <v>80.258060533098742</v>
      </c>
      <c r="AA429" s="52">
        <f t="shared" si="117"/>
        <v>-5.0105357806234849</v>
      </c>
      <c r="AB429" s="52">
        <f t="shared" si="118"/>
        <v>-5.0105357806234991</v>
      </c>
      <c r="AC429" s="52">
        <f t="shared" si="119"/>
        <v>-5.0105357806234991</v>
      </c>
      <c r="AF429">
        <v>2.7</v>
      </c>
      <c r="AG429">
        <v>1.47</v>
      </c>
    </row>
    <row r="430" spans="1:35" ht="15" x14ac:dyDescent="0.25">
      <c r="A430">
        <v>2.0099999999999998</v>
      </c>
      <c r="B430">
        <v>3.22</v>
      </c>
      <c r="C430">
        <v>4.42</v>
      </c>
      <c r="D430" s="45">
        <f t="shared" si="120"/>
        <v>3.4315787913528295E-2</v>
      </c>
      <c r="E430" s="46">
        <f>IF(OR($A430="",$B430="",$C430=""),"",A430*'MPTO_working_3-way'!$I429)</f>
        <v>2.0789747337061915</v>
      </c>
      <c r="F430" s="47">
        <f>IF(OR($A430="",$B430="",$C430=""),"",B430*'MPTO_working_3-way'!$I429)</f>
        <v>3.3304968370815615</v>
      </c>
      <c r="G430" s="48">
        <f>IF(OR($A430="",$B430="",$C430=""),"",C430*'MPTO_working_3-way'!$I429)</f>
        <v>4.5716757825777954</v>
      </c>
      <c r="H430" s="46">
        <f>IF(OR($A430="",$B430="",$C430=""),"",'MPTO_working_3-way'!E429)</f>
        <v>2.0573005867072411</v>
      </c>
      <c r="I430" s="47">
        <f>IF(OR($A430="",$B430="",$C430=""),"",'MPTO_working_3-way'!F429)</f>
        <v>3.3431352918967789</v>
      </c>
      <c r="J430" s="48">
        <f>IF(OR($A430="",$B430="",$C430=""),"",'MPTO_working_3-way'!G429)</f>
        <v>4.6553689074064</v>
      </c>
      <c r="K430" s="46">
        <f>IF(OR($A430="",$B430="",$C430=""),"",'OddsRatio_working_3-way'!H429)</f>
        <v>2.0661509392836019</v>
      </c>
      <c r="L430" s="47">
        <f>IF(OR($A430="",$B430="",$C430=""),"",'OddsRatio_working_3-way'!I429)</f>
        <v>3.3434208764451459</v>
      </c>
      <c r="M430" s="48">
        <f>IF(OR($A430="",$B430="",$C430=""),"",'OddsRatio_working_3-way'!J429)</f>
        <v>4.6101348637127924</v>
      </c>
      <c r="N430" s="49">
        <f t="shared" si="99"/>
        <v>48.100632671821771</v>
      </c>
      <c r="O430" s="50">
        <f t="shared" si="100"/>
        <v>30.025550208186875</v>
      </c>
      <c r="P430" s="50">
        <f t="shared" si="101"/>
        <v>21.873817119991344</v>
      </c>
      <c r="Q430" t="s">
        <v>161</v>
      </c>
      <c r="R430" t="s">
        <v>162</v>
      </c>
      <c r="S430" s="40">
        <v>44161</v>
      </c>
      <c r="T430" s="52">
        <v>100</v>
      </c>
      <c r="U430" s="52">
        <f t="shared" si="111"/>
        <v>50.248756218905463</v>
      </c>
      <c r="V430" s="52">
        <f t="shared" si="112"/>
        <v>68.944099378881987</v>
      </c>
      <c r="W430" s="52">
        <f t="shared" si="113"/>
        <v>77.375565610859724</v>
      </c>
      <c r="X430" s="52">
        <f t="shared" si="114"/>
        <v>53.680335010258283</v>
      </c>
      <c r="Y430" s="52">
        <f t="shared" si="115"/>
        <v>72.375678170234806</v>
      </c>
      <c r="Z430" s="52">
        <f t="shared" si="116"/>
        <v>80.807144402212543</v>
      </c>
      <c r="AA430" s="52">
        <f t="shared" si="117"/>
        <v>-3.4315787913528197</v>
      </c>
      <c r="AB430" s="52">
        <f t="shared" si="118"/>
        <v>-3.4315787913528197</v>
      </c>
      <c r="AC430" s="52">
        <f t="shared" si="119"/>
        <v>-3.4315787913528197</v>
      </c>
      <c r="AF430">
        <v>2.5099999999999998</v>
      </c>
      <c r="AG430">
        <v>1.56</v>
      </c>
    </row>
    <row r="431" spans="1:35" ht="15" x14ac:dyDescent="0.25">
      <c r="A431"/>
      <c r="B431"/>
      <c r="C431"/>
      <c r="D431" s="45"/>
      <c r="E431" s="46"/>
      <c r="F431" s="47"/>
      <c r="G431" s="48"/>
      <c r="H431" s="17"/>
      <c r="I431" s="21"/>
      <c r="J431" s="22"/>
      <c r="K431" s="17"/>
      <c r="L431" s="21"/>
      <c r="M431" s="22"/>
      <c r="N431" s="49"/>
      <c r="O431" s="50"/>
      <c r="P431" s="50"/>
      <c r="Q431"/>
      <c r="R431"/>
      <c r="S431" s="38"/>
      <c r="AF431"/>
      <c r="AG431"/>
    </row>
    <row r="432" spans="1:35" ht="15" x14ac:dyDescent="0.25">
      <c r="A432"/>
      <c r="B432"/>
      <c r="C432"/>
      <c r="D432" s="45"/>
      <c r="E432" s="46"/>
      <c r="F432" s="47"/>
      <c r="G432" s="48"/>
      <c r="H432" s="17"/>
      <c r="I432" s="21"/>
      <c r="J432" s="22"/>
      <c r="K432" s="17"/>
      <c r="L432" s="21"/>
      <c r="M432" s="22"/>
      <c r="N432" s="49"/>
      <c r="O432" s="50"/>
      <c r="P432" s="50"/>
      <c r="Q432"/>
      <c r="R432"/>
      <c r="S432" s="38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17"/>
      <c r="I433" s="21"/>
      <c r="J433" s="22"/>
      <c r="K433" s="17"/>
      <c r="L433" s="21"/>
      <c r="M433" s="22"/>
      <c r="N433" s="49"/>
      <c r="O433" s="50"/>
      <c r="P433" s="50"/>
      <c r="Q433"/>
      <c r="R433"/>
      <c r="S433" s="38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17"/>
      <c r="I434" s="21"/>
      <c r="J434" s="22"/>
      <c r="K434" s="17"/>
      <c r="L434" s="21"/>
      <c r="M434" s="22"/>
      <c r="N434" s="49"/>
      <c r="O434" s="50"/>
      <c r="P434" s="50"/>
      <c r="Q434"/>
      <c r="R434"/>
      <c r="S434" s="38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17"/>
      <c r="I435" s="21"/>
      <c r="J435" s="22"/>
      <c r="K435" s="17"/>
      <c r="L435" s="21"/>
      <c r="M435" s="22"/>
      <c r="N435" s="49"/>
      <c r="O435" s="50"/>
      <c r="P435" s="50"/>
      <c r="Q435"/>
      <c r="R435"/>
      <c r="S435" s="38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17"/>
      <c r="I436" s="21"/>
      <c r="J436" s="22"/>
      <c r="K436" s="17"/>
      <c r="L436" s="21"/>
      <c r="M436" s="22"/>
      <c r="N436" s="49"/>
      <c r="O436" s="50"/>
      <c r="P436" s="50"/>
      <c r="Q436"/>
      <c r="R436"/>
      <c r="S436" s="38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17"/>
      <c r="I437" s="21"/>
      <c r="J437" s="22"/>
      <c r="K437" s="17"/>
      <c r="L437" s="21"/>
      <c r="M437" s="22"/>
      <c r="N437" s="49"/>
      <c r="O437" s="50"/>
      <c r="P437" s="50"/>
      <c r="Q437"/>
      <c r="R437"/>
      <c r="S437" s="38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17"/>
      <c r="I438" s="21"/>
      <c r="J438" s="22"/>
      <c r="K438" s="17"/>
      <c r="L438" s="21"/>
      <c r="M438" s="22"/>
      <c r="N438" s="49"/>
      <c r="O438" s="50"/>
      <c r="P438" s="50"/>
      <c r="Q438"/>
      <c r="R438"/>
      <c r="S438" s="38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17"/>
      <c r="I439" s="21"/>
      <c r="J439" s="22"/>
      <c r="K439" s="17"/>
      <c r="L439" s="21"/>
      <c r="M439" s="22"/>
      <c r="N439" s="49"/>
      <c r="O439" s="50"/>
      <c r="P439" s="50"/>
      <c r="Q439"/>
      <c r="R439"/>
      <c r="S439" s="38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17"/>
      <c r="I440" s="21"/>
      <c r="J440" s="22"/>
      <c r="K440" s="17"/>
      <c r="L440" s="21"/>
      <c r="M440" s="22"/>
      <c r="N440" s="49"/>
      <c r="O440" s="50"/>
      <c r="P440" s="50"/>
      <c r="Q440"/>
      <c r="R440"/>
      <c r="S440" s="38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17"/>
      <c r="I441" s="21"/>
      <c r="J441" s="22"/>
      <c r="K441" s="17"/>
      <c r="L441" s="21"/>
      <c r="M441" s="22"/>
      <c r="N441" s="49"/>
      <c r="O441" s="50"/>
      <c r="P441" s="50"/>
      <c r="Q441"/>
      <c r="R441"/>
      <c r="S441" s="38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17"/>
      <c r="I442" s="21"/>
      <c r="J442" s="22"/>
      <c r="K442" s="17"/>
      <c r="L442" s="21"/>
      <c r="M442" s="22"/>
      <c r="N442" s="49"/>
      <c r="O442" s="50"/>
      <c r="P442" s="50"/>
      <c r="Q442"/>
      <c r="R442"/>
      <c r="S442" s="38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17"/>
      <c r="I443" s="21"/>
      <c r="J443" s="22"/>
      <c r="K443" s="17"/>
      <c r="L443" s="21"/>
      <c r="M443" s="22"/>
      <c r="N443" s="49"/>
      <c r="O443" s="50"/>
      <c r="P443" s="50"/>
      <c r="Q443"/>
      <c r="R443"/>
      <c r="S443" s="38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17"/>
      <c r="I444" s="21"/>
      <c r="J444" s="22"/>
      <c r="K444" s="17"/>
      <c r="L444" s="21"/>
      <c r="M444" s="22"/>
      <c r="N444" s="49"/>
      <c r="O444" s="50"/>
      <c r="P444" s="50"/>
      <c r="Q444"/>
      <c r="R444"/>
      <c r="S444" s="38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17"/>
      <c r="I445" s="21"/>
      <c r="J445" s="22"/>
      <c r="K445" s="17"/>
      <c r="L445" s="21"/>
      <c r="M445" s="22"/>
      <c r="N445" s="49"/>
      <c r="O445" s="50"/>
      <c r="P445" s="50"/>
      <c r="Q445"/>
      <c r="R445"/>
      <c r="S445" s="38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17"/>
      <c r="I446" s="21"/>
      <c r="J446" s="22"/>
      <c r="K446" s="17"/>
      <c r="L446" s="21"/>
      <c r="M446" s="22"/>
      <c r="N446" s="49"/>
      <c r="O446" s="50"/>
      <c r="P446" s="50"/>
      <c r="Q446"/>
      <c r="R446"/>
      <c r="S446" s="38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17"/>
      <c r="I447" s="21"/>
      <c r="J447" s="22"/>
      <c r="K447" s="17"/>
      <c r="L447" s="21"/>
      <c r="M447" s="22"/>
      <c r="N447" s="49"/>
      <c r="O447" s="50"/>
      <c r="P447" s="50"/>
      <c r="Q447"/>
      <c r="R447"/>
      <c r="S447" s="38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17"/>
      <c r="I448" s="21"/>
      <c r="J448" s="22"/>
      <c r="K448" s="17"/>
      <c r="L448" s="21"/>
      <c r="M448" s="22"/>
      <c r="N448" s="49"/>
      <c r="O448" s="50"/>
      <c r="P448" s="50"/>
      <c r="Q448"/>
      <c r="R448"/>
      <c r="S448" s="38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17"/>
      <c r="I449" s="21"/>
      <c r="J449" s="22"/>
      <c r="K449" s="17"/>
      <c r="L449" s="21"/>
      <c r="M449" s="22"/>
      <c r="N449" s="49"/>
      <c r="O449" s="50"/>
      <c r="P449" s="50"/>
      <c r="Q449"/>
      <c r="R449"/>
      <c r="S449" s="38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17"/>
      <c r="I450" s="21"/>
      <c r="J450" s="22"/>
      <c r="K450" s="17"/>
      <c r="L450" s="21"/>
      <c r="M450" s="22"/>
      <c r="N450" s="49"/>
      <c r="O450" s="50"/>
      <c r="P450" s="50"/>
      <c r="Q450"/>
      <c r="R450"/>
      <c r="S450" s="38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17"/>
      <c r="I451" s="21"/>
      <c r="J451" s="22"/>
      <c r="K451" s="17"/>
      <c r="L451" s="21"/>
      <c r="M451" s="22"/>
      <c r="N451" s="49"/>
      <c r="O451" s="50"/>
      <c r="P451" s="50"/>
      <c r="Q451"/>
      <c r="R451"/>
      <c r="S451" s="38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17"/>
      <c r="I452" s="21"/>
      <c r="J452" s="22"/>
      <c r="K452" s="17"/>
      <c r="L452" s="21"/>
      <c r="M452" s="22"/>
      <c r="N452" s="49"/>
      <c r="O452" s="50"/>
      <c r="P452" s="50"/>
      <c r="Q452"/>
      <c r="R452"/>
      <c r="S452" s="38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17"/>
      <c r="I453" s="21"/>
      <c r="J453" s="22"/>
      <c r="K453" s="17"/>
      <c r="L453" s="21"/>
      <c r="M453" s="22"/>
      <c r="N453" s="49"/>
      <c r="O453" s="50"/>
      <c r="P453" s="50"/>
      <c r="Q453"/>
      <c r="R453"/>
      <c r="S453" s="38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17"/>
      <c r="I454" s="21"/>
      <c r="J454" s="22"/>
      <c r="K454" s="17"/>
      <c r="L454" s="21"/>
      <c r="M454" s="22"/>
      <c r="N454" s="49"/>
      <c r="O454" s="50"/>
      <c r="P454" s="50"/>
      <c r="Q454"/>
      <c r="R454"/>
      <c r="S454" s="38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17"/>
      <c r="I455" s="21"/>
      <c r="J455" s="22"/>
      <c r="K455" s="17"/>
      <c r="L455" s="21"/>
      <c r="M455" s="22"/>
      <c r="N455" s="49"/>
      <c r="O455" s="50"/>
      <c r="P455" s="50"/>
      <c r="Q455"/>
      <c r="R455"/>
      <c r="S455" s="38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17"/>
      <c r="I456" s="21"/>
      <c r="J456" s="22"/>
      <c r="K456" s="17"/>
      <c r="L456" s="21"/>
      <c r="M456" s="22"/>
      <c r="N456" s="49"/>
      <c r="O456" s="50"/>
      <c r="P456" s="50"/>
      <c r="Q456"/>
      <c r="R456"/>
      <c r="S456" s="38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17"/>
      <c r="I457" s="21"/>
      <c r="J457" s="22"/>
      <c r="K457" s="17"/>
      <c r="L457" s="21"/>
      <c r="M457" s="22"/>
      <c r="N457" s="49"/>
      <c r="O457" s="50"/>
      <c r="P457" s="50"/>
      <c r="Q457"/>
      <c r="R457"/>
      <c r="S457" s="38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17"/>
      <c r="I458" s="21"/>
      <c r="J458" s="22"/>
      <c r="K458" s="17"/>
      <c r="L458" s="21"/>
      <c r="M458" s="22"/>
      <c r="N458" s="49"/>
      <c r="O458" s="50"/>
      <c r="P458" s="50"/>
      <c r="Q458"/>
      <c r="R458"/>
      <c r="S458" s="38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17"/>
      <c r="I459" s="21"/>
      <c r="J459" s="22"/>
      <c r="K459" s="17"/>
      <c r="L459" s="21"/>
      <c r="M459" s="22"/>
      <c r="N459" s="49"/>
      <c r="O459" s="50"/>
      <c r="P459" s="50"/>
      <c r="Q459"/>
      <c r="R459"/>
      <c r="S459" s="38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17"/>
      <c r="I460" s="21"/>
      <c r="J460" s="22"/>
      <c r="K460" s="17"/>
      <c r="L460" s="21"/>
      <c r="M460" s="22"/>
      <c r="N460" s="49"/>
      <c r="O460" s="50"/>
      <c r="P460" s="50"/>
      <c r="Q460"/>
      <c r="R460"/>
      <c r="S460" s="38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17"/>
      <c r="I461" s="21"/>
      <c r="J461" s="22"/>
      <c r="K461" s="17"/>
      <c r="L461" s="21"/>
      <c r="M461" s="22"/>
      <c r="N461" s="49"/>
      <c r="O461" s="50"/>
      <c r="P461" s="50"/>
      <c r="Q461"/>
      <c r="R461"/>
      <c r="S461" s="38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17"/>
      <c r="I462" s="21"/>
      <c r="J462" s="22"/>
      <c r="K462" s="17"/>
      <c r="L462" s="21"/>
      <c r="M462" s="22"/>
      <c r="N462" s="49"/>
      <c r="O462" s="50"/>
      <c r="P462" s="50"/>
      <c r="Q462"/>
      <c r="R462"/>
      <c r="S462" s="38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17"/>
      <c r="I463" s="21"/>
      <c r="J463" s="22"/>
      <c r="K463" s="17"/>
      <c r="L463" s="21"/>
      <c r="M463" s="22"/>
      <c r="N463" s="49"/>
      <c r="O463" s="50"/>
      <c r="P463" s="50"/>
      <c r="Q463"/>
      <c r="R463"/>
      <c r="S463" s="38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17"/>
      <c r="I464" s="21"/>
      <c r="J464" s="22"/>
      <c r="K464" s="17"/>
      <c r="L464" s="21"/>
      <c r="M464" s="22"/>
      <c r="N464" s="49"/>
      <c r="O464" s="50"/>
      <c r="P464" s="50"/>
      <c r="Q464"/>
      <c r="R464"/>
      <c r="S464" s="38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17"/>
      <c r="I465" s="21"/>
      <c r="J465" s="22"/>
      <c r="K465" s="17"/>
      <c r="L465" s="21"/>
      <c r="M465" s="22"/>
      <c r="N465" s="49"/>
      <c r="O465" s="50"/>
      <c r="P465" s="50"/>
      <c r="Q465"/>
      <c r="R465"/>
      <c r="S465" s="38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17"/>
      <c r="I466" s="21"/>
      <c r="J466" s="22"/>
      <c r="K466" s="17"/>
      <c r="L466" s="21"/>
      <c r="M466" s="22"/>
      <c r="N466" s="49"/>
      <c r="O466" s="50"/>
      <c r="P466" s="50"/>
      <c r="Q466"/>
      <c r="R466"/>
      <c r="S466" s="38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17"/>
      <c r="I467" s="21"/>
      <c r="J467" s="22"/>
      <c r="K467" s="17"/>
      <c r="L467" s="21"/>
      <c r="M467" s="22"/>
      <c r="N467" s="49"/>
      <c r="O467" s="50"/>
      <c r="P467" s="50"/>
      <c r="Q467"/>
      <c r="R467"/>
      <c r="S467" s="38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17"/>
      <c r="I468" s="21"/>
      <c r="J468" s="22"/>
      <c r="K468" s="17"/>
      <c r="L468" s="21"/>
      <c r="M468" s="22"/>
      <c r="N468" s="49"/>
      <c r="O468" s="50"/>
      <c r="P468" s="50"/>
      <c r="Q468"/>
      <c r="R468"/>
      <c r="S468" s="38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17"/>
      <c r="I469" s="21"/>
      <c r="J469" s="22"/>
      <c r="K469" s="17"/>
      <c r="L469" s="21"/>
      <c r="M469" s="22"/>
      <c r="N469" s="49"/>
      <c r="O469" s="50"/>
      <c r="P469" s="50"/>
      <c r="Q469"/>
      <c r="R469"/>
      <c r="S469" s="38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17"/>
      <c r="I470" s="21"/>
      <c r="J470" s="22"/>
      <c r="K470" s="17"/>
      <c r="L470" s="21"/>
      <c r="M470" s="22"/>
      <c r="N470" s="49"/>
      <c r="O470" s="50"/>
      <c r="P470" s="50"/>
      <c r="Q470"/>
      <c r="R470"/>
      <c r="S470" s="38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17"/>
      <c r="I471" s="21"/>
      <c r="J471" s="22"/>
      <c r="K471" s="17"/>
      <c r="L471" s="21"/>
      <c r="M471" s="22"/>
      <c r="N471" s="49"/>
      <c r="O471" s="50"/>
      <c r="P471" s="50"/>
      <c r="Q471"/>
      <c r="R471"/>
      <c r="S471" s="38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17"/>
      <c r="I472" s="21"/>
      <c r="J472" s="22"/>
      <c r="K472" s="17"/>
      <c r="L472" s="21"/>
      <c r="M472" s="22"/>
      <c r="N472" s="49"/>
      <c r="O472" s="50"/>
      <c r="P472" s="50"/>
      <c r="Q472"/>
      <c r="R472"/>
      <c r="S472" s="38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17"/>
      <c r="I473" s="21"/>
      <c r="J473" s="22"/>
      <c r="K473" s="17"/>
      <c r="L473" s="21"/>
      <c r="M473" s="22"/>
      <c r="N473" s="49"/>
      <c r="O473" s="50"/>
      <c r="P473" s="50"/>
      <c r="Q473"/>
      <c r="R473"/>
      <c r="S473" s="38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17"/>
      <c r="I474" s="21"/>
      <c r="J474" s="22"/>
      <c r="K474" s="17"/>
      <c r="L474" s="21"/>
      <c r="M474" s="22"/>
      <c r="N474" s="49"/>
      <c r="O474" s="50"/>
      <c r="P474" s="50"/>
      <c r="Q474"/>
      <c r="R474"/>
      <c r="S474" s="38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17"/>
      <c r="I475" s="21"/>
      <c r="J475" s="22"/>
      <c r="K475" s="17"/>
      <c r="L475" s="21"/>
      <c r="M475" s="22"/>
      <c r="N475" s="49"/>
      <c r="O475" s="50"/>
      <c r="P475" s="50"/>
      <c r="Q475"/>
      <c r="R475"/>
      <c r="S475" s="38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17"/>
      <c r="I476" s="21"/>
      <c r="J476" s="22"/>
      <c r="K476" s="17"/>
      <c r="L476" s="21"/>
      <c r="M476" s="22"/>
      <c r="N476" s="49"/>
      <c r="O476" s="50"/>
      <c r="P476" s="50"/>
      <c r="Q476"/>
      <c r="R476"/>
      <c r="S476" s="38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38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17"/>
      <c r="I478" s="21"/>
      <c r="J478" s="22"/>
      <c r="K478" s="17"/>
      <c r="L478" s="21"/>
      <c r="M478" s="22"/>
      <c r="N478" s="49"/>
      <c r="O478" s="50"/>
      <c r="P478" s="50"/>
      <c r="Q478"/>
      <c r="R478"/>
      <c r="S478" s="38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17"/>
      <c r="I479" s="21"/>
      <c r="J479" s="22"/>
      <c r="K479" s="17"/>
      <c r="L479" s="21"/>
      <c r="M479" s="22"/>
      <c r="N479" s="49"/>
      <c r="O479" s="50"/>
      <c r="P479" s="50"/>
      <c r="Q479"/>
      <c r="R479"/>
      <c r="S479" s="38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17"/>
      <c r="I480" s="21"/>
      <c r="J480" s="22"/>
      <c r="K480" s="17"/>
      <c r="L480" s="21"/>
      <c r="M480" s="22"/>
      <c r="N480" s="49"/>
      <c r="O480" s="50"/>
      <c r="P480" s="50"/>
      <c r="Q480"/>
      <c r="R480"/>
      <c r="S480" s="38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17"/>
      <c r="I481" s="21"/>
      <c r="J481" s="22"/>
      <c r="K481" s="17"/>
      <c r="L481" s="21"/>
      <c r="M481" s="22"/>
      <c r="N481" s="49"/>
      <c r="O481" s="50"/>
      <c r="P481" s="50"/>
      <c r="Q481"/>
      <c r="R481"/>
      <c r="S481" s="38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17"/>
      <c r="I482" s="21"/>
      <c r="J482" s="22"/>
      <c r="K482" s="17"/>
      <c r="L482" s="21"/>
      <c r="M482" s="22"/>
      <c r="N482" s="49"/>
      <c r="O482" s="50"/>
      <c r="P482" s="50"/>
      <c r="Q482"/>
      <c r="R482"/>
      <c r="S482" s="38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17"/>
      <c r="I483" s="21"/>
      <c r="J483" s="22"/>
      <c r="K483" s="17"/>
      <c r="L483" s="21"/>
      <c r="M483" s="22"/>
      <c r="N483" s="49"/>
      <c r="O483" s="50"/>
      <c r="P483" s="50"/>
      <c r="Q483"/>
      <c r="R483"/>
      <c r="S483" s="38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17"/>
      <c r="I484" s="21"/>
      <c r="J484" s="22"/>
      <c r="K484" s="17"/>
      <c r="L484" s="21"/>
      <c r="M484" s="22"/>
      <c r="N484" s="49"/>
      <c r="O484" s="50"/>
      <c r="P484" s="50"/>
      <c r="Q484"/>
      <c r="R484"/>
      <c r="S484" s="38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17"/>
      <c r="I485" s="21"/>
      <c r="J485" s="22"/>
      <c r="K485" s="17"/>
      <c r="L485" s="21"/>
      <c r="M485" s="22"/>
      <c r="N485" s="49"/>
      <c r="O485" s="50"/>
      <c r="P485" s="50"/>
      <c r="Q485"/>
      <c r="R485"/>
      <c r="S485" s="38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17"/>
      <c r="I486" s="21"/>
      <c r="J486" s="22"/>
      <c r="K486" s="17"/>
      <c r="L486" s="21"/>
      <c r="M486" s="22"/>
      <c r="N486" s="49"/>
      <c r="O486" s="50"/>
      <c r="P486" s="50"/>
      <c r="Q486"/>
      <c r="R486"/>
      <c r="S486" s="38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17"/>
      <c r="I487" s="21"/>
      <c r="J487" s="22"/>
      <c r="K487" s="17"/>
      <c r="L487" s="21"/>
      <c r="M487" s="22"/>
      <c r="N487" s="49"/>
      <c r="O487" s="50"/>
      <c r="P487" s="50"/>
      <c r="Q487"/>
      <c r="R487"/>
      <c r="S487" s="38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17"/>
      <c r="I488" s="21"/>
      <c r="J488" s="22"/>
      <c r="K488" s="17"/>
      <c r="L488" s="21"/>
      <c r="M488" s="22"/>
      <c r="N488" s="49"/>
      <c r="O488" s="50"/>
      <c r="P488" s="50"/>
      <c r="Q488"/>
      <c r="R488"/>
      <c r="S488" s="38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17"/>
      <c r="I489" s="21"/>
      <c r="J489" s="22"/>
      <c r="K489" s="17"/>
      <c r="L489" s="21"/>
      <c r="M489" s="22"/>
      <c r="N489" s="49"/>
      <c r="O489" s="50"/>
      <c r="P489" s="50"/>
      <c r="Q489"/>
      <c r="R489"/>
      <c r="S489" s="38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17"/>
      <c r="I490" s="21"/>
      <c r="J490" s="22"/>
      <c r="K490" s="17"/>
      <c r="L490" s="21"/>
      <c r="M490" s="22"/>
      <c r="N490" s="49"/>
      <c r="O490" s="50"/>
      <c r="P490" s="50"/>
      <c r="Q490"/>
      <c r="R490"/>
      <c r="S490" s="38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17"/>
      <c r="I491" s="21"/>
      <c r="J491" s="22"/>
      <c r="K491" s="17"/>
      <c r="L491" s="21"/>
      <c r="M491" s="22"/>
      <c r="N491" s="49"/>
      <c r="O491" s="50"/>
      <c r="P491" s="50"/>
      <c r="Q491"/>
      <c r="R491"/>
      <c r="S491" s="38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17"/>
      <c r="I492" s="21"/>
      <c r="J492" s="22"/>
      <c r="K492" s="17"/>
      <c r="L492" s="21"/>
      <c r="M492" s="22"/>
      <c r="N492" s="49"/>
      <c r="O492" s="50"/>
      <c r="P492" s="50"/>
      <c r="Q492"/>
      <c r="R492"/>
      <c r="S492" s="38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17"/>
      <c r="I493" s="21"/>
      <c r="J493" s="22"/>
      <c r="K493" s="17"/>
      <c r="L493" s="21"/>
      <c r="M493" s="22"/>
      <c r="N493" s="49"/>
      <c r="O493" s="50"/>
      <c r="P493" s="50"/>
      <c r="Q493"/>
      <c r="R493"/>
      <c r="S493" s="38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17"/>
      <c r="I494" s="21"/>
      <c r="J494" s="22"/>
      <c r="K494" s="17"/>
      <c r="L494" s="21"/>
      <c r="M494" s="22"/>
      <c r="N494" s="49"/>
      <c r="O494" s="50"/>
      <c r="P494" s="50"/>
      <c r="Q494"/>
      <c r="R494"/>
      <c r="S494" s="38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17"/>
      <c r="I495" s="21"/>
      <c r="J495" s="22"/>
      <c r="K495" s="17"/>
      <c r="L495" s="21"/>
      <c r="M495" s="22"/>
      <c r="N495" s="49"/>
      <c r="O495" s="50"/>
      <c r="P495" s="50"/>
      <c r="Q495"/>
      <c r="R495"/>
      <c r="S495" s="38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17"/>
      <c r="I496" s="21"/>
      <c r="J496" s="22"/>
      <c r="K496" s="17"/>
      <c r="L496" s="21"/>
      <c r="M496" s="22"/>
      <c r="N496" s="49"/>
      <c r="O496" s="50"/>
      <c r="P496" s="50"/>
      <c r="Q496"/>
      <c r="R496"/>
      <c r="S496" s="38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17"/>
      <c r="I497" s="21"/>
      <c r="J497" s="22"/>
      <c r="K497" s="17"/>
      <c r="L497" s="21"/>
      <c r="M497" s="22"/>
      <c r="N497" s="49"/>
      <c r="O497" s="50"/>
      <c r="P497" s="50"/>
      <c r="Q497"/>
      <c r="R497"/>
      <c r="S497" s="38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17"/>
      <c r="I498" s="21"/>
      <c r="J498" s="22"/>
      <c r="K498" s="17"/>
      <c r="L498" s="21"/>
      <c r="M498" s="22"/>
      <c r="N498" s="49"/>
      <c r="O498" s="50"/>
      <c r="P498" s="50"/>
      <c r="Q498"/>
      <c r="R498"/>
      <c r="S498" s="38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17"/>
      <c r="I499" s="21"/>
      <c r="J499" s="22"/>
      <c r="K499" s="17"/>
      <c r="L499" s="21"/>
      <c r="M499" s="22"/>
      <c r="N499" s="49"/>
      <c r="O499" s="50"/>
      <c r="P499" s="50"/>
      <c r="Q499"/>
      <c r="R499"/>
      <c r="S499" s="38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17"/>
      <c r="I500" s="21"/>
      <c r="J500" s="22"/>
      <c r="K500" s="17"/>
      <c r="L500" s="21"/>
      <c r="M500" s="22"/>
      <c r="N500" s="49"/>
      <c r="O500" s="50"/>
      <c r="P500" s="50"/>
      <c r="Q500"/>
      <c r="R500"/>
      <c r="S500" s="38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17"/>
      <c r="I501" s="21"/>
      <c r="J501" s="22"/>
      <c r="K501" s="17"/>
      <c r="L501" s="21"/>
      <c r="M501" s="22"/>
      <c r="N501" s="49"/>
      <c r="O501" s="50"/>
      <c r="P501" s="50"/>
      <c r="Q501"/>
      <c r="R501"/>
      <c r="S501" s="38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17"/>
      <c r="I502" s="21"/>
      <c r="J502" s="22"/>
      <c r="K502" s="17"/>
      <c r="L502" s="21"/>
      <c r="M502" s="22"/>
      <c r="N502" s="49"/>
      <c r="O502" s="50"/>
      <c r="P502" s="50"/>
      <c r="Q502"/>
      <c r="R502"/>
      <c r="S502" s="38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17"/>
      <c r="I503" s="21"/>
      <c r="J503" s="22"/>
      <c r="K503" s="17"/>
      <c r="L503" s="21"/>
      <c r="M503" s="22"/>
      <c r="N503" s="49"/>
      <c r="O503" s="50"/>
      <c r="P503" s="50"/>
      <c r="Q503"/>
      <c r="R503"/>
      <c r="S503" s="38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17"/>
      <c r="I504" s="21"/>
      <c r="J504" s="22"/>
      <c r="K504" s="17"/>
      <c r="L504" s="21"/>
      <c r="M504" s="22"/>
      <c r="N504" s="49"/>
      <c r="O504" s="50"/>
      <c r="P504" s="50"/>
      <c r="Q504"/>
      <c r="R504"/>
      <c r="S504" s="38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17"/>
      <c r="I505" s="21"/>
      <c r="J505" s="22"/>
      <c r="K505" s="17"/>
      <c r="L505" s="21"/>
      <c r="M505" s="22"/>
      <c r="N505" s="49"/>
      <c r="O505" s="50"/>
      <c r="P505" s="50"/>
      <c r="Q505"/>
      <c r="R505"/>
      <c r="S505" s="38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17"/>
      <c r="I506" s="21"/>
      <c r="J506" s="22"/>
      <c r="K506" s="17"/>
      <c r="L506" s="21"/>
      <c r="M506" s="22"/>
      <c r="N506" s="49"/>
      <c r="O506" s="50"/>
      <c r="P506" s="50"/>
      <c r="Q506"/>
      <c r="R506"/>
      <c r="S506" s="38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17"/>
      <c r="I507" s="21"/>
      <c r="J507" s="22"/>
      <c r="K507" s="17"/>
      <c r="L507" s="21"/>
      <c r="M507" s="22"/>
      <c r="N507" s="49"/>
      <c r="O507" s="50"/>
      <c r="P507" s="50"/>
      <c r="Q507"/>
      <c r="R507"/>
      <c r="S507" s="38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17"/>
      <c r="I508" s="21"/>
      <c r="J508" s="22"/>
      <c r="K508" s="17"/>
      <c r="L508" s="21"/>
      <c r="M508" s="22"/>
      <c r="N508" s="49"/>
      <c r="O508" s="50"/>
      <c r="P508" s="50"/>
      <c r="Q508"/>
      <c r="R508"/>
      <c r="S508" s="38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17"/>
      <c r="I509" s="21"/>
      <c r="J509" s="22"/>
      <c r="K509" s="17"/>
      <c r="L509" s="21"/>
      <c r="M509" s="22"/>
      <c r="N509" s="49"/>
      <c r="O509" s="50"/>
      <c r="P509" s="50"/>
      <c r="Q509"/>
      <c r="R509"/>
      <c r="S509" s="38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17"/>
      <c r="I510" s="21"/>
      <c r="J510" s="22"/>
      <c r="K510" s="17"/>
      <c r="L510" s="21"/>
      <c r="M510" s="22"/>
      <c r="N510" s="49"/>
      <c r="O510" s="50"/>
      <c r="P510" s="50"/>
      <c r="Q510"/>
      <c r="R510"/>
      <c r="S510" s="38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17"/>
      <c r="I511" s="21"/>
      <c r="J511" s="22"/>
      <c r="K511" s="17"/>
      <c r="L511" s="21"/>
      <c r="M511" s="22"/>
      <c r="N511" s="49"/>
      <c r="O511" s="50"/>
      <c r="P511" s="50"/>
      <c r="Q511"/>
      <c r="R511"/>
      <c r="S511" s="38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17"/>
      <c r="I512" s="21"/>
      <c r="J512" s="22"/>
      <c r="K512" s="17"/>
      <c r="L512" s="21"/>
      <c r="M512" s="22"/>
      <c r="N512" s="49"/>
      <c r="O512" s="50"/>
      <c r="P512" s="50"/>
      <c r="Q512"/>
      <c r="R512"/>
      <c r="S512" s="38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17"/>
      <c r="I513" s="21"/>
      <c r="J513" s="22"/>
      <c r="K513" s="17"/>
      <c r="L513" s="21"/>
      <c r="M513" s="22"/>
      <c r="N513" s="49"/>
      <c r="O513" s="50"/>
      <c r="P513" s="50"/>
      <c r="Q513"/>
      <c r="R513"/>
      <c r="S513" s="38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17"/>
      <c r="I514" s="21"/>
      <c r="J514" s="22"/>
      <c r="K514" s="17"/>
      <c r="L514" s="21"/>
      <c r="M514" s="22"/>
      <c r="N514" s="49"/>
      <c r="O514" s="50"/>
      <c r="P514" s="50"/>
      <c r="Q514"/>
      <c r="R514"/>
      <c r="S514" s="38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17"/>
      <c r="I515" s="21"/>
      <c r="J515" s="22"/>
      <c r="K515" s="17"/>
      <c r="L515" s="21"/>
      <c r="M515" s="22"/>
      <c r="N515" s="49"/>
      <c r="O515" s="50"/>
      <c r="P515" s="50"/>
      <c r="Q515"/>
      <c r="R515"/>
      <c r="S515" s="38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17"/>
      <c r="I516" s="21"/>
      <c r="J516" s="22"/>
      <c r="K516" s="17"/>
      <c r="L516" s="21"/>
      <c r="M516" s="22"/>
      <c r="N516" s="49"/>
      <c r="O516" s="50"/>
      <c r="P516" s="50"/>
      <c r="Q516"/>
      <c r="R516"/>
      <c r="S516" s="38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17"/>
      <c r="I517" s="21"/>
      <c r="J517" s="22"/>
      <c r="K517" s="17"/>
      <c r="L517" s="21"/>
      <c r="M517" s="22"/>
      <c r="N517" s="49"/>
      <c r="O517" s="50"/>
      <c r="P517" s="50"/>
      <c r="Q517"/>
      <c r="R517"/>
      <c r="S517" s="38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17"/>
      <c r="I518" s="21"/>
      <c r="J518" s="22"/>
      <c r="K518" s="17"/>
      <c r="L518" s="21"/>
      <c r="M518" s="22"/>
      <c r="N518" s="49"/>
      <c r="O518" s="50"/>
      <c r="P518" s="50"/>
      <c r="Q518"/>
      <c r="R518"/>
      <c r="S518" s="38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17"/>
      <c r="I519" s="21"/>
      <c r="J519" s="22"/>
      <c r="K519" s="17"/>
      <c r="L519" s="21"/>
      <c r="M519" s="22"/>
      <c r="N519" s="49"/>
      <c r="O519" s="50"/>
      <c r="P519" s="50"/>
      <c r="Q519"/>
      <c r="R519"/>
      <c r="S519" s="38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17"/>
      <c r="I520" s="21"/>
      <c r="J520" s="22"/>
      <c r="K520" s="17"/>
      <c r="L520" s="21"/>
      <c r="M520" s="22"/>
      <c r="N520" s="49"/>
      <c r="O520" s="50"/>
      <c r="P520" s="50"/>
      <c r="Q520"/>
      <c r="R520"/>
      <c r="S520" s="38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17"/>
      <c r="I521" s="21"/>
      <c r="J521" s="22"/>
      <c r="K521" s="17"/>
      <c r="L521" s="21"/>
      <c r="M521" s="22"/>
      <c r="N521" s="49"/>
      <c r="O521" s="50"/>
      <c r="P521" s="50"/>
      <c r="Q521"/>
      <c r="R521"/>
      <c r="S521" s="38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17"/>
      <c r="I522" s="21"/>
      <c r="J522" s="22"/>
      <c r="K522" s="17"/>
      <c r="L522" s="21"/>
      <c r="M522" s="22"/>
      <c r="N522" s="49"/>
      <c r="O522" s="50"/>
      <c r="P522" s="50"/>
      <c r="Q522"/>
      <c r="R522"/>
      <c r="S522" s="38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17"/>
      <c r="I523" s="21"/>
      <c r="J523" s="22"/>
      <c r="K523" s="17"/>
      <c r="L523" s="21"/>
      <c r="M523" s="22"/>
      <c r="N523" s="49"/>
      <c r="O523" s="50"/>
      <c r="P523" s="50"/>
      <c r="Q523"/>
      <c r="R523"/>
      <c r="S523" s="38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17"/>
      <c r="I524" s="21"/>
      <c r="J524" s="22"/>
      <c r="K524" s="17"/>
      <c r="L524" s="21"/>
      <c r="M524" s="22"/>
      <c r="N524" s="49"/>
      <c r="O524" s="50"/>
      <c r="P524" s="50"/>
      <c r="Q524"/>
      <c r="R524"/>
      <c r="S524" s="38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17"/>
      <c r="I525" s="21"/>
      <c r="J525" s="22"/>
      <c r="K525" s="17"/>
      <c r="L525" s="21"/>
      <c r="M525" s="22"/>
      <c r="N525" s="49"/>
      <c r="O525" s="50"/>
      <c r="P525" s="50"/>
      <c r="Q525"/>
      <c r="R525"/>
      <c r="S525" s="38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17"/>
      <c r="I526" s="21"/>
      <c r="J526" s="22"/>
      <c r="K526" s="17"/>
      <c r="L526" s="21"/>
      <c r="M526" s="22"/>
      <c r="N526" s="49"/>
      <c r="O526" s="50"/>
      <c r="P526" s="50"/>
      <c r="Q526"/>
      <c r="R526"/>
      <c r="S526" s="38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17"/>
      <c r="I527" s="21"/>
      <c r="J527" s="22"/>
      <c r="K527" s="17"/>
      <c r="L527" s="21"/>
      <c r="M527" s="22"/>
      <c r="N527" s="49"/>
      <c r="O527" s="50"/>
      <c r="P527" s="50"/>
      <c r="Q527"/>
      <c r="R527"/>
      <c r="S527" s="38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17"/>
      <c r="I528" s="21"/>
      <c r="J528" s="22"/>
      <c r="K528" s="17"/>
      <c r="L528" s="21"/>
      <c r="M528" s="22"/>
      <c r="N528" s="49"/>
      <c r="O528" s="50"/>
      <c r="P528" s="50"/>
      <c r="Q528"/>
      <c r="R528"/>
      <c r="S528" s="38"/>
      <c r="AF528"/>
      <c r="AG528"/>
    </row>
    <row r="529" spans="1:33" ht="15" x14ac:dyDescent="0.25">
      <c r="A529"/>
      <c r="B529"/>
      <c r="C529"/>
      <c r="D529" s="45"/>
      <c r="E529" s="46"/>
      <c r="F529" s="47"/>
      <c r="G529" s="48"/>
      <c r="H529" s="17"/>
      <c r="I529" s="21"/>
      <c r="J529" s="22"/>
      <c r="K529" s="17"/>
      <c r="L529" s="21"/>
      <c r="M529" s="22"/>
      <c r="N529" s="49"/>
      <c r="O529" s="50"/>
      <c r="P529" s="50"/>
      <c r="Q529"/>
      <c r="R529"/>
      <c r="S529" s="38"/>
      <c r="AF529"/>
      <c r="AG529"/>
    </row>
    <row r="530" spans="1:33" ht="15" x14ac:dyDescent="0.25">
      <c r="A530"/>
      <c r="B530"/>
      <c r="C530"/>
      <c r="D530" s="45"/>
      <c r="E530" s="46"/>
      <c r="F530" s="47"/>
      <c r="G530" s="48"/>
      <c r="H530" s="17"/>
      <c r="I530" s="21"/>
      <c r="J530" s="22"/>
      <c r="K530" s="17"/>
      <c r="L530" s="21"/>
      <c r="M530" s="22"/>
      <c r="N530" s="49"/>
      <c r="O530" s="50"/>
      <c r="P530" s="50"/>
      <c r="Q530"/>
      <c r="R530"/>
      <c r="S530" s="38"/>
      <c r="AF530"/>
      <c r="AG530"/>
    </row>
    <row r="531" spans="1:33" ht="15" x14ac:dyDescent="0.25">
      <c r="A531"/>
      <c r="B531"/>
      <c r="C531"/>
      <c r="D531" s="45"/>
      <c r="E531" s="46"/>
      <c r="F531" s="47"/>
      <c r="G531" s="48"/>
      <c r="H531" s="17"/>
      <c r="I531" s="21"/>
      <c r="J531" s="22"/>
      <c r="K531" s="17"/>
      <c r="L531" s="21"/>
      <c r="M531" s="22"/>
      <c r="N531" s="49"/>
      <c r="O531" s="50"/>
      <c r="P531" s="50"/>
      <c r="Q531"/>
      <c r="R531"/>
      <c r="S531" s="38"/>
      <c r="AF531"/>
      <c r="AG531"/>
    </row>
    <row r="532" spans="1:33" ht="15" x14ac:dyDescent="0.25">
      <c r="A532"/>
      <c r="B532"/>
      <c r="C532"/>
      <c r="D532" s="45"/>
      <c r="E532" s="46"/>
      <c r="F532" s="47"/>
      <c r="G532" s="48"/>
      <c r="H532" s="17"/>
      <c r="I532" s="21"/>
      <c r="J532" s="22"/>
      <c r="K532" s="17"/>
      <c r="L532" s="21"/>
      <c r="M532" s="22"/>
      <c r="N532" s="49"/>
      <c r="O532" s="50"/>
      <c r="P532" s="50"/>
      <c r="Q532"/>
      <c r="R532"/>
      <c r="S532" s="38"/>
      <c r="AF532"/>
      <c r="AG532"/>
    </row>
    <row r="533" spans="1:33" ht="15" x14ac:dyDescent="0.25">
      <c r="A533"/>
      <c r="B533"/>
      <c r="C533"/>
      <c r="D533" s="45"/>
      <c r="E533" s="46"/>
      <c r="F533" s="47"/>
      <c r="G533" s="48"/>
      <c r="H533" s="17"/>
      <c r="I533" s="21"/>
      <c r="J533" s="22"/>
      <c r="K533" s="17"/>
      <c r="L533" s="21"/>
      <c r="M533" s="22"/>
      <c r="N533" s="49"/>
      <c r="O533" s="50"/>
      <c r="P533" s="50"/>
      <c r="Q533"/>
      <c r="R533"/>
      <c r="S533" s="38"/>
      <c r="AF533"/>
      <c r="AG533"/>
    </row>
    <row r="534" spans="1:33" ht="15" x14ac:dyDescent="0.25">
      <c r="A534"/>
      <c r="B534"/>
      <c r="C534"/>
      <c r="D534" s="45"/>
      <c r="E534" s="46"/>
      <c r="F534" s="47"/>
      <c r="G534" s="48"/>
      <c r="H534" s="17"/>
      <c r="I534" s="21"/>
      <c r="J534" s="22"/>
      <c r="K534" s="17"/>
      <c r="L534" s="21"/>
      <c r="M534" s="22"/>
      <c r="N534" s="49"/>
      <c r="O534" s="50"/>
      <c r="P534" s="50"/>
      <c r="Q534"/>
      <c r="R534"/>
      <c r="S534" s="38"/>
      <c r="AF534"/>
      <c r="AG534"/>
    </row>
    <row r="535" spans="1:33" ht="15" x14ac:dyDescent="0.25">
      <c r="A535"/>
      <c r="B535"/>
      <c r="C535"/>
      <c r="D535" s="45"/>
      <c r="E535" s="46"/>
      <c r="F535" s="47"/>
      <c r="G535" s="48"/>
      <c r="H535" s="17"/>
      <c r="I535" s="21"/>
      <c r="J535" s="22"/>
      <c r="K535" s="17"/>
      <c r="L535" s="21"/>
      <c r="M535" s="22"/>
      <c r="N535" s="49"/>
      <c r="O535" s="50"/>
      <c r="P535" s="50"/>
      <c r="Q535"/>
      <c r="R535"/>
      <c r="S535" s="38"/>
      <c r="AF535"/>
      <c r="AG535"/>
    </row>
    <row r="536" spans="1:33" ht="15" x14ac:dyDescent="0.25">
      <c r="A536"/>
      <c r="B536"/>
      <c r="C536"/>
      <c r="D536" s="45"/>
      <c r="E536" s="46"/>
      <c r="F536" s="47"/>
      <c r="G536" s="48"/>
      <c r="H536" s="17"/>
      <c r="I536" s="21"/>
      <c r="J536" s="22"/>
      <c r="K536" s="17"/>
      <c r="L536" s="21"/>
      <c r="M536" s="22"/>
      <c r="N536" s="49"/>
      <c r="O536" s="50"/>
      <c r="P536" s="50"/>
      <c r="Q536"/>
      <c r="R536"/>
      <c r="S536" s="38"/>
      <c r="AF536"/>
      <c r="AG536"/>
    </row>
    <row r="537" spans="1:33" ht="15" x14ac:dyDescent="0.25">
      <c r="A537"/>
      <c r="B537"/>
      <c r="C537"/>
      <c r="D537" s="45"/>
      <c r="E537" s="46"/>
      <c r="F537" s="47"/>
      <c r="G537" s="48"/>
      <c r="H537" s="17"/>
      <c r="I537" s="21"/>
      <c r="J537" s="22"/>
      <c r="K537" s="17"/>
      <c r="L537" s="21"/>
      <c r="M537" s="22"/>
      <c r="N537" s="49"/>
      <c r="O537" s="50"/>
      <c r="P537" s="50"/>
      <c r="Q537"/>
      <c r="R537"/>
      <c r="S537" s="38"/>
      <c r="AF537"/>
      <c r="AG537"/>
    </row>
    <row r="538" spans="1:33" ht="15" x14ac:dyDescent="0.25">
      <c r="A538"/>
      <c r="B538"/>
      <c r="C538"/>
      <c r="D538" s="45"/>
      <c r="E538" s="46"/>
      <c r="F538" s="47"/>
      <c r="G538" s="48"/>
      <c r="H538" s="17"/>
      <c r="I538" s="21"/>
      <c r="J538" s="22"/>
      <c r="K538" s="17"/>
      <c r="L538" s="21"/>
      <c r="M538" s="22"/>
      <c r="N538" s="49"/>
      <c r="O538" s="50"/>
      <c r="P538" s="50"/>
      <c r="Q538"/>
      <c r="R538"/>
      <c r="S538" s="38"/>
      <c r="AF538"/>
      <c r="AG538"/>
    </row>
    <row r="539" spans="1:33" ht="15" x14ac:dyDescent="0.25">
      <c r="A539"/>
      <c r="B539"/>
      <c r="C539"/>
      <c r="D539" s="45"/>
      <c r="E539" s="46"/>
      <c r="F539" s="47"/>
      <c r="G539" s="48"/>
      <c r="H539" s="17"/>
      <c r="I539" s="21"/>
      <c r="J539" s="22"/>
      <c r="K539" s="17"/>
      <c r="L539" s="21"/>
      <c r="M539" s="22"/>
      <c r="N539" s="49"/>
      <c r="O539" s="50"/>
      <c r="P539" s="50"/>
      <c r="Q539"/>
      <c r="R539"/>
      <c r="S539" s="38"/>
      <c r="AF539"/>
      <c r="AG539"/>
    </row>
    <row r="540" spans="1:33" ht="15" x14ac:dyDescent="0.25">
      <c r="A540"/>
      <c r="B540"/>
      <c r="C540"/>
      <c r="D540" s="45"/>
      <c r="E540" s="46"/>
      <c r="F540" s="47"/>
      <c r="G540" s="48"/>
      <c r="H540" s="17"/>
      <c r="I540" s="21"/>
      <c r="J540" s="22"/>
      <c r="K540" s="17"/>
      <c r="L540" s="21"/>
      <c r="M540" s="22"/>
      <c r="N540" s="49"/>
      <c r="O540" s="50"/>
      <c r="P540" s="50"/>
      <c r="Q540"/>
      <c r="R540"/>
      <c r="S540" s="38"/>
      <c r="AF540"/>
      <c r="AG540"/>
    </row>
    <row r="541" spans="1:33" ht="15" x14ac:dyDescent="0.25">
      <c r="A541"/>
      <c r="B541"/>
      <c r="C541"/>
      <c r="D541" s="45"/>
      <c r="E541" s="46"/>
      <c r="F541" s="47"/>
      <c r="G541" s="48"/>
      <c r="H541" s="17"/>
      <c r="I541" s="21"/>
      <c r="J541" s="22"/>
      <c r="K541" s="17"/>
      <c r="L541" s="21"/>
      <c r="M541" s="22"/>
      <c r="N541" s="49"/>
      <c r="O541" s="50"/>
      <c r="P541" s="50"/>
      <c r="Q541"/>
      <c r="R541"/>
      <c r="S541" s="38"/>
      <c r="AF541"/>
      <c r="AG541"/>
    </row>
    <row r="542" spans="1:33" ht="15" x14ac:dyDescent="0.25">
      <c r="A542"/>
      <c r="B542"/>
      <c r="C542"/>
      <c r="D542" s="45"/>
      <c r="E542" s="46"/>
      <c r="F542" s="47"/>
      <c r="G542" s="48"/>
      <c r="H542" s="17"/>
      <c r="I542" s="21"/>
      <c r="J542" s="22"/>
      <c r="K542" s="17"/>
      <c r="L542" s="21"/>
      <c r="M542" s="22"/>
      <c r="N542" s="49"/>
      <c r="O542" s="50"/>
      <c r="P542" s="50"/>
      <c r="Q542"/>
      <c r="R542"/>
      <c r="S542" s="38"/>
      <c r="AF542"/>
      <c r="AG542"/>
    </row>
    <row r="543" spans="1:33" ht="15" x14ac:dyDescent="0.25">
      <c r="A543"/>
      <c r="B543"/>
      <c r="C543"/>
      <c r="D543" s="45"/>
      <c r="E543" s="46"/>
      <c r="F543" s="47"/>
      <c r="G543" s="48"/>
      <c r="H543" s="17"/>
      <c r="I543" s="21"/>
      <c r="J543" s="22"/>
      <c r="K543" s="17"/>
      <c r="L543" s="21"/>
      <c r="M543" s="22"/>
      <c r="N543" s="49"/>
      <c r="O543" s="50"/>
      <c r="P543" s="50"/>
      <c r="Q543"/>
      <c r="R543"/>
      <c r="S543" s="38"/>
      <c r="AF543"/>
      <c r="AG543"/>
    </row>
    <row r="544" spans="1:33" ht="15" x14ac:dyDescent="0.25">
      <c r="A544"/>
      <c r="B544"/>
      <c r="C544"/>
      <c r="D544" s="45"/>
      <c r="E544" s="46"/>
      <c r="F544" s="47"/>
      <c r="G544" s="48"/>
      <c r="H544" s="17"/>
      <c r="I544" s="21"/>
      <c r="J544" s="22"/>
      <c r="K544" s="17"/>
      <c r="L544" s="21"/>
      <c r="M544" s="22"/>
      <c r="N544" s="49"/>
      <c r="O544" s="50"/>
      <c r="P544" s="50"/>
      <c r="Q544"/>
      <c r="R544"/>
      <c r="S544" s="36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17"/>
      <c r="I545" s="21"/>
      <c r="J545" s="22"/>
      <c r="K545" s="17"/>
      <c r="L545" s="21"/>
      <c r="M545" s="22"/>
      <c r="N545" s="49"/>
      <c r="O545" s="50"/>
      <c r="P545" s="50"/>
      <c r="Q545"/>
      <c r="R545"/>
      <c r="S545" s="36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17"/>
      <c r="I546" s="21"/>
      <c r="J546" s="22"/>
      <c r="K546" s="17"/>
      <c r="L546" s="21"/>
      <c r="M546" s="22"/>
      <c r="N546" s="49"/>
      <c r="O546" s="50"/>
      <c r="P546" s="50"/>
      <c r="Q546"/>
      <c r="R546"/>
      <c r="S546" s="36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17"/>
      <c r="I547" s="21"/>
      <c r="J547" s="22"/>
      <c r="K547" s="17"/>
      <c r="L547" s="21"/>
      <c r="M547" s="22"/>
      <c r="N547" s="49"/>
      <c r="O547" s="50"/>
      <c r="P547" s="50"/>
      <c r="Q547"/>
      <c r="R547"/>
      <c r="S547" s="36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17"/>
      <c r="I548" s="21"/>
      <c r="J548" s="22"/>
      <c r="K548" s="17"/>
      <c r="L548" s="21"/>
      <c r="M548" s="22"/>
      <c r="N548" s="49"/>
      <c r="O548" s="50"/>
      <c r="P548" s="50"/>
      <c r="Q548"/>
      <c r="R548"/>
      <c r="S548" s="36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17"/>
      <c r="I549" s="21"/>
      <c r="J549" s="22"/>
      <c r="K549" s="17"/>
      <c r="L549" s="21"/>
      <c r="M549" s="22"/>
      <c r="N549" s="49"/>
      <c r="O549" s="50"/>
      <c r="P549" s="50"/>
      <c r="Q549"/>
      <c r="R549"/>
      <c r="S549" s="36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17"/>
      <c r="I550" s="21"/>
      <c r="J550" s="22"/>
      <c r="K550" s="17"/>
      <c r="L550" s="21"/>
      <c r="M550" s="22"/>
      <c r="N550" s="49"/>
      <c r="O550" s="50"/>
      <c r="P550" s="50"/>
      <c r="Q550"/>
      <c r="R550"/>
      <c r="S550" s="36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17"/>
      <c r="I551" s="21"/>
      <c r="J551" s="22"/>
      <c r="K551" s="17"/>
      <c r="L551" s="21"/>
      <c r="M551" s="22"/>
      <c r="N551" s="49"/>
      <c r="O551" s="50"/>
      <c r="P551" s="50"/>
      <c r="Q551"/>
      <c r="R551"/>
      <c r="S551" s="36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17"/>
      <c r="I552" s="21"/>
      <c r="J552" s="22"/>
      <c r="K552" s="17"/>
      <c r="L552" s="21"/>
      <c r="M552" s="22"/>
      <c r="N552" s="49"/>
      <c r="O552" s="50"/>
      <c r="P552" s="50"/>
      <c r="Q552"/>
      <c r="R552"/>
      <c r="S552" s="36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17"/>
      <c r="I553" s="21"/>
      <c r="J553" s="22"/>
      <c r="K553" s="17"/>
      <c r="L553" s="21"/>
      <c r="M553" s="22"/>
      <c r="N553" s="49"/>
      <c r="O553" s="50"/>
      <c r="P553" s="50"/>
      <c r="Q553"/>
      <c r="R553"/>
      <c r="S553" s="36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17"/>
      <c r="I554" s="21"/>
      <c r="J554" s="22"/>
      <c r="K554" s="17"/>
      <c r="L554" s="21"/>
      <c r="M554" s="22"/>
      <c r="N554" s="49"/>
      <c r="O554" s="50"/>
      <c r="P554" s="50"/>
      <c r="Q554"/>
      <c r="R554"/>
      <c r="S554" s="36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17"/>
      <c r="I555" s="21"/>
      <c r="J555" s="22"/>
      <c r="K555" s="17"/>
      <c r="L555" s="21"/>
      <c r="M555" s="22"/>
      <c r="N555" s="49"/>
      <c r="O555" s="50"/>
      <c r="P555" s="50"/>
      <c r="Q555"/>
      <c r="R555"/>
      <c r="S555" s="36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17"/>
      <c r="I556" s="21"/>
      <c r="J556" s="22"/>
      <c r="K556" s="17"/>
      <c r="L556" s="21"/>
      <c r="M556" s="22"/>
      <c r="N556" s="49"/>
      <c r="O556" s="50"/>
      <c r="P556" s="50"/>
      <c r="Q556"/>
      <c r="R556"/>
      <c r="S556" s="36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17"/>
      <c r="I557" s="21"/>
      <c r="J557" s="22"/>
      <c r="K557" s="17"/>
      <c r="L557" s="21"/>
      <c r="M557" s="22"/>
      <c r="N557" s="49"/>
      <c r="O557" s="50"/>
      <c r="P557" s="50"/>
      <c r="Q557"/>
      <c r="R557"/>
      <c r="S557" s="36"/>
      <c r="AF557"/>
      <c r="AG557"/>
    </row>
    <row r="558" spans="1:35" s="52" customFormat="1" ht="15" x14ac:dyDescent="0.25">
      <c r="A558" s="44"/>
      <c r="B558" s="44"/>
      <c r="C558" s="44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 s="44"/>
      <c r="R558" s="44"/>
      <c r="S558" s="55"/>
      <c r="AD558" s="53"/>
      <c r="AE558" s="53"/>
      <c r="AF558" s="44"/>
      <c r="AG558" s="44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17"/>
      <c r="I559" s="21"/>
      <c r="J559" s="22"/>
      <c r="K559" s="17"/>
      <c r="L559" s="21"/>
      <c r="M559" s="22"/>
      <c r="N559" s="49"/>
      <c r="O559" s="50"/>
      <c r="P559" s="50"/>
      <c r="Q559"/>
      <c r="R559"/>
      <c r="S559" s="36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17"/>
      <c r="I560" s="21"/>
      <c r="J560" s="22"/>
      <c r="K560" s="17"/>
      <c r="L560" s="21"/>
      <c r="M560" s="22"/>
      <c r="N560" s="49"/>
      <c r="O560" s="50"/>
      <c r="P560" s="50"/>
      <c r="Q560"/>
      <c r="R560"/>
      <c r="S560" s="36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17"/>
      <c r="I561" s="21"/>
      <c r="J561" s="22"/>
      <c r="K561" s="17"/>
      <c r="L561" s="21"/>
      <c r="M561" s="22"/>
      <c r="N561" s="49"/>
      <c r="O561" s="50"/>
      <c r="P561" s="50"/>
      <c r="Q561"/>
      <c r="R561"/>
      <c r="S561" s="36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17"/>
      <c r="I562" s="21"/>
      <c r="J562" s="22"/>
      <c r="K562" s="17"/>
      <c r="L562" s="21"/>
      <c r="M562" s="22"/>
      <c r="N562" s="49"/>
      <c r="O562" s="50"/>
      <c r="P562" s="50"/>
      <c r="Q562"/>
      <c r="R562"/>
      <c r="S562" s="36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17"/>
      <c r="I563" s="21"/>
      <c r="J563" s="22"/>
      <c r="K563" s="17"/>
      <c r="L563" s="21"/>
      <c r="M563" s="22"/>
      <c r="N563" s="49"/>
      <c r="O563" s="50"/>
      <c r="P563" s="50"/>
      <c r="Q563"/>
      <c r="R563"/>
      <c r="S563" s="36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17"/>
      <c r="I564" s="21"/>
      <c r="J564" s="22"/>
      <c r="K564" s="17"/>
      <c r="L564" s="21"/>
      <c r="M564" s="22"/>
      <c r="N564" s="49"/>
      <c r="O564" s="50"/>
      <c r="P564" s="50"/>
      <c r="Q564"/>
      <c r="R564"/>
      <c r="S564" s="36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17"/>
      <c r="I565" s="21"/>
      <c r="J565" s="22"/>
      <c r="K565" s="17"/>
      <c r="L565" s="21"/>
      <c r="M565" s="22"/>
      <c r="N565" s="49"/>
      <c r="O565" s="50"/>
      <c r="P565" s="50"/>
      <c r="Q565"/>
      <c r="R565"/>
      <c r="S565" s="36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17"/>
      <c r="I566" s="21"/>
      <c r="J566" s="22"/>
      <c r="K566" s="17"/>
      <c r="L566" s="21"/>
      <c r="M566" s="22"/>
      <c r="N566" s="49"/>
      <c r="O566" s="50"/>
      <c r="P566" s="50"/>
      <c r="Q566"/>
      <c r="R566"/>
      <c r="S566" s="36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17"/>
      <c r="I567" s="21"/>
      <c r="J567" s="22"/>
      <c r="K567" s="17"/>
      <c r="L567" s="21"/>
      <c r="M567" s="22"/>
      <c r="N567" s="49"/>
      <c r="O567" s="50"/>
      <c r="P567" s="50"/>
      <c r="Q567"/>
      <c r="R567"/>
      <c r="S567" s="36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17"/>
      <c r="I568" s="21"/>
      <c r="J568" s="22"/>
      <c r="K568" s="17"/>
      <c r="L568" s="21"/>
      <c r="M568" s="22"/>
      <c r="N568" s="49"/>
      <c r="O568" s="50"/>
      <c r="P568" s="50"/>
      <c r="Q568"/>
      <c r="R568"/>
      <c r="S568" s="36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17"/>
      <c r="I569" s="21"/>
      <c r="J569" s="22"/>
      <c r="K569" s="17"/>
      <c r="L569" s="21"/>
      <c r="M569" s="22"/>
      <c r="N569" s="49"/>
      <c r="O569" s="50"/>
      <c r="P569" s="50"/>
      <c r="Q569"/>
      <c r="R569"/>
      <c r="S569" s="36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17"/>
      <c r="I570" s="21"/>
      <c r="J570" s="22"/>
      <c r="K570" s="17"/>
      <c r="L570" s="21"/>
      <c r="M570" s="22"/>
      <c r="N570" s="49"/>
      <c r="O570" s="50"/>
      <c r="P570" s="50"/>
      <c r="Q570"/>
      <c r="R570"/>
      <c r="S570" s="36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17"/>
      <c r="I571" s="21"/>
      <c r="J571" s="22"/>
      <c r="K571" s="17"/>
      <c r="L571" s="21"/>
      <c r="M571" s="22"/>
      <c r="N571" s="49"/>
      <c r="O571" s="50"/>
      <c r="P571" s="50"/>
      <c r="Q571"/>
      <c r="R571"/>
      <c r="S571" s="36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17"/>
      <c r="I572" s="21"/>
      <c r="J572" s="22"/>
      <c r="K572" s="17"/>
      <c r="L572" s="21"/>
      <c r="M572" s="22"/>
      <c r="N572" s="49"/>
      <c r="O572" s="50"/>
      <c r="P572" s="50"/>
      <c r="Q572"/>
      <c r="R572"/>
      <c r="S572" s="36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36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17"/>
      <c r="I574" s="21"/>
      <c r="J574" s="22"/>
      <c r="K574" s="17"/>
      <c r="L574" s="21"/>
      <c r="M574" s="22"/>
      <c r="N574" s="49"/>
      <c r="O574" s="50"/>
      <c r="P574" s="50"/>
      <c r="Q574"/>
      <c r="R574"/>
      <c r="S574" s="36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17"/>
      <c r="I575" s="21"/>
      <c r="J575" s="22"/>
      <c r="K575" s="17"/>
      <c r="L575" s="21"/>
      <c r="M575" s="22"/>
      <c r="N575" s="49"/>
      <c r="O575" s="50"/>
      <c r="P575" s="50"/>
      <c r="Q575"/>
      <c r="R575"/>
      <c r="S575" s="36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17"/>
      <c r="I576" s="21"/>
      <c r="J576" s="22"/>
      <c r="K576" s="17"/>
      <c r="L576" s="21"/>
      <c r="M576" s="22"/>
      <c r="N576" s="49"/>
      <c r="O576" s="50"/>
      <c r="P576" s="50"/>
      <c r="Q576"/>
      <c r="R576"/>
      <c r="S576" s="36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17"/>
      <c r="I577" s="21"/>
      <c r="J577" s="22"/>
      <c r="K577" s="17"/>
      <c r="L577" s="21"/>
      <c r="M577" s="22"/>
      <c r="N577" s="49"/>
      <c r="O577" s="50"/>
      <c r="P577" s="50"/>
      <c r="Q577"/>
      <c r="R577"/>
      <c r="S577" s="36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17"/>
      <c r="I578" s="21"/>
      <c r="J578" s="22"/>
      <c r="K578" s="17"/>
      <c r="L578" s="21"/>
      <c r="M578" s="22"/>
      <c r="N578" s="49"/>
      <c r="O578" s="50"/>
      <c r="P578" s="50"/>
      <c r="Q578"/>
      <c r="R578"/>
      <c r="S578" s="36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17"/>
      <c r="I579" s="21"/>
      <c r="J579" s="22"/>
      <c r="K579" s="17"/>
      <c r="L579" s="21"/>
      <c r="M579" s="22"/>
      <c r="N579" s="49"/>
      <c r="O579" s="50"/>
      <c r="P579" s="50"/>
      <c r="Q579"/>
      <c r="R579"/>
      <c r="S579" s="36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17"/>
      <c r="I580" s="21"/>
      <c r="J580" s="22"/>
      <c r="K580" s="17"/>
      <c r="L580" s="21"/>
      <c r="M580" s="22"/>
      <c r="N580" s="49"/>
      <c r="O580" s="50"/>
      <c r="P580" s="50"/>
      <c r="Q580"/>
      <c r="R580"/>
      <c r="S580" s="36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17"/>
      <c r="I581" s="21"/>
      <c r="J581" s="22"/>
      <c r="K581" s="17"/>
      <c r="L581" s="21"/>
      <c r="M581" s="22"/>
      <c r="N581" s="49"/>
      <c r="O581" s="50"/>
      <c r="P581" s="50"/>
      <c r="Q581"/>
      <c r="R581"/>
      <c r="S581" s="36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17"/>
      <c r="I582" s="21"/>
      <c r="J582" s="22"/>
      <c r="K582" s="17"/>
      <c r="L582" s="21"/>
      <c r="M582" s="22"/>
      <c r="N582" s="49"/>
      <c r="O582" s="50"/>
      <c r="P582" s="50"/>
      <c r="Q582"/>
      <c r="R582"/>
      <c r="S582" s="36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17"/>
      <c r="I583" s="21"/>
      <c r="J583" s="22"/>
      <c r="K583" s="17"/>
      <c r="L583" s="21"/>
      <c r="M583" s="22"/>
      <c r="N583" s="49"/>
      <c r="O583" s="50"/>
      <c r="P583" s="50"/>
      <c r="Q583"/>
      <c r="R583"/>
      <c r="S583" s="36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17"/>
      <c r="I584" s="21"/>
      <c r="J584" s="22"/>
      <c r="K584" s="17"/>
      <c r="L584" s="21"/>
      <c r="M584" s="22"/>
      <c r="N584" s="49"/>
      <c r="O584" s="50"/>
      <c r="P584" s="50"/>
      <c r="Q584"/>
      <c r="R584"/>
      <c r="S584" s="36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17"/>
      <c r="I585" s="21"/>
      <c r="J585" s="22"/>
      <c r="K585" s="17"/>
      <c r="L585" s="21"/>
      <c r="M585" s="22"/>
      <c r="N585" s="49"/>
      <c r="O585" s="50"/>
      <c r="P585" s="50"/>
      <c r="Q585"/>
      <c r="R585"/>
      <c r="S585" s="36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17"/>
      <c r="I586" s="21"/>
      <c r="J586" s="22"/>
      <c r="K586" s="17"/>
      <c r="L586" s="21"/>
      <c r="M586" s="22"/>
      <c r="N586" s="49"/>
      <c r="O586" s="50"/>
      <c r="P586" s="50"/>
      <c r="Q586"/>
      <c r="R586"/>
      <c r="S586" s="36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17"/>
      <c r="I587" s="21"/>
      <c r="J587" s="22"/>
      <c r="K587" s="17"/>
      <c r="L587" s="21"/>
      <c r="M587" s="22"/>
      <c r="N587" s="49"/>
      <c r="O587" s="50"/>
      <c r="P587" s="50"/>
      <c r="Q587"/>
      <c r="R587"/>
      <c r="S587" s="36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17"/>
      <c r="I588" s="21"/>
      <c r="J588" s="22"/>
      <c r="K588" s="17"/>
      <c r="L588" s="21"/>
      <c r="M588" s="22"/>
      <c r="N588" s="49"/>
      <c r="O588" s="50"/>
      <c r="P588" s="50"/>
      <c r="Q588"/>
      <c r="R588"/>
      <c r="S588" s="36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17"/>
      <c r="I589" s="21"/>
      <c r="J589" s="22"/>
      <c r="K589" s="17"/>
      <c r="L589" s="21"/>
      <c r="M589" s="22"/>
      <c r="N589" s="49"/>
      <c r="O589" s="50"/>
      <c r="P589" s="50"/>
      <c r="Q589"/>
      <c r="R589"/>
      <c r="S589" s="36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17"/>
      <c r="I590" s="21"/>
      <c r="J590" s="22"/>
      <c r="K590" s="17"/>
      <c r="L590" s="21"/>
      <c r="M590" s="22"/>
      <c r="N590" s="49"/>
      <c r="O590" s="50"/>
      <c r="P590" s="50"/>
      <c r="Q590"/>
      <c r="R590"/>
      <c r="S590" s="36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17"/>
      <c r="I591" s="21"/>
      <c r="J591" s="22"/>
      <c r="K591" s="17"/>
      <c r="L591" s="21"/>
      <c r="M591" s="22"/>
      <c r="N591" s="49"/>
      <c r="O591" s="50"/>
      <c r="P591" s="50"/>
      <c r="Q591"/>
      <c r="R591"/>
      <c r="S591" s="36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17"/>
      <c r="I592" s="21"/>
      <c r="J592" s="22"/>
      <c r="K592" s="17"/>
      <c r="L592" s="21"/>
      <c r="M592" s="22"/>
      <c r="N592" s="49"/>
      <c r="O592" s="50"/>
      <c r="P592" s="50"/>
      <c r="Q592"/>
      <c r="R592"/>
      <c r="S592" s="36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17"/>
      <c r="I593" s="21"/>
      <c r="J593" s="22"/>
      <c r="K593" s="17"/>
      <c r="L593" s="21"/>
      <c r="M593" s="22"/>
      <c r="N593" s="49"/>
      <c r="O593" s="50"/>
      <c r="P593" s="50"/>
      <c r="Q593"/>
      <c r="R593"/>
      <c r="S593" s="36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17"/>
      <c r="I594" s="21"/>
      <c r="J594" s="22"/>
      <c r="K594" s="17"/>
      <c r="L594" s="21"/>
      <c r="M594" s="22"/>
      <c r="N594" s="49"/>
      <c r="O594" s="50"/>
      <c r="P594" s="50"/>
      <c r="Q594"/>
      <c r="R594"/>
      <c r="S594" s="36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21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21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21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2020-11-25T17:47:40Z</dcterms:modified>
</cp:coreProperties>
</file>