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636" i="3" l="1"/>
  <c r="N636" i="3"/>
  <c r="O636" i="3"/>
  <c r="P636" i="3"/>
  <c r="BN636" i="3" s="1"/>
  <c r="Q636" i="3"/>
  <c r="R636" i="3"/>
  <c r="S636" i="3"/>
  <c r="T636" i="3"/>
  <c r="BM636" i="3" s="1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L636" i="3"/>
  <c r="M637" i="3"/>
  <c r="N637" i="3"/>
  <c r="O637" i="3"/>
  <c r="P637" i="3"/>
  <c r="Q637" i="3"/>
  <c r="R637" i="3"/>
  <c r="BL637" i="3" s="1"/>
  <c r="S637" i="3"/>
  <c r="T637" i="3"/>
  <c r="U637" i="3"/>
  <c r="V637" i="3"/>
  <c r="BK637" i="3" s="1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N637" i="3"/>
  <c r="M638" i="3"/>
  <c r="N638" i="3"/>
  <c r="O638" i="3"/>
  <c r="P638" i="3"/>
  <c r="BN638" i="3" s="1"/>
  <c r="Q638" i="3"/>
  <c r="R638" i="3"/>
  <c r="S638" i="3"/>
  <c r="T638" i="3"/>
  <c r="BM638" i="3" s="1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L638" i="3"/>
  <c r="M639" i="3"/>
  <c r="N639" i="3"/>
  <c r="O639" i="3"/>
  <c r="P639" i="3"/>
  <c r="Q639" i="3"/>
  <c r="R639" i="3"/>
  <c r="BL639" i="3" s="1"/>
  <c r="S639" i="3"/>
  <c r="T639" i="3"/>
  <c r="U639" i="3"/>
  <c r="V639" i="3"/>
  <c r="BK639" i="3" s="1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N639" i="3"/>
  <c r="M640" i="3"/>
  <c r="N640" i="3"/>
  <c r="O640" i="3"/>
  <c r="P640" i="3"/>
  <c r="BN640" i="3" s="1"/>
  <c r="Q640" i="3"/>
  <c r="R640" i="3"/>
  <c r="S640" i="3"/>
  <c r="T640" i="3"/>
  <c r="BM640" i="3" s="1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L640" i="3"/>
  <c r="M641" i="3"/>
  <c r="N641" i="3"/>
  <c r="O641" i="3"/>
  <c r="P641" i="3"/>
  <c r="Q641" i="3"/>
  <c r="R641" i="3"/>
  <c r="BL641" i="3" s="1"/>
  <c r="S641" i="3"/>
  <c r="T641" i="3"/>
  <c r="U641" i="3"/>
  <c r="V641" i="3"/>
  <c r="BK641" i="3" s="1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N641" i="3"/>
  <c r="M642" i="3"/>
  <c r="N642" i="3"/>
  <c r="O642" i="3"/>
  <c r="P642" i="3"/>
  <c r="BN642" i="3" s="1"/>
  <c r="Q642" i="3"/>
  <c r="R642" i="3"/>
  <c r="S642" i="3"/>
  <c r="T642" i="3"/>
  <c r="BM642" i="3" s="1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L642" i="3"/>
  <c r="M643" i="3"/>
  <c r="N643" i="3"/>
  <c r="O643" i="3"/>
  <c r="P643" i="3"/>
  <c r="Q643" i="3"/>
  <c r="R643" i="3"/>
  <c r="BL643" i="3" s="1"/>
  <c r="S643" i="3"/>
  <c r="T643" i="3"/>
  <c r="U643" i="3"/>
  <c r="V643" i="3"/>
  <c r="BK643" i="3" s="1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N643" i="3"/>
  <c r="M644" i="3"/>
  <c r="N644" i="3"/>
  <c r="O644" i="3"/>
  <c r="P644" i="3"/>
  <c r="BN644" i="3" s="1"/>
  <c r="Q644" i="3"/>
  <c r="R644" i="3"/>
  <c r="S644" i="3"/>
  <c r="T644" i="3"/>
  <c r="BM644" i="3" s="1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L644" i="3"/>
  <c r="M645" i="3"/>
  <c r="N645" i="3"/>
  <c r="O645" i="3"/>
  <c r="P645" i="3"/>
  <c r="Q645" i="3"/>
  <c r="R645" i="3"/>
  <c r="BL645" i="3" s="1"/>
  <c r="S645" i="3"/>
  <c r="T645" i="3"/>
  <c r="U645" i="3"/>
  <c r="V645" i="3"/>
  <c r="BK645" i="3" s="1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N645" i="3"/>
  <c r="M646" i="3"/>
  <c r="N646" i="3"/>
  <c r="O646" i="3"/>
  <c r="P646" i="3"/>
  <c r="BN646" i="3" s="1"/>
  <c r="Q646" i="3"/>
  <c r="R646" i="3"/>
  <c r="S646" i="3"/>
  <c r="T646" i="3"/>
  <c r="BM646" i="3" s="1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L646" i="3"/>
  <c r="M647" i="3"/>
  <c r="N647" i="3"/>
  <c r="O647" i="3"/>
  <c r="P647" i="3"/>
  <c r="Q647" i="3"/>
  <c r="R647" i="3"/>
  <c r="BL647" i="3" s="1"/>
  <c r="S647" i="3"/>
  <c r="T647" i="3"/>
  <c r="U647" i="3"/>
  <c r="V647" i="3"/>
  <c r="BK647" i="3" s="1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N647" i="3"/>
  <c r="M648" i="3"/>
  <c r="N648" i="3"/>
  <c r="O648" i="3"/>
  <c r="P648" i="3"/>
  <c r="BN648" i="3" s="1"/>
  <c r="Q648" i="3"/>
  <c r="R648" i="3"/>
  <c r="S648" i="3"/>
  <c r="T648" i="3"/>
  <c r="BM648" i="3" s="1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L648" i="3"/>
  <c r="M649" i="3"/>
  <c r="N649" i="3"/>
  <c r="O649" i="3"/>
  <c r="P649" i="3"/>
  <c r="Q649" i="3"/>
  <c r="R649" i="3"/>
  <c r="BL649" i="3" s="1"/>
  <c r="S649" i="3"/>
  <c r="T649" i="3"/>
  <c r="U649" i="3"/>
  <c r="V649" i="3"/>
  <c r="BK649" i="3" s="1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N649" i="3"/>
  <c r="M650" i="3"/>
  <c r="N650" i="3"/>
  <c r="O650" i="3"/>
  <c r="P650" i="3"/>
  <c r="BN650" i="3" s="1"/>
  <c r="Q650" i="3"/>
  <c r="R650" i="3"/>
  <c r="S650" i="3"/>
  <c r="T650" i="3"/>
  <c r="BM650" i="3" s="1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L650" i="3" s="1"/>
  <c r="BI650" i="3"/>
  <c r="M651" i="3"/>
  <c r="N651" i="3"/>
  <c r="O651" i="3"/>
  <c r="P651" i="3"/>
  <c r="Q651" i="3"/>
  <c r="R651" i="3"/>
  <c r="BL651" i="3" s="1"/>
  <c r="S651" i="3"/>
  <c r="T651" i="3"/>
  <c r="U651" i="3"/>
  <c r="V651" i="3"/>
  <c r="BK651" i="3" s="1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N651" i="3"/>
  <c r="M652" i="3"/>
  <c r="N652" i="3"/>
  <c r="O652" i="3"/>
  <c r="P652" i="3"/>
  <c r="BN652" i="3" s="1"/>
  <c r="Q652" i="3"/>
  <c r="R652" i="3"/>
  <c r="S652" i="3"/>
  <c r="T652" i="3"/>
  <c r="BM652" i="3" s="1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L652" i="3"/>
  <c r="M653" i="3"/>
  <c r="N653" i="3"/>
  <c r="O653" i="3"/>
  <c r="P653" i="3"/>
  <c r="Q653" i="3"/>
  <c r="R653" i="3"/>
  <c r="BL653" i="3" s="1"/>
  <c r="S653" i="3"/>
  <c r="T653" i="3"/>
  <c r="U653" i="3"/>
  <c r="V653" i="3"/>
  <c r="BK653" i="3" s="1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N653" i="3"/>
  <c r="M654" i="3"/>
  <c r="N654" i="3"/>
  <c r="O654" i="3"/>
  <c r="P654" i="3"/>
  <c r="BN654" i="3" s="1"/>
  <c r="Q654" i="3"/>
  <c r="R654" i="3"/>
  <c r="S654" i="3"/>
  <c r="T654" i="3"/>
  <c r="BM654" i="3" s="1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L654" i="3"/>
  <c r="M655" i="3"/>
  <c r="N655" i="3"/>
  <c r="O655" i="3"/>
  <c r="P655" i="3"/>
  <c r="Q655" i="3"/>
  <c r="R655" i="3"/>
  <c r="BL655" i="3" s="1"/>
  <c r="S655" i="3"/>
  <c r="T655" i="3"/>
  <c r="U655" i="3"/>
  <c r="V655" i="3"/>
  <c r="BK655" i="3" s="1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N655" i="3"/>
  <c r="M656" i="3"/>
  <c r="N656" i="3"/>
  <c r="O656" i="3"/>
  <c r="P656" i="3"/>
  <c r="BN656" i="3" s="1"/>
  <c r="Q656" i="3"/>
  <c r="R656" i="3"/>
  <c r="S656" i="3"/>
  <c r="T656" i="3"/>
  <c r="BM656" i="3" s="1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L656" i="3"/>
  <c r="M657" i="3"/>
  <c r="N657" i="3"/>
  <c r="O657" i="3"/>
  <c r="P657" i="3"/>
  <c r="Q657" i="3"/>
  <c r="R657" i="3"/>
  <c r="BL657" i="3" s="1"/>
  <c r="S657" i="3"/>
  <c r="T657" i="3"/>
  <c r="U657" i="3"/>
  <c r="V657" i="3"/>
  <c r="BK657" i="3" s="1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N657" i="3"/>
  <c r="M658" i="3"/>
  <c r="N658" i="3"/>
  <c r="O658" i="3"/>
  <c r="P658" i="3"/>
  <c r="BN658" i="3" s="1"/>
  <c r="Q658" i="3"/>
  <c r="R658" i="3"/>
  <c r="S658" i="3"/>
  <c r="T658" i="3"/>
  <c r="BM658" i="3" s="1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L658" i="3"/>
  <c r="M659" i="3"/>
  <c r="N659" i="3"/>
  <c r="O659" i="3"/>
  <c r="P659" i="3"/>
  <c r="Q659" i="3"/>
  <c r="R659" i="3"/>
  <c r="BL659" i="3" s="1"/>
  <c r="S659" i="3"/>
  <c r="T659" i="3"/>
  <c r="U659" i="3"/>
  <c r="V659" i="3"/>
  <c r="BK659" i="3" s="1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N659" i="3"/>
  <c r="M660" i="3"/>
  <c r="N660" i="3"/>
  <c r="O660" i="3"/>
  <c r="P660" i="3"/>
  <c r="BN660" i="3" s="1"/>
  <c r="Q660" i="3"/>
  <c r="R660" i="3"/>
  <c r="S660" i="3"/>
  <c r="T660" i="3"/>
  <c r="BM660" i="3" s="1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L660" i="3"/>
  <c r="M661" i="3"/>
  <c r="N661" i="3"/>
  <c r="O661" i="3"/>
  <c r="P661" i="3"/>
  <c r="Q661" i="3"/>
  <c r="R661" i="3"/>
  <c r="BL661" i="3" s="1"/>
  <c r="S661" i="3"/>
  <c r="T661" i="3"/>
  <c r="U661" i="3"/>
  <c r="V661" i="3"/>
  <c r="BK661" i="3" s="1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N661" i="3"/>
  <c r="M662" i="3"/>
  <c r="N662" i="3"/>
  <c r="O662" i="3"/>
  <c r="P662" i="3"/>
  <c r="BN662" i="3" s="1"/>
  <c r="Q662" i="3"/>
  <c r="R662" i="3"/>
  <c r="S662" i="3"/>
  <c r="T662" i="3"/>
  <c r="BM662" i="3" s="1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L662" i="3"/>
  <c r="M663" i="3"/>
  <c r="N663" i="3"/>
  <c r="O663" i="3"/>
  <c r="P663" i="3"/>
  <c r="Q663" i="3"/>
  <c r="R663" i="3"/>
  <c r="BL663" i="3" s="1"/>
  <c r="S663" i="3"/>
  <c r="T663" i="3"/>
  <c r="BM663" i="3" s="1"/>
  <c r="U663" i="3"/>
  <c r="V663" i="3"/>
  <c r="BK663" i="3" s="1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N663" i="3"/>
  <c r="M664" i="3"/>
  <c r="N664" i="3"/>
  <c r="O664" i="3"/>
  <c r="P664" i="3"/>
  <c r="BN664" i="3" s="1"/>
  <c r="Q664" i="3"/>
  <c r="R664" i="3"/>
  <c r="S664" i="3"/>
  <c r="T664" i="3"/>
  <c r="BM664" i="3" s="1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L664" i="3" s="1"/>
  <c r="BI664" i="3"/>
  <c r="M665" i="3"/>
  <c r="N665" i="3"/>
  <c r="O665" i="3"/>
  <c r="P665" i="3"/>
  <c r="Q665" i="3"/>
  <c r="R665" i="3"/>
  <c r="BL665" i="3" s="1"/>
  <c r="S665" i="3"/>
  <c r="T665" i="3"/>
  <c r="U665" i="3"/>
  <c r="V665" i="3"/>
  <c r="BK665" i="3" s="1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N665" i="3"/>
  <c r="M666" i="3"/>
  <c r="N666" i="3"/>
  <c r="O666" i="3"/>
  <c r="P666" i="3"/>
  <c r="BN666" i="3" s="1"/>
  <c r="Q666" i="3"/>
  <c r="R666" i="3"/>
  <c r="S666" i="3"/>
  <c r="T666" i="3"/>
  <c r="BM666" i="3" s="1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L666" i="3"/>
  <c r="M667" i="3"/>
  <c r="N667" i="3"/>
  <c r="O667" i="3"/>
  <c r="P667" i="3"/>
  <c r="Q667" i="3"/>
  <c r="R667" i="3"/>
  <c r="BL667" i="3" s="1"/>
  <c r="S667" i="3"/>
  <c r="T667" i="3"/>
  <c r="U667" i="3"/>
  <c r="V667" i="3"/>
  <c r="BK667" i="3" s="1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N667" i="3"/>
  <c r="M668" i="3"/>
  <c r="N668" i="3"/>
  <c r="O668" i="3"/>
  <c r="P668" i="3"/>
  <c r="BN668" i="3" s="1"/>
  <c r="Q668" i="3"/>
  <c r="R668" i="3"/>
  <c r="S668" i="3"/>
  <c r="T668" i="3"/>
  <c r="BM668" i="3" s="1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L668" i="3"/>
  <c r="M669" i="3"/>
  <c r="N669" i="3"/>
  <c r="O669" i="3"/>
  <c r="P669" i="3"/>
  <c r="Q669" i="3"/>
  <c r="R669" i="3"/>
  <c r="BL669" i="3" s="1"/>
  <c r="S669" i="3"/>
  <c r="T669" i="3"/>
  <c r="U669" i="3"/>
  <c r="V669" i="3"/>
  <c r="BK669" i="3" s="1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N669" i="3"/>
  <c r="M670" i="3"/>
  <c r="N670" i="3"/>
  <c r="O670" i="3"/>
  <c r="P670" i="3"/>
  <c r="BN670" i="3" s="1"/>
  <c r="Q670" i="3"/>
  <c r="R670" i="3"/>
  <c r="S670" i="3"/>
  <c r="T670" i="3"/>
  <c r="BM670" i="3" s="1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L670" i="3"/>
  <c r="M671" i="3"/>
  <c r="N671" i="3"/>
  <c r="O671" i="3"/>
  <c r="P671" i="3"/>
  <c r="BK671" i="3" s="1"/>
  <c r="Q671" i="3"/>
  <c r="R671" i="3"/>
  <c r="BL671" i="3" s="1"/>
  <c r="S671" i="3"/>
  <c r="T671" i="3"/>
  <c r="BM671" i="3" s="1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N671" i="3"/>
  <c r="M672" i="3"/>
  <c r="N672" i="3"/>
  <c r="O672" i="3"/>
  <c r="P672" i="3"/>
  <c r="BN672" i="3" s="1"/>
  <c r="Q672" i="3"/>
  <c r="R672" i="3"/>
  <c r="S672" i="3"/>
  <c r="T672" i="3"/>
  <c r="BM672" i="3" s="1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L672" i="3"/>
  <c r="M673" i="3"/>
  <c r="N673" i="3"/>
  <c r="O673" i="3"/>
  <c r="P673" i="3"/>
  <c r="BK673" i="3" s="1"/>
  <c r="Q673" i="3"/>
  <c r="R673" i="3"/>
  <c r="BL673" i="3" s="1"/>
  <c r="S673" i="3"/>
  <c r="T673" i="3"/>
  <c r="BM673" i="3" s="1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N673" i="3"/>
  <c r="M674" i="3"/>
  <c r="N674" i="3"/>
  <c r="O674" i="3"/>
  <c r="P674" i="3"/>
  <c r="BN674" i="3" s="1"/>
  <c r="Q674" i="3"/>
  <c r="R674" i="3"/>
  <c r="S674" i="3"/>
  <c r="T674" i="3"/>
  <c r="BM674" i="3" s="1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L674" i="3"/>
  <c r="M675" i="3"/>
  <c r="N675" i="3"/>
  <c r="O675" i="3"/>
  <c r="P675" i="3"/>
  <c r="BK675" i="3" s="1"/>
  <c r="Q675" i="3"/>
  <c r="R675" i="3"/>
  <c r="BL675" i="3" s="1"/>
  <c r="S675" i="3"/>
  <c r="T675" i="3"/>
  <c r="BM675" i="3" s="1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N675" i="3"/>
  <c r="M676" i="3"/>
  <c r="N676" i="3"/>
  <c r="O676" i="3"/>
  <c r="P676" i="3"/>
  <c r="BN676" i="3" s="1"/>
  <c r="Q676" i="3"/>
  <c r="R676" i="3"/>
  <c r="S676" i="3"/>
  <c r="T676" i="3"/>
  <c r="BM676" i="3" s="1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L676" i="3"/>
  <c r="M677" i="3"/>
  <c r="N677" i="3"/>
  <c r="O677" i="3"/>
  <c r="P677" i="3"/>
  <c r="BK677" i="3" s="1"/>
  <c r="Q677" i="3"/>
  <c r="R677" i="3"/>
  <c r="BL677" i="3" s="1"/>
  <c r="S677" i="3"/>
  <c r="T677" i="3"/>
  <c r="BM677" i="3" s="1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N677" i="3"/>
  <c r="M678" i="3"/>
  <c r="N678" i="3"/>
  <c r="O678" i="3"/>
  <c r="P678" i="3"/>
  <c r="BN678" i="3" s="1"/>
  <c r="Q678" i="3"/>
  <c r="R678" i="3"/>
  <c r="S678" i="3"/>
  <c r="T678" i="3"/>
  <c r="BM678" i="3" s="1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L678" i="3"/>
  <c r="M679" i="3"/>
  <c r="N679" i="3"/>
  <c r="O679" i="3"/>
  <c r="P679" i="3"/>
  <c r="BK679" i="3" s="1"/>
  <c r="Q679" i="3"/>
  <c r="R679" i="3"/>
  <c r="BL679" i="3" s="1"/>
  <c r="S679" i="3"/>
  <c r="T679" i="3"/>
  <c r="BM679" i="3" s="1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N679" i="3"/>
  <c r="M680" i="3"/>
  <c r="N680" i="3"/>
  <c r="O680" i="3"/>
  <c r="P680" i="3"/>
  <c r="BN680" i="3" s="1"/>
  <c r="Q680" i="3"/>
  <c r="R680" i="3"/>
  <c r="S680" i="3"/>
  <c r="T680" i="3"/>
  <c r="BM680" i="3" s="1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M681" i="3"/>
  <c r="N681" i="3"/>
  <c r="O681" i="3"/>
  <c r="P681" i="3"/>
  <c r="BK681" i="3" s="1"/>
  <c r="Q681" i="3"/>
  <c r="R681" i="3"/>
  <c r="BL681" i="3" s="1"/>
  <c r="S681" i="3"/>
  <c r="T681" i="3"/>
  <c r="BM681" i="3" s="1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N681" i="3"/>
  <c r="M682" i="3"/>
  <c r="N682" i="3"/>
  <c r="O682" i="3"/>
  <c r="P682" i="3"/>
  <c r="BN682" i="3" s="1"/>
  <c r="Q682" i="3"/>
  <c r="R682" i="3"/>
  <c r="S682" i="3"/>
  <c r="T682" i="3"/>
  <c r="BM682" i="3" s="1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L682" i="3"/>
  <c r="E636" i="3"/>
  <c r="F636" i="3"/>
  <c r="G636" i="3"/>
  <c r="H636" i="3"/>
  <c r="I636" i="3"/>
  <c r="L636" i="3" s="1"/>
  <c r="J636" i="3"/>
  <c r="K636" i="3"/>
  <c r="E637" i="3"/>
  <c r="K637" i="3" s="1"/>
  <c r="F637" i="3"/>
  <c r="G637" i="3"/>
  <c r="H637" i="3"/>
  <c r="I637" i="3"/>
  <c r="L637" i="3" s="1"/>
  <c r="J637" i="3"/>
  <c r="E638" i="3"/>
  <c r="K638" i="3" s="1"/>
  <c r="F638" i="3"/>
  <c r="G638" i="3"/>
  <c r="H638" i="3"/>
  <c r="I638" i="3"/>
  <c r="L638" i="3" s="1"/>
  <c r="J638" i="3"/>
  <c r="E639" i="3"/>
  <c r="K639" i="3" s="1"/>
  <c r="F639" i="3"/>
  <c r="G639" i="3"/>
  <c r="H639" i="3"/>
  <c r="I639" i="3"/>
  <c r="L639" i="3" s="1"/>
  <c r="J639" i="3"/>
  <c r="E640" i="3"/>
  <c r="K640" i="3" s="1"/>
  <c r="F640" i="3"/>
  <c r="G640" i="3"/>
  <c r="H640" i="3"/>
  <c r="I640" i="3"/>
  <c r="L640" i="3" s="1"/>
  <c r="J640" i="3"/>
  <c r="E641" i="3"/>
  <c r="K641" i="3" s="1"/>
  <c r="F641" i="3"/>
  <c r="G641" i="3"/>
  <c r="H641" i="3"/>
  <c r="I641" i="3"/>
  <c r="L641" i="3" s="1"/>
  <c r="J641" i="3"/>
  <c r="E642" i="3"/>
  <c r="K642" i="3" s="1"/>
  <c r="F642" i="3"/>
  <c r="G642" i="3"/>
  <c r="H642" i="3"/>
  <c r="I642" i="3"/>
  <c r="L642" i="3" s="1"/>
  <c r="J642" i="3"/>
  <c r="E643" i="3"/>
  <c r="K643" i="3" s="1"/>
  <c r="F643" i="3"/>
  <c r="G643" i="3"/>
  <c r="H643" i="3"/>
  <c r="I643" i="3"/>
  <c r="L643" i="3" s="1"/>
  <c r="J643" i="3"/>
  <c r="E644" i="3"/>
  <c r="K644" i="3" s="1"/>
  <c r="F644" i="3"/>
  <c r="G644" i="3"/>
  <c r="H644" i="3"/>
  <c r="I644" i="3"/>
  <c r="L644" i="3" s="1"/>
  <c r="J644" i="3"/>
  <c r="E645" i="3"/>
  <c r="K645" i="3" s="1"/>
  <c r="F645" i="3"/>
  <c r="G645" i="3"/>
  <c r="H645" i="3"/>
  <c r="I645" i="3"/>
  <c r="L645" i="3" s="1"/>
  <c r="J645" i="3"/>
  <c r="E646" i="3"/>
  <c r="K646" i="3" s="1"/>
  <c r="F646" i="3"/>
  <c r="G646" i="3"/>
  <c r="H646" i="3"/>
  <c r="I646" i="3"/>
  <c r="L646" i="3" s="1"/>
  <c r="J646" i="3"/>
  <c r="E647" i="3"/>
  <c r="K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K649" i="3" s="1"/>
  <c r="F649" i="3"/>
  <c r="G649" i="3"/>
  <c r="H649" i="3"/>
  <c r="I649" i="3"/>
  <c r="L649" i="3" s="1"/>
  <c r="J649" i="3"/>
  <c r="E650" i="3"/>
  <c r="K650" i="3" s="1"/>
  <c r="F650" i="3"/>
  <c r="G650" i="3"/>
  <c r="H650" i="3"/>
  <c r="I650" i="3"/>
  <c r="L650" i="3" s="1"/>
  <c r="J650" i="3"/>
  <c r="E651" i="3"/>
  <c r="K651" i="3" s="1"/>
  <c r="F651" i="3"/>
  <c r="G651" i="3"/>
  <c r="H651" i="3"/>
  <c r="I651" i="3"/>
  <c r="L651" i="3" s="1"/>
  <c r="J651" i="3"/>
  <c r="E652" i="3"/>
  <c r="K652" i="3" s="1"/>
  <c r="F652" i="3"/>
  <c r="G652" i="3"/>
  <c r="H652" i="3"/>
  <c r="I652" i="3"/>
  <c r="L652" i="3" s="1"/>
  <c r="J652" i="3"/>
  <c r="E653" i="3"/>
  <c r="K653" i="3" s="1"/>
  <c r="F653" i="3"/>
  <c r="G653" i="3"/>
  <c r="H653" i="3"/>
  <c r="I653" i="3"/>
  <c r="L653" i="3" s="1"/>
  <c r="J653" i="3"/>
  <c r="E654" i="3"/>
  <c r="K654" i="3" s="1"/>
  <c r="F654" i="3"/>
  <c r="G654" i="3"/>
  <c r="H654" i="3"/>
  <c r="I654" i="3"/>
  <c r="L654" i="3" s="1"/>
  <c r="J654" i="3"/>
  <c r="E655" i="3"/>
  <c r="K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K657" i="3" s="1"/>
  <c r="F657" i="3"/>
  <c r="G657" i="3"/>
  <c r="H657" i="3"/>
  <c r="I657" i="3"/>
  <c r="L657" i="3" s="1"/>
  <c r="J657" i="3"/>
  <c r="E658" i="3"/>
  <c r="K658" i="3" s="1"/>
  <c r="F658" i="3"/>
  <c r="G658" i="3"/>
  <c r="H658" i="3"/>
  <c r="I658" i="3"/>
  <c r="L658" i="3" s="1"/>
  <c r="J658" i="3"/>
  <c r="E659" i="3"/>
  <c r="K659" i="3" s="1"/>
  <c r="F659" i="3"/>
  <c r="G659" i="3"/>
  <c r="H659" i="3"/>
  <c r="I659" i="3"/>
  <c r="L659" i="3" s="1"/>
  <c r="J659" i="3"/>
  <c r="E660" i="3"/>
  <c r="K660" i="3" s="1"/>
  <c r="F660" i="3"/>
  <c r="G660" i="3"/>
  <c r="H660" i="3"/>
  <c r="I660" i="3"/>
  <c r="L660" i="3" s="1"/>
  <c r="J660" i="3"/>
  <c r="E661" i="3"/>
  <c r="K661" i="3" s="1"/>
  <c r="F661" i="3"/>
  <c r="G661" i="3"/>
  <c r="H661" i="3"/>
  <c r="I661" i="3"/>
  <c r="L661" i="3" s="1"/>
  <c r="J661" i="3"/>
  <c r="E662" i="3"/>
  <c r="K662" i="3" s="1"/>
  <c r="F662" i="3"/>
  <c r="G662" i="3"/>
  <c r="H662" i="3"/>
  <c r="I662" i="3"/>
  <c r="L662" i="3" s="1"/>
  <c r="J662" i="3"/>
  <c r="E663" i="3"/>
  <c r="K663" i="3" s="1"/>
  <c r="F663" i="3"/>
  <c r="G663" i="3"/>
  <c r="H663" i="3"/>
  <c r="I663" i="3"/>
  <c r="L663" i="3" s="1"/>
  <c r="J663" i="3"/>
  <c r="E664" i="3"/>
  <c r="K664" i="3" s="1"/>
  <c r="F664" i="3"/>
  <c r="G664" i="3"/>
  <c r="H664" i="3"/>
  <c r="I664" i="3"/>
  <c r="L664" i="3" s="1"/>
  <c r="J664" i="3"/>
  <c r="E665" i="3"/>
  <c r="K665" i="3" s="1"/>
  <c r="F665" i="3"/>
  <c r="G665" i="3"/>
  <c r="H665" i="3"/>
  <c r="I665" i="3"/>
  <c r="L665" i="3" s="1"/>
  <c r="J665" i="3"/>
  <c r="E666" i="3"/>
  <c r="K666" i="3" s="1"/>
  <c r="F666" i="3"/>
  <c r="G666" i="3"/>
  <c r="H666" i="3"/>
  <c r="I666" i="3"/>
  <c r="L666" i="3" s="1"/>
  <c r="J666" i="3"/>
  <c r="E667" i="3"/>
  <c r="K667" i="3" s="1"/>
  <c r="F667" i="3"/>
  <c r="G667" i="3"/>
  <c r="H667" i="3"/>
  <c r="I667" i="3"/>
  <c r="L667" i="3" s="1"/>
  <c r="J667" i="3"/>
  <c r="E668" i="3"/>
  <c r="K668" i="3" s="1"/>
  <c r="F668" i="3"/>
  <c r="G668" i="3"/>
  <c r="H668" i="3"/>
  <c r="I668" i="3"/>
  <c r="L668" i="3" s="1"/>
  <c r="J668" i="3"/>
  <c r="E669" i="3"/>
  <c r="K669" i="3" s="1"/>
  <c r="F669" i="3"/>
  <c r="G669" i="3"/>
  <c r="H669" i="3"/>
  <c r="I669" i="3"/>
  <c r="L669" i="3" s="1"/>
  <c r="J669" i="3"/>
  <c r="E670" i="3"/>
  <c r="K670" i="3" s="1"/>
  <c r="F670" i="3"/>
  <c r="G670" i="3"/>
  <c r="H670" i="3"/>
  <c r="I670" i="3"/>
  <c r="L670" i="3" s="1"/>
  <c r="J670" i="3"/>
  <c r="E671" i="3"/>
  <c r="K671" i="3" s="1"/>
  <c r="F671" i="3"/>
  <c r="G671" i="3"/>
  <c r="H671" i="3"/>
  <c r="I671" i="3"/>
  <c r="L671" i="3" s="1"/>
  <c r="J671" i="3"/>
  <c r="E672" i="3"/>
  <c r="K672" i="3" s="1"/>
  <c r="F672" i="3"/>
  <c r="G672" i="3"/>
  <c r="H672" i="3"/>
  <c r="I672" i="3"/>
  <c r="L672" i="3" s="1"/>
  <c r="J672" i="3"/>
  <c r="E673" i="3"/>
  <c r="K673" i="3" s="1"/>
  <c r="F673" i="3"/>
  <c r="G673" i="3"/>
  <c r="H673" i="3"/>
  <c r="I673" i="3"/>
  <c r="L673" i="3" s="1"/>
  <c r="J673" i="3"/>
  <c r="E674" i="3"/>
  <c r="K674" i="3" s="1"/>
  <c r="F674" i="3"/>
  <c r="G674" i="3"/>
  <c r="H674" i="3"/>
  <c r="I674" i="3"/>
  <c r="L674" i="3" s="1"/>
  <c r="J674" i="3"/>
  <c r="E675" i="3"/>
  <c r="K675" i="3" s="1"/>
  <c r="F675" i="3"/>
  <c r="G675" i="3"/>
  <c r="H675" i="3"/>
  <c r="I675" i="3"/>
  <c r="L675" i="3" s="1"/>
  <c r="J675" i="3"/>
  <c r="E676" i="3"/>
  <c r="K676" i="3" s="1"/>
  <c r="F676" i="3"/>
  <c r="G676" i="3"/>
  <c r="H676" i="3"/>
  <c r="I676" i="3"/>
  <c r="L676" i="3" s="1"/>
  <c r="J676" i="3"/>
  <c r="E677" i="3"/>
  <c r="K677" i="3" s="1"/>
  <c r="F677" i="3"/>
  <c r="G677" i="3"/>
  <c r="H677" i="3"/>
  <c r="I677" i="3"/>
  <c r="L677" i="3" s="1"/>
  <c r="J677" i="3"/>
  <c r="E678" i="3"/>
  <c r="K678" i="3" s="1"/>
  <c r="F678" i="3"/>
  <c r="G678" i="3"/>
  <c r="H678" i="3"/>
  <c r="I678" i="3"/>
  <c r="L678" i="3" s="1"/>
  <c r="J678" i="3"/>
  <c r="E679" i="3"/>
  <c r="K679" i="3" s="1"/>
  <c r="F679" i="3"/>
  <c r="G679" i="3"/>
  <c r="H679" i="3"/>
  <c r="I679" i="3"/>
  <c r="L679" i="3" s="1"/>
  <c r="J679" i="3"/>
  <c r="E680" i="3"/>
  <c r="K680" i="3" s="1"/>
  <c r="F680" i="3"/>
  <c r="G680" i="3"/>
  <c r="H680" i="3"/>
  <c r="I680" i="3"/>
  <c r="L680" i="3" s="1"/>
  <c r="J680" i="3"/>
  <c r="E681" i="3"/>
  <c r="K681" i="3" s="1"/>
  <c r="F681" i="3"/>
  <c r="G681" i="3"/>
  <c r="H681" i="3"/>
  <c r="I681" i="3"/>
  <c r="L681" i="3" s="1"/>
  <c r="J681" i="3"/>
  <c r="E682" i="3"/>
  <c r="K682" i="3" s="1"/>
  <c r="F682" i="3"/>
  <c r="G682" i="3"/>
  <c r="H682" i="3"/>
  <c r="I682" i="3"/>
  <c r="L682" i="3" s="1"/>
  <c r="J682" i="3"/>
  <c r="BK682" i="3" l="1"/>
  <c r="BK680" i="3"/>
  <c r="BK678" i="3"/>
  <c r="BK676" i="3"/>
  <c r="BK674" i="3"/>
  <c r="BK672" i="3"/>
  <c r="BK670" i="3"/>
  <c r="BM669" i="3"/>
  <c r="BK668" i="3"/>
  <c r="BM667" i="3"/>
  <c r="BK666" i="3"/>
  <c r="BM665" i="3"/>
  <c r="BK664" i="3"/>
  <c r="BK662" i="3"/>
  <c r="BM661" i="3"/>
  <c r="BK660" i="3"/>
  <c r="BM659" i="3"/>
  <c r="BK658" i="3"/>
  <c r="BM657" i="3"/>
  <c r="BK656" i="3"/>
  <c r="BM655" i="3"/>
  <c r="BK654" i="3"/>
  <c r="BM653" i="3"/>
  <c r="BK652" i="3"/>
  <c r="BM651" i="3"/>
  <c r="BK650" i="3"/>
  <c r="BM649" i="3"/>
  <c r="BK648" i="3"/>
  <c r="BM647" i="3"/>
  <c r="BK646" i="3"/>
  <c r="BM645" i="3"/>
  <c r="BK644" i="3"/>
  <c r="BM643" i="3"/>
  <c r="BK642" i="3"/>
  <c r="BM641" i="3"/>
  <c r="BK640" i="3"/>
  <c r="BM639" i="3"/>
  <c r="BK638" i="3"/>
  <c r="BM637" i="3"/>
  <c r="BK636" i="3"/>
  <c r="BJ680" i="3"/>
  <c r="BJ678" i="3"/>
  <c r="BJ676" i="3"/>
  <c r="BJ674" i="3"/>
  <c r="BJ672" i="3"/>
  <c r="BJ670" i="3"/>
  <c r="BJ668" i="3"/>
  <c r="BJ666" i="3"/>
  <c r="BJ664" i="3"/>
  <c r="BJ662" i="3"/>
  <c r="BJ660" i="3"/>
  <c r="BJ658" i="3"/>
  <c r="BJ656" i="3"/>
  <c r="BJ654" i="3"/>
  <c r="BJ652" i="3"/>
  <c r="BJ650" i="3"/>
  <c r="BJ648" i="3"/>
  <c r="BJ646" i="3"/>
  <c r="BJ644" i="3"/>
  <c r="BJ642" i="3"/>
  <c r="BJ640" i="3"/>
  <c r="BJ638" i="3"/>
  <c r="BJ636" i="3"/>
  <c r="BJ682" i="3"/>
  <c r="E635" i="3"/>
  <c r="F635" i="3"/>
  <c r="G635" i="3"/>
  <c r="H635" i="3"/>
  <c r="I635" i="3"/>
  <c r="J635" i="3"/>
  <c r="E634" i="3"/>
  <c r="F634" i="3"/>
  <c r="G634" i="3"/>
  <c r="H634" i="3"/>
  <c r="I634" i="3"/>
  <c r="J634" i="3"/>
  <c r="L635" i="3" l="1"/>
  <c r="K635" i="3"/>
  <c r="U635" i="3" s="1"/>
  <c r="Q635" i="3"/>
  <c r="Y635" i="3"/>
  <c r="AG635" i="3"/>
  <c r="AK635" i="3"/>
  <c r="AO635" i="3"/>
  <c r="AS635" i="3"/>
  <c r="AW635" i="3"/>
  <c r="BA635" i="3"/>
  <c r="BE635" i="3"/>
  <c r="BI635" i="3"/>
  <c r="N635" i="3"/>
  <c r="R635" i="3"/>
  <c r="V635" i="3"/>
  <c r="Z635" i="3"/>
  <c r="AD635" i="3"/>
  <c r="AH635" i="3"/>
  <c r="AL635" i="3"/>
  <c r="AP635" i="3"/>
  <c r="AT635" i="3"/>
  <c r="AX635" i="3"/>
  <c r="BB635" i="3"/>
  <c r="BF635" i="3"/>
  <c r="P635" i="3"/>
  <c r="T635" i="3"/>
  <c r="X635" i="3"/>
  <c r="AB635" i="3"/>
  <c r="AF635" i="3"/>
  <c r="AJ635" i="3"/>
  <c r="AN635" i="3"/>
  <c r="AR635" i="3"/>
  <c r="AV635" i="3"/>
  <c r="AZ635" i="3"/>
  <c r="BD635" i="3"/>
  <c r="BH635" i="3"/>
  <c r="O635" i="3"/>
  <c r="S635" i="3"/>
  <c r="W635" i="3"/>
  <c r="AA635" i="3"/>
  <c r="AE635" i="3"/>
  <c r="AI635" i="3"/>
  <c r="AM635" i="3"/>
  <c r="AQ635" i="3"/>
  <c r="AU635" i="3"/>
  <c r="AY635" i="3"/>
  <c r="BC635" i="3"/>
  <c r="BG635" i="3"/>
  <c r="K634" i="3"/>
  <c r="M634" i="3" s="1"/>
  <c r="AQ634" i="3"/>
  <c r="L634" i="3"/>
  <c r="P634" i="3" s="1"/>
  <c r="E462" i="3"/>
  <c r="F462" i="3"/>
  <c r="G462" i="3"/>
  <c r="H462" i="3"/>
  <c r="L462" i="3" s="1"/>
  <c r="I462" i="3"/>
  <c r="J462" i="3"/>
  <c r="E463" i="3"/>
  <c r="F463" i="3"/>
  <c r="G463" i="3"/>
  <c r="H463" i="3"/>
  <c r="I463" i="3"/>
  <c r="J463" i="3"/>
  <c r="E464" i="3"/>
  <c r="F464" i="3"/>
  <c r="G464" i="3"/>
  <c r="H464" i="3"/>
  <c r="L464" i="3" s="1"/>
  <c r="I464" i="3"/>
  <c r="J464" i="3"/>
  <c r="E465" i="3"/>
  <c r="F465" i="3"/>
  <c r="G465" i="3"/>
  <c r="H465" i="3"/>
  <c r="I465" i="3"/>
  <c r="J465" i="3"/>
  <c r="L465" i="3" s="1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K468" i="3" s="1"/>
  <c r="F468" i="3"/>
  <c r="G468" i="3"/>
  <c r="H468" i="3"/>
  <c r="L468" i="3" s="1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K471" i="3" s="1"/>
  <c r="F471" i="3"/>
  <c r="G471" i="3"/>
  <c r="H471" i="3"/>
  <c r="I471" i="3"/>
  <c r="J471" i="3"/>
  <c r="E472" i="3"/>
  <c r="F472" i="3"/>
  <c r="G472" i="3"/>
  <c r="H472" i="3"/>
  <c r="I472" i="3"/>
  <c r="J472" i="3"/>
  <c r="L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K475" i="3" s="1"/>
  <c r="F475" i="3"/>
  <c r="G475" i="3"/>
  <c r="H475" i="3"/>
  <c r="I475" i="3"/>
  <c r="J475" i="3"/>
  <c r="E476" i="3"/>
  <c r="F476" i="3"/>
  <c r="G476" i="3"/>
  <c r="H476" i="3"/>
  <c r="I476" i="3"/>
  <c r="J476" i="3"/>
  <c r="L476" i="3"/>
  <c r="E477" i="3"/>
  <c r="F477" i="3"/>
  <c r="G477" i="3"/>
  <c r="H477" i="3"/>
  <c r="I477" i="3"/>
  <c r="J477" i="3"/>
  <c r="E478" i="3"/>
  <c r="K478" i="3" s="1"/>
  <c r="F478" i="3"/>
  <c r="G478" i="3"/>
  <c r="H478" i="3"/>
  <c r="I478" i="3"/>
  <c r="J478" i="3"/>
  <c r="E479" i="3"/>
  <c r="F479" i="3"/>
  <c r="G479" i="3"/>
  <c r="H479" i="3"/>
  <c r="I479" i="3"/>
  <c r="J479" i="3"/>
  <c r="E480" i="3"/>
  <c r="K480" i="3" s="1"/>
  <c r="F480" i="3"/>
  <c r="G480" i="3"/>
  <c r="H480" i="3"/>
  <c r="I480" i="3"/>
  <c r="J480" i="3"/>
  <c r="E481" i="3"/>
  <c r="F481" i="3"/>
  <c r="G481" i="3"/>
  <c r="H481" i="3"/>
  <c r="I481" i="3"/>
  <c r="J481" i="3"/>
  <c r="L481" i="3"/>
  <c r="E482" i="3"/>
  <c r="F482" i="3"/>
  <c r="G482" i="3"/>
  <c r="H482" i="3"/>
  <c r="L482" i="3" s="1"/>
  <c r="I482" i="3"/>
  <c r="J482" i="3"/>
  <c r="E483" i="3"/>
  <c r="F483" i="3"/>
  <c r="G483" i="3"/>
  <c r="H483" i="3"/>
  <c r="I483" i="3"/>
  <c r="J483" i="3"/>
  <c r="E484" i="3"/>
  <c r="F484" i="3"/>
  <c r="G484" i="3"/>
  <c r="H484" i="3"/>
  <c r="L484" i="3" s="1"/>
  <c r="I484" i="3"/>
  <c r="J484" i="3"/>
  <c r="E485" i="3"/>
  <c r="F485" i="3"/>
  <c r="G485" i="3"/>
  <c r="H485" i="3"/>
  <c r="I485" i="3"/>
  <c r="J485" i="3"/>
  <c r="L485" i="3" s="1"/>
  <c r="E486" i="3"/>
  <c r="K486" i="3" s="1"/>
  <c r="F486" i="3"/>
  <c r="G486" i="3"/>
  <c r="H486" i="3"/>
  <c r="I486" i="3"/>
  <c r="J486" i="3"/>
  <c r="E487" i="3"/>
  <c r="F487" i="3"/>
  <c r="G487" i="3"/>
  <c r="H487" i="3"/>
  <c r="I487" i="3"/>
  <c r="J487" i="3"/>
  <c r="E488" i="3"/>
  <c r="K488" i="3" s="1"/>
  <c r="F488" i="3"/>
  <c r="G488" i="3"/>
  <c r="H488" i="3"/>
  <c r="I488" i="3"/>
  <c r="J488" i="3"/>
  <c r="E489" i="3"/>
  <c r="F489" i="3"/>
  <c r="G489" i="3"/>
  <c r="H489" i="3"/>
  <c r="I489" i="3"/>
  <c r="J489" i="3"/>
  <c r="L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K495" i="3" s="1"/>
  <c r="F495" i="3"/>
  <c r="G495" i="3"/>
  <c r="H495" i="3"/>
  <c r="I495" i="3"/>
  <c r="J495" i="3"/>
  <c r="E496" i="3"/>
  <c r="F496" i="3"/>
  <c r="G496" i="3"/>
  <c r="H496" i="3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K503" i="3" s="1"/>
  <c r="F503" i="3"/>
  <c r="G503" i="3"/>
  <c r="H503" i="3"/>
  <c r="I503" i="3"/>
  <c r="J503" i="3"/>
  <c r="E504" i="3"/>
  <c r="F504" i="3"/>
  <c r="G504" i="3"/>
  <c r="H504" i="3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J506" i="3"/>
  <c r="E507" i="3"/>
  <c r="F507" i="3"/>
  <c r="G507" i="3"/>
  <c r="H507" i="3"/>
  <c r="L507" i="3" s="1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K510" i="3" s="1"/>
  <c r="F510" i="3"/>
  <c r="G510" i="3"/>
  <c r="H510" i="3"/>
  <c r="I510" i="3"/>
  <c r="J510" i="3"/>
  <c r="E511" i="3"/>
  <c r="F511" i="3"/>
  <c r="G511" i="3"/>
  <c r="H511" i="3"/>
  <c r="L511" i="3" s="1"/>
  <c r="I511" i="3"/>
  <c r="J511" i="3"/>
  <c r="E512" i="3"/>
  <c r="K512" i="3" s="1"/>
  <c r="F512" i="3"/>
  <c r="G512" i="3"/>
  <c r="H512" i="3"/>
  <c r="I512" i="3"/>
  <c r="J512" i="3"/>
  <c r="E513" i="3"/>
  <c r="F513" i="3"/>
  <c r="G513" i="3"/>
  <c r="H513" i="3"/>
  <c r="I513" i="3"/>
  <c r="J513" i="3"/>
  <c r="L513" i="3"/>
  <c r="E514" i="3"/>
  <c r="F514" i="3"/>
  <c r="G514" i="3"/>
  <c r="H514" i="3"/>
  <c r="L514" i="3" s="1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L517" i="3" s="1"/>
  <c r="E518" i="3"/>
  <c r="K518" i="3" s="1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L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K527" i="3" s="1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L529" i="3" s="1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K535" i="3" s="1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L537" i="3" s="1"/>
  <c r="I537" i="3"/>
  <c r="J537" i="3"/>
  <c r="E538" i="3"/>
  <c r="F538" i="3"/>
  <c r="G538" i="3"/>
  <c r="H538" i="3"/>
  <c r="I538" i="3"/>
  <c r="J538" i="3"/>
  <c r="E539" i="3"/>
  <c r="F539" i="3"/>
  <c r="G539" i="3"/>
  <c r="H539" i="3"/>
  <c r="L539" i="3" s="1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K542" i="3" s="1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L544" i="3" s="1"/>
  <c r="J544" i="3"/>
  <c r="E545" i="3"/>
  <c r="F545" i="3"/>
  <c r="G545" i="3"/>
  <c r="H545" i="3"/>
  <c r="I545" i="3"/>
  <c r="J545" i="3"/>
  <c r="L545" i="3"/>
  <c r="E546" i="3"/>
  <c r="F546" i="3"/>
  <c r="G546" i="3"/>
  <c r="H546" i="3"/>
  <c r="L546" i="3" s="1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L597" i="3" s="1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L601" i="3" s="1"/>
  <c r="E602" i="3"/>
  <c r="K602" i="3" s="1"/>
  <c r="F602" i="3"/>
  <c r="G602" i="3"/>
  <c r="H602" i="3"/>
  <c r="I602" i="3"/>
  <c r="J602" i="3"/>
  <c r="E603" i="3"/>
  <c r="F603" i="3"/>
  <c r="G603" i="3"/>
  <c r="H603" i="3"/>
  <c r="I603" i="3"/>
  <c r="L603" i="3" s="1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L605" i="3" s="1"/>
  <c r="J605" i="3"/>
  <c r="E606" i="3"/>
  <c r="K606" i="3" s="1"/>
  <c r="F606" i="3"/>
  <c r="G606" i="3"/>
  <c r="H606" i="3"/>
  <c r="I606" i="3"/>
  <c r="J606" i="3"/>
  <c r="E607" i="3"/>
  <c r="F607" i="3"/>
  <c r="G607" i="3"/>
  <c r="H607" i="3"/>
  <c r="I607" i="3"/>
  <c r="L607" i="3" s="1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L609" i="3" s="1"/>
  <c r="J609" i="3"/>
  <c r="E610" i="3"/>
  <c r="K610" i="3" s="1"/>
  <c r="F610" i="3"/>
  <c r="G610" i="3"/>
  <c r="H610" i="3"/>
  <c r="I610" i="3"/>
  <c r="J610" i="3"/>
  <c r="E611" i="3"/>
  <c r="F611" i="3"/>
  <c r="G611" i="3"/>
  <c r="H611" i="3"/>
  <c r="I611" i="3"/>
  <c r="L611" i="3" s="1"/>
  <c r="J611" i="3"/>
  <c r="E612" i="3"/>
  <c r="K612" i="3" s="1"/>
  <c r="F612" i="3"/>
  <c r="G612" i="3"/>
  <c r="H612" i="3"/>
  <c r="I612" i="3"/>
  <c r="J612" i="3"/>
  <c r="E613" i="3"/>
  <c r="F613" i="3"/>
  <c r="G613" i="3"/>
  <c r="H613" i="3"/>
  <c r="I613" i="3"/>
  <c r="L613" i="3" s="1"/>
  <c r="J613" i="3"/>
  <c r="E614" i="3"/>
  <c r="K614" i="3" s="1"/>
  <c r="F614" i="3"/>
  <c r="G614" i="3"/>
  <c r="H614" i="3"/>
  <c r="I614" i="3"/>
  <c r="J614" i="3"/>
  <c r="E615" i="3"/>
  <c r="F615" i="3"/>
  <c r="G615" i="3"/>
  <c r="H615" i="3"/>
  <c r="I615" i="3"/>
  <c r="J615" i="3"/>
  <c r="E616" i="3"/>
  <c r="K616" i="3" s="1"/>
  <c r="F616" i="3"/>
  <c r="G616" i="3"/>
  <c r="H616" i="3"/>
  <c r="I616" i="3"/>
  <c r="J616" i="3"/>
  <c r="E617" i="3"/>
  <c r="F617" i="3"/>
  <c r="G617" i="3"/>
  <c r="H617" i="3"/>
  <c r="I617" i="3"/>
  <c r="J617" i="3"/>
  <c r="E618" i="3"/>
  <c r="K618" i="3" s="1"/>
  <c r="F618" i="3"/>
  <c r="G618" i="3"/>
  <c r="H618" i="3"/>
  <c r="I618" i="3"/>
  <c r="J618" i="3"/>
  <c r="E619" i="3"/>
  <c r="F619" i="3"/>
  <c r="G619" i="3"/>
  <c r="H619" i="3"/>
  <c r="I619" i="3"/>
  <c r="L619" i="3" s="1"/>
  <c r="J619" i="3"/>
  <c r="E620" i="3"/>
  <c r="K620" i="3" s="1"/>
  <c r="F620" i="3"/>
  <c r="G620" i="3"/>
  <c r="H620" i="3"/>
  <c r="I620" i="3"/>
  <c r="J620" i="3"/>
  <c r="E621" i="3"/>
  <c r="F621" i="3"/>
  <c r="G621" i="3"/>
  <c r="H621" i="3"/>
  <c r="I621" i="3"/>
  <c r="L621" i="3" s="1"/>
  <c r="J621" i="3"/>
  <c r="E622" i="3"/>
  <c r="K622" i="3" s="1"/>
  <c r="F622" i="3"/>
  <c r="G622" i="3"/>
  <c r="H622" i="3"/>
  <c r="I622" i="3"/>
  <c r="J622" i="3"/>
  <c r="E623" i="3"/>
  <c r="F623" i="3"/>
  <c r="G623" i="3"/>
  <c r="H623" i="3"/>
  <c r="I623" i="3"/>
  <c r="J623" i="3"/>
  <c r="E624" i="3"/>
  <c r="K624" i="3" s="1"/>
  <c r="F624" i="3"/>
  <c r="G624" i="3"/>
  <c r="H624" i="3"/>
  <c r="I624" i="3"/>
  <c r="J624" i="3"/>
  <c r="E625" i="3"/>
  <c r="F625" i="3"/>
  <c r="G625" i="3"/>
  <c r="H625" i="3"/>
  <c r="I625" i="3"/>
  <c r="J625" i="3"/>
  <c r="E626" i="3"/>
  <c r="K626" i="3" s="1"/>
  <c r="F626" i="3"/>
  <c r="G626" i="3"/>
  <c r="H626" i="3"/>
  <c r="I626" i="3"/>
  <c r="J626" i="3"/>
  <c r="E627" i="3"/>
  <c r="F627" i="3"/>
  <c r="G627" i="3"/>
  <c r="H627" i="3"/>
  <c r="I627" i="3"/>
  <c r="J627" i="3"/>
  <c r="E628" i="3"/>
  <c r="K628" i="3" s="1"/>
  <c r="F628" i="3"/>
  <c r="G628" i="3"/>
  <c r="H628" i="3"/>
  <c r="I628" i="3"/>
  <c r="J628" i="3"/>
  <c r="E629" i="3"/>
  <c r="F629" i="3"/>
  <c r="G629" i="3"/>
  <c r="H629" i="3"/>
  <c r="I629" i="3"/>
  <c r="J629" i="3"/>
  <c r="E630" i="3"/>
  <c r="K630" i="3" s="1"/>
  <c r="F630" i="3"/>
  <c r="G630" i="3"/>
  <c r="H630" i="3"/>
  <c r="I630" i="3"/>
  <c r="J630" i="3"/>
  <c r="E631" i="3"/>
  <c r="F631" i="3"/>
  <c r="G631" i="3"/>
  <c r="H631" i="3"/>
  <c r="I631" i="3"/>
  <c r="J631" i="3"/>
  <c r="E632" i="3"/>
  <c r="K632" i="3" s="1"/>
  <c r="F632" i="3"/>
  <c r="G632" i="3"/>
  <c r="H632" i="3"/>
  <c r="I632" i="3"/>
  <c r="J632" i="3"/>
  <c r="E633" i="3"/>
  <c r="F633" i="3"/>
  <c r="G633" i="3"/>
  <c r="H633" i="3"/>
  <c r="I633" i="3"/>
  <c r="J633" i="3"/>
  <c r="E455" i="3"/>
  <c r="K455" i="3" s="1"/>
  <c r="F455" i="3"/>
  <c r="G455" i="3"/>
  <c r="H455" i="3"/>
  <c r="I455" i="3"/>
  <c r="J455" i="3"/>
  <c r="E456" i="3"/>
  <c r="F456" i="3"/>
  <c r="G456" i="3"/>
  <c r="H456" i="3"/>
  <c r="I456" i="3"/>
  <c r="L456" i="3" s="1"/>
  <c r="J456" i="3"/>
  <c r="E457" i="3"/>
  <c r="K457" i="3" s="1"/>
  <c r="F457" i="3"/>
  <c r="G457" i="3"/>
  <c r="H457" i="3"/>
  <c r="I457" i="3"/>
  <c r="J457" i="3"/>
  <c r="E458" i="3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E460" i="3"/>
  <c r="F460" i="3"/>
  <c r="G460" i="3"/>
  <c r="H460" i="3"/>
  <c r="I460" i="3"/>
  <c r="L460" i="3" s="1"/>
  <c r="J460" i="3"/>
  <c r="E461" i="3"/>
  <c r="K461" i="3" s="1"/>
  <c r="F461" i="3"/>
  <c r="G461" i="3"/>
  <c r="H461" i="3"/>
  <c r="I461" i="3"/>
  <c r="J461" i="3"/>
  <c r="AC635" i="3" l="1"/>
  <c r="M635" i="3"/>
  <c r="BJ635" i="3"/>
  <c r="BK635" i="3"/>
  <c r="BM635" i="3"/>
  <c r="BL635" i="3"/>
  <c r="BN635" i="3"/>
  <c r="Z634" i="3"/>
  <c r="AB634" i="3"/>
  <c r="AA634" i="3"/>
  <c r="BI634" i="3"/>
  <c r="AR634" i="3"/>
  <c r="BF634" i="3"/>
  <c r="AS634" i="3"/>
  <c r="BG634" i="3"/>
  <c r="AP634" i="3"/>
  <c r="AC634" i="3"/>
  <c r="BC634" i="3"/>
  <c r="AM634" i="3"/>
  <c r="W634" i="3"/>
  <c r="BB634" i="3"/>
  <c r="AL634" i="3"/>
  <c r="V634" i="3"/>
  <c r="BE634" i="3"/>
  <c r="AO634" i="3"/>
  <c r="Y634" i="3"/>
  <c r="BD634" i="3"/>
  <c r="AN634" i="3"/>
  <c r="X634" i="3"/>
  <c r="AY634" i="3"/>
  <c r="AI634" i="3"/>
  <c r="S634" i="3"/>
  <c r="AX634" i="3"/>
  <c r="AH634" i="3"/>
  <c r="R634" i="3"/>
  <c r="BA634" i="3"/>
  <c r="AK634" i="3"/>
  <c r="U634" i="3"/>
  <c r="AZ634" i="3"/>
  <c r="AJ634" i="3"/>
  <c r="T634" i="3"/>
  <c r="BH634" i="3"/>
  <c r="AU634" i="3"/>
  <c r="AE634" i="3"/>
  <c r="O634" i="3"/>
  <c r="AT634" i="3"/>
  <c r="AD634" i="3"/>
  <c r="N634" i="3"/>
  <c r="AW634" i="3"/>
  <c r="AG634" i="3"/>
  <c r="Q634" i="3"/>
  <c r="AV634" i="3"/>
  <c r="AF634" i="3"/>
  <c r="K458" i="3"/>
  <c r="K456" i="3"/>
  <c r="K631" i="3"/>
  <c r="O631" i="3" s="1"/>
  <c r="K629" i="3"/>
  <c r="K623" i="3"/>
  <c r="L541" i="3"/>
  <c r="K534" i="3"/>
  <c r="L527" i="3"/>
  <c r="L523" i="3"/>
  <c r="K519" i="3"/>
  <c r="L509" i="3"/>
  <c r="K504" i="3"/>
  <c r="K502" i="3"/>
  <c r="L495" i="3"/>
  <c r="L491" i="3"/>
  <c r="K489" i="3"/>
  <c r="K487" i="3"/>
  <c r="L477" i="3"/>
  <c r="K476" i="3"/>
  <c r="K474" i="3"/>
  <c r="K467" i="3"/>
  <c r="K460" i="3"/>
  <c r="K633" i="3"/>
  <c r="AP633" i="3" s="1"/>
  <c r="K627" i="3"/>
  <c r="K625" i="3"/>
  <c r="Z625" i="3" s="1"/>
  <c r="K621" i="3"/>
  <c r="T621" i="3" s="1"/>
  <c r="K619" i="3"/>
  <c r="Y619" i="3" s="1"/>
  <c r="K617" i="3"/>
  <c r="K615" i="3"/>
  <c r="K613" i="3"/>
  <c r="K611" i="3"/>
  <c r="K609" i="3"/>
  <c r="K607" i="3"/>
  <c r="K605" i="3"/>
  <c r="K603" i="3"/>
  <c r="K599" i="3"/>
  <c r="L627" i="3"/>
  <c r="L625" i="3"/>
  <c r="L623" i="3"/>
  <c r="T623" i="3" s="1"/>
  <c r="L615" i="3"/>
  <c r="L600" i="3"/>
  <c r="L599" i="3"/>
  <c r="L596" i="3"/>
  <c r="K543" i="3"/>
  <c r="L533" i="3"/>
  <c r="L530" i="3"/>
  <c r="L528" i="3"/>
  <c r="K526" i="3"/>
  <c r="L516" i="3"/>
  <c r="K513" i="3"/>
  <c r="U513" i="3" s="1"/>
  <c r="K511" i="3"/>
  <c r="L501" i="3"/>
  <c r="L500" i="3"/>
  <c r="L498" i="3"/>
  <c r="K496" i="3"/>
  <c r="K494" i="3"/>
  <c r="L487" i="3"/>
  <c r="K481" i="3"/>
  <c r="K479" i="3"/>
  <c r="L473" i="3"/>
  <c r="K472" i="3"/>
  <c r="K470" i="3"/>
  <c r="L461" i="3"/>
  <c r="L459" i="3"/>
  <c r="L457" i="3"/>
  <c r="L455" i="3"/>
  <c r="L622" i="3"/>
  <c r="V622" i="3" s="1"/>
  <c r="L620" i="3"/>
  <c r="AA620" i="3" s="1"/>
  <c r="L614" i="3"/>
  <c r="N614" i="3" s="1"/>
  <c r="L612" i="3"/>
  <c r="L610" i="3"/>
  <c r="L608" i="3"/>
  <c r="L606" i="3"/>
  <c r="X606" i="3" s="1"/>
  <c r="L604" i="3"/>
  <c r="L525" i="3"/>
  <c r="L493" i="3"/>
  <c r="L469" i="3"/>
  <c r="K466" i="3"/>
  <c r="N458" i="3"/>
  <c r="R458" i="3"/>
  <c r="V458" i="3"/>
  <c r="Z458" i="3"/>
  <c r="AD458" i="3"/>
  <c r="AH458" i="3"/>
  <c r="AL458" i="3"/>
  <c r="AP458" i="3"/>
  <c r="AT458" i="3"/>
  <c r="AX458" i="3"/>
  <c r="BB458" i="3"/>
  <c r="BF458" i="3"/>
  <c r="P458" i="3"/>
  <c r="U458" i="3"/>
  <c r="AA458" i="3"/>
  <c r="AF458" i="3"/>
  <c r="AK458" i="3"/>
  <c r="AQ458" i="3"/>
  <c r="AV458" i="3"/>
  <c r="BA458" i="3"/>
  <c r="BG458" i="3"/>
  <c r="Q458" i="3"/>
  <c r="W458" i="3"/>
  <c r="AB458" i="3"/>
  <c r="AG458" i="3"/>
  <c r="AM458" i="3"/>
  <c r="AR458" i="3"/>
  <c r="AW458" i="3"/>
  <c r="BC458" i="3"/>
  <c r="BH458" i="3"/>
  <c r="M458" i="3"/>
  <c r="X458" i="3"/>
  <c r="AI458" i="3"/>
  <c r="AS458" i="3"/>
  <c r="BD458" i="3"/>
  <c r="O458" i="3"/>
  <c r="Y458" i="3"/>
  <c r="AJ458" i="3"/>
  <c r="AU458" i="3"/>
  <c r="BE458" i="3"/>
  <c r="AC458" i="3"/>
  <c r="AY458" i="3"/>
  <c r="AE458" i="3"/>
  <c r="AZ458" i="3"/>
  <c r="AN458" i="3"/>
  <c r="AO458" i="3"/>
  <c r="BI458" i="3"/>
  <c r="S458" i="3"/>
  <c r="T458" i="3"/>
  <c r="P615" i="3"/>
  <c r="T615" i="3"/>
  <c r="X615" i="3"/>
  <c r="AB615" i="3"/>
  <c r="AF615" i="3"/>
  <c r="AJ615" i="3"/>
  <c r="AN615" i="3"/>
  <c r="AR615" i="3"/>
  <c r="AV615" i="3"/>
  <c r="AZ615" i="3"/>
  <c r="BD615" i="3"/>
  <c r="BH615" i="3"/>
  <c r="M615" i="3"/>
  <c r="Q615" i="3"/>
  <c r="U615" i="3"/>
  <c r="Y615" i="3"/>
  <c r="AC615" i="3"/>
  <c r="AG615" i="3"/>
  <c r="AK615" i="3"/>
  <c r="AO615" i="3"/>
  <c r="AS615" i="3"/>
  <c r="AW615" i="3"/>
  <c r="BA615" i="3"/>
  <c r="BE615" i="3"/>
  <c r="BI615" i="3"/>
  <c r="N615" i="3"/>
  <c r="R615" i="3"/>
  <c r="V615" i="3"/>
  <c r="Z615" i="3"/>
  <c r="AD615" i="3"/>
  <c r="AH615" i="3"/>
  <c r="AL615" i="3"/>
  <c r="AP615" i="3"/>
  <c r="AT615" i="3"/>
  <c r="AX615" i="3"/>
  <c r="BB615" i="3"/>
  <c r="BF615" i="3"/>
  <c r="O615" i="3"/>
  <c r="S615" i="3"/>
  <c r="W615" i="3"/>
  <c r="AA615" i="3"/>
  <c r="AE615" i="3"/>
  <c r="AI615" i="3"/>
  <c r="AM615" i="3"/>
  <c r="AQ615" i="3"/>
  <c r="AU615" i="3"/>
  <c r="AY615" i="3"/>
  <c r="BC615" i="3"/>
  <c r="BG615" i="3"/>
  <c r="O607" i="3"/>
  <c r="S607" i="3"/>
  <c r="W607" i="3"/>
  <c r="AA607" i="3"/>
  <c r="AE607" i="3"/>
  <c r="AI607" i="3"/>
  <c r="AM607" i="3"/>
  <c r="AQ607" i="3"/>
  <c r="AU607" i="3"/>
  <c r="AY607" i="3"/>
  <c r="BC607" i="3"/>
  <c r="BG607" i="3"/>
  <c r="P607" i="3"/>
  <c r="T607" i="3"/>
  <c r="X607" i="3"/>
  <c r="AB607" i="3"/>
  <c r="AF607" i="3"/>
  <c r="AJ607" i="3"/>
  <c r="AN607" i="3"/>
  <c r="AR607" i="3"/>
  <c r="AV607" i="3"/>
  <c r="AZ607" i="3"/>
  <c r="BD607" i="3"/>
  <c r="BH607" i="3"/>
  <c r="N607" i="3"/>
  <c r="V607" i="3"/>
  <c r="AD607" i="3"/>
  <c r="AL607" i="3"/>
  <c r="AT607" i="3"/>
  <c r="BB607" i="3"/>
  <c r="R607" i="3"/>
  <c r="Z607" i="3"/>
  <c r="AH607" i="3"/>
  <c r="AP607" i="3"/>
  <c r="AX607" i="3"/>
  <c r="BF607" i="3"/>
  <c r="M607" i="3"/>
  <c r="AC607" i="3"/>
  <c r="AS607" i="3"/>
  <c r="BI607" i="3"/>
  <c r="Q607" i="3"/>
  <c r="AG607" i="3"/>
  <c r="AW607" i="3"/>
  <c r="U607" i="3"/>
  <c r="AK607" i="3"/>
  <c r="BA607" i="3"/>
  <c r="Y607" i="3"/>
  <c r="AO607" i="3"/>
  <c r="BE607" i="3"/>
  <c r="L633" i="3"/>
  <c r="L631" i="3"/>
  <c r="L629" i="3"/>
  <c r="U629" i="3" s="1"/>
  <c r="L617" i="3"/>
  <c r="Z617" i="3" s="1"/>
  <c r="N599" i="3"/>
  <c r="R599" i="3"/>
  <c r="V599" i="3"/>
  <c r="Z599" i="3"/>
  <c r="AD599" i="3"/>
  <c r="AH599" i="3"/>
  <c r="AL599" i="3"/>
  <c r="AP599" i="3"/>
  <c r="AT599" i="3"/>
  <c r="AX599" i="3"/>
  <c r="BB599" i="3"/>
  <c r="BF599" i="3"/>
  <c r="O599" i="3"/>
  <c r="S599" i="3"/>
  <c r="W599" i="3"/>
  <c r="AA599" i="3"/>
  <c r="AE599" i="3"/>
  <c r="AI599" i="3"/>
  <c r="AM599" i="3"/>
  <c r="AQ599" i="3"/>
  <c r="AU599" i="3"/>
  <c r="AY599" i="3"/>
  <c r="BC599" i="3"/>
  <c r="BG599" i="3"/>
  <c r="M599" i="3"/>
  <c r="U599" i="3"/>
  <c r="AC599" i="3"/>
  <c r="AK599" i="3"/>
  <c r="AS599" i="3"/>
  <c r="BA599" i="3"/>
  <c r="BI599" i="3"/>
  <c r="Q599" i="3"/>
  <c r="Y599" i="3"/>
  <c r="AG599" i="3"/>
  <c r="AO599" i="3"/>
  <c r="AW599" i="3"/>
  <c r="BE599" i="3"/>
  <c r="AB599" i="3"/>
  <c r="AR599" i="3"/>
  <c r="BH599" i="3"/>
  <c r="P599" i="3"/>
  <c r="AF599" i="3"/>
  <c r="AV599" i="3"/>
  <c r="T599" i="3"/>
  <c r="AJ599" i="3"/>
  <c r="AZ599" i="3"/>
  <c r="X599" i="3"/>
  <c r="AN599" i="3"/>
  <c r="BD599" i="3"/>
  <c r="M489" i="3"/>
  <c r="Q489" i="3"/>
  <c r="U489" i="3"/>
  <c r="Y489" i="3"/>
  <c r="AC489" i="3"/>
  <c r="AG489" i="3"/>
  <c r="AK489" i="3"/>
  <c r="AO489" i="3"/>
  <c r="AS489" i="3"/>
  <c r="AW489" i="3"/>
  <c r="BA489" i="3"/>
  <c r="BE489" i="3"/>
  <c r="BI489" i="3"/>
  <c r="P489" i="3"/>
  <c r="V489" i="3"/>
  <c r="AA489" i="3"/>
  <c r="AF489" i="3"/>
  <c r="AL489" i="3"/>
  <c r="AQ489" i="3"/>
  <c r="AV489" i="3"/>
  <c r="BB489" i="3"/>
  <c r="BG489" i="3"/>
  <c r="R489" i="3"/>
  <c r="W489" i="3"/>
  <c r="AB489" i="3"/>
  <c r="AH489" i="3"/>
  <c r="AM489" i="3"/>
  <c r="AR489" i="3"/>
  <c r="AX489" i="3"/>
  <c r="BC489" i="3"/>
  <c r="BH489" i="3"/>
  <c r="S489" i="3"/>
  <c r="AD489" i="3"/>
  <c r="AN489" i="3"/>
  <c r="AY489" i="3"/>
  <c r="T489" i="3"/>
  <c r="AE489" i="3"/>
  <c r="AP489" i="3"/>
  <c r="AZ489" i="3"/>
  <c r="N489" i="3"/>
  <c r="AI489" i="3"/>
  <c r="BD489" i="3"/>
  <c r="O489" i="3"/>
  <c r="AJ489" i="3"/>
  <c r="BF489" i="3"/>
  <c r="AT489" i="3"/>
  <c r="AU489" i="3"/>
  <c r="X489" i="3"/>
  <c r="Z489" i="3"/>
  <c r="P487" i="3"/>
  <c r="T487" i="3"/>
  <c r="X487" i="3"/>
  <c r="AB487" i="3"/>
  <c r="AF487" i="3"/>
  <c r="AJ487" i="3"/>
  <c r="AN487" i="3"/>
  <c r="AR487" i="3"/>
  <c r="AV487" i="3"/>
  <c r="AZ487" i="3"/>
  <c r="BD487" i="3"/>
  <c r="BH487" i="3"/>
  <c r="O487" i="3"/>
  <c r="U487" i="3"/>
  <c r="Z487" i="3"/>
  <c r="AE487" i="3"/>
  <c r="AK487" i="3"/>
  <c r="AP487" i="3"/>
  <c r="AU487" i="3"/>
  <c r="BA487" i="3"/>
  <c r="BF487" i="3"/>
  <c r="Q487" i="3"/>
  <c r="W487" i="3"/>
  <c r="AD487" i="3"/>
  <c r="AL487" i="3"/>
  <c r="AS487" i="3"/>
  <c r="AY487" i="3"/>
  <c r="BG487" i="3"/>
  <c r="R487" i="3"/>
  <c r="Y487" i="3"/>
  <c r="AG487" i="3"/>
  <c r="AM487" i="3"/>
  <c r="AT487" i="3"/>
  <c r="BB487" i="3"/>
  <c r="BI487" i="3"/>
  <c r="M487" i="3"/>
  <c r="AA487" i="3"/>
  <c r="AO487" i="3"/>
  <c r="BC487" i="3"/>
  <c r="N487" i="3"/>
  <c r="AC487" i="3"/>
  <c r="AQ487" i="3"/>
  <c r="BE487" i="3"/>
  <c r="S487" i="3"/>
  <c r="AW487" i="3"/>
  <c r="V487" i="3"/>
  <c r="AX487" i="3"/>
  <c r="AH487" i="3"/>
  <c r="AI487" i="3"/>
  <c r="BF633" i="3"/>
  <c r="AE631" i="3"/>
  <c r="AZ629" i="3"/>
  <c r="AJ629" i="3"/>
  <c r="T629" i="3"/>
  <c r="BE627" i="3"/>
  <c r="AO627" i="3"/>
  <c r="AT625" i="3"/>
  <c r="AD625" i="3"/>
  <c r="N625" i="3"/>
  <c r="BB622" i="3"/>
  <c r="BD621" i="3"/>
  <c r="AN621" i="3"/>
  <c r="X621" i="3"/>
  <c r="BG620" i="3"/>
  <c r="AQ620" i="3"/>
  <c r="AS619" i="3"/>
  <c r="AH617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P460" i="3"/>
  <c r="U460" i="3"/>
  <c r="Z460" i="3"/>
  <c r="AF460" i="3"/>
  <c r="AK460" i="3"/>
  <c r="AP460" i="3"/>
  <c r="AV460" i="3"/>
  <c r="BA460" i="3"/>
  <c r="BF460" i="3"/>
  <c r="Q460" i="3"/>
  <c r="V460" i="3"/>
  <c r="AB460" i="3"/>
  <c r="AG460" i="3"/>
  <c r="AL460" i="3"/>
  <c r="AR460" i="3"/>
  <c r="AW460" i="3"/>
  <c r="BB460" i="3"/>
  <c r="BH460" i="3"/>
  <c r="M460" i="3"/>
  <c r="X460" i="3"/>
  <c r="AH460" i="3"/>
  <c r="AS460" i="3"/>
  <c r="BD460" i="3"/>
  <c r="N460" i="3"/>
  <c r="Y460" i="3"/>
  <c r="AJ460" i="3"/>
  <c r="AT460" i="3"/>
  <c r="BE460" i="3"/>
  <c r="AC460" i="3"/>
  <c r="AX460" i="3"/>
  <c r="AD460" i="3"/>
  <c r="AZ460" i="3"/>
  <c r="R460" i="3"/>
  <c r="BI460" i="3"/>
  <c r="T460" i="3"/>
  <c r="AN460" i="3"/>
  <c r="AO460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Q456" i="3"/>
  <c r="W456" i="3"/>
  <c r="AB456" i="3"/>
  <c r="AG456" i="3"/>
  <c r="AM456" i="3"/>
  <c r="AR456" i="3"/>
  <c r="AW456" i="3"/>
  <c r="BC456" i="3"/>
  <c r="BH456" i="3"/>
  <c r="M456" i="3"/>
  <c r="S456" i="3"/>
  <c r="X456" i="3"/>
  <c r="AC456" i="3"/>
  <c r="AI456" i="3"/>
  <c r="AN456" i="3"/>
  <c r="AS456" i="3"/>
  <c r="AY456" i="3"/>
  <c r="BD456" i="3"/>
  <c r="BI456" i="3"/>
  <c r="O456" i="3"/>
  <c r="Y456" i="3"/>
  <c r="AJ456" i="3"/>
  <c r="AU456" i="3"/>
  <c r="BE456" i="3"/>
  <c r="P456" i="3"/>
  <c r="AA456" i="3"/>
  <c r="AK456" i="3"/>
  <c r="AV456" i="3"/>
  <c r="BG456" i="3"/>
  <c r="AE456" i="3"/>
  <c r="AZ456" i="3"/>
  <c r="AF456" i="3"/>
  <c r="BA456" i="3"/>
  <c r="T456" i="3"/>
  <c r="U456" i="3"/>
  <c r="AO456" i="3"/>
  <c r="AQ456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P623" i="3"/>
  <c r="AF623" i="3"/>
  <c r="AV623" i="3"/>
  <c r="M623" i="3"/>
  <c r="AC623" i="3"/>
  <c r="AS623" i="3"/>
  <c r="BI623" i="3"/>
  <c r="Z623" i="3"/>
  <c r="AP623" i="3"/>
  <c r="BF623" i="3"/>
  <c r="P613" i="3"/>
  <c r="T613" i="3"/>
  <c r="X613" i="3"/>
  <c r="AB613" i="3"/>
  <c r="AF613" i="3"/>
  <c r="AJ613" i="3"/>
  <c r="AN613" i="3"/>
  <c r="AR613" i="3"/>
  <c r="AV613" i="3"/>
  <c r="AZ613" i="3"/>
  <c r="BD613" i="3"/>
  <c r="BH613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O613" i="3"/>
  <c r="W613" i="3"/>
  <c r="AE613" i="3"/>
  <c r="AM613" i="3"/>
  <c r="AU613" i="3"/>
  <c r="BC613" i="3"/>
  <c r="R613" i="3"/>
  <c r="Z613" i="3"/>
  <c r="AH613" i="3"/>
  <c r="AP613" i="3"/>
  <c r="AX613" i="3"/>
  <c r="BF613" i="3"/>
  <c r="S613" i="3"/>
  <c r="AA613" i="3"/>
  <c r="AI613" i="3"/>
  <c r="AQ613" i="3"/>
  <c r="AY613" i="3"/>
  <c r="BG613" i="3"/>
  <c r="N613" i="3"/>
  <c r="V613" i="3"/>
  <c r="AD613" i="3"/>
  <c r="AL613" i="3"/>
  <c r="AT613" i="3"/>
  <c r="BB613" i="3"/>
  <c r="N605" i="3"/>
  <c r="R605" i="3"/>
  <c r="V605" i="3"/>
  <c r="Z605" i="3"/>
  <c r="AD605" i="3"/>
  <c r="AH605" i="3"/>
  <c r="AL605" i="3"/>
  <c r="AP605" i="3"/>
  <c r="AT605" i="3"/>
  <c r="AX605" i="3"/>
  <c r="BB605" i="3"/>
  <c r="BF605" i="3"/>
  <c r="O605" i="3"/>
  <c r="S605" i="3"/>
  <c r="W605" i="3"/>
  <c r="AA605" i="3"/>
  <c r="AE605" i="3"/>
  <c r="AI605" i="3"/>
  <c r="AM605" i="3"/>
  <c r="AQ605" i="3"/>
  <c r="AU605" i="3"/>
  <c r="AY605" i="3"/>
  <c r="BC605" i="3"/>
  <c r="BG605" i="3"/>
  <c r="Q605" i="3"/>
  <c r="Y605" i="3"/>
  <c r="AG605" i="3"/>
  <c r="AO605" i="3"/>
  <c r="AW605" i="3"/>
  <c r="BE605" i="3"/>
  <c r="M605" i="3"/>
  <c r="U605" i="3"/>
  <c r="AC605" i="3"/>
  <c r="AK605" i="3"/>
  <c r="AS605" i="3"/>
  <c r="BA605" i="3"/>
  <c r="BI605" i="3"/>
  <c r="P605" i="3"/>
  <c r="AF605" i="3"/>
  <c r="AV605" i="3"/>
  <c r="T605" i="3"/>
  <c r="AJ605" i="3"/>
  <c r="AZ605" i="3"/>
  <c r="X605" i="3"/>
  <c r="AN605" i="3"/>
  <c r="BD605" i="3"/>
  <c r="AB605" i="3"/>
  <c r="AR605" i="3"/>
  <c r="BH605" i="3"/>
  <c r="P459" i="3"/>
  <c r="T459" i="3"/>
  <c r="X459" i="3"/>
  <c r="AB459" i="3"/>
  <c r="AF459" i="3"/>
  <c r="AJ459" i="3"/>
  <c r="AN459" i="3"/>
  <c r="AR459" i="3"/>
  <c r="AV459" i="3"/>
  <c r="AZ459" i="3"/>
  <c r="BD459" i="3"/>
  <c r="BH459" i="3"/>
  <c r="O459" i="3"/>
  <c r="U459" i="3"/>
  <c r="Z459" i="3"/>
  <c r="AE459" i="3"/>
  <c r="AK459" i="3"/>
  <c r="AP459" i="3"/>
  <c r="AU459" i="3"/>
  <c r="BA459" i="3"/>
  <c r="BF459" i="3"/>
  <c r="Q459" i="3"/>
  <c r="V459" i="3"/>
  <c r="AA459" i="3"/>
  <c r="AG459" i="3"/>
  <c r="AL459" i="3"/>
  <c r="AQ459" i="3"/>
  <c r="AW459" i="3"/>
  <c r="BB459" i="3"/>
  <c r="BG459" i="3"/>
  <c r="M459" i="3"/>
  <c r="W459" i="3"/>
  <c r="AH459" i="3"/>
  <c r="AS459" i="3"/>
  <c r="BC459" i="3"/>
  <c r="N459" i="3"/>
  <c r="Y459" i="3"/>
  <c r="AI459" i="3"/>
  <c r="AT459" i="3"/>
  <c r="BE459" i="3"/>
  <c r="R459" i="3"/>
  <c r="AM459" i="3"/>
  <c r="BI459" i="3"/>
  <c r="S459" i="3"/>
  <c r="AO459" i="3"/>
  <c r="AC459" i="3"/>
  <c r="AD459" i="3"/>
  <c r="AX459" i="3"/>
  <c r="AY459" i="3"/>
  <c r="P457" i="3"/>
  <c r="T457" i="3"/>
  <c r="X457" i="3"/>
  <c r="AB457" i="3"/>
  <c r="AF457" i="3"/>
  <c r="AJ457" i="3"/>
  <c r="AN457" i="3"/>
  <c r="AR457" i="3"/>
  <c r="AV457" i="3"/>
  <c r="AZ457" i="3"/>
  <c r="BD457" i="3"/>
  <c r="BH457" i="3"/>
  <c r="Q457" i="3"/>
  <c r="V457" i="3"/>
  <c r="AA457" i="3"/>
  <c r="AG457" i="3"/>
  <c r="AL457" i="3"/>
  <c r="AQ457" i="3"/>
  <c r="AW457" i="3"/>
  <c r="BB457" i="3"/>
  <c r="BG457" i="3"/>
  <c r="M457" i="3"/>
  <c r="R457" i="3"/>
  <c r="W457" i="3"/>
  <c r="AC457" i="3"/>
  <c r="AH457" i="3"/>
  <c r="AM457" i="3"/>
  <c r="AS457" i="3"/>
  <c r="AX457" i="3"/>
  <c r="BC457" i="3"/>
  <c r="BI457" i="3"/>
  <c r="N457" i="3"/>
  <c r="Y457" i="3"/>
  <c r="AI457" i="3"/>
  <c r="AT457" i="3"/>
  <c r="BE457" i="3"/>
  <c r="O457" i="3"/>
  <c r="Z457" i="3"/>
  <c r="AK457" i="3"/>
  <c r="AU457" i="3"/>
  <c r="BF457" i="3"/>
  <c r="S457" i="3"/>
  <c r="AO457" i="3"/>
  <c r="U457" i="3"/>
  <c r="AP457" i="3"/>
  <c r="AY457" i="3"/>
  <c r="BA457" i="3"/>
  <c r="AD457" i="3"/>
  <c r="AE457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M455" i="3"/>
  <c r="R455" i="3"/>
  <c r="W455" i="3"/>
  <c r="AC455" i="3"/>
  <c r="AH455" i="3"/>
  <c r="AM455" i="3"/>
  <c r="AS455" i="3"/>
  <c r="AX455" i="3"/>
  <c r="BC455" i="3"/>
  <c r="BI455" i="3"/>
  <c r="N455" i="3"/>
  <c r="S455" i="3"/>
  <c r="Y455" i="3"/>
  <c r="AD455" i="3"/>
  <c r="AI455" i="3"/>
  <c r="AO455" i="3"/>
  <c r="AT455" i="3"/>
  <c r="AY455" i="3"/>
  <c r="BE455" i="3"/>
  <c r="O455" i="3"/>
  <c r="Z455" i="3"/>
  <c r="AK455" i="3"/>
  <c r="AU455" i="3"/>
  <c r="BF455" i="3"/>
  <c r="Q455" i="3"/>
  <c r="AA455" i="3"/>
  <c r="AL455" i="3"/>
  <c r="AW455" i="3"/>
  <c r="BG455" i="3"/>
  <c r="U455" i="3"/>
  <c r="AP455" i="3"/>
  <c r="V455" i="3"/>
  <c r="AQ455" i="3"/>
  <c r="AE455" i="3"/>
  <c r="AG455" i="3"/>
  <c r="BA455" i="3"/>
  <c r="BB455" i="3"/>
  <c r="W622" i="3"/>
  <c r="AM622" i="3"/>
  <c r="BC622" i="3"/>
  <c r="X622" i="3"/>
  <c r="AN622" i="3"/>
  <c r="BD622" i="3"/>
  <c r="U622" i="3"/>
  <c r="AK622" i="3"/>
  <c r="BA622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N620" i="3"/>
  <c r="R620" i="3"/>
  <c r="V620" i="3"/>
  <c r="Z620" i="3"/>
  <c r="AD620" i="3"/>
  <c r="AH620" i="3"/>
  <c r="AL620" i="3"/>
  <c r="AP620" i="3"/>
  <c r="AT620" i="3"/>
  <c r="AX620" i="3"/>
  <c r="BB620" i="3"/>
  <c r="BF620" i="3"/>
  <c r="P614" i="3"/>
  <c r="AA614" i="3"/>
  <c r="AQ614" i="3"/>
  <c r="BG614" i="3"/>
  <c r="AB614" i="3"/>
  <c r="AR614" i="3"/>
  <c r="BH614" i="3"/>
  <c r="AC614" i="3"/>
  <c r="AS614" i="3"/>
  <c r="BI614" i="3"/>
  <c r="Z614" i="3"/>
  <c r="AP614" i="3"/>
  <c r="BF614" i="3"/>
  <c r="N612" i="3"/>
  <c r="R612" i="3"/>
  <c r="V612" i="3"/>
  <c r="Z612" i="3"/>
  <c r="AD612" i="3"/>
  <c r="AH612" i="3"/>
  <c r="AL612" i="3"/>
  <c r="AP612" i="3"/>
  <c r="AT612" i="3"/>
  <c r="AX612" i="3"/>
  <c r="BB612" i="3"/>
  <c r="BF612" i="3"/>
  <c r="O612" i="3"/>
  <c r="S612" i="3"/>
  <c r="W612" i="3"/>
  <c r="AA612" i="3"/>
  <c r="AE612" i="3"/>
  <c r="AI612" i="3"/>
  <c r="AM612" i="3"/>
  <c r="AQ612" i="3"/>
  <c r="AU612" i="3"/>
  <c r="AY612" i="3"/>
  <c r="BC612" i="3"/>
  <c r="BG612" i="3"/>
  <c r="Q612" i="3"/>
  <c r="Y612" i="3"/>
  <c r="AG612" i="3"/>
  <c r="AO612" i="3"/>
  <c r="AW612" i="3"/>
  <c r="BE612" i="3"/>
  <c r="T612" i="3"/>
  <c r="AB612" i="3"/>
  <c r="AJ612" i="3"/>
  <c r="AR612" i="3"/>
  <c r="AZ612" i="3"/>
  <c r="BH612" i="3"/>
  <c r="M612" i="3"/>
  <c r="U612" i="3"/>
  <c r="AC612" i="3"/>
  <c r="AK612" i="3"/>
  <c r="AS612" i="3"/>
  <c r="BA612" i="3"/>
  <c r="BI612" i="3"/>
  <c r="P612" i="3"/>
  <c r="X612" i="3"/>
  <c r="AF612" i="3"/>
  <c r="AN612" i="3"/>
  <c r="AV612" i="3"/>
  <c r="BD612" i="3"/>
  <c r="P610" i="3"/>
  <c r="T610" i="3"/>
  <c r="X610" i="3"/>
  <c r="AB610" i="3"/>
  <c r="AF610" i="3"/>
  <c r="AJ610" i="3"/>
  <c r="AN610" i="3"/>
  <c r="AR610" i="3"/>
  <c r="AV610" i="3"/>
  <c r="AZ610" i="3"/>
  <c r="BD610" i="3"/>
  <c r="BH610" i="3"/>
  <c r="M610" i="3"/>
  <c r="Q610" i="3"/>
  <c r="U610" i="3"/>
  <c r="Y610" i="3"/>
  <c r="AC610" i="3"/>
  <c r="AG610" i="3"/>
  <c r="AK610" i="3"/>
  <c r="AO610" i="3"/>
  <c r="AS610" i="3"/>
  <c r="AW610" i="3"/>
  <c r="BA610" i="3"/>
  <c r="BE610" i="3"/>
  <c r="BI610" i="3"/>
  <c r="S610" i="3"/>
  <c r="AA610" i="3"/>
  <c r="AI610" i="3"/>
  <c r="AQ610" i="3"/>
  <c r="AY610" i="3"/>
  <c r="BG610" i="3"/>
  <c r="N610" i="3"/>
  <c r="V610" i="3"/>
  <c r="AD610" i="3"/>
  <c r="AL610" i="3"/>
  <c r="AT610" i="3"/>
  <c r="BB610" i="3"/>
  <c r="O610" i="3"/>
  <c r="W610" i="3"/>
  <c r="AE610" i="3"/>
  <c r="AM610" i="3"/>
  <c r="AU610" i="3"/>
  <c r="BC610" i="3"/>
  <c r="R610" i="3"/>
  <c r="Z610" i="3"/>
  <c r="AH610" i="3"/>
  <c r="AP610" i="3"/>
  <c r="AX610" i="3"/>
  <c r="BF610" i="3"/>
  <c r="N608" i="3"/>
  <c r="R608" i="3"/>
  <c r="V608" i="3"/>
  <c r="Z608" i="3"/>
  <c r="AD608" i="3"/>
  <c r="AH608" i="3"/>
  <c r="AL608" i="3"/>
  <c r="AP608" i="3"/>
  <c r="AT608" i="3"/>
  <c r="AX608" i="3"/>
  <c r="BB608" i="3"/>
  <c r="BF608" i="3"/>
  <c r="O608" i="3"/>
  <c r="S608" i="3"/>
  <c r="W608" i="3"/>
  <c r="AA608" i="3"/>
  <c r="AE608" i="3"/>
  <c r="AI608" i="3"/>
  <c r="AM608" i="3"/>
  <c r="AQ608" i="3"/>
  <c r="AU608" i="3"/>
  <c r="AY608" i="3"/>
  <c r="BC608" i="3"/>
  <c r="BG608" i="3"/>
  <c r="M608" i="3"/>
  <c r="U608" i="3"/>
  <c r="AC608" i="3"/>
  <c r="AK608" i="3"/>
  <c r="AS608" i="3"/>
  <c r="Q608" i="3"/>
  <c r="Y608" i="3"/>
  <c r="AG608" i="3"/>
  <c r="AO608" i="3"/>
  <c r="AB608" i="3"/>
  <c r="AR608" i="3"/>
  <c r="BA608" i="3"/>
  <c r="BI608" i="3"/>
  <c r="P608" i="3"/>
  <c r="AF608" i="3"/>
  <c r="AV608" i="3"/>
  <c r="BD608" i="3"/>
  <c r="T608" i="3"/>
  <c r="AJ608" i="3"/>
  <c r="AW608" i="3"/>
  <c r="BE608" i="3"/>
  <c r="X608" i="3"/>
  <c r="AN608" i="3"/>
  <c r="AZ608" i="3"/>
  <c r="BH608" i="3"/>
  <c r="P606" i="3"/>
  <c r="T606" i="3"/>
  <c r="AF606" i="3"/>
  <c r="AJ606" i="3"/>
  <c r="AV606" i="3"/>
  <c r="AZ606" i="3"/>
  <c r="BD606" i="3"/>
  <c r="M606" i="3"/>
  <c r="Q606" i="3"/>
  <c r="U606" i="3"/>
  <c r="AC606" i="3"/>
  <c r="AG606" i="3"/>
  <c r="AK606" i="3"/>
  <c r="AS606" i="3"/>
  <c r="AW606" i="3"/>
  <c r="BA606" i="3"/>
  <c r="BE606" i="3"/>
  <c r="BI606" i="3"/>
  <c r="O606" i="3"/>
  <c r="W606" i="3"/>
  <c r="AE606" i="3"/>
  <c r="AM606" i="3"/>
  <c r="AU606" i="3"/>
  <c r="BC606" i="3"/>
  <c r="S606" i="3"/>
  <c r="AA606" i="3"/>
  <c r="AI606" i="3"/>
  <c r="AQ606" i="3"/>
  <c r="AY606" i="3"/>
  <c r="BG606" i="3"/>
  <c r="N606" i="3"/>
  <c r="AD606" i="3"/>
  <c r="AT606" i="3"/>
  <c r="R606" i="3"/>
  <c r="AH606" i="3"/>
  <c r="AX606" i="3"/>
  <c r="V606" i="3"/>
  <c r="AL606" i="3"/>
  <c r="BB606" i="3"/>
  <c r="Z606" i="3"/>
  <c r="AP606" i="3"/>
  <c r="BF606" i="3"/>
  <c r="P604" i="3"/>
  <c r="T604" i="3"/>
  <c r="X604" i="3"/>
  <c r="AB604" i="3"/>
  <c r="AF604" i="3"/>
  <c r="AJ604" i="3"/>
  <c r="AN604" i="3"/>
  <c r="AR604" i="3"/>
  <c r="AV604" i="3"/>
  <c r="AZ604" i="3"/>
  <c r="BD604" i="3"/>
  <c r="BH604" i="3"/>
  <c r="M604" i="3"/>
  <c r="Q604" i="3"/>
  <c r="U604" i="3"/>
  <c r="Y604" i="3"/>
  <c r="AC604" i="3"/>
  <c r="AG604" i="3"/>
  <c r="AK604" i="3"/>
  <c r="AO604" i="3"/>
  <c r="AS604" i="3"/>
  <c r="AW604" i="3"/>
  <c r="BA604" i="3"/>
  <c r="BE604" i="3"/>
  <c r="BI604" i="3"/>
  <c r="S604" i="3"/>
  <c r="AA604" i="3"/>
  <c r="AI604" i="3"/>
  <c r="AQ604" i="3"/>
  <c r="AY604" i="3"/>
  <c r="BG604" i="3"/>
  <c r="O604" i="3"/>
  <c r="W604" i="3"/>
  <c r="AE604" i="3"/>
  <c r="AM604" i="3"/>
  <c r="AU604" i="3"/>
  <c r="BC604" i="3"/>
  <c r="R604" i="3"/>
  <c r="AH604" i="3"/>
  <c r="AX604" i="3"/>
  <c r="V604" i="3"/>
  <c r="AL604" i="3"/>
  <c r="BB604" i="3"/>
  <c r="Z604" i="3"/>
  <c r="AP604" i="3"/>
  <c r="BF604" i="3"/>
  <c r="N604" i="3"/>
  <c r="AD604" i="3"/>
  <c r="AT604" i="3"/>
  <c r="L595" i="3"/>
  <c r="M472" i="3"/>
  <c r="Q472" i="3"/>
  <c r="U472" i="3"/>
  <c r="Y472" i="3"/>
  <c r="AC472" i="3"/>
  <c r="AG472" i="3"/>
  <c r="AK472" i="3"/>
  <c r="AO472" i="3"/>
  <c r="AS472" i="3"/>
  <c r="AW472" i="3"/>
  <c r="BA472" i="3"/>
  <c r="BE472" i="3"/>
  <c r="BI472" i="3"/>
  <c r="N472" i="3"/>
  <c r="R472" i="3"/>
  <c r="V472" i="3"/>
  <c r="Z472" i="3"/>
  <c r="AD472" i="3"/>
  <c r="AH472" i="3"/>
  <c r="AL472" i="3"/>
  <c r="AP472" i="3"/>
  <c r="AT472" i="3"/>
  <c r="AX472" i="3"/>
  <c r="BB472" i="3"/>
  <c r="BF472" i="3"/>
  <c r="O472" i="3"/>
  <c r="W472" i="3"/>
  <c r="AE472" i="3"/>
  <c r="AM472" i="3"/>
  <c r="AU472" i="3"/>
  <c r="BC472" i="3"/>
  <c r="P472" i="3"/>
  <c r="X472" i="3"/>
  <c r="AF472" i="3"/>
  <c r="AN472" i="3"/>
  <c r="AV472" i="3"/>
  <c r="BD472" i="3"/>
  <c r="AA472" i="3"/>
  <c r="AQ472" i="3"/>
  <c r="BG472" i="3"/>
  <c r="AB472" i="3"/>
  <c r="AR472" i="3"/>
  <c r="BH472" i="3"/>
  <c r="AI472" i="3"/>
  <c r="AJ472" i="3"/>
  <c r="AY472" i="3"/>
  <c r="AZ472" i="3"/>
  <c r="S472" i="3"/>
  <c r="T472" i="3"/>
  <c r="BB633" i="3"/>
  <c r="AL633" i="3"/>
  <c r="V633" i="3"/>
  <c r="BG631" i="3"/>
  <c r="AQ631" i="3"/>
  <c r="AV629" i="3"/>
  <c r="AF629" i="3"/>
  <c r="P629" i="3"/>
  <c r="BA627" i="3"/>
  <c r="AK627" i="3"/>
  <c r="U627" i="3"/>
  <c r="BF625" i="3"/>
  <c r="AP625" i="3"/>
  <c r="AU623" i="3"/>
  <c r="AE623" i="3"/>
  <c r="O623" i="3"/>
  <c r="AX622" i="3"/>
  <c r="AH622" i="3"/>
  <c r="R622" i="3"/>
  <c r="AZ621" i="3"/>
  <c r="AJ621" i="3"/>
  <c r="BC620" i="3"/>
  <c r="AM620" i="3"/>
  <c r="W620" i="3"/>
  <c r="BE619" i="3"/>
  <c r="AO619" i="3"/>
  <c r="AT617" i="3"/>
  <c r="AD617" i="3"/>
  <c r="N617" i="3"/>
  <c r="P631" i="3"/>
  <c r="T631" i="3"/>
  <c r="X631" i="3"/>
  <c r="AB631" i="3"/>
  <c r="AF631" i="3"/>
  <c r="AJ631" i="3"/>
  <c r="AN631" i="3"/>
  <c r="AR631" i="3"/>
  <c r="AV631" i="3"/>
  <c r="AZ631" i="3"/>
  <c r="BD631" i="3"/>
  <c r="BH631" i="3"/>
  <c r="M631" i="3"/>
  <c r="Q631" i="3"/>
  <c r="U631" i="3"/>
  <c r="Y631" i="3"/>
  <c r="AC631" i="3"/>
  <c r="AG631" i="3"/>
  <c r="AK631" i="3"/>
  <c r="AO631" i="3"/>
  <c r="AS631" i="3"/>
  <c r="AW631" i="3"/>
  <c r="BA631" i="3"/>
  <c r="BE631" i="3"/>
  <c r="BI631" i="3"/>
  <c r="N631" i="3"/>
  <c r="R631" i="3"/>
  <c r="V631" i="3"/>
  <c r="Z631" i="3"/>
  <c r="AD631" i="3"/>
  <c r="AH631" i="3"/>
  <c r="AL631" i="3"/>
  <c r="AP631" i="3"/>
  <c r="AT631" i="3"/>
  <c r="AX631" i="3"/>
  <c r="BB631" i="3"/>
  <c r="BF631" i="3"/>
  <c r="O625" i="3"/>
  <c r="S625" i="3"/>
  <c r="W625" i="3"/>
  <c r="AA625" i="3"/>
  <c r="AE625" i="3"/>
  <c r="AI625" i="3"/>
  <c r="AM625" i="3"/>
  <c r="AQ625" i="3"/>
  <c r="AU625" i="3"/>
  <c r="AY625" i="3"/>
  <c r="BC625" i="3"/>
  <c r="BG625" i="3"/>
  <c r="P625" i="3"/>
  <c r="T625" i="3"/>
  <c r="X625" i="3"/>
  <c r="AB625" i="3"/>
  <c r="AF625" i="3"/>
  <c r="AJ625" i="3"/>
  <c r="AN625" i="3"/>
  <c r="AR625" i="3"/>
  <c r="AV625" i="3"/>
  <c r="AZ625" i="3"/>
  <c r="BD625" i="3"/>
  <c r="BH625" i="3"/>
  <c r="M625" i="3"/>
  <c r="Q625" i="3"/>
  <c r="U625" i="3"/>
  <c r="Y625" i="3"/>
  <c r="AC625" i="3"/>
  <c r="AG625" i="3"/>
  <c r="AK625" i="3"/>
  <c r="AO625" i="3"/>
  <c r="AS625" i="3"/>
  <c r="AW625" i="3"/>
  <c r="BA625" i="3"/>
  <c r="BE625" i="3"/>
  <c r="BI625" i="3"/>
  <c r="M621" i="3"/>
  <c r="Q621" i="3"/>
  <c r="U621" i="3"/>
  <c r="Y621" i="3"/>
  <c r="AC621" i="3"/>
  <c r="AG621" i="3"/>
  <c r="AK621" i="3"/>
  <c r="AO621" i="3"/>
  <c r="AS621" i="3"/>
  <c r="AW621" i="3"/>
  <c r="BA621" i="3"/>
  <c r="BE621" i="3"/>
  <c r="BI621" i="3"/>
  <c r="N621" i="3"/>
  <c r="R621" i="3"/>
  <c r="V621" i="3"/>
  <c r="Z621" i="3"/>
  <c r="AD621" i="3"/>
  <c r="AH621" i="3"/>
  <c r="AL621" i="3"/>
  <c r="AP621" i="3"/>
  <c r="AT621" i="3"/>
  <c r="AX621" i="3"/>
  <c r="BB621" i="3"/>
  <c r="BF621" i="3"/>
  <c r="O621" i="3"/>
  <c r="S621" i="3"/>
  <c r="W621" i="3"/>
  <c r="AA621" i="3"/>
  <c r="AE621" i="3"/>
  <c r="AI621" i="3"/>
  <c r="AM621" i="3"/>
  <c r="AQ621" i="3"/>
  <c r="AU621" i="3"/>
  <c r="AY621" i="3"/>
  <c r="BC621" i="3"/>
  <c r="BG621" i="3"/>
  <c r="N619" i="3"/>
  <c r="R619" i="3"/>
  <c r="V619" i="3"/>
  <c r="Z619" i="3"/>
  <c r="AD619" i="3"/>
  <c r="AH619" i="3"/>
  <c r="AL619" i="3"/>
  <c r="AP619" i="3"/>
  <c r="AT619" i="3"/>
  <c r="AX619" i="3"/>
  <c r="BB619" i="3"/>
  <c r="BF619" i="3"/>
  <c r="O619" i="3"/>
  <c r="S619" i="3"/>
  <c r="W619" i="3"/>
  <c r="AA619" i="3"/>
  <c r="AE619" i="3"/>
  <c r="AI619" i="3"/>
  <c r="AM619" i="3"/>
  <c r="AQ619" i="3"/>
  <c r="AU619" i="3"/>
  <c r="AY619" i="3"/>
  <c r="BC619" i="3"/>
  <c r="BG619" i="3"/>
  <c r="P619" i="3"/>
  <c r="T619" i="3"/>
  <c r="X619" i="3"/>
  <c r="AB619" i="3"/>
  <c r="AF619" i="3"/>
  <c r="AJ619" i="3"/>
  <c r="AN619" i="3"/>
  <c r="AR619" i="3"/>
  <c r="AV619" i="3"/>
  <c r="AZ619" i="3"/>
  <c r="BD619" i="3"/>
  <c r="BH619" i="3"/>
  <c r="O611" i="3"/>
  <c r="BL611" i="3" s="1"/>
  <c r="S611" i="3"/>
  <c r="W611" i="3"/>
  <c r="AA611" i="3"/>
  <c r="AE611" i="3"/>
  <c r="AI611" i="3"/>
  <c r="AM611" i="3"/>
  <c r="AQ611" i="3"/>
  <c r="AU611" i="3"/>
  <c r="AY611" i="3"/>
  <c r="BC611" i="3"/>
  <c r="BG611" i="3"/>
  <c r="P611" i="3"/>
  <c r="BK611" i="3" s="1"/>
  <c r="T611" i="3"/>
  <c r="X611" i="3"/>
  <c r="AB611" i="3"/>
  <c r="AF611" i="3"/>
  <c r="AJ611" i="3"/>
  <c r="AN611" i="3"/>
  <c r="AR611" i="3"/>
  <c r="AV611" i="3"/>
  <c r="AZ611" i="3"/>
  <c r="BD611" i="3"/>
  <c r="BH611" i="3"/>
  <c r="R611" i="3"/>
  <c r="Z611" i="3"/>
  <c r="AH611" i="3"/>
  <c r="AP611" i="3"/>
  <c r="AX611" i="3"/>
  <c r="BF611" i="3"/>
  <c r="M611" i="3"/>
  <c r="U611" i="3"/>
  <c r="AC611" i="3"/>
  <c r="AK611" i="3"/>
  <c r="AS611" i="3"/>
  <c r="BA611" i="3"/>
  <c r="BI611" i="3"/>
  <c r="N611" i="3"/>
  <c r="V611" i="3"/>
  <c r="AD611" i="3"/>
  <c r="AL611" i="3"/>
  <c r="AT611" i="3"/>
  <c r="BB611" i="3"/>
  <c r="Q611" i="3"/>
  <c r="Y611" i="3"/>
  <c r="BJ611" i="3" s="1"/>
  <c r="AG611" i="3"/>
  <c r="AO611" i="3"/>
  <c r="AW611" i="3"/>
  <c r="BE611" i="3"/>
  <c r="N603" i="3"/>
  <c r="R603" i="3"/>
  <c r="V603" i="3"/>
  <c r="Z603" i="3"/>
  <c r="AD603" i="3"/>
  <c r="AH603" i="3"/>
  <c r="AL603" i="3"/>
  <c r="AP603" i="3"/>
  <c r="AT603" i="3"/>
  <c r="AX603" i="3"/>
  <c r="BB603" i="3"/>
  <c r="BF603" i="3"/>
  <c r="O603" i="3"/>
  <c r="S603" i="3"/>
  <c r="W603" i="3"/>
  <c r="AA603" i="3"/>
  <c r="AE603" i="3"/>
  <c r="AI603" i="3"/>
  <c r="AM603" i="3"/>
  <c r="AQ603" i="3"/>
  <c r="AU603" i="3"/>
  <c r="AY603" i="3"/>
  <c r="BC603" i="3"/>
  <c r="BG603" i="3"/>
  <c r="M603" i="3"/>
  <c r="U603" i="3"/>
  <c r="AC603" i="3"/>
  <c r="AK603" i="3"/>
  <c r="AS603" i="3"/>
  <c r="BA603" i="3"/>
  <c r="BI603" i="3"/>
  <c r="Q603" i="3"/>
  <c r="Y603" i="3"/>
  <c r="AG603" i="3"/>
  <c r="AO603" i="3"/>
  <c r="AW603" i="3"/>
  <c r="BE603" i="3"/>
  <c r="T603" i="3"/>
  <c r="AJ603" i="3"/>
  <c r="AZ603" i="3"/>
  <c r="X603" i="3"/>
  <c r="AN603" i="3"/>
  <c r="BD603" i="3"/>
  <c r="AB603" i="3"/>
  <c r="AR603" i="3"/>
  <c r="BH603" i="3"/>
  <c r="P603" i="3"/>
  <c r="AF603" i="3"/>
  <c r="AV603" i="3"/>
  <c r="N461" i="3"/>
  <c r="R461" i="3"/>
  <c r="V461" i="3"/>
  <c r="Z461" i="3"/>
  <c r="AD461" i="3"/>
  <c r="P461" i="3"/>
  <c r="U461" i="3"/>
  <c r="Q461" i="3"/>
  <c r="W461" i="3"/>
  <c r="AB461" i="3"/>
  <c r="AG461" i="3"/>
  <c r="AK461" i="3"/>
  <c r="AO461" i="3"/>
  <c r="AS461" i="3"/>
  <c r="AW461" i="3"/>
  <c r="BA461" i="3"/>
  <c r="BE461" i="3"/>
  <c r="BI461" i="3"/>
  <c r="M461" i="3"/>
  <c r="X461" i="3"/>
  <c r="AE461" i="3"/>
  <c r="AJ461" i="3"/>
  <c r="AP461" i="3"/>
  <c r="AU461" i="3"/>
  <c r="AZ461" i="3"/>
  <c r="BF461" i="3"/>
  <c r="O461" i="3"/>
  <c r="Y461" i="3"/>
  <c r="AF461" i="3"/>
  <c r="AL461" i="3"/>
  <c r="AQ461" i="3"/>
  <c r="AV461" i="3"/>
  <c r="BB461" i="3"/>
  <c r="BG461" i="3"/>
  <c r="S461" i="3"/>
  <c r="AH461" i="3"/>
  <c r="AR461" i="3"/>
  <c r="BC461" i="3"/>
  <c r="T461" i="3"/>
  <c r="AI461" i="3"/>
  <c r="AT461" i="3"/>
  <c r="BD461" i="3"/>
  <c r="AM461" i="3"/>
  <c r="BH461" i="3"/>
  <c r="AN461" i="3"/>
  <c r="AX461" i="3"/>
  <c r="AY461" i="3"/>
  <c r="AA461" i="3"/>
  <c r="AC461" i="3"/>
  <c r="L632" i="3"/>
  <c r="Z632" i="3" s="1"/>
  <c r="L630" i="3"/>
  <c r="AH630" i="3" s="1"/>
  <c r="L628" i="3"/>
  <c r="BC628" i="3" s="1"/>
  <c r="L626" i="3"/>
  <c r="AB626" i="3" s="1"/>
  <c r="L624" i="3"/>
  <c r="N624" i="3" s="1"/>
  <c r="L618" i="3"/>
  <c r="AV618" i="3" s="1"/>
  <c r="L616" i="3"/>
  <c r="R616" i="3" s="1"/>
  <c r="L602" i="3"/>
  <c r="P602" i="3" s="1"/>
  <c r="K598" i="3"/>
  <c r="O505" i="3"/>
  <c r="S505" i="3"/>
  <c r="W505" i="3"/>
  <c r="AA505" i="3"/>
  <c r="AE505" i="3"/>
  <c r="AI505" i="3"/>
  <c r="AM505" i="3"/>
  <c r="AQ505" i="3"/>
  <c r="AU505" i="3"/>
  <c r="AY505" i="3"/>
  <c r="BC505" i="3"/>
  <c r="BG505" i="3"/>
  <c r="Q505" i="3"/>
  <c r="V505" i="3"/>
  <c r="AB505" i="3"/>
  <c r="AG505" i="3"/>
  <c r="AL505" i="3"/>
  <c r="AR505" i="3"/>
  <c r="AW505" i="3"/>
  <c r="BB505" i="3"/>
  <c r="BH505" i="3"/>
  <c r="M505" i="3"/>
  <c r="R505" i="3"/>
  <c r="X505" i="3"/>
  <c r="AC505" i="3"/>
  <c r="AH505" i="3"/>
  <c r="AN505" i="3"/>
  <c r="AS505" i="3"/>
  <c r="AX505" i="3"/>
  <c r="BD505" i="3"/>
  <c r="BI505" i="3"/>
  <c r="N505" i="3"/>
  <c r="Y505" i="3"/>
  <c r="AJ505" i="3"/>
  <c r="AT505" i="3"/>
  <c r="BE505" i="3"/>
  <c r="P505" i="3"/>
  <c r="BK505" i="3" s="1"/>
  <c r="Z505" i="3"/>
  <c r="AK505" i="3"/>
  <c r="AV505" i="3"/>
  <c r="BF505" i="3"/>
  <c r="T505" i="3"/>
  <c r="AO505" i="3"/>
  <c r="U505" i="3"/>
  <c r="AP505" i="3"/>
  <c r="AD505" i="3"/>
  <c r="AZ505" i="3"/>
  <c r="AF505" i="3"/>
  <c r="BA505" i="3"/>
  <c r="AX633" i="3"/>
  <c r="AH633" i="3"/>
  <c r="BA632" i="3"/>
  <c r="AK632" i="3"/>
  <c r="U632" i="3"/>
  <c r="BC631" i="3"/>
  <c r="AM631" i="3"/>
  <c r="W631" i="3"/>
  <c r="BH629" i="3"/>
  <c r="AR629" i="3"/>
  <c r="AB629" i="3"/>
  <c r="AU628" i="3"/>
  <c r="AE628" i="3"/>
  <c r="O628" i="3"/>
  <c r="AW627" i="3"/>
  <c r="AG627" i="3"/>
  <c r="Q627" i="3"/>
  <c r="AZ626" i="3"/>
  <c r="AJ626" i="3"/>
  <c r="T626" i="3"/>
  <c r="BB625" i="3"/>
  <c r="AL625" i="3"/>
  <c r="V625" i="3"/>
  <c r="BE624" i="3"/>
  <c r="AO624" i="3"/>
  <c r="Y624" i="3"/>
  <c r="BG623" i="3"/>
  <c r="AQ623" i="3"/>
  <c r="AA623" i="3"/>
  <c r="AT622" i="3"/>
  <c r="AD622" i="3"/>
  <c r="N622" i="3"/>
  <c r="AV621" i="3"/>
  <c r="AF621" i="3"/>
  <c r="P621" i="3"/>
  <c r="BK621" i="3" s="1"/>
  <c r="AY620" i="3"/>
  <c r="AI620" i="3"/>
  <c r="S620" i="3"/>
  <c r="BA619" i="3"/>
  <c r="AK619" i="3"/>
  <c r="U619" i="3"/>
  <c r="BF617" i="3"/>
  <c r="AP617" i="3"/>
  <c r="BI616" i="3"/>
  <c r="AS616" i="3"/>
  <c r="O633" i="3"/>
  <c r="S633" i="3"/>
  <c r="W633" i="3"/>
  <c r="AA633" i="3"/>
  <c r="AE633" i="3"/>
  <c r="AI633" i="3"/>
  <c r="AM633" i="3"/>
  <c r="AQ633" i="3"/>
  <c r="AU633" i="3"/>
  <c r="AY633" i="3"/>
  <c r="BC633" i="3"/>
  <c r="BG633" i="3"/>
  <c r="P633" i="3"/>
  <c r="T633" i="3"/>
  <c r="X633" i="3"/>
  <c r="AB633" i="3"/>
  <c r="AF633" i="3"/>
  <c r="AJ633" i="3"/>
  <c r="AN633" i="3"/>
  <c r="AR633" i="3"/>
  <c r="AV633" i="3"/>
  <c r="AZ633" i="3"/>
  <c r="BD633" i="3"/>
  <c r="BH633" i="3"/>
  <c r="M633" i="3"/>
  <c r="Q633" i="3"/>
  <c r="U633" i="3"/>
  <c r="Y633" i="3"/>
  <c r="AC633" i="3"/>
  <c r="AG633" i="3"/>
  <c r="AK633" i="3"/>
  <c r="AO633" i="3"/>
  <c r="AS633" i="3"/>
  <c r="AW633" i="3"/>
  <c r="BA633" i="3"/>
  <c r="BE633" i="3"/>
  <c r="BI633" i="3"/>
  <c r="O617" i="3"/>
  <c r="S617" i="3"/>
  <c r="W617" i="3"/>
  <c r="AA617" i="3"/>
  <c r="AE617" i="3"/>
  <c r="AI617" i="3"/>
  <c r="AM617" i="3"/>
  <c r="AQ617" i="3"/>
  <c r="AU617" i="3"/>
  <c r="AY617" i="3"/>
  <c r="BC617" i="3"/>
  <c r="BG617" i="3"/>
  <c r="P617" i="3"/>
  <c r="T617" i="3"/>
  <c r="X617" i="3"/>
  <c r="AB617" i="3"/>
  <c r="AF617" i="3"/>
  <c r="AJ617" i="3"/>
  <c r="AN617" i="3"/>
  <c r="AR617" i="3"/>
  <c r="AV617" i="3"/>
  <c r="AZ617" i="3"/>
  <c r="BD617" i="3"/>
  <c r="BH617" i="3"/>
  <c r="M617" i="3"/>
  <c r="Q617" i="3"/>
  <c r="U617" i="3"/>
  <c r="Y617" i="3"/>
  <c r="AC617" i="3"/>
  <c r="AG617" i="3"/>
  <c r="AK617" i="3"/>
  <c r="AO617" i="3"/>
  <c r="AS617" i="3"/>
  <c r="AW617" i="3"/>
  <c r="BA617" i="3"/>
  <c r="BE617" i="3"/>
  <c r="BI617" i="3"/>
  <c r="M609" i="3"/>
  <c r="Q609" i="3"/>
  <c r="U609" i="3"/>
  <c r="Y609" i="3"/>
  <c r="AC609" i="3"/>
  <c r="AG609" i="3"/>
  <c r="AK609" i="3"/>
  <c r="AO609" i="3"/>
  <c r="AS609" i="3"/>
  <c r="AW609" i="3"/>
  <c r="BA609" i="3"/>
  <c r="BE609" i="3"/>
  <c r="BI609" i="3"/>
  <c r="N609" i="3"/>
  <c r="R609" i="3"/>
  <c r="BL609" i="3" s="1"/>
  <c r="V609" i="3"/>
  <c r="Z609" i="3"/>
  <c r="AD609" i="3"/>
  <c r="AH609" i="3"/>
  <c r="AL609" i="3"/>
  <c r="AP609" i="3"/>
  <c r="AT609" i="3"/>
  <c r="AX609" i="3"/>
  <c r="BB609" i="3"/>
  <c r="BF609" i="3"/>
  <c r="T609" i="3"/>
  <c r="AB609" i="3"/>
  <c r="AJ609" i="3"/>
  <c r="AR609" i="3"/>
  <c r="AZ609" i="3"/>
  <c r="BH609" i="3"/>
  <c r="O609" i="3"/>
  <c r="W609" i="3"/>
  <c r="AE609" i="3"/>
  <c r="AM609" i="3"/>
  <c r="AU609" i="3"/>
  <c r="BC609" i="3"/>
  <c r="P609" i="3"/>
  <c r="X609" i="3"/>
  <c r="BJ609" i="3" s="1"/>
  <c r="AF609" i="3"/>
  <c r="AN609" i="3"/>
  <c r="AV609" i="3"/>
  <c r="BD609" i="3"/>
  <c r="S609" i="3"/>
  <c r="AA609" i="3"/>
  <c r="AI609" i="3"/>
  <c r="AQ609" i="3"/>
  <c r="AY609" i="3"/>
  <c r="BG609" i="3"/>
  <c r="AT633" i="3"/>
  <c r="AD633" i="3"/>
  <c r="N633" i="3"/>
  <c r="AW632" i="3"/>
  <c r="AG632" i="3"/>
  <c r="Q632" i="3"/>
  <c r="AY631" i="3"/>
  <c r="AI631" i="3"/>
  <c r="S631" i="3"/>
  <c r="BB630" i="3"/>
  <c r="BD629" i="3"/>
  <c r="AN629" i="3"/>
  <c r="X629" i="3"/>
  <c r="BG628" i="3"/>
  <c r="AQ628" i="3"/>
  <c r="AA628" i="3"/>
  <c r="BI627" i="3"/>
  <c r="AS627" i="3"/>
  <c r="AC627" i="3"/>
  <c r="M627" i="3"/>
  <c r="AV626" i="3"/>
  <c r="AF626" i="3"/>
  <c r="P626" i="3"/>
  <c r="AX625" i="3"/>
  <c r="AH625" i="3"/>
  <c r="R625" i="3"/>
  <c r="BA624" i="3"/>
  <c r="AK624" i="3"/>
  <c r="U624" i="3"/>
  <c r="BC623" i="3"/>
  <c r="AM623" i="3"/>
  <c r="W623" i="3"/>
  <c r="BF622" i="3"/>
  <c r="AP622" i="3"/>
  <c r="Z622" i="3"/>
  <c r="BH621" i="3"/>
  <c r="AR621" i="3"/>
  <c r="AB621" i="3"/>
  <c r="AU620" i="3"/>
  <c r="AE620" i="3"/>
  <c r="O620" i="3"/>
  <c r="AW619" i="3"/>
  <c r="AG619" i="3"/>
  <c r="Q619" i="3"/>
  <c r="BB617" i="3"/>
  <c r="AL617" i="3"/>
  <c r="V617" i="3"/>
  <c r="BE616" i="3"/>
  <c r="AO616" i="3"/>
  <c r="K595" i="3"/>
  <c r="L563" i="3"/>
  <c r="K563" i="3"/>
  <c r="L561" i="3"/>
  <c r="K561" i="3"/>
  <c r="L559" i="3"/>
  <c r="K559" i="3"/>
  <c r="L557" i="3"/>
  <c r="K557" i="3"/>
  <c r="L555" i="3"/>
  <c r="K555" i="3"/>
  <c r="L553" i="3"/>
  <c r="K553" i="3"/>
  <c r="L551" i="3"/>
  <c r="K551" i="3"/>
  <c r="L549" i="3"/>
  <c r="K549" i="3"/>
  <c r="L547" i="3"/>
  <c r="K547" i="3"/>
  <c r="L542" i="3"/>
  <c r="AA542" i="3" s="1"/>
  <c r="K538" i="3"/>
  <c r="K531" i="3"/>
  <c r="L526" i="3"/>
  <c r="X526" i="3" s="1"/>
  <c r="K522" i="3"/>
  <c r="K515" i="3"/>
  <c r="L512" i="3"/>
  <c r="W512" i="3" s="1"/>
  <c r="L510" i="3"/>
  <c r="S510" i="3" s="1"/>
  <c r="K508" i="3"/>
  <c r="K506" i="3"/>
  <c r="L503" i="3"/>
  <c r="S503" i="3" s="1"/>
  <c r="K501" i="3"/>
  <c r="K499" i="3"/>
  <c r="L496" i="3"/>
  <c r="T496" i="3" s="1"/>
  <c r="L494" i="3"/>
  <c r="N494" i="3" s="1"/>
  <c r="K492" i="3"/>
  <c r="K490" i="3"/>
  <c r="K485" i="3"/>
  <c r="K483" i="3"/>
  <c r="L480" i="3"/>
  <c r="M480" i="3" s="1"/>
  <c r="L478" i="3"/>
  <c r="AA478" i="3" s="1"/>
  <c r="L475" i="3"/>
  <c r="W475" i="3" s="1"/>
  <c r="K473" i="3"/>
  <c r="L470" i="3"/>
  <c r="W470" i="3" s="1"/>
  <c r="L467" i="3"/>
  <c r="Z467" i="3" s="1"/>
  <c r="K465" i="3"/>
  <c r="K463" i="3"/>
  <c r="L538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N527" i="3"/>
  <c r="S527" i="3"/>
  <c r="Y527" i="3"/>
  <c r="AD527" i="3"/>
  <c r="AI527" i="3"/>
  <c r="AO527" i="3"/>
  <c r="AT527" i="3"/>
  <c r="AY527" i="3"/>
  <c r="BE527" i="3"/>
  <c r="O527" i="3"/>
  <c r="U527" i="3"/>
  <c r="Z527" i="3"/>
  <c r="AE527" i="3"/>
  <c r="AK527" i="3"/>
  <c r="AP527" i="3"/>
  <c r="AU527" i="3"/>
  <c r="BA527" i="3"/>
  <c r="BF527" i="3"/>
  <c r="V527" i="3"/>
  <c r="AG527" i="3"/>
  <c r="AQ527" i="3"/>
  <c r="BB527" i="3"/>
  <c r="M527" i="3"/>
  <c r="W527" i="3"/>
  <c r="AH527" i="3"/>
  <c r="AS527" i="3"/>
  <c r="BC527" i="3"/>
  <c r="AC527" i="3"/>
  <c r="AX527" i="3"/>
  <c r="Q527" i="3"/>
  <c r="AL527" i="3"/>
  <c r="BG527" i="3"/>
  <c r="R527" i="3"/>
  <c r="AM527" i="3"/>
  <c r="BI527" i="3"/>
  <c r="AA527" i="3"/>
  <c r="AW527" i="3"/>
  <c r="L522" i="3"/>
  <c r="L515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Q513" i="3"/>
  <c r="V513" i="3"/>
  <c r="AA513" i="3"/>
  <c r="AG513" i="3"/>
  <c r="AL513" i="3"/>
  <c r="AQ513" i="3"/>
  <c r="AW513" i="3"/>
  <c r="BB513" i="3"/>
  <c r="BG513" i="3"/>
  <c r="M513" i="3"/>
  <c r="R513" i="3"/>
  <c r="W513" i="3"/>
  <c r="AC513" i="3"/>
  <c r="AH513" i="3"/>
  <c r="AM513" i="3"/>
  <c r="AS513" i="3"/>
  <c r="AX513" i="3"/>
  <c r="BC513" i="3"/>
  <c r="BI513" i="3"/>
  <c r="N513" i="3"/>
  <c r="Y513" i="3"/>
  <c r="AI513" i="3"/>
  <c r="AT513" i="3"/>
  <c r="BE513" i="3"/>
  <c r="O513" i="3"/>
  <c r="Z513" i="3"/>
  <c r="AK513" i="3"/>
  <c r="AU513" i="3"/>
  <c r="BF513" i="3"/>
  <c r="S513" i="3"/>
  <c r="AD513" i="3"/>
  <c r="AO513" i="3"/>
  <c r="AY513" i="3"/>
  <c r="AE513" i="3"/>
  <c r="AP513" i="3"/>
  <c r="BA513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P511" i="3"/>
  <c r="T511" i="3"/>
  <c r="X511" i="3"/>
  <c r="AB511" i="3"/>
  <c r="AF511" i="3"/>
  <c r="AJ511" i="3"/>
  <c r="AN511" i="3"/>
  <c r="AR511" i="3"/>
  <c r="AV511" i="3"/>
  <c r="AZ511" i="3"/>
  <c r="BD511" i="3"/>
  <c r="BH511" i="3"/>
  <c r="M511" i="3"/>
  <c r="U511" i="3"/>
  <c r="AC511" i="3"/>
  <c r="AK511" i="3"/>
  <c r="AS511" i="3"/>
  <c r="BA511" i="3"/>
  <c r="BI511" i="3"/>
  <c r="N511" i="3"/>
  <c r="V511" i="3"/>
  <c r="AD511" i="3"/>
  <c r="AL511" i="3"/>
  <c r="AT511" i="3"/>
  <c r="BB511" i="3"/>
  <c r="Y511" i="3"/>
  <c r="AO511" i="3"/>
  <c r="BE511" i="3"/>
  <c r="Z511" i="3"/>
  <c r="AP511" i="3"/>
  <c r="BF511" i="3"/>
  <c r="Q511" i="3"/>
  <c r="AG511" i="3"/>
  <c r="AW511" i="3"/>
  <c r="AH511" i="3"/>
  <c r="AX511" i="3"/>
  <c r="R511" i="3"/>
  <c r="L508" i="3"/>
  <c r="L506" i="3"/>
  <c r="L499" i="3"/>
  <c r="M497" i="3"/>
  <c r="Q497" i="3"/>
  <c r="U497" i="3"/>
  <c r="Y497" i="3"/>
  <c r="AC497" i="3"/>
  <c r="AG497" i="3"/>
  <c r="AK497" i="3"/>
  <c r="AO497" i="3"/>
  <c r="AS497" i="3"/>
  <c r="AW497" i="3"/>
  <c r="BA497" i="3"/>
  <c r="BE497" i="3"/>
  <c r="BI497" i="3"/>
  <c r="P497" i="3"/>
  <c r="V497" i="3"/>
  <c r="AA497" i="3"/>
  <c r="AF497" i="3"/>
  <c r="AL497" i="3"/>
  <c r="AQ497" i="3"/>
  <c r="AV497" i="3"/>
  <c r="BB497" i="3"/>
  <c r="BG497" i="3"/>
  <c r="S497" i="3"/>
  <c r="Z497" i="3"/>
  <c r="AH497" i="3"/>
  <c r="AN497" i="3"/>
  <c r="AU497" i="3"/>
  <c r="BC497" i="3"/>
  <c r="N497" i="3"/>
  <c r="T497" i="3"/>
  <c r="AB497" i="3"/>
  <c r="AI497" i="3"/>
  <c r="AP497" i="3"/>
  <c r="AX497" i="3"/>
  <c r="BD497" i="3"/>
  <c r="W497" i="3"/>
  <c r="AJ497" i="3"/>
  <c r="AY497" i="3"/>
  <c r="X497" i="3"/>
  <c r="AM497" i="3"/>
  <c r="AZ497" i="3"/>
  <c r="O497" i="3"/>
  <c r="BL497" i="3" s="1"/>
  <c r="AR497" i="3"/>
  <c r="R497" i="3"/>
  <c r="AT497" i="3"/>
  <c r="AD497" i="3"/>
  <c r="BF497" i="3"/>
  <c r="AE497" i="3"/>
  <c r="BH497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Q495" i="3"/>
  <c r="V495" i="3"/>
  <c r="AB495" i="3"/>
  <c r="AG495" i="3"/>
  <c r="AL495" i="3"/>
  <c r="AR495" i="3"/>
  <c r="AW495" i="3"/>
  <c r="BB495" i="3"/>
  <c r="BH495" i="3"/>
  <c r="N495" i="3"/>
  <c r="U495" i="3"/>
  <c r="AC495" i="3"/>
  <c r="AJ495" i="3"/>
  <c r="AP495" i="3"/>
  <c r="AX495" i="3"/>
  <c r="BE495" i="3"/>
  <c r="P495" i="3"/>
  <c r="X495" i="3"/>
  <c r="AD495" i="3"/>
  <c r="AK495" i="3"/>
  <c r="AS495" i="3"/>
  <c r="AZ495" i="3"/>
  <c r="BF495" i="3"/>
  <c r="Y495" i="3"/>
  <c r="AN495" i="3"/>
  <c r="BA495" i="3"/>
  <c r="M495" i="3"/>
  <c r="Z495" i="3"/>
  <c r="AO495" i="3"/>
  <c r="BD495" i="3"/>
  <c r="AF495" i="3"/>
  <c r="BI495" i="3"/>
  <c r="AH495" i="3"/>
  <c r="R495" i="3"/>
  <c r="AT495" i="3"/>
  <c r="T495" i="3"/>
  <c r="AV495" i="3"/>
  <c r="L492" i="3"/>
  <c r="L490" i="3"/>
  <c r="L483" i="3"/>
  <c r="N481" i="3"/>
  <c r="R481" i="3"/>
  <c r="V481" i="3"/>
  <c r="Z481" i="3"/>
  <c r="AD481" i="3"/>
  <c r="AH481" i="3"/>
  <c r="AL481" i="3"/>
  <c r="AP481" i="3"/>
  <c r="AT481" i="3"/>
  <c r="AX481" i="3"/>
  <c r="O481" i="3"/>
  <c r="S481" i="3"/>
  <c r="W481" i="3"/>
  <c r="AA481" i="3"/>
  <c r="AE481" i="3"/>
  <c r="AI481" i="3"/>
  <c r="AM481" i="3"/>
  <c r="AQ481" i="3"/>
  <c r="AU481" i="3"/>
  <c r="AY481" i="3"/>
  <c r="BC481" i="3"/>
  <c r="BG481" i="3"/>
  <c r="P481" i="3"/>
  <c r="X481" i="3"/>
  <c r="AF481" i="3"/>
  <c r="AN481" i="3"/>
  <c r="AV481" i="3"/>
  <c r="BB481" i="3"/>
  <c r="BH481" i="3"/>
  <c r="Q481" i="3"/>
  <c r="AB481" i="3"/>
  <c r="AK481" i="3"/>
  <c r="AW481" i="3"/>
  <c r="BE481" i="3"/>
  <c r="T481" i="3"/>
  <c r="AC481" i="3"/>
  <c r="AO481" i="3"/>
  <c r="AZ481" i="3"/>
  <c r="BF481" i="3"/>
  <c r="AG481" i="3"/>
  <c r="BA481" i="3"/>
  <c r="M481" i="3"/>
  <c r="AJ481" i="3"/>
  <c r="BD481" i="3"/>
  <c r="AR481" i="3"/>
  <c r="AS481" i="3"/>
  <c r="U481" i="3"/>
  <c r="Y481" i="3"/>
  <c r="BI481" i="3"/>
  <c r="M476" i="3"/>
  <c r="Q476" i="3"/>
  <c r="U476" i="3"/>
  <c r="Y476" i="3"/>
  <c r="AC476" i="3"/>
  <c r="AG476" i="3"/>
  <c r="AK476" i="3"/>
  <c r="AO476" i="3"/>
  <c r="AS476" i="3"/>
  <c r="AW476" i="3"/>
  <c r="BA476" i="3"/>
  <c r="BE476" i="3"/>
  <c r="BI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O476" i="3"/>
  <c r="W476" i="3"/>
  <c r="AE476" i="3"/>
  <c r="AM476" i="3"/>
  <c r="AU476" i="3"/>
  <c r="BC476" i="3"/>
  <c r="P476" i="3"/>
  <c r="X476" i="3"/>
  <c r="AF476" i="3"/>
  <c r="AN476" i="3"/>
  <c r="AV476" i="3"/>
  <c r="BD476" i="3"/>
  <c r="AA476" i="3"/>
  <c r="AQ476" i="3"/>
  <c r="BG476" i="3"/>
  <c r="AB476" i="3"/>
  <c r="AR476" i="3"/>
  <c r="BH476" i="3"/>
  <c r="AI476" i="3"/>
  <c r="AJ476" i="3"/>
  <c r="AY476" i="3"/>
  <c r="AZ476" i="3"/>
  <c r="S476" i="3"/>
  <c r="T476" i="3"/>
  <c r="M468" i="3"/>
  <c r="Q468" i="3"/>
  <c r="U468" i="3"/>
  <c r="Y468" i="3"/>
  <c r="AC468" i="3"/>
  <c r="AG468" i="3"/>
  <c r="AK468" i="3"/>
  <c r="AO468" i="3"/>
  <c r="AS468" i="3"/>
  <c r="AW468" i="3"/>
  <c r="BA468" i="3"/>
  <c r="BE468" i="3"/>
  <c r="BI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S468" i="3"/>
  <c r="AA468" i="3"/>
  <c r="AI468" i="3"/>
  <c r="AQ468" i="3"/>
  <c r="AY468" i="3"/>
  <c r="BG468" i="3"/>
  <c r="T468" i="3"/>
  <c r="AB468" i="3"/>
  <c r="AJ468" i="3"/>
  <c r="AR468" i="3"/>
  <c r="AZ468" i="3"/>
  <c r="BH468" i="3"/>
  <c r="O468" i="3"/>
  <c r="AE468" i="3"/>
  <c r="AU468" i="3"/>
  <c r="P468" i="3"/>
  <c r="AF468" i="3"/>
  <c r="AV468" i="3"/>
  <c r="W468" i="3"/>
  <c r="BC468" i="3"/>
  <c r="X468" i="3"/>
  <c r="BD468" i="3"/>
  <c r="AM468" i="3"/>
  <c r="AN468" i="3"/>
  <c r="AF466" i="3"/>
  <c r="AV466" i="3"/>
  <c r="AS466" i="3"/>
  <c r="BI466" i="3"/>
  <c r="BC466" i="3"/>
  <c r="AA466" i="3"/>
  <c r="L463" i="3"/>
  <c r="L598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L564" i="3"/>
  <c r="K564" i="3"/>
  <c r="L562" i="3"/>
  <c r="K562" i="3"/>
  <c r="L560" i="3"/>
  <c r="K560" i="3"/>
  <c r="L558" i="3"/>
  <c r="K558" i="3"/>
  <c r="L556" i="3"/>
  <c r="K556" i="3"/>
  <c r="L554" i="3"/>
  <c r="K554" i="3"/>
  <c r="L552" i="3"/>
  <c r="K552" i="3"/>
  <c r="L550" i="3"/>
  <c r="K550" i="3"/>
  <c r="L548" i="3"/>
  <c r="K548" i="3"/>
  <c r="K546" i="3"/>
  <c r="K539" i="3"/>
  <c r="L534" i="3"/>
  <c r="AP534" i="3" s="1"/>
  <c r="K530" i="3"/>
  <c r="K523" i="3"/>
  <c r="L518" i="3"/>
  <c r="X518" i="3" s="1"/>
  <c r="K516" i="3"/>
  <c r="K514" i="3"/>
  <c r="K509" i="3"/>
  <c r="K507" i="3"/>
  <c r="L504" i="3"/>
  <c r="W504" i="3" s="1"/>
  <c r="L502" i="3"/>
  <c r="Q502" i="3" s="1"/>
  <c r="K500" i="3"/>
  <c r="K498" i="3"/>
  <c r="K493" i="3"/>
  <c r="K491" i="3"/>
  <c r="L488" i="3"/>
  <c r="X488" i="3" s="1"/>
  <c r="L486" i="3"/>
  <c r="W486" i="3" s="1"/>
  <c r="K484" i="3"/>
  <c r="K482" i="3"/>
  <c r="L479" i="3"/>
  <c r="Z479" i="3" s="1"/>
  <c r="K477" i="3"/>
  <c r="L474" i="3"/>
  <c r="W474" i="3" s="1"/>
  <c r="L471" i="3"/>
  <c r="N471" i="3" s="1"/>
  <c r="K469" i="3"/>
  <c r="L466" i="3"/>
  <c r="X466" i="3" s="1"/>
  <c r="K464" i="3"/>
  <c r="K462" i="3"/>
  <c r="BK620" i="3"/>
  <c r="BJ613" i="3"/>
  <c r="BN613" i="3"/>
  <c r="BK613" i="3"/>
  <c r="BJ612" i="3"/>
  <c r="BM612" i="3"/>
  <c r="BL612" i="3"/>
  <c r="BN611" i="3"/>
  <c r="BJ610" i="3"/>
  <c r="BM610" i="3"/>
  <c r="BL610" i="3"/>
  <c r="BN610" i="3"/>
  <c r="BN609" i="3"/>
  <c r="BK609" i="3"/>
  <c r="BJ608" i="3"/>
  <c r="BM608" i="3"/>
  <c r="BL608" i="3"/>
  <c r="BN608" i="3"/>
  <c r="BL607" i="3"/>
  <c r="BJ607" i="3"/>
  <c r="BN607" i="3"/>
  <c r="BK607" i="3"/>
  <c r="BK612" i="3"/>
  <c r="BK610" i="3"/>
  <c r="BK608" i="3"/>
  <c r="BN606" i="3"/>
  <c r="BN604" i="3"/>
  <c r="BK605" i="3"/>
  <c r="BK603" i="3"/>
  <c r="BK599" i="3"/>
  <c r="K600" i="3"/>
  <c r="K596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K565" i="3"/>
  <c r="L540" i="3"/>
  <c r="L535" i="3"/>
  <c r="L524" i="3"/>
  <c r="L519" i="3"/>
  <c r="K601" i="3"/>
  <c r="K597" i="3"/>
  <c r="L536" i="3"/>
  <c r="L531" i="3"/>
  <c r="L520" i="3"/>
  <c r="L543" i="3"/>
  <c r="L532" i="3"/>
  <c r="K544" i="3"/>
  <c r="K540" i="3"/>
  <c r="K536" i="3"/>
  <c r="K532" i="3"/>
  <c r="K528" i="3"/>
  <c r="K524" i="3"/>
  <c r="K520" i="3"/>
  <c r="K545" i="3"/>
  <c r="K541" i="3"/>
  <c r="K537" i="3"/>
  <c r="K533" i="3"/>
  <c r="K529" i="3"/>
  <c r="K525" i="3"/>
  <c r="K521" i="3"/>
  <c r="K517" i="3"/>
  <c r="E287" i="3"/>
  <c r="K287" i="3" s="1"/>
  <c r="F287" i="3"/>
  <c r="G287" i="3"/>
  <c r="H287" i="3"/>
  <c r="I287" i="3"/>
  <c r="L287" i="3" s="1"/>
  <c r="J287" i="3"/>
  <c r="E288" i="3"/>
  <c r="F288" i="3"/>
  <c r="G288" i="3"/>
  <c r="H288" i="3"/>
  <c r="I288" i="3"/>
  <c r="J288" i="3"/>
  <c r="L288" i="3" s="1"/>
  <c r="E289" i="3"/>
  <c r="F289" i="3"/>
  <c r="G289" i="3"/>
  <c r="H289" i="3"/>
  <c r="I289" i="3"/>
  <c r="J289" i="3"/>
  <c r="E290" i="3"/>
  <c r="F290" i="3"/>
  <c r="G290" i="3"/>
  <c r="H290" i="3"/>
  <c r="I290" i="3"/>
  <c r="J290" i="3"/>
  <c r="L290" i="3" s="1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K294" i="3" s="1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L298" i="3" s="1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L310" i="3" s="1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L314" i="3" s="1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L358" i="3" s="1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L370" i="3" s="1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L448" i="3" s="1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BN634" i="3" l="1"/>
  <c r="BK634" i="3"/>
  <c r="BL634" i="3"/>
  <c r="BM634" i="3"/>
  <c r="BJ634" i="3"/>
  <c r="Z474" i="3"/>
  <c r="Q474" i="3"/>
  <c r="BA474" i="3"/>
  <c r="AZ474" i="3"/>
  <c r="T474" i="3"/>
  <c r="AI474" i="3"/>
  <c r="K290" i="3"/>
  <c r="K288" i="3"/>
  <c r="S466" i="3"/>
  <c r="W466" i="3"/>
  <c r="AC466" i="3"/>
  <c r="P466" i="3"/>
  <c r="BL468" i="3"/>
  <c r="Y474" i="3"/>
  <c r="AT474" i="3"/>
  <c r="AK474" i="3"/>
  <c r="AR474" i="3"/>
  <c r="BG474" i="3"/>
  <c r="AA474" i="3"/>
  <c r="T618" i="3"/>
  <c r="X618" i="3"/>
  <c r="Z630" i="3"/>
  <c r="AO606" i="3"/>
  <c r="Y606" i="3"/>
  <c r="BJ606" i="3" s="1"/>
  <c r="BH606" i="3"/>
  <c r="AR606" i="3"/>
  <c r="AB606" i="3"/>
  <c r="BB614" i="3"/>
  <c r="AL614" i="3"/>
  <c r="V614" i="3"/>
  <c r="BE614" i="3"/>
  <c r="AO614" i="3"/>
  <c r="Y614" i="3"/>
  <c r="BD614" i="3"/>
  <c r="AN614" i="3"/>
  <c r="X614" i="3"/>
  <c r="BC614" i="3"/>
  <c r="AM614" i="3"/>
  <c r="W614" i="3"/>
  <c r="AW622" i="3"/>
  <c r="AG622" i="3"/>
  <c r="Q622" i="3"/>
  <c r="AZ622" i="3"/>
  <c r="AJ622" i="3"/>
  <c r="T622" i="3"/>
  <c r="AY622" i="3"/>
  <c r="AI622" i="3"/>
  <c r="S622" i="3"/>
  <c r="BB623" i="3"/>
  <c r="AL623" i="3"/>
  <c r="V623" i="3"/>
  <c r="BE623" i="3"/>
  <c r="AO623" i="3"/>
  <c r="Y623" i="3"/>
  <c r="BH623" i="3"/>
  <c r="AR623" i="3"/>
  <c r="AB623" i="3"/>
  <c r="AX617" i="3"/>
  <c r="BI619" i="3"/>
  <c r="AI623" i="3"/>
  <c r="AU631" i="3"/>
  <c r="K273" i="3"/>
  <c r="L447" i="3"/>
  <c r="L318" i="3"/>
  <c r="L289" i="3"/>
  <c r="AI466" i="3"/>
  <c r="AL466" i="3"/>
  <c r="M466" i="3"/>
  <c r="AH474" i="3"/>
  <c r="AD474" i="3"/>
  <c r="U474" i="3"/>
  <c r="AJ474" i="3"/>
  <c r="AY474" i="3"/>
  <c r="S474" i="3"/>
  <c r="AJ618" i="3"/>
  <c r="V630" i="3"/>
  <c r="AN618" i="3"/>
  <c r="AP630" i="3"/>
  <c r="AN606" i="3"/>
  <c r="AX614" i="3"/>
  <c r="AH614" i="3"/>
  <c r="R614" i="3"/>
  <c r="BA614" i="3"/>
  <c r="AK614" i="3"/>
  <c r="U614" i="3"/>
  <c r="AZ614" i="3"/>
  <c r="AJ614" i="3"/>
  <c r="T614" i="3"/>
  <c r="AY614" i="3"/>
  <c r="AI614" i="3"/>
  <c r="S614" i="3"/>
  <c r="BI622" i="3"/>
  <c r="AS622" i="3"/>
  <c r="AC622" i="3"/>
  <c r="M622" i="3"/>
  <c r="AV622" i="3"/>
  <c r="AF622" i="3"/>
  <c r="P622" i="3"/>
  <c r="AU622" i="3"/>
  <c r="AE622" i="3"/>
  <c r="O622" i="3"/>
  <c r="AX623" i="3"/>
  <c r="AH623" i="3"/>
  <c r="R623" i="3"/>
  <c r="BA623" i="3"/>
  <c r="AK623" i="3"/>
  <c r="U623" i="3"/>
  <c r="BD623" i="3"/>
  <c r="AN623" i="3"/>
  <c r="X623" i="3"/>
  <c r="M619" i="3"/>
  <c r="AY623" i="3"/>
  <c r="Z633" i="3"/>
  <c r="AA631" i="3"/>
  <c r="S623" i="3"/>
  <c r="BM623" i="3" s="1"/>
  <c r="L325" i="3"/>
  <c r="K293" i="3"/>
  <c r="K291" i="3"/>
  <c r="K289" i="3"/>
  <c r="AO474" i="3"/>
  <c r="AW474" i="3"/>
  <c r="N474" i="3"/>
  <c r="BH474" i="3"/>
  <c r="AB474" i="3"/>
  <c r="AQ474" i="3"/>
  <c r="AZ618" i="3"/>
  <c r="BL620" i="3"/>
  <c r="AL630" i="3"/>
  <c r="BD618" i="3"/>
  <c r="BF630" i="3"/>
  <c r="BM621" i="3"/>
  <c r="AT614" i="3"/>
  <c r="AD614" i="3"/>
  <c r="M614" i="3"/>
  <c r="AW614" i="3"/>
  <c r="AG614" i="3"/>
  <c r="Q614" i="3"/>
  <c r="AV614" i="3"/>
  <c r="AF614" i="3"/>
  <c r="O614" i="3"/>
  <c r="AU614" i="3"/>
  <c r="AE614" i="3"/>
  <c r="BE622" i="3"/>
  <c r="AO622" i="3"/>
  <c r="Y622" i="3"/>
  <c r="BH622" i="3"/>
  <c r="AR622" i="3"/>
  <c r="AB622" i="3"/>
  <c r="BG622" i="3"/>
  <c r="AQ622" i="3"/>
  <c r="AA622" i="3"/>
  <c r="AT623" i="3"/>
  <c r="AD623" i="3"/>
  <c r="N623" i="3"/>
  <c r="AW623" i="3"/>
  <c r="AG623" i="3"/>
  <c r="Q623" i="3"/>
  <c r="AZ623" i="3"/>
  <c r="AJ623" i="3"/>
  <c r="R617" i="3"/>
  <c r="AC619" i="3"/>
  <c r="AL622" i="3"/>
  <c r="R633" i="3"/>
  <c r="BM458" i="3"/>
  <c r="Y627" i="3"/>
  <c r="BJ627" i="3" s="1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Q529" i="3"/>
  <c r="V529" i="3"/>
  <c r="AA529" i="3"/>
  <c r="AG529" i="3"/>
  <c r="AL529" i="3"/>
  <c r="AQ529" i="3"/>
  <c r="AW529" i="3"/>
  <c r="BB529" i="3"/>
  <c r="BG529" i="3"/>
  <c r="M529" i="3"/>
  <c r="R529" i="3"/>
  <c r="W529" i="3"/>
  <c r="AC529" i="3"/>
  <c r="AH529" i="3"/>
  <c r="AM529" i="3"/>
  <c r="AS529" i="3"/>
  <c r="AX529" i="3"/>
  <c r="BC529" i="3"/>
  <c r="BI529" i="3"/>
  <c r="N529" i="3"/>
  <c r="Y529" i="3"/>
  <c r="AI529" i="3"/>
  <c r="AT529" i="3"/>
  <c r="BE529" i="3"/>
  <c r="O529" i="3"/>
  <c r="Z529" i="3"/>
  <c r="AK529" i="3"/>
  <c r="AU529" i="3"/>
  <c r="BF529" i="3"/>
  <c r="AE529" i="3"/>
  <c r="BA529" i="3"/>
  <c r="S529" i="3"/>
  <c r="AO529" i="3"/>
  <c r="U529" i="3"/>
  <c r="AP529" i="3"/>
  <c r="AD529" i="3"/>
  <c r="AY529" i="3"/>
  <c r="N545" i="3"/>
  <c r="R545" i="3"/>
  <c r="V545" i="3"/>
  <c r="Z545" i="3"/>
  <c r="AD545" i="3"/>
  <c r="AH545" i="3"/>
  <c r="AL545" i="3"/>
  <c r="AP545" i="3"/>
  <c r="AT545" i="3"/>
  <c r="AX545" i="3"/>
  <c r="BB545" i="3"/>
  <c r="BF545" i="3"/>
  <c r="P545" i="3"/>
  <c r="U545" i="3"/>
  <c r="AA545" i="3"/>
  <c r="AF545" i="3"/>
  <c r="AK545" i="3"/>
  <c r="AQ545" i="3"/>
  <c r="AV545" i="3"/>
  <c r="BA545" i="3"/>
  <c r="BG545" i="3"/>
  <c r="S545" i="3"/>
  <c r="Y545" i="3"/>
  <c r="AG545" i="3"/>
  <c r="AN545" i="3"/>
  <c r="AU545" i="3"/>
  <c r="BC545" i="3"/>
  <c r="BI545" i="3"/>
  <c r="M545" i="3"/>
  <c r="T545" i="3"/>
  <c r="AB545" i="3"/>
  <c r="AI545" i="3"/>
  <c r="AO545" i="3"/>
  <c r="AW545" i="3"/>
  <c r="BD545" i="3"/>
  <c r="Q545" i="3"/>
  <c r="AE545" i="3"/>
  <c r="AS545" i="3"/>
  <c r="BH545" i="3"/>
  <c r="W545" i="3"/>
  <c r="AJ545" i="3"/>
  <c r="AY545" i="3"/>
  <c r="X545" i="3"/>
  <c r="AM545" i="3"/>
  <c r="AZ545" i="3"/>
  <c r="O545" i="3"/>
  <c r="AC545" i="3"/>
  <c r="AR545" i="3"/>
  <c r="BE545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P532" i="3"/>
  <c r="V532" i="3"/>
  <c r="AA532" i="3"/>
  <c r="AF532" i="3"/>
  <c r="AL532" i="3"/>
  <c r="AQ532" i="3"/>
  <c r="AV532" i="3"/>
  <c r="BB532" i="3"/>
  <c r="BG532" i="3"/>
  <c r="R532" i="3"/>
  <c r="W532" i="3"/>
  <c r="AB532" i="3"/>
  <c r="AH532" i="3"/>
  <c r="AM532" i="3"/>
  <c r="AR532" i="3"/>
  <c r="AX532" i="3"/>
  <c r="BC532" i="3"/>
  <c r="BH532" i="3"/>
  <c r="S532" i="3"/>
  <c r="AD532" i="3"/>
  <c r="AN532" i="3"/>
  <c r="AY532" i="3"/>
  <c r="T532" i="3"/>
  <c r="AE532" i="3"/>
  <c r="AP532" i="3"/>
  <c r="AZ532" i="3"/>
  <c r="Z532" i="3"/>
  <c r="AU532" i="3"/>
  <c r="N532" i="3"/>
  <c r="AI532" i="3"/>
  <c r="BD532" i="3"/>
  <c r="O532" i="3"/>
  <c r="AJ532" i="3"/>
  <c r="BF532" i="3"/>
  <c r="X532" i="3"/>
  <c r="AT532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M469" i="3"/>
  <c r="Q469" i="3"/>
  <c r="U469" i="3"/>
  <c r="Y469" i="3"/>
  <c r="AC469" i="3"/>
  <c r="AG469" i="3"/>
  <c r="AK469" i="3"/>
  <c r="AO469" i="3"/>
  <c r="AS469" i="3"/>
  <c r="AW469" i="3"/>
  <c r="BA469" i="3"/>
  <c r="BE469" i="3"/>
  <c r="BI469" i="3"/>
  <c r="N469" i="3"/>
  <c r="V469" i="3"/>
  <c r="AD469" i="3"/>
  <c r="AL469" i="3"/>
  <c r="AT469" i="3"/>
  <c r="BB469" i="3"/>
  <c r="O469" i="3"/>
  <c r="W469" i="3"/>
  <c r="AE469" i="3"/>
  <c r="AM469" i="3"/>
  <c r="AU469" i="3"/>
  <c r="BC469" i="3"/>
  <c r="Z469" i="3"/>
  <c r="AP469" i="3"/>
  <c r="BF469" i="3"/>
  <c r="AA469" i="3"/>
  <c r="AQ469" i="3"/>
  <c r="BG469" i="3"/>
  <c r="AH469" i="3"/>
  <c r="AI469" i="3"/>
  <c r="R469" i="3"/>
  <c r="S469" i="3"/>
  <c r="AX469" i="3"/>
  <c r="AY469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O500" i="3"/>
  <c r="T500" i="3"/>
  <c r="Z500" i="3"/>
  <c r="AE500" i="3"/>
  <c r="AJ500" i="3"/>
  <c r="AP500" i="3"/>
  <c r="AU500" i="3"/>
  <c r="AZ500" i="3"/>
  <c r="BF500" i="3"/>
  <c r="S500" i="3"/>
  <c r="AA500" i="3"/>
  <c r="AH500" i="3"/>
  <c r="AN500" i="3"/>
  <c r="AV500" i="3"/>
  <c r="BC500" i="3"/>
  <c r="N500" i="3"/>
  <c r="V500" i="3"/>
  <c r="AB500" i="3"/>
  <c r="AI500" i="3"/>
  <c r="AQ500" i="3"/>
  <c r="AX500" i="3"/>
  <c r="BD500" i="3"/>
  <c r="W500" i="3"/>
  <c r="AL500" i="3"/>
  <c r="AY500" i="3"/>
  <c r="X500" i="3"/>
  <c r="AM500" i="3"/>
  <c r="BB500" i="3"/>
  <c r="AD500" i="3"/>
  <c r="BG500" i="3"/>
  <c r="AF500" i="3"/>
  <c r="BH500" i="3"/>
  <c r="P500" i="3"/>
  <c r="AR500" i="3"/>
  <c r="R500" i="3"/>
  <c r="AT500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Q509" i="3"/>
  <c r="V509" i="3"/>
  <c r="AB509" i="3"/>
  <c r="AG509" i="3"/>
  <c r="AL509" i="3"/>
  <c r="AR509" i="3"/>
  <c r="AW509" i="3"/>
  <c r="BB509" i="3"/>
  <c r="BH509" i="3"/>
  <c r="M509" i="3"/>
  <c r="R509" i="3"/>
  <c r="X509" i="3"/>
  <c r="AC509" i="3"/>
  <c r="AH509" i="3"/>
  <c r="AN509" i="3"/>
  <c r="AS509" i="3"/>
  <c r="AX509" i="3"/>
  <c r="BD509" i="3"/>
  <c r="BI509" i="3"/>
  <c r="T509" i="3"/>
  <c r="AD509" i="3"/>
  <c r="AO509" i="3"/>
  <c r="AZ509" i="3"/>
  <c r="U509" i="3"/>
  <c r="AF509" i="3"/>
  <c r="AP509" i="3"/>
  <c r="BA509" i="3"/>
  <c r="Y509" i="3"/>
  <c r="AT509" i="3"/>
  <c r="Z509" i="3"/>
  <c r="AV509" i="3"/>
  <c r="N509" i="3"/>
  <c r="BJ509" i="3" s="1"/>
  <c r="AJ509" i="3"/>
  <c r="BE509" i="3"/>
  <c r="BF509" i="3"/>
  <c r="P509" i="3"/>
  <c r="BK509" i="3" s="1"/>
  <c r="AK50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N523" i="3"/>
  <c r="S523" i="3"/>
  <c r="Y523" i="3"/>
  <c r="AD523" i="3"/>
  <c r="AI523" i="3"/>
  <c r="AO523" i="3"/>
  <c r="AT523" i="3"/>
  <c r="AY523" i="3"/>
  <c r="BE523" i="3"/>
  <c r="O523" i="3"/>
  <c r="U523" i="3"/>
  <c r="Z523" i="3"/>
  <c r="AE523" i="3"/>
  <c r="AK523" i="3"/>
  <c r="AP523" i="3"/>
  <c r="AU523" i="3"/>
  <c r="BA523" i="3"/>
  <c r="BF523" i="3"/>
  <c r="Q523" i="3"/>
  <c r="AA523" i="3"/>
  <c r="AL523" i="3"/>
  <c r="AW523" i="3"/>
  <c r="BG523" i="3"/>
  <c r="R523" i="3"/>
  <c r="AC523" i="3"/>
  <c r="AM523" i="3"/>
  <c r="AX523" i="3"/>
  <c r="BI523" i="3"/>
  <c r="W523" i="3"/>
  <c r="AS523" i="3"/>
  <c r="AG523" i="3"/>
  <c r="BB523" i="3"/>
  <c r="M523" i="3"/>
  <c r="AH523" i="3"/>
  <c r="BC523" i="3"/>
  <c r="V523" i="3"/>
  <c r="AQ523" i="3"/>
  <c r="O546" i="3"/>
  <c r="S546" i="3"/>
  <c r="W546" i="3"/>
  <c r="AA546" i="3"/>
  <c r="AE546" i="3"/>
  <c r="AI546" i="3"/>
  <c r="AM546" i="3"/>
  <c r="AQ546" i="3"/>
  <c r="M546" i="3"/>
  <c r="R546" i="3"/>
  <c r="X546" i="3"/>
  <c r="AC546" i="3"/>
  <c r="AH546" i="3"/>
  <c r="AN546" i="3"/>
  <c r="AS546" i="3"/>
  <c r="AW546" i="3"/>
  <c r="BA546" i="3"/>
  <c r="BE546" i="3"/>
  <c r="BI546" i="3"/>
  <c r="Q546" i="3"/>
  <c r="Y546" i="3"/>
  <c r="AF546" i="3"/>
  <c r="AL546" i="3"/>
  <c r="AT546" i="3"/>
  <c r="AY546" i="3"/>
  <c r="BD546" i="3"/>
  <c r="T546" i="3"/>
  <c r="Z546" i="3"/>
  <c r="AG546" i="3"/>
  <c r="AO546" i="3"/>
  <c r="AU546" i="3"/>
  <c r="AZ546" i="3"/>
  <c r="BF546" i="3"/>
  <c r="V546" i="3"/>
  <c r="AK546" i="3"/>
  <c r="AX546" i="3"/>
  <c r="BH546" i="3"/>
  <c r="N546" i="3"/>
  <c r="AB546" i="3"/>
  <c r="AP546" i="3"/>
  <c r="BB546" i="3"/>
  <c r="P546" i="3"/>
  <c r="BK546" i="3" s="1"/>
  <c r="AD546" i="3"/>
  <c r="AR546" i="3"/>
  <c r="BC546" i="3"/>
  <c r="U546" i="3"/>
  <c r="AJ546" i="3"/>
  <c r="AV546" i="3"/>
  <c r="BG546" i="3"/>
  <c r="AX466" i="3"/>
  <c r="AQ466" i="3"/>
  <c r="Z466" i="3"/>
  <c r="AE466" i="3"/>
  <c r="AT466" i="3"/>
  <c r="N466" i="3"/>
  <c r="AW466" i="3"/>
  <c r="AG466" i="3"/>
  <c r="Q466" i="3"/>
  <c r="AZ466" i="3"/>
  <c r="AJ466" i="3"/>
  <c r="T466" i="3"/>
  <c r="AN471" i="3"/>
  <c r="X471" i="3"/>
  <c r="AV471" i="3"/>
  <c r="BA471" i="3"/>
  <c r="U471" i="3"/>
  <c r="AR471" i="3"/>
  <c r="BG471" i="3"/>
  <c r="AQ471" i="3"/>
  <c r="AA471" i="3"/>
  <c r="BF471" i="3"/>
  <c r="AP471" i="3"/>
  <c r="Z471" i="3"/>
  <c r="AP474" i="3"/>
  <c r="BE474" i="3"/>
  <c r="R474" i="3"/>
  <c r="BB474" i="3"/>
  <c r="V474" i="3"/>
  <c r="AS474" i="3"/>
  <c r="M474" i="3"/>
  <c r="AV474" i="3"/>
  <c r="AF474" i="3"/>
  <c r="P474" i="3"/>
  <c r="AU474" i="3"/>
  <c r="AE474" i="3"/>
  <c r="O474" i="3"/>
  <c r="BL476" i="3"/>
  <c r="BJ476" i="3"/>
  <c r="U479" i="3"/>
  <c r="AG479" i="3"/>
  <c r="AW479" i="3"/>
  <c r="BE479" i="3"/>
  <c r="Q479" i="3"/>
  <c r="AF479" i="3"/>
  <c r="BC479" i="3"/>
  <c r="AM479" i="3"/>
  <c r="W479" i="3"/>
  <c r="BB479" i="3"/>
  <c r="AL479" i="3"/>
  <c r="V479" i="3"/>
  <c r="BE486" i="3"/>
  <c r="N486" i="3"/>
  <c r="AW486" i="3"/>
  <c r="AV486" i="3"/>
  <c r="T486" i="3"/>
  <c r="AL486" i="3"/>
  <c r="BI486" i="3"/>
  <c r="AN486" i="3"/>
  <c r="R486" i="3"/>
  <c r="AY486" i="3"/>
  <c r="AI486" i="3"/>
  <c r="S486" i="3"/>
  <c r="BC488" i="3"/>
  <c r="AQ488" i="3"/>
  <c r="AM488" i="3"/>
  <c r="AW488" i="3"/>
  <c r="BF488" i="3"/>
  <c r="AK488" i="3"/>
  <c r="N488" i="3"/>
  <c r="AO488" i="3"/>
  <c r="S488" i="3"/>
  <c r="AZ488" i="3"/>
  <c r="AJ488" i="3"/>
  <c r="T488" i="3"/>
  <c r="BJ495" i="3"/>
  <c r="BD502" i="3"/>
  <c r="AP502" i="3"/>
  <c r="AI502" i="3"/>
  <c r="S502" i="3"/>
  <c r="AL502" i="3"/>
  <c r="BF502" i="3"/>
  <c r="AD502" i="3"/>
  <c r="BC502" i="3"/>
  <c r="AH502" i="3"/>
  <c r="BI502" i="3"/>
  <c r="AS502" i="3"/>
  <c r="AC502" i="3"/>
  <c r="M502" i="3"/>
  <c r="AN504" i="3"/>
  <c r="AX504" i="3"/>
  <c r="AJ504" i="3"/>
  <c r="AS504" i="3"/>
  <c r="BH504" i="3"/>
  <c r="AL504" i="3"/>
  <c r="Q504" i="3"/>
  <c r="AP504" i="3"/>
  <c r="U504" i="3"/>
  <c r="AY504" i="3"/>
  <c r="AI504" i="3"/>
  <c r="S504" i="3"/>
  <c r="BN511" i="3"/>
  <c r="BK511" i="3"/>
  <c r="BL511" i="3"/>
  <c r="BL513" i="3"/>
  <c r="BK513" i="3"/>
  <c r="AL518" i="3"/>
  <c r="O518" i="3"/>
  <c r="AQ518" i="3"/>
  <c r="BE518" i="3"/>
  <c r="N518" i="3"/>
  <c r="W518" i="3"/>
  <c r="AN518" i="3"/>
  <c r="AN534" i="3"/>
  <c r="N534" i="3"/>
  <c r="AW534" i="3"/>
  <c r="BA534" i="3"/>
  <c r="L357" i="3"/>
  <c r="L349" i="3"/>
  <c r="L341" i="3"/>
  <c r="L333" i="3"/>
  <c r="L302" i="3"/>
  <c r="P517" i="3"/>
  <c r="T517" i="3"/>
  <c r="X517" i="3"/>
  <c r="AB517" i="3"/>
  <c r="AF517" i="3"/>
  <c r="AJ517" i="3"/>
  <c r="AN517" i="3"/>
  <c r="AR517" i="3"/>
  <c r="AV517" i="3"/>
  <c r="AZ517" i="3"/>
  <c r="BD517" i="3"/>
  <c r="BH517" i="3"/>
  <c r="Q517" i="3"/>
  <c r="V517" i="3"/>
  <c r="AA517" i="3"/>
  <c r="AG517" i="3"/>
  <c r="AL517" i="3"/>
  <c r="AQ517" i="3"/>
  <c r="AW517" i="3"/>
  <c r="BB517" i="3"/>
  <c r="BG517" i="3"/>
  <c r="M517" i="3"/>
  <c r="R517" i="3"/>
  <c r="W517" i="3"/>
  <c r="AC517" i="3"/>
  <c r="AH517" i="3"/>
  <c r="AM517" i="3"/>
  <c r="AS517" i="3"/>
  <c r="AX517" i="3"/>
  <c r="BC517" i="3"/>
  <c r="BI517" i="3"/>
  <c r="S517" i="3"/>
  <c r="AD517" i="3"/>
  <c r="AO517" i="3"/>
  <c r="AY517" i="3"/>
  <c r="U517" i="3"/>
  <c r="AE517" i="3"/>
  <c r="AP517" i="3"/>
  <c r="BA517" i="3"/>
  <c r="N517" i="3"/>
  <c r="Y517" i="3"/>
  <c r="AI517" i="3"/>
  <c r="AK517" i="3"/>
  <c r="BF517" i="3"/>
  <c r="AT517" i="3"/>
  <c r="O517" i="3"/>
  <c r="BL517" i="3" s="1"/>
  <c r="AU517" i="3"/>
  <c r="Z517" i="3"/>
  <c r="BE517" i="3"/>
  <c r="N533" i="3"/>
  <c r="R533" i="3"/>
  <c r="V533" i="3"/>
  <c r="Z533" i="3"/>
  <c r="AD533" i="3"/>
  <c r="AH533" i="3"/>
  <c r="AL533" i="3"/>
  <c r="AP533" i="3"/>
  <c r="AT533" i="3"/>
  <c r="AX533" i="3"/>
  <c r="BB533" i="3"/>
  <c r="BF533" i="3"/>
  <c r="M533" i="3"/>
  <c r="S533" i="3"/>
  <c r="X533" i="3"/>
  <c r="AC533" i="3"/>
  <c r="AI533" i="3"/>
  <c r="AN533" i="3"/>
  <c r="AS533" i="3"/>
  <c r="AY533" i="3"/>
  <c r="BD533" i="3"/>
  <c r="BI533" i="3"/>
  <c r="O533" i="3"/>
  <c r="T533" i="3"/>
  <c r="Y533" i="3"/>
  <c r="AE533" i="3"/>
  <c r="AJ533" i="3"/>
  <c r="AO533" i="3"/>
  <c r="AU533" i="3"/>
  <c r="AZ533" i="3"/>
  <c r="BE533" i="3"/>
  <c r="U533" i="3"/>
  <c r="AF533" i="3"/>
  <c r="AQ533" i="3"/>
  <c r="BA533" i="3"/>
  <c r="W533" i="3"/>
  <c r="AG533" i="3"/>
  <c r="AR533" i="3"/>
  <c r="BC533" i="3"/>
  <c r="Q533" i="3"/>
  <c r="AM533" i="3"/>
  <c r="BH533" i="3"/>
  <c r="AA533" i="3"/>
  <c r="AV533" i="3"/>
  <c r="AB533" i="3"/>
  <c r="AW533" i="3"/>
  <c r="BG533" i="3"/>
  <c r="P533" i="3"/>
  <c r="BK533" i="3" s="1"/>
  <c r="AK533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O520" i="3"/>
  <c r="U520" i="3"/>
  <c r="Z520" i="3"/>
  <c r="AE520" i="3"/>
  <c r="AK520" i="3"/>
  <c r="AP520" i="3"/>
  <c r="AU520" i="3"/>
  <c r="BA520" i="3"/>
  <c r="BF520" i="3"/>
  <c r="Q520" i="3"/>
  <c r="V520" i="3"/>
  <c r="AA520" i="3"/>
  <c r="AG520" i="3"/>
  <c r="AL520" i="3"/>
  <c r="AQ520" i="3"/>
  <c r="AW520" i="3"/>
  <c r="BB520" i="3"/>
  <c r="BG520" i="3"/>
  <c r="M520" i="3"/>
  <c r="W520" i="3"/>
  <c r="AH520" i="3"/>
  <c r="AS520" i="3"/>
  <c r="BC520" i="3"/>
  <c r="N520" i="3"/>
  <c r="Y520" i="3"/>
  <c r="AI520" i="3"/>
  <c r="AT520" i="3"/>
  <c r="BE520" i="3"/>
  <c r="AD520" i="3"/>
  <c r="AY520" i="3"/>
  <c r="R520" i="3"/>
  <c r="AM520" i="3"/>
  <c r="BI520" i="3"/>
  <c r="S520" i="3"/>
  <c r="AO520" i="3"/>
  <c r="AX520" i="3"/>
  <c r="AC520" i="3"/>
  <c r="M536" i="3"/>
  <c r="Q536" i="3"/>
  <c r="U536" i="3"/>
  <c r="Y536" i="3"/>
  <c r="AC536" i="3"/>
  <c r="AG536" i="3"/>
  <c r="AK536" i="3"/>
  <c r="AO536" i="3"/>
  <c r="AS536" i="3"/>
  <c r="AW536" i="3"/>
  <c r="BA536" i="3"/>
  <c r="BE536" i="3"/>
  <c r="BI536" i="3"/>
  <c r="O536" i="3"/>
  <c r="T536" i="3"/>
  <c r="Z536" i="3"/>
  <c r="AE536" i="3"/>
  <c r="AJ536" i="3"/>
  <c r="AP536" i="3"/>
  <c r="AU536" i="3"/>
  <c r="AZ536" i="3"/>
  <c r="BF536" i="3"/>
  <c r="P536" i="3"/>
  <c r="V536" i="3"/>
  <c r="AA536" i="3"/>
  <c r="AF536" i="3"/>
  <c r="AL536" i="3"/>
  <c r="AQ536" i="3"/>
  <c r="AV536" i="3"/>
  <c r="BB536" i="3"/>
  <c r="BG536" i="3"/>
  <c r="R536" i="3"/>
  <c r="AB536" i="3"/>
  <c r="AM536" i="3"/>
  <c r="AX536" i="3"/>
  <c r="BH536" i="3"/>
  <c r="S536" i="3"/>
  <c r="AD536" i="3"/>
  <c r="AN536" i="3"/>
  <c r="BJ536" i="3" s="1"/>
  <c r="AY536" i="3"/>
  <c r="N536" i="3"/>
  <c r="AI536" i="3"/>
  <c r="BD536" i="3"/>
  <c r="W536" i="3"/>
  <c r="AR536" i="3"/>
  <c r="X536" i="3"/>
  <c r="AT536" i="3"/>
  <c r="AH536" i="3"/>
  <c r="BC536" i="3"/>
  <c r="X543" i="3"/>
  <c r="AN543" i="3"/>
  <c r="BD543" i="3"/>
  <c r="AA543" i="3"/>
  <c r="AW543" i="3"/>
  <c r="U543" i="3"/>
  <c r="AX543" i="3"/>
  <c r="AD543" i="3"/>
  <c r="BF543" i="3"/>
  <c r="Y543" i="3"/>
  <c r="Z543" i="3"/>
  <c r="R543" i="3"/>
  <c r="AB543" i="3"/>
  <c r="AR543" i="3"/>
  <c r="BH543" i="3"/>
  <c r="AG543" i="3"/>
  <c r="BB543" i="3"/>
  <c r="AC543" i="3"/>
  <c r="BE543" i="3"/>
  <c r="AK543" i="3"/>
  <c r="S543" i="3"/>
  <c r="AM543" i="3"/>
  <c r="AO543" i="3"/>
  <c r="AE543" i="3"/>
  <c r="P543" i="3"/>
  <c r="AF543" i="3"/>
  <c r="AV543" i="3"/>
  <c r="Q543" i="3"/>
  <c r="AL543" i="3"/>
  <c r="BG543" i="3"/>
  <c r="AI543" i="3"/>
  <c r="O543" i="3"/>
  <c r="AS543" i="3"/>
  <c r="AH543" i="3"/>
  <c r="BA543" i="3"/>
  <c r="BC543" i="3"/>
  <c r="T543" i="3"/>
  <c r="AJ543" i="3"/>
  <c r="AZ543" i="3"/>
  <c r="V543" i="3"/>
  <c r="AQ543" i="3"/>
  <c r="N543" i="3"/>
  <c r="BJ543" i="3" s="1"/>
  <c r="AP543" i="3"/>
  <c r="W543" i="3"/>
  <c r="AY543" i="3"/>
  <c r="AU543" i="3"/>
  <c r="M543" i="3"/>
  <c r="BI543" i="3"/>
  <c r="N597" i="3"/>
  <c r="R597" i="3"/>
  <c r="V597" i="3"/>
  <c r="Z597" i="3"/>
  <c r="AD597" i="3"/>
  <c r="AH597" i="3"/>
  <c r="AL597" i="3"/>
  <c r="AP597" i="3"/>
  <c r="AT597" i="3"/>
  <c r="AX597" i="3"/>
  <c r="BB597" i="3"/>
  <c r="BF597" i="3"/>
  <c r="O597" i="3"/>
  <c r="S597" i="3"/>
  <c r="W597" i="3"/>
  <c r="AA597" i="3"/>
  <c r="AE597" i="3"/>
  <c r="AI597" i="3"/>
  <c r="AM597" i="3"/>
  <c r="AQ597" i="3"/>
  <c r="AU597" i="3"/>
  <c r="AY597" i="3"/>
  <c r="BC597" i="3"/>
  <c r="BG597" i="3"/>
  <c r="Q597" i="3"/>
  <c r="Y597" i="3"/>
  <c r="AG597" i="3"/>
  <c r="AO597" i="3"/>
  <c r="AW597" i="3"/>
  <c r="BE597" i="3"/>
  <c r="M597" i="3"/>
  <c r="U597" i="3"/>
  <c r="AC597" i="3"/>
  <c r="AK597" i="3"/>
  <c r="AS597" i="3"/>
  <c r="BA597" i="3"/>
  <c r="BI597" i="3"/>
  <c r="P597" i="3"/>
  <c r="AF597" i="3"/>
  <c r="AV597" i="3"/>
  <c r="T597" i="3"/>
  <c r="AJ597" i="3"/>
  <c r="AZ597" i="3"/>
  <c r="X597" i="3"/>
  <c r="AN597" i="3"/>
  <c r="BD597" i="3"/>
  <c r="AB597" i="3"/>
  <c r="AR597" i="3"/>
  <c r="BH597" i="3"/>
  <c r="T535" i="3"/>
  <c r="AJ535" i="3"/>
  <c r="AZ535" i="3"/>
  <c r="R535" i="3"/>
  <c r="AM535" i="3"/>
  <c r="BI535" i="3"/>
  <c r="AD535" i="3"/>
  <c r="AY535" i="3"/>
  <c r="AK535" i="3"/>
  <c r="AA535" i="3"/>
  <c r="V535" i="3"/>
  <c r="AG535" i="3"/>
  <c r="X535" i="3"/>
  <c r="AN535" i="3"/>
  <c r="BD535" i="3"/>
  <c r="W535" i="3"/>
  <c r="AS535" i="3"/>
  <c r="N535" i="3"/>
  <c r="AI535" i="3"/>
  <c r="BE535" i="3"/>
  <c r="AU535" i="3"/>
  <c r="AL535" i="3"/>
  <c r="AQ535" i="3"/>
  <c r="BB535" i="3"/>
  <c r="AB535" i="3"/>
  <c r="AR535" i="3"/>
  <c r="BH535" i="3"/>
  <c r="AC535" i="3"/>
  <c r="AX535" i="3"/>
  <c r="S535" i="3"/>
  <c r="AO535" i="3"/>
  <c r="O535" i="3"/>
  <c r="BF535" i="3"/>
  <c r="AW535" i="3"/>
  <c r="AE535" i="3"/>
  <c r="AP535" i="3"/>
  <c r="P535" i="3"/>
  <c r="BK535" i="3" s="1"/>
  <c r="AF535" i="3"/>
  <c r="AV535" i="3"/>
  <c r="M535" i="3"/>
  <c r="AH535" i="3"/>
  <c r="BC535" i="3"/>
  <c r="Y535" i="3"/>
  <c r="AT535" i="3"/>
  <c r="Z535" i="3"/>
  <c r="Q535" i="3"/>
  <c r="BG535" i="3"/>
  <c r="BA535" i="3"/>
  <c r="U535" i="3"/>
  <c r="N567" i="3"/>
  <c r="R567" i="3"/>
  <c r="V567" i="3"/>
  <c r="Z567" i="3"/>
  <c r="AD567" i="3"/>
  <c r="AH567" i="3"/>
  <c r="AL567" i="3"/>
  <c r="AP567" i="3"/>
  <c r="AT567" i="3"/>
  <c r="AX567" i="3"/>
  <c r="BB567" i="3"/>
  <c r="BF567" i="3"/>
  <c r="O567" i="3"/>
  <c r="S567" i="3"/>
  <c r="W567" i="3"/>
  <c r="AA567" i="3"/>
  <c r="AE567" i="3"/>
  <c r="AI567" i="3"/>
  <c r="AM567" i="3"/>
  <c r="AQ567" i="3"/>
  <c r="AU567" i="3"/>
  <c r="AY567" i="3"/>
  <c r="BC567" i="3"/>
  <c r="BG567" i="3"/>
  <c r="M567" i="3"/>
  <c r="U567" i="3"/>
  <c r="AC567" i="3"/>
  <c r="AK567" i="3"/>
  <c r="AS567" i="3"/>
  <c r="BA567" i="3"/>
  <c r="BI567" i="3"/>
  <c r="P567" i="3"/>
  <c r="X567" i="3"/>
  <c r="AF567" i="3"/>
  <c r="AN567" i="3"/>
  <c r="AV567" i="3"/>
  <c r="BD567" i="3"/>
  <c r="Q567" i="3"/>
  <c r="Y567" i="3"/>
  <c r="AG567" i="3"/>
  <c r="AO567" i="3"/>
  <c r="AW567" i="3"/>
  <c r="BE567" i="3"/>
  <c r="AR567" i="3"/>
  <c r="T567" i="3"/>
  <c r="AZ567" i="3"/>
  <c r="AB567" i="3"/>
  <c r="BH567" i="3"/>
  <c r="AJ567" i="3"/>
  <c r="N571" i="3"/>
  <c r="R571" i="3"/>
  <c r="V571" i="3"/>
  <c r="Z571" i="3"/>
  <c r="AD571" i="3"/>
  <c r="AH571" i="3"/>
  <c r="AL571" i="3"/>
  <c r="AP571" i="3"/>
  <c r="AT571" i="3"/>
  <c r="AX571" i="3"/>
  <c r="BB571" i="3"/>
  <c r="BF571" i="3"/>
  <c r="O571" i="3"/>
  <c r="S571" i="3"/>
  <c r="W571" i="3"/>
  <c r="AA571" i="3"/>
  <c r="AE571" i="3"/>
  <c r="AI571" i="3"/>
  <c r="AM571" i="3"/>
  <c r="AQ571" i="3"/>
  <c r="AU571" i="3"/>
  <c r="AY571" i="3"/>
  <c r="BC571" i="3"/>
  <c r="BG571" i="3"/>
  <c r="M571" i="3"/>
  <c r="U571" i="3"/>
  <c r="AC571" i="3"/>
  <c r="AK571" i="3"/>
  <c r="AS571" i="3"/>
  <c r="BA571" i="3"/>
  <c r="BI571" i="3"/>
  <c r="P571" i="3"/>
  <c r="X571" i="3"/>
  <c r="AF571" i="3"/>
  <c r="AN571" i="3"/>
  <c r="AV571" i="3"/>
  <c r="BD571" i="3"/>
  <c r="Q571" i="3"/>
  <c r="Y571" i="3"/>
  <c r="AG571" i="3"/>
  <c r="AO571" i="3"/>
  <c r="AW571" i="3"/>
  <c r="BE571" i="3"/>
  <c r="AJ571" i="3"/>
  <c r="AR571" i="3"/>
  <c r="T571" i="3"/>
  <c r="AZ571" i="3"/>
  <c r="AB571" i="3"/>
  <c r="BH571" i="3"/>
  <c r="N575" i="3"/>
  <c r="R575" i="3"/>
  <c r="V575" i="3"/>
  <c r="Z575" i="3"/>
  <c r="AD575" i="3"/>
  <c r="AH575" i="3"/>
  <c r="AL575" i="3"/>
  <c r="AP575" i="3"/>
  <c r="AT575" i="3"/>
  <c r="AX575" i="3"/>
  <c r="BB575" i="3"/>
  <c r="BF575" i="3"/>
  <c r="O575" i="3"/>
  <c r="S575" i="3"/>
  <c r="W575" i="3"/>
  <c r="AA575" i="3"/>
  <c r="AE575" i="3"/>
  <c r="AI575" i="3"/>
  <c r="AM575" i="3"/>
  <c r="AQ575" i="3"/>
  <c r="AU575" i="3"/>
  <c r="AY575" i="3"/>
  <c r="BC575" i="3"/>
  <c r="BG575" i="3"/>
  <c r="M575" i="3"/>
  <c r="U575" i="3"/>
  <c r="AC575" i="3"/>
  <c r="AK575" i="3"/>
  <c r="AS575" i="3"/>
  <c r="BA575" i="3"/>
  <c r="BI575" i="3"/>
  <c r="P575" i="3"/>
  <c r="X575" i="3"/>
  <c r="AF575" i="3"/>
  <c r="AN575" i="3"/>
  <c r="AV575" i="3"/>
  <c r="BD575" i="3"/>
  <c r="Q575" i="3"/>
  <c r="BJ575" i="3" s="1"/>
  <c r="Y575" i="3"/>
  <c r="AG575" i="3"/>
  <c r="AO575" i="3"/>
  <c r="AW575" i="3"/>
  <c r="BE575" i="3"/>
  <c r="AB575" i="3"/>
  <c r="BH575" i="3"/>
  <c r="AJ575" i="3"/>
  <c r="AR575" i="3"/>
  <c r="T575" i="3"/>
  <c r="AZ575" i="3"/>
  <c r="N579" i="3"/>
  <c r="R579" i="3"/>
  <c r="V579" i="3"/>
  <c r="Z579" i="3"/>
  <c r="AD579" i="3"/>
  <c r="AH579" i="3"/>
  <c r="AL579" i="3"/>
  <c r="AP579" i="3"/>
  <c r="AT579" i="3"/>
  <c r="AX579" i="3"/>
  <c r="BB579" i="3"/>
  <c r="BF579" i="3"/>
  <c r="O579" i="3"/>
  <c r="S579" i="3"/>
  <c r="W579" i="3"/>
  <c r="AA579" i="3"/>
  <c r="AE579" i="3"/>
  <c r="AI579" i="3"/>
  <c r="AM579" i="3"/>
  <c r="AQ579" i="3"/>
  <c r="AU579" i="3"/>
  <c r="AY579" i="3"/>
  <c r="BC579" i="3"/>
  <c r="BG579" i="3"/>
  <c r="M579" i="3"/>
  <c r="U579" i="3"/>
  <c r="AC579" i="3"/>
  <c r="AK579" i="3"/>
  <c r="AS579" i="3"/>
  <c r="BA579" i="3"/>
  <c r="BI579" i="3"/>
  <c r="P579" i="3"/>
  <c r="X579" i="3"/>
  <c r="AF579" i="3"/>
  <c r="AN579" i="3"/>
  <c r="AV579" i="3"/>
  <c r="BD579" i="3"/>
  <c r="Q579" i="3"/>
  <c r="Y579" i="3"/>
  <c r="AG579" i="3"/>
  <c r="AO579" i="3"/>
  <c r="AW579" i="3"/>
  <c r="BE579" i="3"/>
  <c r="T579" i="3"/>
  <c r="AZ579" i="3"/>
  <c r="AB579" i="3"/>
  <c r="BH579" i="3"/>
  <c r="AJ579" i="3"/>
  <c r="AR579" i="3"/>
  <c r="N583" i="3"/>
  <c r="R583" i="3"/>
  <c r="V583" i="3"/>
  <c r="Z583" i="3"/>
  <c r="AD583" i="3"/>
  <c r="AH583" i="3"/>
  <c r="AL583" i="3"/>
  <c r="AP583" i="3"/>
  <c r="AT583" i="3"/>
  <c r="AX583" i="3"/>
  <c r="BB583" i="3"/>
  <c r="BF583" i="3"/>
  <c r="O583" i="3"/>
  <c r="S583" i="3"/>
  <c r="W583" i="3"/>
  <c r="AA583" i="3"/>
  <c r="AE583" i="3"/>
  <c r="AI583" i="3"/>
  <c r="AM583" i="3"/>
  <c r="AQ583" i="3"/>
  <c r="AU583" i="3"/>
  <c r="AY583" i="3"/>
  <c r="BC583" i="3"/>
  <c r="BG583" i="3"/>
  <c r="M583" i="3"/>
  <c r="U583" i="3"/>
  <c r="AC583" i="3"/>
  <c r="AK583" i="3"/>
  <c r="AS583" i="3"/>
  <c r="BA583" i="3"/>
  <c r="BI583" i="3"/>
  <c r="P583" i="3"/>
  <c r="X583" i="3"/>
  <c r="AF583" i="3"/>
  <c r="AN583" i="3"/>
  <c r="AV583" i="3"/>
  <c r="BD583" i="3"/>
  <c r="Q583" i="3"/>
  <c r="Y583" i="3"/>
  <c r="AG583" i="3"/>
  <c r="AO583" i="3"/>
  <c r="AW583" i="3"/>
  <c r="BE583" i="3"/>
  <c r="AR583" i="3"/>
  <c r="T583" i="3"/>
  <c r="AZ583" i="3"/>
  <c r="AB583" i="3"/>
  <c r="BH583" i="3"/>
  <c r="AJ583" i="3"/>
  <c r="N587" i="3"/>
  <c r="R587" i="3"/>
  <c r="V587" i="3"/>
  <c r="Z587" i="3"/>
  <c r="AD587" i="3"/>
  <c r="AH587" i="3"/>
  <c r="AL587" i="3"/>
  <c r="AP587" i="3"/>
  <c r="AT587" i="3"/>
  <c r="AX587" i="3"/>
  <c r="BB587" i="3"/>
  <c r="BF587" i="3"/>
  <c r="O587" i="3"/>
  <c r="S587" i="3"/>
  <c r="W587" i="3"/>
  <c r="AA587" i="3"/>
  <c r="AE587" i="3"/>
  <c r="AI587" i="3"/>
  <c r="AM587" i="3"/>
  <c r="AQ587" i="3"/>
  <c r="AU587" i="3"/>
  <c r="AY587" i="3"/>
  <c r="BC587" i="3"/>
  <c r="BG587" i="3"/>
  <c r="M587" i="3"/>
  <c r="U587" i="3"/>
  <c r="AC587" i="3"/>
  <c r="AK587" i="3"/>
  <c r="AS587" i="3"/>
  <c r="BA587" i="3"/>
  <c r="BI587" i="3"/>
  <c r="P587" i="3"/>
  <c r="X587" i="3"/>
  <c r="AF587" i="3"/>
  <c r="AN587" i="3"/>
  <c r="AV587" i="3"/>
  <c r="BD587" i="3"/>
  <c r="Q587" i="3"/>
  <c r="Y587" i="3"/>
  <c r="AG587" i="3"/>
  <c r="AO587" i="3"/>
  <c r="AW587" i="3"/>
  <c r="BE587" i="3"/>
  <c r="AJ587" i="3"/>
  <c r="AR587" i="3"/>
  <c r="T587" i="3"/>
  <c r="AZ587" i="3"/>
  <c r="AB587" i="3"/>
  <c r="BH587" i="3"/>
  <c r="N591" i="3"/>
  <c r="R591" i="3"/>
  <c r="V591" i="3"/>
  <c r="Z591" i="3"/>
  <c r="AD591" i="3"/>
  <c r="AH591" i="3"/>
  <c r="AL591" i="3"/>
  <c r="AP591" i="3"/>
  <c r="AT591" i="3"/>
  <c r="AX591" i="3"/>
  <c r="BB591" i="3"/>
  <c r="BF591" i="3"/>
  <c r="O591" i="3"/>
  <c r="S591" i="3"/>
  <c r="W591" i="3"/>
  <c r="AA591" i="3"/>
  <c r="AE591" i="3"/>
  <c r="AI591" i="3"/>
  <c r="AM591" i="3"/>
  <c r="AQ591" i="3"/>
  <c r="AU591" i="3"/>
  <c r="AY591" i="3"/>
  <c r="BC591" i="3"/>
  <c r="BG591" i="3"/>
  <c r="M591" i="3"/>
  <c r="U591" i="3"/>
  <c r="AC591" i="3"/>
  <c r="AK591" i="3"/>
  <c r="AS591" i="3"/>
  <c r="BA591" i="3"/>
  <c r="BI591" i="3"/>
  <c r="P591" i="3"/>
  <c r="X591" i="3"/>
  <c r="AF591" i="3"/>
  <c r="AN591" i="3"/>
  <c r="AV591" i="3"/>
  <c r="BD591" i="3"/>
  <c r="Q591" i="3"/>
  <c r="BJ591" i="3" s="1"/>
  <c r="Y591" i="3"/>
  <c r="AG591" i="3"/>
  <c r="AO591" i="3"/>
  <c r="AW591" i="3"/>
  <c r="BE591" i="3"/>
  <c r="AB591" i="3"/>
  <c r="BH591" i="3"/>
  <c r="AJ591" i="3"/>
  <c r="AR591" i="3"/>
  <c r="T591" i="3"/>
  <c r="AZ591" i="3"/>
  <c r="P596" i="3"/>
  <c r="T596" i="3"/>
  <c r="X596" i="3"/>
  <c r="AB596" i="3"/>
  <c r="AF596" i="3"/>
  <c r="AJ596" i="3"/>
  <c r="AN596" i="3"/>
  <c r="AR596" i="3"/>
  <c r="AV596" i="3"/>
  <c r="AZ596" i="3"/>
  <c r="BD596" i="3"/>
  <c r="BH596" i="3"/>
  <c r="M596" i="3"/>
  <c r="Q596" i="3"/>
  <c r="U596" i="3"/>
  <c r="Y596" i="3"/>
  <c r="AC596" i="3"/>
  <c r="AG596" i="3"/>
  <c r="AK596" i="3"/>
  <c r="AO596" i="3"/>
  <c r="AS596" i="3"/>
  <c r="AW596" i="3"/>
  <c r="BA596" i="3"/>
  <c r="BE596" i="3"/>
  <c r="BI596" i="3"/>
  <c r="S596" i="3"/>
  <c r="AA596" i="3"/>
  <c r="AI596" i="3"/>
  <c r="AQ596" i="3"/>
  <c r="AY596" i="3"/>
  <c r="BG596" i="3"/>
  <c r="O596" i="3"/>
  <c r="W596" i="3"/>
  <c r="AE596" i="3"/>
  <c r="AM596" i="3"/>
  <c r="AU596" i="3"/>
  <c r="BC596" i="3"/>
  <c r="R596" i="3"/>
  <c r="AH596" i="3"/>
  <c r="AX596" i="3"/>
  <c r="V596" i="3"/>
  <c r="AL596" i="3"/>
  <c r="BB596" i="3"/>
  <c r="Z596" i="3"/>
  <c r="AP596" i="3"/>
  <c r="BF596" i="3"/>
  <c r="N596" i="3"/>
  <c r="AD596" i="3"/>
  <c r="AT596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N462" i="3"/>
  <c r="T462" i="3"/>
  <c r="Y462" i="3"/>
  <c r="AD462" i="3"/>
  <c r="AJ462" i="3"/>
  <c r="AO462" i="3"/>
  <c r="AT462" i="3"/>
  <c r="AZ462" i="3"/>
  <c r="BE462" i="3"/>
  <c r="P462" i="3"/>
  <c r="U462" i="3"/>
  <c r="Z462" i="3"/>
  <c r="AF462" i="3"/>
  <c r="AK462" i="3"/>
  <c r="AP462" i="3"/>
  <c r="AV462" i="3"/>
  <c r="BA462" i="3"/>
  <c r="BF462" i="3"/>
  <c r="V462" i="3"/>
  <c r="AG462" i="3"/>
  <c r="AR462" i="3"/>
  <c r="BB462" i="3"/>
  <c r="M462" i="3"/>
  <c r="X462" i="3"/>
  <c r="AH462" i="3"/>
  <c r="AS462" i="3"/>
  <c r="BD462" i="3"/>
  <c r="AB462" i="3"/>
  <c r="AW462" i="3"/>
  <c r="AC462" i="3"/>
  <c r="AX462" i="3"/>
  <c r="AL462" i="3"/>
  <c r="AN462" i="3"/>
  <c r="Q462" i="3"/>
  <c r="R462" i="3"/>
  <c r="BH462" i="3"/>
  <c r="BM462" i="3" s="1"/>
  <c r="BI46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Q482" i="3"/>
  <c r="W482" i="3"/>
  <c r="AB482" i="3"/>
  <c r="AG482" i="3"/>
  <c r="AM482" i="3"/>
  <c r="AR482" i="3"/>
  <c r="AW482" i="3"/>
  <c r="BC482" i="3"/>
  <c r="BH482" i="3"/>
  <c r="S482" i="3"/>
  <c r="Y482" i="3"/>
  <c r="AF482" i="3"/>
  <c r="AN482" i="3"/>
  <c r="AU482" i="3"/>
  <c r="BA482" i="3"/>
  <c r="BI482" i="3"/>
  <c r="M482" i="3"/>
  <c r="T482" i="3"/>
  <c r="AA482" i="3"/>
  <c r="AI482" i="3"/>
  <c r="AO482" i="3"/>
  <c r="AV482" i="3"/>
  <c r="BD482" i="3"/>
  <c r="O482" i="3"/>
  <c r="AC482" i="3"/>
  <c r="AQ482" i="3"/>
  <c r="BE482" i="3"/>
  <c r="P482" i="3"/>
  <c r="AE482" i="3"/>
  <c r="AS482" i="3"/>
  <c r="BG482" i="3"/>
  <c r="U482" i="3"/>
  <c r="AY482" i="3"/>
  <c r="X482" i="3"/>
  <c r="AZ482" i="3"/>
  <c r="AJ482" i="3"/>
  <c r="AK482" i="3"/>
  <c r="M491" i="3"/>
  <c r="Q491" i="3"/>
  <c r="U491" i="3"/>
  <c r="Y491" i="3"/>
  <c r="AC491" i="3"/>
  <c r="AG491" i="3"/>
  <c r="AK491" i="3"/>
  <c r="AO491" i="3"/>
  <c r="AS491" i="3"/>
  <c r="AW491" i="3"/>
  <c r="BA491" i="3"/>
  <c r="BE491" i="3"/>
  <c r="BI491" i="3"/>
  <c r="N491" i="3"/>
  <c r="S491" i="3"/>
  <c r="X491" i="3"/>
  <c r="AD491" i="3"/>
  <c r="AI491" i="3"/>
  <c r="AN491" i="3"/>
  <c r="AT491" i="3"/>
  <c r="AY491" i="3"/>
  <c r="BD491" i="3"/>
  <c r="O491" i="3"/>
  <c r="T491" i="3"/>
  <c r="Z491" i="3"/>
  <c r="AE491" i="3"/>
  <c r="AJ491" i="3"/>
  <c r="AP491" i="3"/>
  <c r="AU491" i="3"/>
  <c r="AZ491" i="3"/>
  <c r="BF491" i="3"/>
  <c r="V491" i="3"/>
  <c r="AF491" i="3"/>
  <c r="AQ491" i="3"/>
  <c r="BB491" i="3"/>
  <c r="W491" i="3"/>
  <c r="AH491" i="3"/>
  <c r="AR491" i="3"/>
  <c r="BC491" i="3"/>
  <c r="P491" i="3"/>
  <c r="AL491" i="3"/>
  <c r="BG491" i="3"/>
  <c r="R491" i="3"/>
  <c r="AM491" i="3"/>
  <c r="BH491" i="3"/>
  <c r="AA491" i="3"/>
  <c r="AB491" i="3"/>
  <c r="AV491" i="3"/>
  <c r="AX491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M514" i="3"/>
  <c r="R514" i="3"/>
  <c r="W514" i="3"/>
  <c r="AC514" i="3"/>
  <c r="AH514" i="3"/>
  <c r="AM514" i="3"/>
  <c r="AS514" i="3"/>
  <c r="AX514" i="3"/>
  <c r="BC514" i="3"/>
  <c r="BI514" i="3"/>
  <c r="N514" i="3"/>
  <c r="S514" i="3"/>
  <c r="Y514" i="3"/>
  <c r="AD514" i="3"/>
  <c r="AI514" i="3"/>
  <c r="AO514" i="3"/>
  <c r="AT514" i="3"/>
  <c r="AY514" i="3"/>
  <c r="BE514" i="3"/>
  <c r="O514" i="3"/>
  <c r="Z514" i="3"/>
  <c r="AK514" i="3"/>
  <c r="AU514" i="3"/>
  <c r="BF514" i="3"/>
  <c r="Q514" i="3"/>
  <c r="AA514" i="3"/>
  <c r="AL514" i="3"/>
  <c r="AW514" i="3"/>
  <c r="BG514" i="3"/>
  <c r="U514" i="3"/>
  <c r="AE514" i="3"/>
  <c r="AP514" i="3"/>
  <c r="BA514" i="3"/>
  <c r="V514" i="3"/>
  <c r="AG514" i="3"/>
  <c r="AQ514" i="3"/>
  <c r="BB514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M530" i="3"/>
  <c r="R530" i="3"/>
  <c r="W530" i="3"/>
  <c r="AC530" i="3"/>
  <c r="AH530" i="3"/>
  <c r="AM530" i="3"/>
  <c r="AS530" i="3"/>
  <c r="AX530" i="3"/>
  <c r="BC530" i="3"/>
  <c r="BI530" i="3"/>
  <c r="N530" i="3"/>
  <c r="S530" i="3"/>
  <c r="Y530" i="3"/>
  <c r="AD530" i="3"/>
  <c r="AI530" i="3"/>
  <c r="AO530" i="3"/>
  <c r="AT530" i="3"/>
  <c r="AY530" i="3"/>
  <c r="BE530" i="3"/>
  <c r="O530" i="3"/>
  <c r="Z530" i="3"/>
  <c r="AK530" i="3"/>
  <c r="AU530" i="3"/>
  <c r="BF530" i="3"/>
  <c r="Q530" i="3"/>
  <c r="AA530" i="3"/>
  <c r="AL530" i="3"/>
  <c r="AW530" i="3"/>
  <c r="BG530" i="3"/>
  <c r="V530" i="3"/>
  <c r="AQ530" i="3"/>
  <c r="AE530" i="3"/>
  <c r="BA530" i="3"/>
  <c r="AG530" i="3"/>
  <c r="BB530" i="3"/>
  <c r="AP530" i="3"/>
  <c r="U530" i="3"/>
  <c r="O548" i="3"/>
  <c r="S548" i="3"/>
  <c r="W548" i="3"/>
  <c r="AA548" i="3"/>
  <c r="AE548" i="3"/>
  <c r="AI548" i="3"/>
  <c r="AM548" i="3"/>
  <c r="AQ548" i="3"/>
  <c r="AU548" i="3"/>
  <c r="AY548" i="3"/>
  <c r="BC548" i="3"/>
  <c r="BG548" i="3"/>
  <c r="M548" i="3"/>
  <c r="R548" i="3"/>
  <c r="X548" i="3"/>
  <c r="AC548" i="3"/>
  <c r="AH548" i="3"/>
  <c r="AN548" i="3"/>
  <c r="AS548" i="3"/>
  <c r="AX548" i="3"/>
  <c r="BD548" i="3"/>
  <c r="BI548" i="3"/>
  <c r="N548" i="3"/>
  <c r="T548" i="3"/>
  <c r="Y548" i="3"/>
  <c r="AD548" i="3"/>
  <c r="AJ548" i="3"/>
  <c r="AO548" i="3"/>
  <c r="AT548" i="3"/>
  <c r="AZ548" i="3"/>
  <c r="BE548" i="3"/>
  <c r="V548" i="3"/>
  <c r="AG548" i="3"/>
  <c r="AR548" i="3"/>
  <c r="BB548" i="3"/>
  <c r="P548" i="3"/>
  <c r="Z548" i="3"/>
  <c r="AK548" i="3"/>
  <c r="AV548" i="3"/>
  <c r="BF548" i="3"/>
  <c r="Q548" i="3"/>
  <c r="AB548" i="3"/>
  <c r="AL548" i="3"/>
  <c r="AW548" i="3"/>
  <c r="BH548" i="3"/>
  <c r="BA548" i="3"/>
  <c r="U548" i="3"/>
  <c r="AF548" i="3"/>
  <c r="AP548" i="3"/>
  <c r="M552" i="3"/>
  <c r="Q552" i="3"/>
  <c r="U552" i="3"/>
  <c r="Y552" i="3"/>
  <c r="AC552" i="3"/>
  <c r="AG552" i="3"/>
  <c r="AK552" i="3"/>
  <c r="AO552" i="3"/>
  <c r="AS552" i="3"/>
  <c r="AW552" i="3"/>
  <c r="BA552" i="3"/>
  <c r="BE552" i="3"/>
  <c r="BI552" i="3"/>
  <c r="N552" i="3"/>
  <c r="S552" i="3"/>
  <c r="X552" i="3"/>
  <c r="AD552" i="3"/>
  <c r="AI552" i="3"/>
  <c r="AN552" i="3"/>
  <c r="AT552" i="3"/>
  <c r="AY552" i="3"/>
  <c r="BD552" i="3"/>
  <c r="O552" i="3"/>
  <c r="T552" i="3"/>
  <c r="Z552" i="3"/>
  <c r="AE552" i="3"/>
  <c r="AJ552" i="3"/>
  <c r="AP552" i="3"/>
  <c r="AU552" i="3"/>
  <c r="AZ552" i="3"/>
  <c r="BF552" i="3"/>
  <c r="W552" i="3"/>
  <c r="AH552" i="3"/>
  <c r="AR552" i="3"/>
  <c r="BC552" i="3"/>
  <c r="P552" i="3"/>
  <c r="AA552" i="3"/>
  <c r="R552" i="3"/>
  <c r="AB552" i="3"/>
  <c r="AM552" i="3"/>
  <c r="AX552" i="3"/>
  <c r="BH552" i="3"/>
  <c r="V552" i="3"/>
  <c r="AV552" i="3"/>
  <c r="AF552" i="3"/>
  <c r="BB552" i="3"/>
  <c r="AL552" i="3"/>
  <c r="BG552" i="3"/>
  <c r="AQ552" i="3"/>
  <c r="M556" i="3"/>
  <c r="Q556" i="3"/>
  <c r="U556" i="3"/>
  <c r="Y556" i="3"/>
  <c r="AC556" i="3"/>
  <c r="AG556" i="3"/>
  <c r="AK556" i="3"/>
  <c r="AO556" i="3"/>
  <c r="AS556" i="3"/>
  <c r="AW556" i="3"/>
  <c r="BA556" i="3"/>
  <c r="BE556" i="3"/>
  <c r="BI556" i="3"/>
  <c r="R556" i="3"/>
  <c r="W556" i="3"/>
  <c r="AB556" i="3"/>
  <c r="AH556" i="3"/>
  <c r="AM556" i="3"/>
  <c r="AR556" i="3"/>
  <c r="AX556" i="3"/>
  <c r="BC556" i="3"/>
  <c r="BH556" i="3"/>
  <c r="N556" i="3"/>
  <c r="S556" i="3"/>
  <c r="X556" i="3"/>
  <c r="AD556" i="3"/>
  <c r="AI556" i="3"/>
  <c r="AN556" i="3"/>
  <c r="AT556" i="3"/>
  <c r="AY556" i="3"/>
  <c r="BD556" i="3"/>
  <c r="V556" i="3"/>
  <c r="AF556" i="3"/>
  <c r="AQ556" i="3"/>
  <c r="BB556" i="3"/>
  <c r="P556" i="3"/>
  <c r="AA556" i="3"/>
  <c r="AL556" i="3"/>
  <c r="AV556" i="3"/>
  <c r="BG556" i="3"/>
  <c r="O556" i="3"/>
  <c r="BL556" i="3" s="1"/>
  <c r="AJ556" i="3"/>
  <c r="BF556" i="3"/>
  <c r="T556" i="3"/>
  <c r="AP556" i="3"/>
  <c r="Z556" i="3"/>
  <c r="AU556" i="3"/>
  <c r="AE556" i="3"/>
  <c r="AZ556" i="3"/>
  <c r="M560" i="3"/>
  <c r="Q560" i="3"/>
  <c r="U560" i="3"/>
  <c r="Y560" i="3"/>
  <c r="AC560" i="3"/>
  <c r="AG560" i="3"/>
  <c r="AK560" i="3"/>
  <c r="AO560" i="3"/>
  <c r="AS560" i="3"/>
  <c r="AW560" i="3"/>
  <c r="BA560" i="3"/>
  <c r="BE560" i="3"/>
  <c r="BI560" i="3"/>
  <c r="O560" i="3"/>
  <c r="T560" i="3"/>
  <c r="Z560" i="3"/>
  <c r="AE560" i="3"/>
  <c r="AJ560" i="3"/>
  <c r="AP560" i="3"/>
  <c r="AU560" i="3"/>
  <c r="AZ560" i="3"/>
  <c r="BF560" i="3"/>
  <c r="P560" i="3"/>
  <c r="V560" i="3"/>
  <c r="AA560" i="3"/>
  <c r="AF560" i="3"/>
  <c r="AL560" i="3"/>
  <c r="AQ560" i="3"/>
  <c r="AV560" i="3"/>
  <c r="BB560" i="3"/>
  <c r="BG560" i="3"/>
  <c r="N560" i="3"/>
  <c r="X560" i="3"/>
  <c r="AI560" i="3"/>
  <c r="AT560" i="3"/>
  <c r="BD560" i="3"/>
  <c r="S560" i="3"/>
  <c r="AD560" i="3"/>
  <c r="AN560" i="3"/>
  <c r="AY560" i="3"/>
  <c r="AB560" i="3"/>
  <c r="AX560" i="3"/>
  <c r="AH560" i="3"/>
  <c r="BC560" i="3"/>
  <c r="R560" i="3"/>
  <c r="AM560" i="3"/>
  <c r="BH560" i="3"/>
  <c r="W560" i="3"/>
  <c r="BJ560" i="3" s="1"/>
  <c r="AR560" i="3"/>
  <c r="M564" i="3"/>
  <c r="Q564" i="3"/>
  <c r="U564" i="3"/>
  <c r="Y564" i="3"/>
  <c r="AC564" i="3"/>
  <c r="AG564" i="3"/>
  <c r="AK564" i="3"/>
  <c r="AO564" i="3"/>
  <c r="AS564" i="3"/>
  <c r="AW564" i="3"/>
  <c r="BA564" i="3"/>
  <c r="BE564" i="3"/>
  <c r="R564" i="3"/>
  <c r="W564" i="3"/>
  <c r="AB564" i="3"/>
  <c r="AH564" i="3"/>
  <c r="AM564" i="3"/>
  <c r="AR564" i="3"/>
  <c r="AX564" i="3"/>
  <c r="BC564" i="3"/>
  <c r="BH564" i="3"/>
  <c r="N564" i="3"/>
  <c r="S564" i="3"/>
  <c r="X564" i="3"/>
  <c r="AD564" i="3"/>
  <c r="AI564" i="3"/>
  <c r="AN564" i="3"/>
  <c r="AT564" i="3"/>
  <c r="AY564" i="3"/>
  <c r="BD564" i="3"/>
  <c r="BI564" i="3"/>
  <c r="P564" i="3"/>
  <c r="AA564" i="3"/>
  <c r="AL564" i="3"/>
  <c r="AV564" i="3"/>
  <c r="BG564" i="3"/>
  <c r="T564" i="3"/>
  <c r="AE564" i="3"/>
  <c r="AP564" i="3"/>
  <c r="AZ564" i="3"/>
  <c r="V564" i="3"/>
  <c r="AF564" i="3"/>
  <c r="AQ564" i="3"/>
  <c r="BB564" i="3"/>
  <c r="Z564" i="3"/>
  <c r="AJ564" i="3"/>
  <c r="AU564" i="3"/>
  <c r="O564" i="3"/>
  <c r="BF564" i="3"/>
  <c r="P568" i="3"/>
  <c r="T568" i="3"/>
  <c r="X568" i="3"/>
  <c r="AB568" i="3"/>
  <c r="AF568" i="3"/>
  <c r="AJ568" i="3"/>
  <c r="AN568" i="3"/>
  <c r="AR568" i="3"/>
  <c r="AV568" i="3"/>
  <c r="AZ568" i="3"/>
  <c r="BD568" i="3"/>
  <c r="BH568" i="3"/>
  <c r="M568" i="3"/>
  <c r="Q568" i="3"/>
  <c r="U568" i="3"/>
  <c r="Y568" i="3"/>
  <c r="AC568" i="3"/>
  <c r="AG568" i="3"/>
  <c r="AK568" i="3"/>
  <c r="AO568" i="3"/>
  <c r="AS568" i="3"/>
  <c r="AW568" i="3"/>
  <c r="BA568" i="3"/>
  <c r="BE568" i="3"/>
  <c r="BI568" i="3"/>
  <c r="S568" i="3"/>
  <c r="AA568" i="3"/>
  <c r="AI568" i="3"/>
  <c r="AQ568" i="3"/>
  <c r="AY568" i="3"/>
  <c r="BG568" i="3"/>
  <c r="N568" i="3"/>
  <c r="V568" i="3"/>
  <c r="AD568" i="3"/>
  <c r="AL568" i="3"/>
  <c r="AT568" i="3"/>
  <c r="BB568" i="3"/>
  <c r="O568" i="3"/>
  <c r="W568" i="3"/>
  <c r="AE568" i="3"/>
  <c r="AM568" i="3"/>
  <c r="AU568" i="3"/>
  <c r="BC568" i="3"/>
  <c r="Z568" i="3"/>
  <c r="BF568" i="3"/>
  <c r="AH568" i="3"/>
  <c r="AP568" i="3"/>
  <c r="R568" i="3"/>
  <c r="AX568" i="3"/>
  <c r="P572" i="3"/>
  <c r="T572" i="3"/>
  <c r="X572" i="3"/>
  <c r="AB572" i="3"/>
  <c r="AF572" i="3"/>
  <c r="AJ572" i="3"/>
  <c r="AN572" i="3"/>
  <c r="AR572" i="3"/>
  <c r="AV572" i="3"/>
  <c r="AZ572" i="3"/>
  <c r="BD572" i="3"/>
  <c r="BH572" i="3"/>
  <c r="M572" i="3"/>
  <c r="Q572" i="3"/>
  <c r="U572" i="3"/>
  <c r="Y572" i="3"/>
  <c r="AC572" i="3"/>
  <c r="AG572" i="3"/>
  <c r="AK572" i="3"/>
  <c r="AO572" i="3"/>
  <c r="AS572" i="3"/>
  <c r="AW572" i="3"/>
  <c r="BA572" i="3"/>
  <c r="BE572" i="3"/>
  <c r="BI572" i="3"/>
  <c r="S572" i="3"/>
  <c r="AA572" i="3"/>
  <c r="AI572" i="3"/>
  <c r="AQ572" i="3"/>
  <c r="AY572" i="3"/>
  <c r="BG572" i="3"/>
  <c r="N572" i="3"/>
  <c r="V572" i="3"/>
  <c r="AD572" i="3"/>
  <c r="AL572" i="3"/>
  <c r="AT572" i="3"/>
  <c r="BB572" i="3"/>
  <c r="O572" i="3"/>
  <c r="W572" i="3"/>
  <c r="AE572" i="3"/>
  <c r="AM572" i="3"/>
  <c r="AU572" i="3"/>
  <c r="BC572" i="3"/>
  <c r="R572" i="3"/>
  <c r="AX572" i="3"/>
  <c r="Z572" i="3"/>
  <c r="BF572" i="3"/>
  <c r="AH572" i="3"/>
  <c r="AP572" i="3"/>
  <c r="P576" i="3"/>
  <c r="T576" i="3"/>
  <c r="X576" i="3"/>
  <c r="AB576" i="3"/>
  <c r="AF576" i="3"/>
  <c r="AJ576" i="3"/>
  <c r="AN576" i="3"/>
  <c r="AR576" i="3"/>
  <c r="AV576" i="3"/>
  <c r="AZ576" i="3"/>
  <c r="BD576" i="3"/>
  <c r="BH576" i="3"/>
  <c r="M576" i="3"/>
  <c r="Q576" i="3"/>
  <c r="U576" i="3"/>
  <c r="Y576" i="3"/>
  <c r="AC576" i="3"/>
  <c r="AG576" i="3"/>
  <c r="AK576" i="3"/>
  <c r="AO576" i="3"/>
  <c r="AS576" i="3"/>
  <c r="AW576" i="3"/>
  <c r="BA576" i="3"/>
  <c r="BE576" i="3"/>
  <c r="BI576" i="3"/>
  <c r="S576" i="3"/>
  <c r="AA576" i="3"/>
  <c r="AI576" i="3"/>
  <c r="AQ576" i="3"/>
  <c r="AY576" i="3"/>
  <c r="BG576" i="3"/>
  <c r="N576" i="3"/>
  <c r="V576" i="3"/>
  <c r="AD576" i="3"/>
  <c r="AL576" i="3"/>
  <c r="AT576" i="3"/>
  <c r="BB576" i="3"/>
  <c r="O576" i="3"/>
  <c r="W576" i="3"/>
  <c r="AE576" i="3"/>
  <c r="AM576" i="3"/>
  <c r="AU576" i="3"/>
  <c r="BC576" i="3"/>
  <c r="AP576" i="3"/>
  <c r="R576" i="3"/>
  <c r="AX576" i="3"/>
  <c r="Z576" i="3"/>
  <c r="BF576" i="3"/>
  <c r="AH576" i="3"/>
  <c r="P580" i="3"/>
  <c r="T580" i="3"/>
  <c r="X580" i="3"/>
  <c r="AB580" i="3"/>
  <c r="AF580" i="3"/>
  <c r="AJ580" i="3"/>
  <c r="AN580" i="3"/>
  <c r="AR580" i="3"/>
  <c r="AV580" i="3"/>
  <c r="AZ580" i="3"/>
  <c r="BD580" i="3"/>
  <c r="BH580" i="3"/>
  <c r="M580" i="3"/>
  <c r="Q580" i="3"/>
  <c r="U580" i="3"/>
  <c r="Y580" i="3"/>
  <c r="AC580" i="3"/>
  <c r="AG580" i="3"/>
  <c r="AK580" i="3"/>
  <c r="AO580" i="3"/>
  <c r="AS580" i="3"/>
  <c r="AW580" i="3"/>
  <c r="BA580" i="3"/>
  <c r="BE580" i="3"/>
  <c r="BI580" i="3"/>
  <c r="S580" i="3"/>
  <c r="AA580" i="3"/>
  <c r="AI580" i="3"/>
  <c r="AQ580" i="3"/>
  <c r="AY580" i="3"/>
  <c r="BG580" i="3"/>
  <c r="N580" i="3"/>
  <c r="V580" i="3"/>
  <c r="AD580" i="3"/>
  <c r="AL580" i="3"/>
  <c r="AT580" i="3"/>
  <c r="BB580" i="3"/>
  <c r="O580" i="3"/>
  <c r="W580" i="3"/>
  <c r="AE580" i="3"/>
  <c r="AM580" i="3"/>
  <c r="AU580" i="3"/>
  <c r="BC580" i="3"/>
  <c r="AH580" i="3"/>
  <c r="AP580" i="3"/>
  <c r="R580" i="3"/>
  <c r="AX580" i="3"/>
  <c r="Z580" i="3"/>
  <c r="BF580" i="3"/>
  <c r="P584" i="3"/>
  <c r="T584" i="3"/>
  <c r="X584" i="3"/>
  <c r="AB584" i="3"/>
  <c r="AF584" i="3"/>
  <c r="AJ584" i="3"/>
  <c r="AN584" i="3"/>
  <c r="AR584" i="3"/>
  <c r="AV584" i="3"/>
  <c r="AZ584" i="3"/>
  <c r="BD584" i="3"/>
  <c r="BH584" i="3"/>
  <c r="M584" i="3"/>
  <c r="Q584" i="3"/>
  <c r="U584" i="3"/>
  <c r="Y584" i="3"/>
  <c r="AC584" i="3"/>
  <c r="AG584" i="3"/>
  <c r="AK584" i="3"/>
  <c r="AO584" i="3"/>
  <c r="AS584" i="3"/>
  <c r="AW584" i="3"/>
  <c r="BA584" i="3"/>
  <c r="BE584" i="3"/>
  <c r="BI584" i="3"/>
  <c r="S584" i="3"/>
  <c r="AA584" i="3"/>
  <c r="AI584" i="3"/>
  <c r="AQ584" i="3"/>
  <c r="AY584" i="3"/>
  <c r="BG584" i="3"/>
  <c r="N584" i="3"/>
  <c r="V584" i="3"/>
  <c r="AD584" i="3"/>
  <c r="AL584" i="3"/>
  <c r="AT584" i="3"/>
  <c r="BB584" i="3"/>
  <c r="O584" i="3"/>
  <c r="W584" i="3"/>
  <c r="AE584" i="3"/>
  <c r="AM584" i="3"/>
  <c r="AU584" i="3"/>
  <c r="BC584" i="3"/>
  <c r="Z584" i="3"/>
  <c r="BF584" i="3"/>
  <c r="AH584" i="3"/>
  <c r="AP584" i="3"/>
  <c r="R584" i="3"/>
  <c r="AX584" i="3"/>
  <c r="P588" i="3"/>
  <c r="T588" i="3"/>
  <c r="X588" i="3"/>
  <c r="AB588" i="3"/>
  <c r="AF588" i="3"/>
  <c r="AJ588" i="3"/>
  <c r="AN588" i="3"/>
  <c r="AR588" i="3"/>
  <c r="AV588" i="3"/>
  <c r="AZ588" i="3"/>
  <c r="BD588" i="3"/>
  <c r="BH588" i="3"/>
  <c r="M588" i="3"/>
  <c r="Q588" i="3"/>
  <c r="U588" i="3"/>
  <c r="Y588" i="3"/>
  <c r="AC588" i="3"/>
  <c r="AG588" i="3"/>
  <c r="AK588" i="3"/>
  <c r="AO588" i="3"/>
  <c r="AS588" i="3"/>
  <c r="AW588" i="3"/>
  <c r="BA588" i="3"/>
  <c r="BE588" i="3"/>
  <c r="BI588" i="3"/>
  <c r="S588" i="3"/>
  <c r="AA588" i="3"/>
  <c r="AI588" i="3"/>
  <c r="AQ588" i="3"/>
  <c r="AY588" i="3"/>
  <c r="BG588" i="3"/>
  <c r="N588" i="3"/>
  <c r="V588" i="3"/>
  <c r="AD588" i="3"/>
  <c r="AL588" i="3"/>
  <c r="AT588" i="3"/>
  <c r="BB588" i="3"/>
  <c r="O588" i="3"/>
  <c r="W588" i="3"/>
  <c r="AE588" i="3"/>
  <c r="AM588" i="3"/>
  <c r="AU588" i="3"/>
  <c r="BC588" i="3"/>
  <c r="R588" i="3"/>
  <c r="AX588" i="3"/>
  <c r="Z588" i="3"/>
  <c r="BF588" i="3"/>
  <c r="AH588" i="3"/>
  <c r="AP588" i="3"/>
  <c r="P592" i="3"/>
  <c r="T592" i="3"/>
  <c r="X592" i="3"/>
  <c r="AB592" i="3"/>
  <c r="AF592" i="3"/>
  <c r="AJ592" i="3"/>
  <c r="AN592" i="3"/>
  <c r="AR592" i="3"/>
  <c r="AV592" i="3"/>
  <c r="AZ592" i="3"/>
  <c r="BD592" i="3"/>
  <c r="BH592" i="3"/>
  <c r="M592" i="3"/>
  <c r="Q592" i="3"/>
  <c r="U592" i="3"/>
  <c r="Y592" i="3"/>
  <c r="AC592" i="3"/>
  <c r="AG592" i="3"/>
  <c r="AK592" i="3"/>
  <c r="AO592" i="3"/>
  <c r="AS592" i="3"/>
  <c r="AW592" i="3"/>
  <c r="BA592" i="3"/>
  <c r="BE592" i="3"/>
  <c r="BI592" i="3"/>
  <c r="S592" i="3"/>
  <c r="AA592" i="3"/>
  <c r="AI592" i="3"/>
  <c r="AQ592" i="3"/>
  <c r="AY592" i="3"/>
  <c r="BG592" i="3"/>
  <c r="N592" i="3"/>
  <c r="V592" i="3"/>
  <c r="AD592" i="3"/>
  <c r="AL592" i="3"/>
  <c r="AT592" i="3"/>
  <c r="BB592" i="3"/>
  <c r="O592" i="3"/>
  <c r="W592" i="3"/>
  <c r="AE592" i="3"/>
  <c r="AM592" i="3"/>
  <c r="AU592" i="3"/>
  <c r="BC592" i="3"/>
  <c r="AP592" i="3"/>
  <c r="R592" i="3"/>
  <c r="AX592" i="3"/>
  <c r="Z592" i="3"/>
  <c r="BF592" i="3"/>
  <c r="AH592" i="3"/>
  <c r="BJ468" i="3"/>
  <c r="BE471" i="3"/>
  <c r="AW471" i="3"/>
  <c r="AF471" i="3"/>
  <c r="AS471" i="3"/>
  <c r="M471" i="3"/>
  <c r="AJ471" i="3"/>
  <c r="BC471" i="3"/>
  <c r="AM471" i="3"/>
  <c r="W471" i="3"/>
  <c r="BB471" i="3"/>
  <c r="AL471" i="3"/>
  <c r="V471" i="3"/>
  <c r="BN476" i="3"/>
  <c r="BK476" i="3"/>
  <c r="BI479" i="3"/>
  <c r="AZ479" i="3"/>
  <c r="AK479" i="3"/>
  <c r="AS479" i="3"/>
  <c r="BD479" i="3"/>
  <c r="X479" i="3"/>
  <c r="AY479" i="3"/>
  <c r="AI479" i="3"/>
  <c r="S479" i="3"/>
  <c r="AX479" i="3"/>
  <c r="AH479" i="3"/>
  <c r="R479" i="3"/>
  <c r="BL481" i="3"/>
  <c r="AD486" i="3"/>
  <c r="AR486" i="3"/>
  <c r="AZ486" i="3"/>
  <c r="AJ486" i="3"/>
  <c r="AO486" i="3"/>
  <c r="BH486" i="3"/>
  <c r="AF486" i="3"/>
  <c r="BD486" i="3"/>
  <c r="AH486" i="3"/>
  <c r="M486" i="3"/>
  <c r="AU486" i="3"/>
  <c r="AE486" i="3"/>
  <c r="O486" i="3"/>
  <c r="BB488" i="3"/>
  <c r="V488" i="3"/>
  <c r="AC488" i="3"/>
  <c r="AL488" i="3"/>
  <c r="BA488" i="3"/>
  <c r="AE488" i="3"/>
  <c r="BE488" i="3"/>
  <c r="AI488" i="3"/>
  <c r="M488" i="3"/>
  <c r="AV488" i="3"/>
  <c r="AF488" i="3"/>
  <c r="P488" i="3"/>
  <c r="BK495" i="3"/>
  <c r="BL495" i="3"/>
  <c r="BM497" i="3"/>
  <c r="BK497" i="3"/>
  <c r="AA502" i="3"/>
  <c r="N502" i="3"/>
  <c r="T502" i="3"/>
  <c r="BG502" i="3"/>
  <c r="AE502" i="3"/>
  <c r="AY502" i="3"/>
  <c r="V502" i="3"/>
  <c r="AX502" i="3"/>
  <c r="AB502" i="3"/>
  <c r="BE502" i="3"/>
  <c r="AO502" i="3"/>
  <c r="Y502" i="3"/>
  <c r="AO504" i="3"/>
  <c r="R504" i="3"/>
  <c r="AC504" i="3"/>
  <c r="Y504" i="3"/>
  <c r="AH504" i="3"/>
  <c r="BB504" i="3"/>
  <c r="AG504" i="3"/>
  <c r="BF504" i="3"/>
  <c r="AK504" i="3"/>
  <c r="P504" i="3"/>
  <c r="AU504" i="3"/>
  <c r="AE504" i="3"/>
  <c r="O504" i="3"/>
  <c r="BJ511" i="3"/>
  <c r="BJ513" i="3"/>
  <c r="Q518" i="3"/>
  <c r="AW518" i="3"/>
  <c r="AG518" i="3"/>
  <c r="AT518" i="3"/>
  <c r="BC518" i="3"/>
  <c r="M518" i="3"/>
  <c r="AF518" i="3"/>
  <c r="BJ527" i="3"/>
  <c r="BK527" i="3"/>
  <c r="AZ534" i="3"/>
  <c r="AS534" i="3"/>
  <c r="AL534" i="3"/>
  <c r="L309" i="3"/>
  <c r="P521" i="3"/>
  <c r="T521" i="3"/>
  <c r="X521" i="3"/>
  <c r="AB521" i="3"/>
  <c r="AF521" i="3"/>
  <c r="AJ521" i="3"/>
  <c r="AN521" i="3"/>
  <c r="AR521" i="3"/>
  <c r="AV521" i="3"/>
  <c r="AZ521" i="3"/>
  <c r="BD521" i="3"/>
  <c r="BH521" i="3"/>
  <c r="Q521" i="3"/>
  <c r="V521" i="3"/>
  <c r="AA521" i="3"/>
  <c r="AG521" i="3"/>
  <c r="AL521" i="3"/>
  <c r="AQ521" i="3"/>
  <c r="AW521" i="3"/>
  <c r="BB521" i="3"/>
  <c r="BG521" i="3"/>
  <c r="M521" i="3"/>
  <c r="R521" i="3"/>
  <c r="W521" i="3"/>
  <c r="AC521" i="3"/>
  <c r="AH521" i="3"/>
  <c r="AM521" i="3"/>
  <c r="AS521" i="3"/>
  <c r="AX521" i="3"/>
  <c r="BC521" i="3"/>
  <c r="BI521" i="3"/>
  <c r="N521" i="3"/>
  <c r="Y521" i="3"/>
  <c r="AI521" i="3"/>
  <c r="AT521" i="3"/>
  <c r="BE521" i="3"/>
  <c r="O521" i="3"/>
  <c r="Z521" i="3"/>
  <c r="AK521" i="3"/>
  <c r="AU521" i="3"/>
  <c r="BF521" i="3"/>
  <c r="U521" i="3"/>
  <c r="AP521" i="3"/>
  <c r="AD521" i="3"/>
  <c r="AY521" i="3"/>
  <c r="AE521" i="3"/>
  <c r="BA521" i="3"/>
  <c r="S521" i="3"/>
  <c r="AO521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Q537" i="3"/>
  <c r="W537" i="3"/>
  <c r="AB537" i="3"/>
  <c r="AG537" i="3"/>
  <c r="AM537" i="3"/>
  <c r="AR537" i="3"/>
  <c r="AW537" i="3"/>
  <c r="BC537" i="3"/>
  <c r="BH537" i="3"/>
  <c r="M537" i="3"/>
  <c r="S537" i="3"/>
  <c r="X537" i="3"/>
  <c r="AC537" i="3"/>
  <c r="AI537" i="3"/>
  <c r="AN537" i="3"/>
  <c r="AS537" i="3"/>
  <c r="AY537" i="3"/>
  <c r="BD537" i="3"/>
  <c r="BI537" i="3"/>
  <c r="T537" i="3"/>
  <c r="AE537" i="3"/>
  <c r="AO537" i="3"/>
  <c r="AZ537" i="3"/>
  <c r="U537" i="3"/>
  <c r="AF537" i="3"/>
  <c r="AQ537" i="3"/>
  <c r="BA537" i="3"/>
  <c r="AA537" i="3"/>
  <c r="AV537" i="3"/>
  <c r="O537" i="3"/>
  <c r="AJ537" i="3"/>
  <c r="BE537" i="3"/>
  <c r="P537" i="3"/>
  <c r="BK537" i="3" s="1"/>
  <c r="AK537" i="3"/>
  <c r="BG537" i="3"/>
  <c r="Y537" i="3"/>
  <c r="AU537" i="3"/>
  <c r="P524" i="3"/>
  <c r="T524" i="3"/>
  <c r="X524" i="3"/>
  <c r="AB524" i="3"/>
  <c r="AF524" i="3"/>
  <c r="AJ524" i="3"/>
  <c r="AN524" i="3"/>
  <c r="AR524" i="3"/>
  <c r="AV524" i="3"/>
  <c r="AZ524" i="3"/>
  <c r="BD524" i="3"/>
  <c r="BH524" i="3"/>
  <c r="O524" i="3"/>
  <c r="U524" i="3"/>
  <c r="Z524" i="3"/>
  <c r="AE524" i="3"/>
  <c r="AK524" i="3"/>
  <c r="AP524" i="3"/>
  <c r="AU524" i="3"/>
  <c r="BA524" i="3"/>
  <c r="BF524" i="3"/>
  <c r="Q524" i="3"/>
  <c r="V524" i="3"/>
  <c r="AA524" i="3"/>
  <c r="AG524" i="3"/>
  <c r="AL524" i="3"/>
  <c r="AQ524" i="3"/>
  <c r="AW524" i="3"/>
  <c r="BB524" i="3"/>
  <c r="BG524" i="3"/>
  <c r="R524" i="3"/>
  <c r="AC524" i="3"/>
  <c r="AM524" i="3"/>
  <c r="AX524" i="3"/>
  <c r="BI524" i="3"/>
  <c r="S524" i="3"/>
  <c r="AD524" i="3"/>
  <c r="AO524" i="3"/>
  <c r="AY524" i="3"/>
  <c r="N524" i="3"/>
  <c r="AI524" i="3"/>
  <c r="BE524" i="3"/>
  <c r="W524" i="3"/>
  <c r="AS524" i="3"/>
  <c r="Y524" i="3"/>
  <c r="AT524" i="3"/>
  <c r="M524" i="3"/>
  <c r="AH524" i="3"/>
  <c r="BC524" i="3"/>
  <c r="M540" i="3"/>
  <c r="Q540" i="3"/>
  <c r="U540" i="3"/>
  <c r="Y540" i="3"/>
  <c r="AC540" i="3"/>
  <c r="AG540" i="3"/>
  <c r="AK540" i="3"/>
  <c r="AO540" i="3"/>
  <c r="AS540" i="3"/>
  <c r="AW540" i="3"/>
  <c r="BA540" i="3"/>
  <c r="BE540" i="3"/>
  <c r="BI540" i="3"/>
  <c r="N540" i="3"/>
  <c r="S540" i="3"/>
  <c r="X540" i="3"/>
  <c r="AD540" i="3"/>
  <c r="AI540" i="3"/>
  <c r="AN540" i="3"/>
  <c r="O540" i="3"/>
  <c r="T540" i="3"/>
  <c r="Z540" i="3"/>
  <c r="AE540" i="3"/>
  <c r="AJ540" i="3"/>
  <c r="AP540" i="3"/>
  <c r="AU540" i="3"/>
  <c r="AZ540" i="3"/>
  <c r="BF540" i="3"/>
  <c r="P540" i="3"/>
  <c r="AA540" i="3"/>
  <c r="AL540" i="3"/>
  <c r="AT540" i="3"/>
  <c r="BB540" i="3"/>
  <c r="BH540" i="3"/>
  <c r="R540" i="3"/>
  <c r="AB540" i="3"/>
  <c r="AM540" i="3"/>
  <c r="AV540" i="3"/>
  <c r="BC540" i="3"/>
  <c r="W540" i="3"/>
  <c r="AR540" i="3"/>
  <c r="BG540" i="3"/>
  <c r="AF540" i="3"/>
  <c r="AX540" i="3"/>
  <c r="AH540" i="3"/>
  <c r="AY540" i="3"/>
  <c r="AQ540" i="3"/>
  <c r="BD540" i="3"/>
  <c r="V540" i="3"/>
  <c r="N601" i="3"/>
  <c r="R601" i="3"/>
  <c r="V601" i="3"/>
  <c r="Z601" i="3"/>
  <c r="AD601" i="3"/>
  <c r="AH601" i="3"/>
  <c r="AL601" i="3"/>
  <c r="AP601" i="3"/>
  <c r="AT601" i="3"/>
  <c r="AX601" i="3"/>
  <c r="BB601" i="3"/>
  <c r="BF601" i="3"/>
  <c r="O601" i="3"/>
  <c r="S601" i="3"/>
  <c r="W601" i="3"/>
  <c r="AA601" i="3"/>
  <c r="AE601" i="3"/>
  <c r="AI601" i="3"/>
  <c r="AM601" i="3"/>
  <c r="AQ601" i="3"/>
  <c r="AU601" i="3"/>
  <c r="AY601" i="3"/>
  <c r="BC601" i="3"/>
  <c r="BG601" i="3"/>
  <c r="Q601" i="3"/>
  <c r="Y601" i="3"/>
  <c r="AG601" i="3"/>
  <c r="AO601" i="3"/>
  <c r="AW601" i="3"/>
  <c r="BE601" i="3"/>
  <c r="M601" i="3"/>
  <c r="U601" i="3"/>
  <c r="AC601" i="3"/>
  <c r="AK601" i="3"/>
  <c r="AS601" i="3"/>
  <c r="BA601" i="3"/>
  <c r="BI601" i="3"/>
  <c r="X601" i="3"/>
  <c r="AN601" i="3"/>
  <c r="BD601" i="3"/>
  <c r="AB601" i="3"/>
  <c r="AR601" i="3"/>
  <c r="BH601" i="3"/>
  <c r="P601" i="3"/>
  <c r="AF601" i="3"/>
  <c r="AV601" i="3"/>
  <c r="T601" i="3"/>
  <c r="AJ601" i="3"/>
  <c r="AZ601" i="3"/>
  <c r="P600" i="3"/>
  <c r="T600" i="3"/>
  <c r="X600" i="3"/>
  <c r="AB600" i="3"/>
  <c r="AF600" i="3"/>
  <c r="AJ600" i="3"/>
  <c r="AN600" i="3"/>
  <c r="AR600" i="3"/>
  <c r="AV600" i="3"/>
  <c r="AZ600" i="3"/>
  <c r="BD600" i="3"/>
  <c r="BH600" i="3"/>
  <c r="M600" i="3"/>
  <c r="Q600" i="3"/>
  <c r="U600" i="3"/>
  <c r="Y600" i="3"/>
  <c r="AC600" i="3"/>
  <c r="AG600" i="3"/>
  <c r="AK600" i="3"/>
  <c r="AO600" i="3"/>
  <c r="AS600" i="3"/>
  <c r="AW600" i="3"/>
  <c r="BA600" i="3"/>
  <c r="BE600" i="3"/>
  <c r="BI600" i="3"/>
  <c r="S600" i="3"/>
  <c r="AA600" i="3"/>
  <c r="AI600" i="3"/>
  <c r="AQ600" i="3"/>
  <c r="AY600" i="3"/>
  <c r="BG600" i="3"/>
  <c r="O600" i="3"/>
  <c r="W600" i="3"/>
  <c r="AE600" i="3"/>
  <c r="AM600" i="3"/>
  <c r="AU600" i="3"/>
  <c r="BC600" i="3"/>
  <c r="Z600" i="3"/>
  <c r="AP600" i="3"/>
  <c r="BF600" i="3"/>
  <c r="N600" i="3"/>
  <c r="AD600" i="3"/>
  <c r="AT600" i="3"/>
  <c r="R600" i="3"/>
  <c r="AH600" i="3"/>
  <c r="AX600" i="3"/>
  <c r="V600" i="3"/>
  <c r="AL600" i="3"/>
  <c r="BB600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P464" i="3"/>
  <c r="T464" i="3"/>
  <c r="X464" i="3"/>
  <c r="AB464" i="3"/>
  <c r="AF464" i="3"/>
  <c r="AJ464" i="3"/>
  <c r="AN464" i="3"/>
  <c r="AR464" i="3"/>
  <c r="AV464" i="3"/>
  <c r="AZ464" i="3"/>
  <c r="BD464" i="3"/>
  <c r="BH464" i="3"/>
  <c r="M464" i="3"/>
  <c r="U464" i="3"/>
  <c r="AC464" i="3"/>
  <c r="AK464" i="3"/>
  <c r="AS464" i="3"/>
  <c r="BA464" i="3"/>
  <c r="BI464" i="3"/>
  <c r="N464" i="3"/>
  <c r="V464" i="3"/>
  <c r="AD464" i="3"/>
  <c r="AL464" i="3"/>
  <c r="AT464" i="3"/>
  <c r="BB464" i="3"/>
  <c r="Y464" i="3"/>
  <c r="AO464" i="3"/>
  <c r="BE464" i="3"/>
  <c r="Z464" i="3"/>
  <c r="AP464" i="3"/>
  <c r="BF464" i="3"/>
  <c r="AG464" i="3"/>
  <c r="AH464" i="3"/>
  <c r="AW464" i="3"/>
  <c r="AX464" i="3"/>
  <c r="Q464" i="3"/>
  <c r="R46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P484" i="3"/>
  <c r="U484" i="3"/>
  <c r="Z484" i="3"/>
  <c r="AF484" i="3"/>
  <c r="AK484" i="3"/>
  <c r="AP484" i="3"/>
  <c r="AV484" i="3"/>
  <c r="BA484" i="3"/>
  <c r="BF484" i="3"/>
  <c r="N484" i="3"/>
  <c r="V484" i="3"/>
  <c r="AC484" i="3"/>
  <c r="AJ484" i="3"/>
  <c r="AR484" i="3"/>
  <c r="AX484" i="3"/>
  <c r="BE484" i="3"/>
  <c r="Q484" i="3"/>
  <c r="X484" i="3"/>
  <c r="AD484" i="3"/>
  <c r="AL484" i="3"/>
  <c r="AS484" i="3"/>
  <c r="AZ484" i="3"/>
  <c r="BH484" i="3"/>
  <c r="Y484" i="3"/>
  <c r="AN484" i="3"/>
  <c r="BB484" i="3"/>
  <c r="M484" i="3"/>
  <c r="AB484" i="3"/>
  <c r="AO484" i="3"/>
  <c r="BD484" i="3"/>
  <c r="AG484" i="3"/>
  <c r="BI484" i="3"/>
  <c r="AH484" i="3"/>
  <c r="AT484" i="3"/>
  <c r="AW484" i="3"/>
  <c r="R484" i="3"/>
  <c r="T484" i="3"/>
  <c r="N493" i="3"/>
  <c r="R493" i="3"/>
  <c r="V493" i="3"/>
  <c r="Z493" i="3"/>
  <c r="AD493" i="3"/>
  <c r="AH493" i="3"/>
  <c r="AL493" i="3"/>
  <c r="AP493" i="3"/>
  <c r="AT493" i="3"/>
  <c r="AX493" i="3"/>
  <c r="BB493" i="3"/>
  <c r="BF493" i="3"/>
  <c r="M493" i="3"/>
  <c r="S493" i="3"/>
  <c r="X493" i="3"/>
  <c r="AC493" i="3"/>
  <c r="AI493" i="3"/>
  <c r="AN493" i="3"/>
  <c r="AS493" i="3"/>
  <c r="AY493" i="3"/>
  <c r="BD493" i="3"/>
  <c r="BI493" i="3"/>
  <c r="Q493" i="3"/>
  <c r="Y493" i="3"/>
  <c r="AF493" i="3"/>
  <c r="AM493" i="3"/>
  <c r="AU493" i="3"/>
  <c r="BA493" i="3"/>
  <c r="BH493" i="3"/>
  <c r="T493" i="3"/>
  <c r="AA493" i="3"/>
  <c r="AG493" i="3"/>
  <c r="AO493" i="3"/>
  <c r="AV493" i="3"/>
  <c r="BC493" i="3"/>
  <c r="O493" i="3"/>
  <c r="AB493" i="3"/>
  <c r="AQ493" i="3"/>
  <c r="BE493" i="3"/>
  <c r="P493" i="3"/>
  <c r="AE493" i="3"/>
  <c r="AR493" i="3"/>
  <c r="BG493" i="3"/>
  <c r="U493" i="3"/>
  <c r="AW493" i="3"/>
  <c r="W493" i="3"/>
  <c r="AZ493" i="3"/>
  <c r="AJ493" i="3"/>
  <c r="AK493" i="3"/>
  <c r="P516" i="3"/>
  <c r="T516" i="3"/>
  <c r="X516" i="3"/>
  <c r="AB516" i="3"/>
  <c r="AF516" i="3"/>
  <c r="AJ516" i="3"/>
  <c r="AN516" i="3"/>
  <c r="AR516" i="3"/>
  <c r="AV516" i="3"/>
  <c r="AZ516" i="3"/>
  <c r="BD516" i="3"/>
  <c r="BH516" i="3"/>
  <c r="O516" i="3"/>
  <c r="U516" i="3"/>
  <c r="Z516" i="3"/>
  <c r="AE516" i="3"/>
  <c r="AK516" i="3"/>
  <c r="AP516" i="3"/>
  <c r="AU516" i="3"/>
  <c r="BA516" i="3"/>
  <c r="BF516" i="3"/>
  <c r="Q516" i="3"/>
  <c r="V516" i="3"/>
  <c r="AA516" i="3"/>
  <c r="AG516" i="3"/>
  <c r="AL516" i="3"/>
  <c r="AQ516" i="3"/>
  <c r="AW516" i="3"/>
  <c r="BB516" i="3"/>
  <c r="BG516" i="3"/>
  <c r="R516" i="3"/>
  <c r="AC516" i="3"/>
  <c r="AM516" i="3"/>
  <c r="AX516" i="3"/>
  <c r="BI516" i="3"/>
  <c r="S516" i="3"/>
  <c r="AD516" i="3"/>
  <c r="AO516" i="3"/>
  <c r="AY516" i="3"/>
  <c r="M516" i="3"/>
  <c r="W516" i="3"/>
  <c r="AH516" i="3"/>
  <c r="AS516" i="3"/>
  <c r="BC516" i="3"/>
  <c r="AT516" i="3"/>
  <c r="N516" i="3"/>
  <c r="BE516" i="3"/>
  <c r="Y516" i="3"/>
  <c r="AI516" i="3"/>
  <c r="S534" i="3"/>
  <c r="AI534" i="3"/>
  <c r="AY534" i="3"/>
  <c r="U534" i="3"/>
  <c r="W534" i="3"/>
  <c r="AM534" i="3"/>
  <c r="BC534" i="3"/>
  <c r="Z534" i="3"/>
  <c r="AV534" i="3"/>
  <c r="V534" i="3"/>
  <c r="AR534" i="3"/>
  <c r="M534" i="3"/>
  <c r="BD534" i="3"/>
  <c r="AT534" i="3"/>
  <c r="R534" i="3"/>
  <c r="AO534" i="3"/>
  <c r="AA534" i="3"/>
  <c r="AQ534" i="3"/>
  <c r="BG534" i="3"/>
  <c r="AF534" i="3"/>
  <c r="O534" i="3"/>
  <c r="AE534" i="3"/>
  <c r="AU534" i="3"/>
  <c r="P534" i="3"/>
  <c r="AK534" i="3"/>
  <c r="BF534" i="3"/>
  <c r="AG534" i="3"/>
  <c r="BB534" i="3"/>
  <c r="AH534" i="3"/>
  <c r="Y534" i="3"/>
  <c r="AD534" i="3"/>
  <c r="BI534" i="3"/>
  <c r="AX534" i="3"/>
  <c r="AU518" i="3"/>
  <c r="R466" i="3"/>
  <c r="AH466" i="3"/>
  <c r="BF466" i="3"/>
  <c r="AU466" i="3"/>
  <c r="O466" i="3"/>
  <c r="AD466" i="3"/>
  <c r="BE466" i="3"/>
  <c r="AO466" i="3"/>
  <c r="Y466" i="3"/>
  <c r="BH466" i="3"/>
  <c r="AR466" i="3"/>
  <c r="AB466" i="3"/>
  <c r="BN468" i="3"/>
  <c r="BK468" i="3"/>
  <c r="Y471" i="3"/>
  <c r="AG471" i="3"/>
  <c r="P471" i="3"/>
  <c r="AK471" i="3"/>
  <c r="BH471" i="3"/>
  <c r="AB471" i="3"/>
  <c r="AY471" i="3"/>
  <c r="AI471" i="3"/>
  <c r="S471" i="3"/>
  <c r="AX471" i="3"/>
  <c r="AH471" i="3"/>
  <c r="R471" i="3"/>
  <c r="BF474" i="3"/>
  <c r="AX474" i="3"/>
  <c r="AG474" i="3"/>
  <c r="AL474" i="3"/>
  <c r="BI474" i="3"/>
  <c r="AC474" i="3"/>
  <c r="BD474" i="3"/>
  <c r="AN474" i="3"/>
  <c r="X474" i="3"/>
  <c r="BM474" i="3" s="1"/>
  <c r="BC474" i="3"/>
  <c r="AM474" i="3"/>
  <c r="AR479" i="3"/>
  <c r="T479" i="3"/>
  <c r="AC479" i="3"/>
  <c r="AB479" i="3"/>
  <c r="AJ479" i="3"/>
  <c r="AV479" i="3"/>
  <c r="P479" i="3"/>
  <c r="AU479" i="3"/>
  <c r="AE479" i="3"/>
  <c r="O479" i="3"/>
  <c r="AT479" i="3"/>
  <c r="AD479" i="3"/>
  <c r="N479" i="3"/>
  <c r="BK481" i="3"/>
  <c r="BN481" i="3"/>
  <c r="BM481" i="3"/>
  <c r="AB486" i="3"/>
  <c r="P486" i="3"/>
  <c r="AK486" i="3"/>
  <c r="U486" i="3"/>
  <c r="AG486" i="3"/>
  <c r="BA486" i="3"/>
  <c r="Y486" i="3"/>
  <c r="AX486" i="3"/>
  <c r="AC486" i="3"/>
  <c r="BG486" i="3"/>
  <c r="AQ486" i="3"/>
  <c r="AA486" i="3"/>
  <c r="AH488" i="3"/>
  <c r="AS488" i="3"/>
  <c r="BI488" i="3"/>
  <c r="R488" i="3"/>
  <c r="AA488" i="3"/>
  <c r="AU488" i="3"/>
  <c r="Z488" i="3"/>
  <c r="AY488" i="3"/>
  <c r="AD488" i="3"/>
  <c r="BH488" i="3"/>
  <c r="AR488" i="3"/>
  <c r="AB488" i="3"/>
  <c r="O488" i="3"/>
  <c r="BM495" i="3"/>
  <c r="BJ497" i="3"/>
  <c r="BN497" i="3"/>
  <c r="BB502" i="3"/>
  <c r="AN502" i="3"/>
  <c r="AU502" i="3"/>
  <c r="AZ502" i="3"/>
  <c r="X502" i="3"/>
  <c r="AQ502" i="3"/>
  <c r="O502" i="3"/>
  <c r="AR502" i="3"/>
  <c r="W502" i="3"/>
  <c r="BA502" i="3"/>
  <c r="AK502" i="3"/>
  <c r="U502" i="3"/>
  <c r="T504" i="3"/>
  <c r="AZ504" i="3"/>
  <c r="BE504" i="3"/>
  <c r="N504" i="3"/>
  <c r="X504" i="3"/>
  <c r="AW504" i="3"/>
  <c r="AB504" i="3"/>
  <c r="BA504" i="3"/>
  <c r="AF504" i="3"/>
  <c r="BG504" i="3"/>
  <c r="AQ504" i="3"/>
  <c r="AA504" i="3"/>
  <c r="Z518" i="3"/>
  <c r="BF518" i="3"/>
  <c r="AA518" i="3"/>
  <c r="BA518" i="3"/>
  <c r="AI518" i="3"/>
  <c r="AS518" i="3"/>
  <c r="BD518" i="3"/>
  <c r="AC534" i="3"/>
  <c r="BE534" i="3"/>
  <c r="X534" i="3"/>
  <c r="AB534" i="3"/>
  <c r="K443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Q525" i="3"/>
  <c r="V525" i="3"/>
  <c r="AA525" i="3"/>
  <c r="AG525" i="3"/>
  <c r="AL525" i="3"/>
  <c r="AQ525" i="3"/>
  <c r="AW525" i="3"/>
  <c r="BB525" i="3"/>
  <c r="BG525" i="3"/>
  <c r="M525" i="3"/>
  <c r="R525" i="3"/>
  <c r="W525" i="3"/>
  <c r="AC525" i="3"/>
  <c r="AH525" i="3"/>
  <c r="AM525" i="3"/>
  <c r="AS525" i="3"/>
  <c r="AX525" i="3"/>
  <c r="BC525" i="3"/>
  <c r="BI525" i="3"/>
  <c r="S525" i="3"/>
  <c r="AD525" i="3"/>
  <c r="AO525" i="3"/>
  <c r="AY525" i="3"/>
  <c r="U525" i="3"/>
  <c r="AE525" i="3"/>
  <c r="AP525" i="3"/>
  <c r="BA525" i="3"/>
  <c r="Z525" i="3"/>
  <c r="AU525" i="3"/>
  <c r="N525" i="3"/>
  <c r="BJ525" i="3" s="1"/>
  <c r="AI525" i="3"/>
  <c r="BE525" i="3"/>
  <c r="O525" i="3"/>
  <c r="AK525" i="3"/>
  <c r="BF525" i="3"/>
  <c r="AT525" i="3"/>
  <c r="Y525" i="3"/>
  <c r="N541" i="3"/>
  <c r="R541" i="3"/>
  <c r="V541" i="3"/>
  <c r="Z541" i="3"/>
  <c r="AD541" i="3"/>
  <c r="AH541" i="3"/>
  <c r="AL541" i="3"/>
  <c r="AP541" i="3"/>
  <c r="AT541" i="3"/>
  <c r="AX541" i="3"/>
  <c r="BB541" i="3"/>
  <c r="BF541" i="3"/>
  <c r="Q541" i="3"/>
  <c r="W541" i="3"/>
  <c r="AB541" i="3"/>
  <c r="AG541" i="3"/>
  <c r="AM541" i="3"/>
  <c r="AR541" i="3"/>
  <c r="AW541" i="3"/>
  <c r="BC541" i="3"/>
  <c r="BH541" i="3"/>
  <c r="P541" i="3"/>
  <c r="X541" i="3"/>
  <c r="AE541" i="3"/>
  <c r="AK541" i="3"/>
  <c r="AS541" i="3"/>
  <c r="AZ541" i="3"/>
  <c r="BG541" i="3"/>
  <c r="S541" i="3"/>
  <c r="Y541" i="3"/>
  <c r="AF541" i="3"/>
  <c r="AN541" i="3"/>
  <c r="AU541" i="3"/>
  <c r="BA541" i="3"/>
  <c r="BI541" i="3"/>
  <c r="U541" i="3"/>
  <c r="AJ541" i="3"/>
  <c r="AY541" i="3"/>
  <c r="M541" i="3"/>
  <c r="AA541" i="3"/>
  <c r="AO541" i="3"/>
  <c r="BD541" i="3"/>
  <c r="O541" i="3"/>
  <c r="AC541" i="3"/>
  <c r="AQ541" i="3"/>
  <c r="BE541" i="3"/>
  <c r="AV541" i="3"/>
  <c r="T541" i="3"/>
  <c r="AI541" i="3"/>
  <c r="P528" i="3"/>
  <c r="T528" i="3"/>
  <c r="X528" i="3"/>
  <c r="AB528" i="3"/>
  <c r="AF528" i="3"/>
  <c r="AJ528" i="3"/>
  <c r="AN528" i="3"/>
  <c r="AR528" i="3"/>
  <c r="AV528" i="3"/>
  <c r="AZ528" i="3"/>
  <c r="BD528" i="3"/>
  <c r="BH528" i="3"/>
  <c r="O528" i="3"/>
  <c r="U528" i="3"/>
  <c r="Z528" i="3"/>
  <c r="AE528" i="3"/>
  <c r="AK528" i="3"/>
  <c r="AP528" i="3"/>
  <c r="AU528" i="3"/>
  <c r="BA528" i="3"/>
  <c r="BF528" i="3"/>
  <c r="Q528" i="3"/>
  <c r="V528" i="3"/>
  <c r="AA528" i="3"/>
  <c r="AG528" i="3"/>
  <c r="AL528" i="3"/>
  <c r="AQ528" i="3"/>
  <c r="AW528" i="3"/>
  <c r="BB528" i="3"/>
  <c r="BG528" i="3"/>
  <c r="M528" i="3"/>
  <c r="W528" i="3"/>
  <c r="AH528" i="3"/>
  <c r="AS528" i="3"/>
  <c r="BC528" i="3"/>
  <c r="N528" i="3"/>
  <c r="Y528" i="3"/>
  <c r="AI528" i="3"/>
  <c r="AT528" i="3"/>
  <c r="BE528" i="3"/>
  <c r="S528" i="3"/>
  <c r="AO528" i="3"/>
  <c r="AC528" i="3"/>
  <c r="AX528" i="3"/>
  <c r="AD528" i="3"/>
  <c r="AY528" i="3"/>
  <c r="BI528" i="3"/>
  <c r="R528" i="3"/>
  <c r="AM528" i="3"/>
  <c r="M544" i="3"/>
  <c r="Q544" i="3"/>
  <c r="U544" i="3"/>
  <c r="Y544" i="3"/>
  <c r="AC544" i="3"/>
  <c r="AG544" i="3"/>
  <c r="AK544" i="3"/>
  <c r="AO544" i="3"/>
  <c r="AS544" i="3"/>
  <c r="AW544" i="3"/>
  <c r="BA544" i="3"/>
  <c r="BE544" i="3"/>
  <c r="BI544" i="3"/>
  <c r="N544" i="3"/>
  <c r="S544" i="3"/>
  <c r="X544" i="3"/>
  <c r="AD544" i="3"/>
  <c r="AI544" i="3"/>
  <c r="AN544" i="3"/>
  <c r="AT544" i="3"/>
  <c r="AY544" i="3"/>
  <c r="BD544" i="3"/>
  <c r="T544" i="3"/>
  <c r="AA544" i="3"/>
  <c r="AH544" i="3"/>
  <c r="AP544" i="3"/>
  <c r="AV544" i="3"/>
  <c r="BC544" i="3"/>
  <c r="O544" i="3"/>
  <c r="V544" i="3"/>
  <c r="AB544" i="3"/>
  <c r="AJ544" i="3"/>
  <c r="AQ544" i="3"/>
  <c r="AX544" i="3"/>
  <c r="BF544" i="3"/>
  <c r="Z544" i="3"/>
  <c r="AM544" i="3"/>
  <c r="BB544" i="3"/>
  <c r="P544" i="3"/>
  <c r="AE544" i="3"/>
  <c r="AR544" i="3"/>
  <c r="BG544" i="3"/>
  <c r="R544" i="3"/>
  <c r="AF544" i="3"/>
  <c r="AU544" i="3"/>
  <c r="BH544" i="3"/>
  <c r="W544" i="3"/>
  <c r="AL544" i="3"/>
  <c r="AZ544" i="3"/>
  <c r="X519" i="3"/>
  <c r="AN519" i="3"/>
  <c r="BD519" i="3"/>
  <c r="Y519" i="3"/>
  <c r="AT519" i="3"/>
  <c r="U519" i="3"/>
  <c r="AP519" i="3"/>
  <c r="V519" i="3"/>
  <c r="M519" i="3"/>
  <c r="BC519" i="3"/>
  <c r="AA519" i="3"/>
  <c r="Q519" i="3"/>
  <c r="AB519" i="3"/>
  <c r="AR519" i="3"/>
  <c r="BH519" i="3"/>
  <c r="AD519" i="3"/>
  <c r="AY519" i="3"/>
  <c r="Z519" i="3"/>
  <c r="AU519" i="3"/>
  <c r="AG519" i="3"/>
  <c r="W519" i="3"/>
  <c r="R519" i="3"/>
  <c r="AW519" i="3"/>
  <c r="AL519" i="3"/>
  <c r="P519" i="3"/>
  <c r="AF519" i="3"/>
  <c r="AV519" i="3"/>
  <c r="N519" i="3"/>
  <c r="AI519" i="3"/>
  <c r="BE519" i="3"/>
  <c r="AE519" i="3"/>
  <c r="BA519" i="3"/>
  <c r="AQ519" i="3"/>
  <c r="AH519" i="3"/>
  <c r="AM519" i="3"/>
  <c r="AC519" i="3"/>
  <c r="BG519" i="3"/>
  <c r="T519" i="3"/>
  <c r="AJ519" i="3"/>
  <c r="AZ519" i="3"/>
  <c r="S519" i="3"/>
  <c r="AO519" i="3"/>
  <c r="O519" i="3"/>
  <c r="AK519" i="3"/>
  <c r="BF519" i="3"/>
  <c r="BB519" i="3"/>
  <c r="AS519" i="3"/>
  <c r="BI519" i="3"/>
  <c r="AX519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Q565" i="3"/>
  <c r="Y565" i="3"/>
  <c r="AG565" i="3"/>
  <c r="AO565" i="3"/>
  <c r="AW565" i="3"/>
  <c r="BE565" i="3"/>
  <c r="T565" i="3"/>
  <c r="AB565" i="3"/>
  <c r="AJ565" i="3"/>
  <c r="AR565" i="3"/>
  <c r="AZ565" i="3"/>
  <c r="BH565" i="3"/>
  <c r="M565" i="3"/>
  <c r="U565" i="3"/>
  <c r="AC565" i="3"/>
  <c r="AK565" i="3"/>
  <c r="AS565" i="3"/>
  <c r="BA565" i="3"/>
  <c r="BI565" i="3"/>
  <c r="P565" i="3"/>
  <c r="AV565" i="3"/>
  <c r="X565" i="3"/>
  <c r="BD565" i="3"/>
  <c r="AF565" i="3"/>
  <c r="AN565" i="3"/>
  <c r="N569" i="3"/>
  <c r="R569" i="3"/>
  <c r="V569" i="3"/>
  <c r="Z569" i="3"/>
  <c r="AD569" i="3"/>
  <c r="AH569" i="3"/>
  <c r="AL569" i="3"/>
  <c r="AP569" i="3"/>
  <c r="AT569" i="3"/>
  <c r="AX569" i="3"/>
  <c r="BB569" i="3"/>
  <c r="BF569" i="3"/>
  <c r="O569" i="3"/>
  <c r="S569" i="3"/>
  <c r="W569" i="3"/>
  <c r="AA569" i="3"/>
  <c r="AE569" i="3"/>
  <c r="AI569" i="3"/>
  <c r="AM569" i="3"/>
  <c r="AQ569" i="3"/>
  <c r="AU569" i="3"/>
  <c r="AY569" i="3"/>
  <c r="BC569" i="3"/>
  <c r="BG569" i="3"/>
  <c r="Q569" i="3"/>
  <c r="Y569" i="3"/>
  <c r="AG569" i="3"/>
  <c r="AO569" i="3"/>
  <c r="AW569" i="3"/>
  <c r="BE569" i="3"/>
  <c r="T569" i="3"/>
  <c r="AB569" i="3"/>
  <c r="AJ569" i="3"/>
  <c r="AR569" i="3"/>
  <c r="AZ569" i="3"/>
  <c r="BH569" i="3"/>
  <c r="M569" i="3"/>
  <c r="U569" i="3"/>
  <c r="AC569" i="3"/>
  <c r="AK569" i="3"/>
  <c r="AS569" i="3"/>
  <c r="BA569" i="3"/>
  <c r="BI569" i="3"/>
  <c r="AN569" i="3"/>
  <c r="P569" i="3"/>
  <c r="AV569" i="3"/>
  <c r="X569" i="3"/>
  <c r="BD569" i="3"/>
  <c r="AF569" i="3"/>
  <c r="N573" i="3"/>
  <c r="R573" i="3"/>
  <c r="V573" i="3"/>
  <c r="Z573" i="3"/>
  <c r="AD573" i="3"/>
  <c r="AH573" i="3"/>
  <c r="AL573" i="3"/>
  <c r="AP573" i="3"/>
  <c r="AT573" i="3"/>
  <c r="AX573" i="3"/>
  <c r="BB573" i="3"/>
  <c r="BF573" i="3"/>
  <c r="O573" i="3"/>
  <c r="S573" i="3"/>
  <c r="W573" i="3"/>
  <c r="AA573" i="3"/>
  <c r="AE573" i="3"/>
  <c r="AI573" i="3"/>
  <c r="AM573" i="3"/>
  <c r="AQ573" i="3"/>
  <c r="AU573" i="3"/>
  <c r="AY573" i="3"/>
  <c r="BC573" i="3"/>
  <c r="BG573" i="3"/>
  <c r="Q573" i="3"/>
  <c r="Y573" i="3"/>
  <c r="AG573" i="3"/>
  <c r="AO573" i="3"/>
  <c r="AW573" i="3"/>
  <c r="BE573" i="3"/>
  <c r="T573" i="3"/>
  <c r="AB573" i="3"/>
  <c r="AJ573" i="3"/>
  <c r="AR573" i="3"/>
  <c r="AZ573" i="3"/>
  <c r="BH573" i="3"/>
  <c r="M573" i="3"/>
  <c r="U573" i="3"/>
  <c r="AC573" i="3"/>
  <c r="AK573" i="3"/>
  <c r="AS573" i="3"/>
  <c r="BA573" i="3"/>
  <c r="BI573" i="3"/>
  <c r="AF573" i="3"/>
  <c r="AN573" i="3"/>
  <c r="P573" i="3"/>
  <c r="AV573" i="3"/>
  <c r="X573" i="3"/>
  <c r="BD573" i="3"/>
  <c r="N577" i="3"/>
  <c r="R577" i="3"/>
  <c r="V577" i="3"/>
  <c r="Z577" i="3"/>
  <c r="AD577" i="3"/>
  <c r="AH577" i="3"/>
  <c r="AL577" i="3"/>
  <c r="AP577" i="3"/>
  <c r="AT577" i="3"/>
  <c r="AX577" i="3"/>
  <c r="BB577" i="3"/>
  <c r="BF577" i="3"/>
  <c r="O577" i="3"/>
  <c r="S577" i="3"/>
  <c r="W577" i="3"/>
  <c r="AA577" i="3"/>
  <c r="AE577" i="3"/>
  <c r="AI577" i="3"/>
  <c r="AM577" i="3"/>
  <c r="AQ577" i="3"/>
  <c r="AU577" i="3"/>
  <c r="AY577" i="3"/>
  <c r="BC577" i="3"/>
  <c r="BG577" i="3"/>
  <c r="Q577" i="3"/>
  <c r="Y577" i="3"/>
  <c r="AG577" i="3"/>
  <c r="AO577" i="3"/>
  <c r="AW577" i="3"/>
  <c r="BE577" i="3"/>
  <c r="T577" i="3"/>
  <c r="AB577" i="3"/>
  <c r="AJ577" i="3"/>
  <c r="AR577" i="3"/>
  <c r="AZ577" i="3"/>
  <c r="BH577" i="3"/>
  <c r="M577" i="3"/>
  <c r="U577" i="3"/>
  <c r="AC577" i="3"/>
  <c r="AK577" i="3"/>
  <c r="AS577" i="3"/>
  <c r="BA577" i="3"/>
  <c r="BI577" i="3"/>
  <c r="X577" i="3"/>
  <c r="BD577" i="3"/>
  <c r="AF577" i="3"/>
  <c r="AN577" i="3"/>
  <c r="P577" i="3"/>
  <c r="AV577" i="3"/>
  <c r="N581" i="3"/>
  <c r="R581" i="3"/>
  <c r="V581" i="3"/>
  <c r="Z581" i="3"/>
  <c r="AD581" i="3"/>
  <c r="AH581" i="3"/>
  <c r="AL581" i="3"/>
  <c r="AP581" i="3"/>
  <c r="AT581" i="3"/>
  <c r="AX581" i="3"/>
  <c r="BB581" i="3"/>
  <c r="BF581" i="3"/>
  <c r="O581" i="3"/>
  <c r="S581" i="3"/>
  <c r="W581" i="3"/>
  <c r="AA581" i="3"/>
  <c r="AE581" i="3"/>
  <c r="AI581" i="3"/>
  <c r="AM581" i="3"/>
  <c r="AQ581" i="3"/>
  <c r="AU581" i="3"/>
  <c r="AY581" i="3"/>
  <c r="BC581" i="3"/>
  <c r="BG581" i="3"/>
  <c r="Q581" i="3"/>
  <c r="Y581" i="3"/>
  <c r="AG581" i="3"/>
  <c r="AO581" i="3"/>
  <c r="AW581" i="3"/>
  <c r="BE581" i="3"/>
  <c r="T581" i="3"/>
  <c r="AB581" i="3"/>
  <c r="AJ581" i="3"/>
  <c r="AR581" i="3"/>
  <c r="AZ581" i="3"/>
  <c r="BH581" i="3"/>
  <c r="M581" i="3"/>
  <c r="U581" i="3"/>
  <c r="AC581" i="3"/>
  <c r="AK581" i="3"/>
  <c r="AS581" i="3"/>
  <c r="BA581" i="3"/>
  <c r="BI581" i="3"/>
  <c r="P581" i="3"/>
  <c r="AV581" i="3"/>
  <c r="X581" i="3"/>
  <c r="BD581" i="3"/>
  <c r="AF581" i="3"/>
  <c r="AN581" i="3"/>
  <c r="N585" i="3"/>
  <c r="R585" i="3"/>
  <c r="V585" i="3"/>
  <c r="Z585" i="3"/>
  <c r="AD585" i="3"/>
  <c r="AH585" i="3"/>
  <c r="AL585" i="3"/>
  <c r="AP585" i="3"/>
  <c r="AT585" i="3"/>
  <c r="AX585" i="3"/>
  <c r="BB585" i="3"/>
  <c r="BF585" i="3"/>
  <c r="O585" i="3"/>
  <c r="S585" i="3"/>
  <c r="W585" i="3"/>
  <c r="AA585" i="3"/>
  <c r="AE585" i="3"/>
  <c r="AI585" i="3"/>
  <c r="AM585" i="3"/>
  <c r="AQ585" i="3"/>
  <c r="AU585" i="3"/>
  <c r="AY585" i="3"/>
  <c r="BC585" i="3"/>
  <c r="BG585" i="3"/>
  <c r="Q585" i="3"/>
  <c r="Y585" i="3"/>
  <c r="AG585" i="3"/>
  <c r="AO585" i="3"/>
  <c r="AW585" i="3"/>
  <c r="BE585" i="3"/>
  <c r="T585" i="3"/>
  <c r="AB585" i="3"/>
  <c r="AJ585" i="3"/>
  <c r="AR585" i="3"/>
  <c r="AZ585" i="3"/>
  <c r="BH585" i="3"/>
  <c r="M585" i="3"/>
  <c r="U585" i="3"/>
  <c r="AC585" i="3"/>
  <c r="AK585" i="3"/>
  <c r="AS585" i="3"/>
  <c r="BA585" i="3"/>
  <c r="BI585" i="3"/>
  <c r="AN585" i="3"/>
  <c r="P585" i="3"/>
  <c r="AV585" i="3"/>
  <c r="X585" i="3"/>
  <c r="BD585" i="3"/>
  <c r="AF585" i="3"/>
  <c r="N589" i="3"/>
  <c r="R589" i="3"/>
  <c r="V589" i="3"/>
  <c r="Z589" i="3"/>
  <c r="AD589" i="3"/>
  <c r="AH589" i="3"/>
  <c r="AL589" i="3"/>
  <c r="AP589" i="3"/>
  <c r="AT589" i="3"/>
  <c r="AX589" i="3"/>
  <c r="BB589" i="3"/>
  <c r="BF589" i="3"/>
  <c r="O589" i="3"/>
  <c r="S589" i="3"/>
  <c r="W589" i="3"/>
  <c r="AA589" i="3"/>
  <c r="AE589" i="3"/>
  <c r="AI589" i="3"/>
  <c r="AM589" i="3"/>
  <c r="AQ589" i="3"/>
  <c r="AU589" i="3"/>
  <c r="AY589" i="3"/>
  <c r="BC589" i="3"/>
  <c r="BG589" i="3"/>
  <c r="Q589" i="3"/>
  <c r="Y589" i="3"/>
  <c r="AG589" i="3"/>
  <c r="AO589" i="3"/>
  <c r="AW589" i="3"/>
  <c r="BE589" i="3"/>
  <c r="T589" i="3"/>
  <c r="AB589" i="3"/>
  <c r="AJ589" i="3"/>
  <c r="AR589" i="3"/>
  <c r="AZ589" i="3"/>
  <c r="BH589" i="3"/>
  <c r="M589" i="3"/>
  <c r="U589" i="3"/>
  <c r="AC589" i="3"/>
  <c r="AK589" i="3"/>
  <c r="AS589" i="3"/>
  <c r="BA589" i="3"/>
  <c r="BI589" i="3"/>
  <c r="AF589" i="3"/>
  <c r="AN589" i="3"/>
  <c r="P589" i="3"/>
  <c r="AV589" i="3"/>
  <c r="X589" i="3"/>
  <c r="BD589" i="3"/>
  <c r="N593" i="3"/>
  <c r="R593" i="3"/>
  <c r="V593" i="3"/>
  <c r="Z593" i="3"/>
  <c r="AD593" i="3"/>
  <c r="AH593" i="3"/>
  <c r="AL593" i="3"/>
  <c r="AP593" i="3"/>
  <c r="AT593" i="3"/>
  <c r="AX593" i="3"/>
  <c r="BB593" i="3"/>
  <c r="BF593" i="3"/>
  <c r="O593" i="3"/>
  <c r="S593" i="3"/>
  <c r="W593" i="3"/>
  <c r="AA593" i="3"/>
  <c r="AE593" i="3"/>
  <c r="AI593" i="3"/>
  <c r="AM593" i="3"/>
  <c r="AQ593" i="3"/>
  <c r="AU593" i="3"/>
  <c r="AY593" i="3"/>
  <c r="BC593" i="3"/>
  <c r="BG593" i="3"/>
  <c r="Q593" i="3"/>
  <c r="Y593" i="3"/>
  <c r="AG593" i="3"/>
  <c r="AO593" i="3"/>
  <c r="AW593" i="3"/>
  <c r="BE593" i="3"/>
  <c r="T593" i="3"/>
  <c r="AB593" i="3"/>
  <c r="AJ593" i="3"/>
  <c r="AR593" i="3"/>
  <c r="AZ593" i="3"/>
  <c r="BH593" i="3"/>
  <c r="M593" i="3"/>
  <c r="U593" i="3"/>
  <c r="BL593" i="3" s="1"/>
  <c r="AC593" i="3"/>
  <c r="AK593" i="3"/>
  <c r="AS593" i="3"/>
  <c r="BA593" i="3"/>
  <c r="BI593" i="3"/>
  <c r="X593" i="3"/>
  <c r="BD593" i="3"/>
  <c r="AF593" i="3"/>
  <c r="AN593" i="3"/>
  <c r="P593" i="3"/>
  <c r="AV593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M477" i="3"/>
  <c r="Q477" i="3"/>
  <c r="U477" i="3"/>
  <c r="Y477" i="3"/>
  <c r="AC477" i="3"/>
  <c r="AG477" i="3"/>
  <c r="AK477" i="3"/>
  <c r="AO477" i="3"/>
  <c r="AS477" i="3"/>
  <c r="AW477" i="3"/>
  <c r="BA477" i="3"/>
  <c r="BE477" i="3"/>
  <c r="BI477" i="3"/>
  <c r="R477" i="3"/>
  <c r="Z477" i="3"/>
  <c r="AH477" i="3"/>
  <c r="AP477" i="3"/>
  <c r="AX477" i="3"/>
  <c r="BF477" i="3"/>
  <c r="S477" i="3"/>
  <c r="AA477" i="3"/>
  <c r="AI477" i="3"/>
  <c r="AQ477" i="3"/>
  <c r="AY477" i="3"/>
  <c r="BG477" i="3"/>
  <c r="V477" i="3"/>
  <c r="AL477" i="3"/>
  <c r="BB477" i="3"/>
  <c r="W477" i="3"/>
  <c r="AM477" i="3"/>
  <c r="BC477" i="3"/>
  <c r="N477" i="3"/>
  <c r="AT477" i="3"/>
  <c r="O477" i="3"/>
  <c r="AU477" i="3"/>
  <c r="AD477" i="3"/>
  <c r="AE477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R498" i="3"/>
  <c r="W498" i="3"/>
  <c r="AB498" i="3"/>
  <c r="AH498" i="3"/>
  <c r="AM498" i="3"/>
  <c r="AR498" i="3"/>
  <c r="AX498" i="3"/>
  <c r="BC498" i="3"/>
  <c r="BH498" i="3"/>
  <c r="P498" i="3"/>
  <c r="X498" i="3"/>
  <c r="AE498" i="3"/>
  <c r="AL498" i="3"/>
  <c r="AT498" i="3"/>
  <c r="AZ498" i="3"/>
  <c r="BG498" i="3"/>
  <c r="S498" i="3"/>
  <c r="Z498" i="3"/>
  <c r="AF498" i="3"/>
  <c r="AN498" i="3"/>
  <c r="AU498" i="3"/>
  <c r="BB498" i="3"/>
  <c r="N498" i="3"/>
  <c r="AA498" i="3"/>
  <c r="AP498" i="3"/>
  <c r="BD498" i="3"/>
  <c r="O498" i="3"/>
  <c r="AD498" i="3"/>
  <c r="AQ498" i="3"/>
  <c r="BF498" i="3"/>
  <c r="T498" i="3"/>
  <c r="AV498" i="3"/>
  <c r="V498" i="3"/>
  <c r="AY498" i="3"/>
  <c r="AI498" i="3"/>
  <c r="AJ498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N507" i="3"/>
  <c r="T507" i="3"/>
  <c r="Y507" i="3"/>
  <c r="AD507" i="3"/>
  <c r="AJ507" i="3"/>
  <c r="AO507" i="3"/>
  <c r="AT507" i="3"/>
  <c r="AZ507" i="3"/>
  <c r="BE507" i="3"/>
  <c r="P507" i="3"/>
  <c r="U507" i="3"/>
  <c r="Z507" i="3"/>
  <c r="AF507" i="3"/>
  <c r="AK507" i="3"/>
  <c r="AP507" i="3"/>
  <c r="AV507" i="3"/>
  <c r="BA507" i="3"/>
  <c r="BF507" i="3"/>
  <c r="Q507" i="3"/>
  <c r="AB507" i="3"/>
  <c r="AL507" i="3"/>
  <c r="AW507" i="3"/>
  <c r="BH507" i="3"/>
  <c r="R507" i="3"/>
  <c r="AC507" i="3"/>
  <c r="AN507" i="3"/>
  <c r="AX507" i="3"/>
  <c r="BI507" i="3"/>
  <c r="V507" i="3"/>
  <c r="AR507" i="3"/>
  <c r="X507" i="3"/>
  <c r="AS507" i="3"/>
  <c r="AG507" i="3"/>
  <c r="BB507" i="3"/>
  <c r="M507" i="3"/>
  <c r="BN507" i="3" s="1"/>
  <c r="AH507" i="3"/>
  <c r="BD507" i="3"/>
  <c r="AB518" i="3"/>
  <c r="AR518" i="3"/>
  <c r="BH518" i="3"/>
  <c r="AC518" i="3"/>
  <c r="AX518" i="3"/>
  <c r="S518" i="3"/>
  <c r="AO518" i="3"/>
  <c r="U518" i="3"/>
  <c r="V518" i="3"/>
  <c r="T518" i="3"/>
  <c r="AJ518" i="3"/>
  <c r="AZ518" i="3"/>
  <c r="R518" i="3"/>
  <c r="AM518" i="3"/>
  <c r="BI518" i="3"/>
  <c r="AD518" i="3"/>
  <c r="AY518" i="3"/>
  <c r="AP518" i="3"/>
  <c r="P539" i="3"/>
  <c r="T539" i="3"/>
  <c r="X539" i="3"/>
  <c r="AB539" i="3"/>
  <c r="AF539" i="3"/>
  <c r="AJ539" i="3"/>
  <c r="AN539" i="3"/>
  <c r="AR539" i="3"/>
  <c r="AV539" i="3"/>
  <c r="AZ539" i="3"/>
  <c r="BD539" i="3"/>
  <c r="BH539" i="3"/>
  <c r="Q539" i="3"/>
  <c r="V539" i="3"/>
  <c r="AA539" i="3"/>
  <c r="AG539" i="3"/>
  <c r="AL539" i="3"/>
  <c r="AQ539" i="3"/>
  <c r="AW539" i="3"/>
  <c r="BB539" i="3"/>
  <c r="BG539" i="3"/>
  <c r="M539" i="3"/>
  <c r="R539" i="3"/>
  <c r="W539" i="3"/>
  <c r="AC539" i="3"/>
  <c r="AH539" i="3"/>
  <c r="AM539" i="3"/>
  <c r="AS539" i="3"/>
  <c r="AX539" i="3"/>
  <c r="BC539" i="3"/>
  <c r="BI539" i="3"/>
  <c r="N539" i="3"/>
  <c r="Y539" i="3"/>
  <c r="AI539" i="3"/>
  <c r="AT539" i="3"/>
  <c r="BE539" i="3"/>
  <c r="O539" i="3"/>
  <c r="Z539" i="3"/>
  <c r="AK539" i="3"/>
  <c r="AU539" i="3"/>
  <c r="BF539" i="3"/>
  <c r="AE539" i="3"/>
  <c r="BA539" i="3"/>
  <c r="S539" i="3"/>
  <c r="AO539" i="3"/>
  <c r="U539" i="3"/>
  <c r="AP539" i="3"/>
  <c r="AD539" i="3"/>
  <c r="AY539" i="3"/>
  <c r="N550" i="3"/>
  <c r="R550" i="3"/>
  <c r="V550" i="3"/>
  <c r="Z550" i="3"/>
  <c r="AD550" i="3"/>
  <c r="AH550" i="3"/>
  <c r="AL550" i="3"/>
  <c r="AP550" i="3"/>
  <c r="AT550" i="3"/>
  <c r="AX550" i="3"/>
  <c r="BB550" i="3"/>
  <c r="BF550" i="3"/>
  <c r="M550" i="3"/>
  <c r="S550" i="3"/>
  <c r="X550" i="3"/>
  <c r="AC550" i="3"/>
  <c r="AI550" i="3"/>
  <c r="AN550" i="3"/>
  <c r="AS550" i="3"/>
  <c r="AY550" i="3"/>
  <c r="BD550" i="3"/>
  <c r="BI550" i="3"/>
  <c r="O550" i="3"/>
  <c r="T550" i="3"/>
  <c r="Y550" i="3"/>
  <c r="AE550" i="3"/>
  <c r="AJ550" i="3"/>
  <c r="AO550" i="3"/>
  <c r="AU550" i="3"/>
  <c r="AZ550" i="3"/>
  <c r="BE550" i="3"/>
  <c r="Q550" i="3"/>
  <c r="AB550" i="3"/>
  <c r="AM550" i="3"/>
  <c r="AW550" i="3"/>
  <c r="BH550" i="3"/>
  <c r="U550" i="3"/>
  <c r="AF550" i="3"/>
  <c r="AQ550" i="3"/>
  <c r="BA550" i="3"/>
  <c r="W550" i="3"/>
  <c r="AG550" i="3"/>
  <c r="AR550" i="3"/>
  <c r="BC550" i="3"/>
  <c r="AK550" i="3"/>
  <c r="AV550" i="3"/>
  <c r="P550" i="3"/>
  <c r="BK550" i="3" s="1"/>
  <c r="BG550" i="3"/>
  <c r="AA550" i="3"/>
  <c r="P554" i="3"/>
  <c r="T554" i="3"/>
  <c r="X554" i="3"/>
  <c r="AB554" i="3"/>
  <c r="AF554" i="3"/>
  <c r="AJ554" i="3"/>
  <c r="AN554" i="3"/>
  <c r="AR554" i="3"/>
  <c r="AV554" i="3"/>
  <c r="AZ554" i="3"/>
  <c r="BD554" i="3"/>
  <c r="BH554" i="3"/>
  <c r="N554" i="3"/>
  <c r="S554" i="3"/>
  <c r="Y554" i="3"/>
  <c r="AD554" i="3"/>
  <c r="AI554" i="3"/>
  <c r="AO554" i="3"/>
  <c r="AT554" i="3"/>
  <c r="AY554" i="3"/>
  <c r="BE554" i="3"/>
  <c r="O554" i="3"/>
  <c r="U554" i="3"/>
  <c r="Z554" i="3"/>
  <c r="AE554" i="3"/>
  <c r="AK554" i="3"/>
  <c r="AP554" i="3"/>
  <c r="AU554" i="3"/>
  <c r="BA554" i="3"/>
  <c r="BF554" i="3"/>
  <c r="R554" i="3"/>
  <c r="AC554" i="3"/>
  <c r="AM554" i="3"/>
  <c r="AX554" i="3"/>
  <c r="BI554" i="3"/>
  <c r="M554" i="3"/>
  <c r="W554" i="3"/>
  <c r="AH554" i="3"/>
  <c r="AS554" i="3"/>
  <c r="BC554" i="3"/>
  <c r="AG554" i="3"/>
  <c r="BB554" i="3"/>
  <c r="Q554" i="3"/>
  <c r="AL554" i="3"/>
  <c r="BG554" i="3"/>
  <c r="V554" i="3"/>
  <c r="AQ554" i="3"/>
  <c r="AW554" i="3"/>
  <c r="AA554" i="3"/>
  <c r="M558" i="3"/>
  <c r="Q558" i="3"/>
  <c r="U558" i="3"/>
  <c r="Y558" i="3"/>
  <c r="AC558" i="3"/>
  <c r="AG558" i="3"/>
  <c r="AK558" i="3"/>
  <c r="AO558" i="3"/>
  <c r="AS558" i="3"/>
  <c r="AW558" i="3"/>
  <c r="BA558" i="3"/>
  <c r="BE558" i="3"/>
  <c r="BI558" i="3"/>
  <c r="N558" i="3"/>
  <c r="S558" i="3"/>
  <c r="X558" i="3"/>
  <c r="AD558" i="3"/>
  <c r="AI558" i="3"/>
  <c r="AN558" i="3"/>
  <c r="AT558" i="3"/>
  <c r="AY558" i="3"/>
  <c r="BD558" i="3"/>
  <c r="O558" i="3"/>
  <c r="T558" i="3"/>
  <c r="Z558" i="3"/>
  <c r="AE558" i="3"/>
  <c r="AJ558" i="3"/>
  <c r="AP558" i="3"/>
  <c r="AU558" i="3"/>
  <c r="AZ558" i="3"/>
  <c r="BF558" i="3"/>
  <c r="R558" i="3"/>
  <c r="AB558" i="3"/>
  <c r="AM558" i="3"/>
  <c r="AX558" i="3"/>
  <c r="BH558" i="3"/>
  <c r="W558" i="3"/>
  <c r="AH558" i="3"/>
  <c r="AR558" i="3"/>
  <c r="BC558" i="3"/>
  <c r="V558" i="3"/>
  <c r="AQ558" i="3"/>
  <c r="AA558" i="3"/>
  <c r="AV558" i="3"/>
  <c r="AF558" i="3"/>
  <c r="BB558" i="3"/>
  <c r="P558" i="3"/>
  <c r="AL558" i="3"/>
  <c r="BG558" i="3"/>
  <c r="M562" i="3"/>
  <c r="Q562" i="3"/>
  <c r="U562" i="3"/>
  <c r="Y562" i="3"/>
  <c r="AC562" i="3"/>
  <c r="AG562" i="3"/>
  <c r="AK562" i="3"/>
  <c r="AO562" i="3"/>
  <c r="AS562" i="3"/>
  <c r="AW562" i="3"/>
  <c r="BA562" i="3"/>
  <c r="BE562" i="3"/>
  <c r="BI562" i="3"/>
  <c r="P562" i="3"/>
  <c r="V562" i="3"/>
  <c r="AA562" i="3"/>
  <c r="AF562" i="3"/>
  <c r="AL562" i="3"/>
  <c r="AQ562" i="3"/>
  <c r="AV562" i="3"/>
  <c r="BB562" i="3"/>
  <c r="BG562" i="3"/>
  <c r="R562" i="3"/>
  <c r="W562" i="3"/>
  <c r="AB562" i="3"/>
  <c r="AH562" i="3"/>
  <c r="AM562" i="3"/>
  <c r="AR562" i="3"/>
  <c r="AX562" i="3"/>
  <c r="BC562" i="3"/>
  <c r="BH562" i="3"/>
  <c r="T562" i="3"/>
  <c r="AE562" i="3"/>
  <c r="AP562" i="3"/>
  <c r="AZ562" i="3"/>
  <c r="N562" i="3"/>
  <c r="X562" i="3"/>
  <c r="AI562" i="3"/>
  <c r="AT562" i="3"/>
  <c r="BD562" i="3"/>
  <c r="O562" i="3"/>
  <c r="Z562" i="3"/>
  <c r="AJ562" i="3"/>
  <c r="AU562" i="3"/>
  <c r="BF562" i="3"/>
  <c r="AN562" i="3"/>
  <c r="AY562" i="3"/>
  <c r="S562" i="3"/>
  <c r="BM562" i="3" s="1"/>
  <c r="AD562" i="3"/>
  <c r="P566" i="3"/>
  <c r="T566" i="3"/>
  <c r="X566" i="3"/>
  <c r="AB566" i="3"/>
  <c r="AF566" i="3"/>
  <c r="AJ566" i="3"/>
  <c r="AN566" i="3"/>
  <c r="AR566" i="3"/>
  <c r="AV566" i="3"/>
  <c r="AZ566" i="3"/>
  <c r="BD566" i="3"/>
  <c r="BH566" i="3"/>
  <c r="M566" i="3"/>
  <c r="Q566" i="3"/>
  <c r="U566" i="3"/>
  <c r="Y566" i="3"/>
  <c r="AC566" i="3"/>
  <c r="AG566" i="3"/>
  <c r="AK566" i="3"/>
  <c r="AO566" i="3"/>
  <c r="AS566" i="3"/>
  <c r="AW566" i="3"/>
  <c r="BA566" i="3"/>
  <c r="BE566" i="3"/>
  <c r="BI566" i="3"/>
  <c r="O566" i="3"/>
  <c r="W566" i="3"/>
  <c r="AE566" i="3"/>
  <c r="AM566" i="3"/>
  <c r="AU566" i="3"/>
  <c r="BC566" i="3"/>
  <c r="R566" i="3"/>
  <c r="Z566" i="3"/>
  <c r="AH566" i="3"/>
  <c r="AP566" i="3"/>
  <c r="AX566" i="3"/>
  <c r="BF566" i="3"/>
  <c r="S566" i="3"/>
  <c r="AA566" i="3"/>
  <c r="AI566" i="3"/>
  <c r="AQ566" i="3"/>
  <c r="AY566" i="3"/>
  <c r="BG566" i="3"/>
  <c r="AD566" i="3"/>
  <c r="AL566" i="3"/>
  <c r="N566" i="3"/>
  <c r="AT566" i="3"/>
  <c r="V566" i="3"/>
  <c r="BB566" i="3"/>
  <c r="P570" i="3"/>
  <c r="T570" i="3"/>
  <c r="X570" i="3"/>
  <c r="AB570" i="3"/>
  <c r="AF570" i="3"/>
  <c r="AJ570" i="3"/>
  <c r="AN570" i="3"/>
  <c r="AR570" i="3"/>
  <c r="AV570" i="3"/>
  <c r="AZ570" i="3"/>
  <c r="BD570" i="3"/>
  <c r="BH570" i="3"/>
  <c r="M570" i="3"/>
  <c r="Q570" i="3"/>
  <c r="U570" i="3"/>
  <c r="Y570" i="3"/>
  <c r="AC570" i="3"/>
  <c r="AG570" i="3"/>
  <c r="AK570" i="3"/>
  <c r="AO570" i="3"/>
  <c r="AS570" i="3"/>
  <c r="AW570" i="3"/>
  <c r="BA570" i="3"/>
  <c r="BE570" i="3"/>
  <c r="BI570" i="3"/>
  <c r="O570" i="3"/>
  <c r="W570" i="3"/>
  <c r="AE570" i="3"/>
  <c r="AM570" i="3"/>
  <c r="AU570" i="3"/>
  <c r="BC570" i="3"/>
  <c r="R570" i="3"/>
  <c r="Z570" i="3"/>
  <c r="AH570" i="3"/>
  <c r="AP570" i="3"/>
  <c r="AX570" i="3"/>
  <c r="BF570" i="3"/>
  <c r="S570" i="3"/>
  <c r="AA570" i="3"/>
  <c r="AI570" i="3"/>
  <c r="AQ570" i="3"/>
  <c r="AY570" i="3"/>
  <c r="BG570" i="3"/>
  <c r="V570" i="3"/>
  <c r="BB570" i="3"/>
  <c r="AD570" i="3"/>
  <c r="AL570" i="3"/>
  <c r="N570" i="3"/>
  <c r="AT570" i="3"/>
  <c r="P574" i="3"/>
  <c r="T574" i="3"/>
  <c r="X574" i="3"/>
  <c r="AB574" i="3"/>
  <c r="AF574" i="3"/>
  <c r="AJ574" i="3"/>
  <c r="AN574" i="3"/>
  <c r="AR574" i="3"/>
  <c r="AV574" i="3"/>
  <c r="AZ574" i="3"/>
  <c r="BD574" i="3"/>
  <c r="BH574" i="3"/>
  <c r="M574" i="3"/>
  <c r="Q574" i="3"/>
  <c r="U574" i="3"/>
  <c r="Y574" i="3"/>
  <c r="AC574" i="3"/>
  <c r="AG574" i="3"/>
  <c r="AK574" i="3"/>
  <c r="AO574" i="3"/>
  <c r="AS574" i="3"/>
  <c r="AW574" i="3"/>
  <c r="BA574" i="3"/>
  <c r="BE574" i="3"/>
  <c r="BI574" i="3"/>
  <c r="O574" i="3"/>
  <c r="W574" i="3"/>
  <c r="AE574" i="3"/>
  <c r="AM574" i="3"/>
  <c r="AU574" i="3"/>
  <c r="BC574" i="3"/>
  <c r="R574" i="3"/>
  <c r="Z574" i="3"/>
  <c r="AH574" i="3"/>
  <c r="AP574" i="3"/>
  <c r="AX574" i="3"/>
  <c r="BF574" i="3"/>
  <c r="S574" i="3"/>
  <c r="AA574" i="3"/>
  <c r="AI574" i="3"/>
  <c r="AQ574" i="3"/>
  <c r="AY574" i="3"/>
  <c r="BG574" i="3"/>
  <c r="N574" i="3"/>
  <c r="AT574" i="3"/>
  <c r="V574" i="3"/>
  <c r="BB574" i="3"/>
  <c r="AD574" i="3"/>
  <c r="AL574" i="3"/>
  <c r="P578" i="3"/>
  <c r="T578" i="3"/>
  <c r="X578" i="3"/>
  <c r="AB578" i="3"/>
  <c r="AF578" i="3"/>
  <c r="AJ578" i="3"/>
  <c r="AN578" i="3"/>
  <c r="AR578" i="3"/>
  <c r="AV578" i="3"/>
  <c r="AZ578" i="3"/>
  <c r="BD578" i="3"/>
  <c r="BH578" i="3"/>
  <c r="M578" i="3"/>
  <c r="Q578" i="3"/>
  <c r="U578" i="3"/>
  <c r="Y578" i="3"/>
  <c r="AC578" i="3"/>
  <c r="AG578" i="3"/>
  <c r="AK578" i="3"/>
  <c r="AO578" i="3"/>
  <c r="AS578" i="3"/>
  <c r="AW578" i="3"/>
  <c r="BA578" i="3"/>
  <c r="BE578" i="3"/>
  <c r="BI578" i="3"/>
  <c r="O578" i="3"/>
  <c r="W578" i="3"/>
  <c r="AE578" i="3"/>
  <c r="AM578" i="3"/>
  <c r="AU578" i="3"/>
  <c r="BC578" i="3"/>
  <c r="R578" i="3"/>
  <c r="Z578" i="3"/>
  <c r="AH578" i="3"/>
  <c r="AP578" i="3"/>
  <c r="AX578" i="3"/>
  <c r="BF578" i="3"/>
  <c r="S578" i="3"/>
  <c r="AA578" i="3"/>
  <c r="AI578" i="3"/>
  <c r="AQ578" i="3"/>
  <c r="AY578" i="3"/>
  <c r="BG578" i="3"/>
  <c r="AL578" i="3"/>
  <c r="N578" i="3"/>
  <c r="AT578" i="3"/>
  <c r="V578" i="3"/>
  <c r="BB578" i="3"/>
  <c r="AD578" i="3"/>
  <c r="P582" i="3"/>
  <c r="T582" i="3"/>
  <c r="X582" i="3"/>
  <c r="AB582" i="3"/>
  <c r="AF582" i="3"/>
  <c r="AJ582" i="3"/>
  <c r="AN582" i="3"/>
  <c r="AR582" i="3"/>
  <c r="AV582" i="3"/>
  <c r="AZ582" i="3"/>
  <c r="BD582" i="3"/>
  <c r="BH582" i="3"/>
  <c r="M582" i="3"/>
  <c r="Q582" i="3"/>
  <c r="U582" i="3"/>
  <c r="Y582" i="3"/>
  <c r="AC582" i="3"/>
  <c r="AG582" i="3"/>
  <c r="AK582" i="3"/>
  <c r="AO582" i="3"/>
  <c r="AS582" i="3"/>
  <c r="AW582" i="3"/>
  <c r="BA582" i="3"/>
  <c r="BE582" i="3"/>
  <c r="BI582" i="3"/>
  <c r="O582" i="3"/>
  <c r="W582" i="3"/>
  <c r="AE582" i="3"/>
  <c r="AM582" i="3"/>
  <c r="AU582" i="3"/>
  <c r="BC582" i="3"/>
  <c r="R582" i="3"/>
  <c r="Z582" i="3"/>
  <c r="AH582" i="3"/>
  <c r="AP582" i="3"/>
  <c r="AX582" i="3"/>
  <c r="BF582" i="3"/>
  <c r="S582" i="3"/>
  <c r="AA582" i="3"/>
  <c r="AI582" i="3"/>
  <c r="AQ582" i="3"/>
  <c r="AY582" i="3"/>
  <c r="BG582" i="3"/>
  <c r="AD582" i="3"/>
  <c r="AL582" i="3"/>
  <c r="N582" i="3"/>
  <c r="AT582" i="3"/>
  <c r="V582" i="3"/>
  <c r="BB582" i="3"/>
  <c r="P586" i="3"/>
  <c r="T586" i="3"/>
  <c r="X586" i="3"/>
  <c r="AB586" i="3"/>
  <c r="AF586" i="3"/>
  <c r="AJ586" i="3"/>
  <c r="AN586" i="3"/>
  <c r="AR586" i="3"/>
  <c r="AV586" i="3"/>
  <c r="AZ586" i="3"/>
  <c r="BD586" i="3"/>
  <c r="BH586" i="3"/>
  <c r="M586" i="3"/>
  <c r="Q586" i="3"/>
  <c r="U586" i="3"/>
  <c r="Y586" i="3"/>
  <c r="AC586" i="3"/>
  <c r="AG586" i="3"/>
  <c r="AK586" i="3"/>
  <c r="AO586" i="3"/>
  <c r="AS586" i="3"/>
  <c r="AW586" i="3"/>
  <c r="BA586" i="3"/>
  <c r="BE586" i="3"/>
  <c r="BI586" i="3"/>
  <c r="O586" i="3"/>
  <c r="W586" i="3"/>
  <c r="AE586" i="3"/>
  <c r="AM586" i="3"/>
  <c r="AU586" i="3"/>
  <c r="BC586" i="3"/>
  <c r="R586" i="3"/>
  <c r="Z586" i="3"/>
  <c r="AH586" i="3"/>
  <c r="AP586" i="3"/>
  <c r="AX586" i="3"/>
  <c r="BF586" i="3"/>
  <c r="S586" i="3"/>
  <c r="AA586" i="3"/>
  <c r="AI586" i="3"/>
  <c r="AQ586" i="3"/>
  <c r="AY586" i="3"/>
  <c r="BG586" i="3"/>
  <c r="V586" i="3"/>
  <c r="BB586" i="3"/>
  <c r="AD586" i="3"/>
  <c r="AL586" i="3"/>
  <c r="N586" i="3"/>
  <c r="AT586" i="3"/>
  <c r="P590" i="3"/>
  <c r="T590" i="3"/>
  <c r="X590" i="3"/>
  <c r="AB590" i="3"/>
  <c r="AF590" i="3"/>
  <c r="AJ590" i="3"/>
  <c r="AN590" i="3"/>
  <c r="AR590" i="3"/>
  <c r="AV590" i="3"/>
  <c r="AZ590" i="3"/>
  <c r="BD590" i="3"/>
  <c r="BH590" i="3"/>
  <c r="M590" i="3"/>
  <c r="Q590" i="3"/>
  <c r="U590" i="3"/>
  <c r="Y590" i="3"/>
  <c r="AC590" i="3"/>
  <c r="AG590" i="3"/>
  <c r="AK590" i="3"/>
  <c r="AO590" i="3"/>
  <c r="AS590" i="3"/>
  <c r="AW590" i="3"/>
  <c r="BA590" i="3"/>
  <c r="BE590" i="3"/>
  <c r="BI590" i="3"/>
  <c r="O590" i="3"/>
  <c r="W590" i="3"/>
  <c r="AE590" i="3"/>
  <c r="AM590" i="3"/>
  <c r="AU590" i="3"/>
  <c r="BC590" i="3"/>
  <c r="R590" i="3"/>
  <c r="Z590" i="3"/>
  <c r="AH590" i="3"/>
  <c r="AP590" i="3"/>
  <c r="AX590" i="3"/>
  <c r="BF590" i="3"/>
  <c r="S590" i="3"/>
  <c r="AA590" i="3"/>
  <c r="AI590" i="3"/>
  <c r="AQ590" i="3"/>
  <c r="AY590" i="3"/>
  <c r="BG590" i="3"/>
  <c r="N590" i="3"/>
  <c r="AT590" i="3"/>
  <c r="V590" i="3"/>
  <c r="BB590" i="3"/>
  <c r="AD590" i="3"/>
  <c r="AL590" i="3"/>
  <c r="P594" i="3"/>
  <c r="T594" i="3"/>
  <c r="X594" i="3"/>
  <c r="AB594" i="3"/>
  <c r="AF594" i="3"/>
  <c r="AJ594" i="3"/>
  <c r="AN594" i="3"/>
  <c r="AR594" i="3"/>
  <c r="AV594" i="3"/>
  <c r="AZ594" i="3"/>
  <c r="BD594" i="3"/>
  <c r="BH594" i="3"/>
  <c r="M594" i="3"/>
  <c r="Q594" i="3"/>
  <c r="U594" i="3"/>
  <c r="Y594" i="3"/>
  <c r="AC594" i="3"/>
  <c r="AG594" i="3"/>
  <c r="AK594" i="3"/>
  <c r="AO594" i="3"/>
  <c r="AS594" i="3"/>
  <c r="AW594" i="3"/>
  <c r="BA594" i="3"/>
  <c r="BE594" i="3"/>
  <c r="BI594" i="3"/>
  <c r="O594" i="3"/>
  <c r="W594" i="3"/>
  <c r="AE594" i="3"/>
  <c r="AM594" i="3"/>
  <c r="AU594" i="3"/>
  <c r="BC594" i="3"/>
  <c r="R594" i="3"/>
  <c r="Z594" i="3"/>
  <c r="AH594" i="3"/>
  <c r="AP594" i="3"/>
  <c r="AX594" i="3"/>
  <c r="BF594" i="3"/>
  <c r="S594" i="3"/>
  <c r="AA594" i="3"/>
  <c r="AI594" i="3"/>
  <c r="AQ594" i="3"/>
  <c r="AY594" i="3"/>
  <c r="BG594" i="3"/>
  <c r="AL594" i="3"/>
  <c r="N594" i="3"/>
  <c r="AT594" i="3"/>
  <c r="V594" i="3"/>
  <c r="BB594" i="3"/>
  <c r="AD594" i="3"/>
  <c r="AT543" i="3"/>
  <c r="AY466" i="3"/>
  <c r="BG466" i="3"/>
  <c r="AP466" i="3"/>
  <c r="AM466" i="3"/>
  <c r="BB466" i="3"/>
  <c r="V466" i="3"/>
  <c r="BK466" i="3" s="1"/>
  <c r="BA466" i="3"/>
  <c r="AK466" i="3"/>
  <c r="U466" i="3"/>
  <c r="BD466" i="3"/>
  <c r="AN466" i="3"/>
  <c r="BM468" i="3"/>
  <c r="AO471" i="3"/>
  <c r="BD471" i="3"/>
  <c r="Q471" i="3"/>
  <c r="BI471" i="3"/>
  <c r="AC471" i="3"/>
  <c r="AZ471" i="3"/>
  <c r="T471" i="3"/>
  <c r="AU471" i="3"/>
  <c r="AE471" i="3"/>
  <c r="O471" i="3"/>
  <c r="BL471" i="3" s="1"/>
  <c r="AT471" i="3"/>
  <c r="AD471" i="3"/>
  <c r="BM476" i="3"/>
  <c r="AO479" i="3"/>
  <c r="BA479" i="3"/>
  <c r="BH479" i="3"/>
  <c r="M479" i="3"/>
  <c r="Y479" i="3"/>
  <c r="AN479" i="3"/>
  <c r="BG479" i="3"/>
  <c r="AQ479" i="3"/>
  <c r="AA479" i="3"/>
  <c r="BF479" i="3"/>
  <c r="AP479" i="3"/>
  <c r="BJ481" i="3"/>
  <c r="BF486" i="3"/>
  <c r="BL486" i="3" s="1"/>
  <c r="AP486" i="3"/>
  <c r="V486" i="3"/>
  <c r="BB486" i="3"/>
  <c r="Z486" i="3"/>
  <c r="AT486" i="3"/>
  <c r="Q486" i="3"/>
  <c r="AS486" i="3"/>
  <c r="X486" i="3"/>
  <c r="BC486" i="3"/>
  <c r="AM486" i="3"/>
  <c r="AG488" i="3"/>
  <c r="W488" i="3"/>
  <c r="AX488" i="3"/>
  <c r="BG488" i="3"/>
  <c r="Q488" i="3"/>
  <c r="AP488" i="3"/>
  <c r="U488" i="3"/>
  <c r="AT488" i="3"/>
  <c r="Y488" i="3"/>
  <c r="BD488" i="3"/>
  <c r="AN488" i="3"/>
  <c r="BN495" i="3"/>
  <c r="Z502" i="3"/>
  <c r="AV502" i="3"/>
  <c r="AF502" i="3"/>
  <c r="AT502" i="3"/>
  <c r="P502" i="3"/>
  <c r="AJ502" i="3"/>
  <c r="BH502" i="3"/>
  <c r="AM502" i="3"/>
  <c r="R502" i="3"/>
  <c r="AW502" i="3"/>
  <c r="AG502" i="3"/>
  <c r="BI504" i="3"/>
  <c r="AD504" i="3"/>
  <c r="AT504" i="3"/>
  <c r="BD504" i="3"/>
  <c r="M504" i="3"/>
  <c r="BN504" i="3" s="1"/>
  <c r="AR504" i="3"/>
  <c r="V504" i="3"/>
  <c r="BK504" i="3" s="1"/>
  <c r="AV504" i="3"/>
  <c r="Z504" i="3"/>
  <c r="BC504" i="3"/>
  <c r="AM504" i="3"/>
  <c r="BM511" i="3"/>
  <c r="BN513" i="3"/>
  <c r="BM513" i="3"/>
  <c r="BG518" i="3"/>
  <c r="AK518" i="3"/>
  <c r="BB518" i="3"/>
  <c r="AE518" i="3"/>
  <c r="Y518" i="3"/>
  <c r="AH518" i="3"/>
  <c r="AV518" i="3"/>
  <c r="P518" i="3"/>
  <c r="BK518" i="3" s="1"/>
  <c r="BN527" i="3"/>
  <c r="T534" i="3"/>
  <c r="AJ534" i="3"/>
  <c r="BH534" i="3"/>
  <c r="Q534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Q490" i="3"/>
  <c r="V490" i="3"/>
  <c r="AA490" i="3"/>
  <c r="AG490" i="3"/>
  <c r="AL490" i="3"/>
  <c r="AQ490" i="3"/>
  <c r="AW490" i="3"/>
  <c r="BB490" i="3"/>
  <c r="BG490" i="3"/>
  <c r="M490" i="3"/>
  <c r="R490" i="3"/>
  <c r="W490" i="3"/>
  <c r="AC490" i="3"/>
  <c r="AH490" i="3"/>
  <c r="AM490" i="3"/>
  <c r="AS490" i="3"/>
  <c r="AX490" i="3"/>
  <c r="BC490" i="3"/>
  <c r="BI490" i="3"/>
  <c r="S490" i="3"/>
  <c r="AD490" i="3"/>
  <c r="AO490" i="3"/>
  <c r="AY490" i="3"/>
  <c r="U490" i="3"/>
  <c r="AE490" i="3"/>
  <c r="AP490" i="3"/>
  <c r="BA490" i="3"/>
  <c r="Y490" i="3"/>
  <c r="AT490" i="3"/>
  <c r="Z490" i="3"/>
  <c r="AU490" i="3"/>
  <c r="AI490" i="3"/>
  <c r="AK490" i="3"/>
  <c r="N490" i="3"/>
  <c r="BE490" i="3"/>
  <c r="O490" i="3"/>
  <c r="BF490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N499" i="3"/>
  <c r="S499" i="3"/>
  <c r="X499" i="3"/>
  <c r="AD499" i="3"/>
  <c r="AI499" i="3"/>
  <c r="AN499" i="3"/>
  <c r="AT499" i="3"/>
  <c r="AY499" i="3"/>
  <c r="BD499" i="3"/>
  <c r="O499" i="3"/>
  <c r="V499" i="3"/>
  <c r="AB499" i="3"/>
  <c r="AJ499" i="3"/>
  <c r="AQ499" i="3"/>
  <c r="AX499" i="3"/>
  <c r="BF499" i="3"/>
  <c r="P499" i="3"/>
  <c r="W499" i="3"/>
  <c r="AE499" i="3"/>
  <c r="AL499" i="3"/>
  <c r="AR499" i="3"/>
  <c r="AZ499" i="3"/>
  <c r="BG499" i="3"/>
  <c r="R499" i="3"/>
  <c r="AF499" i="3"/>
  <c r="AU499" i="3"/>
  <c r="BH499" i="3"/>
  <c r="T499" i="3"/>
  <c r="AH499" i="3"/>
  <c r="AV499" i="3"/>
  <c r="Z499" i="3"/>
  <c r="BB499" i="3"/>
  <c r="AA499" i="3"/>
  <c r="BC499" i="3"/>
  <c r="AM499" i="3"/>
  <c r="AP499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P508" i="3"/>
  <c r="U508" i="3"/>
  <c r="Z508" i="3"/>
  <c r="AF508" i="3"/>
  <c r="AK508" i="3"/>
  <c r="AP508" i="3"/>
  <c r="AV508" i="3"/>
  <c r="BA508" i="3"/>
  <c r="BF508" i="3"/>
  <c r="Q508" i="3"/>
  <c r="V508" i="3"/>
  <c r="AB508" i="3"/>
  <c r="AG508" i="3"/>
  <c r="AL508" i="3"/>
  <c r="AR508" i="3"/>
  <c r="AW508" i="3"/>
  <c r="BB508" i="3"/>
  <c r="BH508" i="3"/>
  <c r="R508" i="3"/>
  <c r="AC508" i="3"/>
  <c r="AN508" i="3"/>
  <c r="AX508" i="3"/>
  <c r="BI508" i="3"/>
  <c r="T508" i="3"/>
  <c r="AD508" i="3"/>
  <c r="AO508" i="3"/>
  <c r="AZ508" i="3"/>
  <c r="M508" i="3"/>
  <c r="AH508" i="3"/>
  <c r="BD508" i="3"/>
  <c r="N508" i="3"/>
  <c r="AJ508" i="3"/>
  <c r="BE508" i="3"/>
  <c r="X508" i="3"/>
  <c r="AS508" i="3"/>
  <c r="Y508" i="3"/>
  <c r="AT508" i="3"/>
  <c r="P522" i="3"/>
  <c r="T522" i="3"/>
  <c r="X522" i="3"/>
  <c r="AB522" i="3"/>
  <c r="AF522" i="3"/>
  <c r="AJ522" i="3"/>
  <c r="AN522" i="3"/>
  <c r="AR522" i="3"/>
  <c r="AV522" i="3"/>
  <c r="AZ522" i="3"/>
  <c r="BD522" i="3"/>
  <c r="BH522" i="3"/>
  <c r="M522" i="3"/>
  <c r="R522" i="3"/>
  <c r="W522" i="3"/>
  <c r="AC522" i="3"/>
  <c r="AH522" i="3"/>
  <c r="AM522" i="3"/>
  <c r="AS522" i="3"/>
  <c r="AX522" i="3"/>
  <c r="BC522" i="3"/>
  <c r="BI522" i="3"/>
  <c r="N522" i="3"/>
  <c r="S522" i="3"/>
  <c r="Y522" i="3"/>
  <c r="AD522" i="3"/>
  <c r="AI522" i="3"/>
  <c r="AO522" i="3"/>
  <c r="AT522" i="3"/>
  <c r="AY522" i="3"/>
  <c r="BE522" i="3"/>
  <c r="O522" i="3"/>
  <c r="Z522" i="3"/>
  <c r="AK522" i="3"/>
  <c r="AU522" i="3"/>
  <c r="BF522" i="3"/>
  <c r="Q522" i="3"/>
  <c r="AA522" i="3"/>
  <c r="AL522" i="3"/>
  <c r="AW522" i="3"/>
  <c r="BG522" i="3"/>
  <c r="AG522" i="3"/>
  <c r="BB522" i="3"/>
  <c r="U522" i="3"/>
  <c r="AP522" i="3"/>
  <c r="V522" i="3"/>
  <c r="AQ522" i="3"/>
  <c r="AE522" i="3"/>
  <c r="BA522" i="3"/>
  <c r="BJ619" i="3"/>
  <c r="BF478" i="3"/>
  <c r="AX478" i="3"/>
  <c r="AG478" i="3"/>
  <c r="AL478" i="3"/>
  <c r="BI478" i="3"/>
  <c r="AC478" i="3"/>
  <c r="BD478" i="3"/>
  <c r="AN478" i="3"/>
  <c r="X478" i="3"/>
  <c r="BC478" i="3"/>
  <c r="AM478" i="3"/>
  <c r="W478" i="3"/>
  <c r="AE480" i="3"/>
  <c r="W480" i="3"/>
  <c r="AV480" i="3"/>
  <c r="BD480" i="3"/>
  <c r="O480" i="3"/>
  <c r="AI480" i="3"/>
  <c r="BB480" i="3"/>
  <c r="AL480" i="3"/>
  <c r="V480" i="3"/>
  <c r="BE480" i="3"/>
  <c r="AO480" i="3"/>
  <c r="Y480" i="3"/>
  <c r="AW510" i="3"/>
  <c r="BH510" i="3"/>
  <c r="AK510" i="3"/>
  <c r="AG510" i="3"/>
  <c r="AF510" i="3"/>
  <c r="AT510" i="3"/>
  <c r="Y510" i="3"/>
  <c r="BD510" i="3"/>
  <c r="AH510" i="3"/>
  <c r="M510" i="3"/>
  <c r="AU510" i="3"/>
  <c r="AE510" i="3"/>
  <c r="O510" i="3"/>
  <c r="AX512" i="3"/>
  <c r="AL512" i="3"/>
  <c r="AS512" i="3"/>
  <c r="AR512" i="3"/>
  <c r="BA512" i="3"/>
  <c r="AF512" i="3"/>
  <c r="AZ512" i="3"/>
  <c r="AD512" i="3"/>
  <c r="T512" i="3"/>
  <c r="AY512" i="3"/>
  <c r="AI512" i="3"/>
  <c r="S512" i="3"/>
  <c r="BB542" i="3"/>
  <c r="BI542" i="3"/>
  <c r="BD542" i="3"/>
  <c r="BH542" i="3"/>
  <c r="AF542" i="3"/>
  <c r="AX542" i="3"/>
  <c r="V542" i="3"/>
  <c r="AT542" i="3"/>
  <c r="Y542" i="3"/>
  <c r="BC542" i="3"/>
  <c r="AM542" i="3"/>
  <c r="W542" i="3"/>
  <c r="BN617" i="3"/>
  <c r="BK617" i="3"/>
  <c r="BL617" i="3"/>
  <c r="BJ633" i="3"/>
  <c r="BM633" i="3"/>
  <c r="V475" i="3"/>
  <c r="AG475" i="3"/>
  <c r="BA475" i="3"/>
  <c r="N475" i="3"/>
  <c r="AJ475" i="3"/>
  <c r="BC475" i="3"/>
  <c r="AM475" i="3"/>
  <c r="R475" i="3"/>
  <c r="AT475" i="3"/>
  <c r="AD475" i="3"/>
  <c r="X475" i="3"/>
  <c r="S475" i="3"/>
  <c r="AW503" i="3"/>
  <c r="R503" i="3"/>
  <c r="BD503" i="3"/>
  <c r="BB503" i="3"/>
  <c r="BF503" i="3"/>
  <c r="AK503" i="3"/>
  <c r="O503" i="3"/>
  <c r="AO503" i="3"/>
  <c r="T503" i="3"/>
  <c r="AU503" i="3"/>
  <c r="AE503" i="3"/>
  <c r="N503" i="3"/>
  <c r="BJ505" i="3"/>
  <c r="BM461" i="3"/>
  <c r="BL461" i="3"/>
  <c r="BK461" i="3"/>
  <c r="BN461" i="3"/>
  <c r="BJ603" i="3"/>
  <c r="BK619" i="3"/>
  <c r="BL619" i="3"/>
  <c r="BL621" i="3"/>
  <c r="BJ621" i="3"/>
  <c r="AW616" i="3"/>
  <c r="AB618" i="3"/>
  <c r="M624" i="3"/>
  <c r="BD626" i="3"/>
  <c r="S628" i="3"/>
  <c r="AT630" i="3"/>
  <c r="AO632" i="3"/>
  <c r="AT470" i="3"/>
  <c r="BB470" i="3"/>
  <c r="AK470" i="3"/>
  <c r="AP470" i="3"/>
  <c r="BE470" i="3"/>
  <c r="Y470" i="3"/>
  <c r="AZ470" i="3"/>
  <c r="AJ470" i="3"/>
  <c r="T470" i="3"/>
  <c r="AY470" i="3"/>
  <c r="AI470" i="3"/>
  <c r="S470" i="3"/>
  <c r="AQ494" i="3"/>
  <c r="BC494" i="3"/>
  <c r="U494" i="3"/>
  <c r="S494" i="3"/>
  <c r="AM494" i="3"/>
  <c r="BG494" i="3"/>
  <c r="AC494" i="3"/>
  <c r="AZ494" i="3"/>
  <c r="AE494" i="3"/>
  <c r="BF494" i="3"/>
  <c r="AP494" i="3"/>
  <c r="Z494" i="3"/>
  <c r="Z496" i="3"/>
  <c r="AM496" i="3"/>
  <c r="AG496" i="3"/>
  <c r="AE496" i="3"/>
  <c r="AQ496" i="3"/>
  <c r="O496" i="3"/>
  <c r="AH496" i="3"/>
  <c r="BE496" i="3"/>
  <c r="AI496" i="3"/>
  <c r="N496" i="3"/>
  <c r="AV496" i="3"/>
  <c r="AF496" i="3"/>
  <c r="P496" i="3"/>
  <c r="AW526" i="3"/>
  <c r="BG526" i="3"/>
  <c r="AQ526" i="3"/>
  <c r="AP526" i="3"/>
  <c r="AY526" i="3"/>
  <c r="AD526" i="3"/>
  <c r="BI526" i="3"/>
  <c r="AM526" i="3"/>
  <c r="R526" i="3"/>
  <c r="AZ526" i="3"/>
  <c r="AJ526" i="3"/>
  <c r="T526" i="3"/>
  <c r="AH602" i="3"/>
  <c r="N602" i="3"/>
  <c r="BB602" i="3"/>
  <c r="AY602" i="3"/>
  <c r="S602" i="3"/>
  <c r="AE602" i="3"/>
  <c r="BE602" i="3"/>
  <c r="AO602" i="3"/>
  <c r="Y602" i="3"/>
  <c r="BH602" i="3"/>
  <c r="AR602" i="3"/>
  <c r="AB602" i="3"/>
  <c r="BJ604" i="3"/>
  <c r="BK604" i="3"/>
  <c r="BN612" i="3"/>
  <c r="BN614" i="3"/>
  <c r="BL614" i="3"/>
  <c r="AC616" i="3"/>
  <c r="M616" i="3"/>
  <c r="AV616" i="3"/>
  <c r="AF616" i="3"/>
  <c r="P616" i="3"/>
  <c r="AU616" i="3"/>
  <c r="AE616" i="3"/>
  <c r="O616" i="3"/>
  <c r="AT616" i="3"/>
  <c r="AD616" i="3"/>
  <c r="N616" i="3"/>
  <c r="AU618" i="3"/>
  <c r="AE618" i="3"/>
  <c r="O618" i="3"/>
  <c r="AT618" i="3"/>
  <c r="AD618" i="3"/>
  <c r="N618" i="3"/>
  <c r="AW618" i="3"/>
  <c r="AG618" i="3"/>
  <c r="Q618" i="3"/>
  <c r="BH624" i="3"/>
  <c r="AR624" i="3"/>
  <c r="AB624" i="3"/>
  <c r="BG624" i="3"/>
  <c r="AQ624" i="3"/>
  <c r="AA624" i="3"/>
  <c r="BF624" i="3"/>
  <c r="AP624" i="3"/>
  <c r="Z624" i="3"/>
  <c r="BG626" i="3"/>
  <c r="AQ626" i="3"/>
  <c r="AA626" i="3"/>
  <c r="BF626" i="3"/>
  <c r="AP626" i="3"/>
  <c r="Z626" i="3"/>
  <c r="BI626" i="3"/>
  <c r="AS626" i="3"/>
  <c r="AC626" i="3"/>
  <c r="M626" i="3"/>
  <c r="AT628" i="3"/>
  <c r="AD628" i="3"/>
  <c r="N628" i="3"/>
  <c r="AW628" i="3"/>
  <c r="AG628" i="3"/>
  <c r="Q628" i="3"/>
  <c r="AZ628" i="3"/>
  <c r="AJ628" i="3"/>
  <c r="T628" i="3"/>
  <c r="BA630" i="3"/>
  <c r="AK630" i="3"/>
  <c r="U630" i="3"/>
  <c r="BD630" i="3"/>
  <c r="AN630" i="3"/>
  <c r="X630" i="3"/>
  <c r="BC630" i="3"/>
  <c r="AM630" i="3"/>
  <c r="W630" i="3"/>
  <c r="BD632" i="3"/>
  <c r="AN632" i="3"/>
  <c r="X632" i="3"/>
  <c r="BC632" i="3"/>
  <c r="AM632" i="3"/>
  <c r="W632" i="3"/>
  <c r="BB632" i="3"/>
  <c r="AL632" i="3"/>
  <c r="V632" i="3"/>
  <c r="BL455" i="3"/>
  <c r="BM455" i="3"/>
  <c r="BL457" i="3"/>
  <c r="BN605" i="3"/>
  <c r="BN623" i="3"/>
  <c r="BK623" i="3"/>
  <c r="BK627" i="3"/>
  <c r="BN627" i="3"/>
  <c r="BL627" i="3"/>
  <c r="BN456" i="3"/>
  <c r="BK456" i="3"/>
  <c r="BK460" i="3"/>
  <c r="BN460" i="3"/>
  <c r="BN619" i="3"/>
  <c r="AX630" i="3"/>
  <c r="AC632" i="3"/>
  <c r="BI467" i="3"/>
  <c r="AR467" i="3"/>
  <c r="AZ467" i="3"/>
  <c r="AW467" i="3"/>
  <c r="Q467" i="3"/>
  <c r="AF467" i="3"/>
  <c r="BC467" i="3"/>
  <c r="AM467" i="3"/>
  <c r="W467" i="3"/>
  <c r="BB467" i="3"/>
  <c r="AL467" i="3"/>
  <c r="V467" i="3"/>
  <c r="BJ487" i="3"/>
  <c r="BK487" i="3"/>
  <c r="BN487" i="3"/>
  <c r="BN489" i="3"/>
  <c r="BK489" i="3"/>
  <c r="BM607" i="3"/>
  <c r="BN615" i="3"/>
  <c r="BK615" i="3"/>
  <c r="AU629" i="3"/>
  <c r="AE629" i="3"/>
  <c r="O629" i="3"/>
  <c r="AT629" i="3"/>
  <c r="AD629" i="3"/>
  <c r="N629" i="3"/>
  <c r="AW629" i="3"/>
  <c r="AG629" i="3"/>
  <c r="Q629" i="3"/>
  <c r="BN458" i="3"/>
  <c r="BK458" i="3"/>
  <c r="BA616" i="3"/>
  <c r="W628" i="3"/>
  <c r="M492" i="3"/>
  <c r="Q492" i="3"/>
  <c r="U492" i="3"/>
  <c r="Y492" i="3"/>
  <c r="AC492" i="3"/>
  <c r="AG492" i="3"/>
  <c r="AK492" i="3"/>
  <c r="AO492" i="3"/>
  <c r="AS492" i="3"/>
  <c r="AW492" i="3"/>
  <c r="BA492" i="3"/>
  <c r="BE492" i="3"/>
  <c r="BI492" i="3"/>
  <c r="P492" i="3"/>
  <c r="V492" i="3"/>
  <c r="AA492" i="3"/>
  <c r="AF492" i="3"/>
  <c r="AL492" i="3"/>
  <c r="AQ492" i="3"/>
  <c r="AV492" i="3"/>
  <c r="BB492" i="3"/>
  <c r="BG492" i="3"/>
  <c r="S492" i="3"/>
  <c r="Z492" i="3"/>
  <c r="AH492" i="3"/>
  <c r="AN492" i="3"/>
  <c r="AU492" i="3"/>
  <c r="BC492" i="3"/>
  <c r="N492" i="3"/>
  <c r="T492" i="3"/>
  <c r="AB492" i="3"/>
  <c r="AI492" i="3"/>
  <c r="AP492" i="3"/>
  <c r="AX492" i="3"/>
  <c r="BD492" i="3"/>
  <c r="W492" i="3"/>
  <c r="AJ492" i="3"/>
  <c r="AY492" i="3"/>
  <c r="X492" i="3"/>
  <c r="AM492" i="3"/>
  <c r="AZ492" i="3"/>
  <c r="O492" i="3"/>
  <c r="AR492" i="3"/>
  <c r="R492" i="3"/>
  <c r="AT492" i="3"/>
  <c r="AD492" i="3"/>
  <c r="BF492" i="3"/>
  <c r="AE492" i="3"/>
  <c r="BH492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P501" i="3"/>
  <c r="V501" i="3"/>
  <c r="AA501" i="3"/>
  <c r="AF501" i="3"/>
  <c r="AL501" i="3"/>
  <c r="AQ501" i="3"/>
  <c r="AV501" i="3"/>
  <c r="BB501" i="3"/>
  <c r="BG501" i="3"/>
  <c r="R501" i="3"/>
  <c r="X501" i="3"/>
  <c r="AE501" i="3"/>
  <c r="AM501" i="3"/>
  <c r="AT501" i="3"/>
  <c r="AZ501" i="3"/>
  <c r="BH501" i="3"/>
  <c r="S501" i="3"/>
  <c r="Z501" i="3"/>
  <c r="AH501" i="3"/>
  <c r="AN501" i="3"/>
  <c r="AU501" i="3"/>
  <c r="BC501" i="3"/>
  <c r="N501" i="3"/>
  <c r="AB501" i="3"/>
  <c r="AP501" i="3"/>
  <c r="BD501" i="3"/>
  <c r="O501" i="3"/>
  <c r="AD501" i="3"/>
  <c r="AR501" i="3"/>
  <c r="BF501" i="3"/>
  <c r="AI501" i="3"/>
  <c r="AJ501" i="3"/>
  <c r="T501" i="3"/>
  <c r="AX501" i="3"/>
  <c r="W501" i="3"/>
  <c r="AY501" i="3"/>
  <c r="N547" i="3"/>
  <c r="R547" i="3"/>
  <c r="V547" i="3"/>
  <c r="Z547" i="3"/>
  <c r="AD547" i="3"/>
  <c r="AH547" i="3"/>
  <c r="AL547" i="3"/>
  <c r="AP547" i="3"/>
  <c r="AT547" i="3"/>
  <c r="AX547" i="3"/>
  <c r="BB547" i="3"/>
  <c r="BF547" i="3"/>
  <c r="P547" i="3"/>
  <c r="U547" i="3"/>
  <c r="AA547" i="3"/>
  <c r="AF547" i="3"/>
  <c r="AK547" i="3"/>
  <c r="AQ547" i="3"/>
  <c r="AV547" i="3"/>
  <c r="BA547" i="3"/>
  <c r="BG547" i="3"/>
  <c r="Q547" i="3"/>
  <c r="W547" i="3"/>
  <c r="AB547" i="3"/>
  <c r="AG547" i="3"/>
  <c r="AM547" i="3"/>
  <c r="AR547" i="3"/>
  <c r="AW547" i="3"/>
  <c r="BC547" i="3"/>
  <c r="BH547" i="3"/>
  <c r="T547" i="3"/>
  <c r="AE547" i="3"/>
  <c r="AO547" i="3"/>
  <c r="AZ547" i="3"/>
  <c r="M547" i="3"/>
  <c r="X547" i="3"/>
  <c r="AI547" i="3"/>
  <c r="AS547" i="3"/>
  <c r="BD547" i="3"/>
  <c r="O547" i="3"/>
  <c r="Y547" i="3"/>
  <c r="AJ547" i="3"/>
  <c r="AU547" i="3"/>
  <c r="BE547" i="3"/>
  <c r="S547" i="3"/>
  <c r="BI547" i="3"/>
  <c r="AC547" i="3"/>
  <c r="AN547" i="3"/>
  <c r="AY547" i="3"/>
  <c r="P551" i="3"/>
  <c r="T551" i="3"/>
  <c r="X551" i="3"/>
  <c r="AB551" i="3"/>
  <c r="AF551" i="3"/>
  <c r="AJ551" i="3"/>
  <c r="AN551" i="3"/>
  <c r="AR551" i="3"/>
  <c r="AV551" i="3"/>
  <c r="AZ551" i="3"/>
  <c r="BD551" i="3"/>
  <c r="BH551" i="3"/>
  <c r="Q551" i="3"/>
  <c r="V551" i="3"/>
  <c r="AA551" i="3"/>
  <c r="AG551" i="3"/>
  <c r="AL551" i="3"/>
  <c r="AQ551" i="3"/>
  <c r="AW551" i="3"/>
  <c r="BB551" i="3"/>
  <c r="BG551" i="3"/>
  <c r="M551" i="3"/>
  <c r="R551" i="3"/>
  <c r="W551" i="3"/>
  <c r="AC551" i="3"/>
  <c r="AH551" i="3"/>
  <c r="AM551" i="3"/>
  <c r="AS551" i="3"/>
  <c r="AX551" i="3"/>
  <c r="BC551" i="3"/>
  <c r="BI551" i="3"/>
  <c r="U551" i="3"/>
  <c r="AE551" i="3"/>
  <c r="AP551" i="3"/>
  <c r="BA551" i="3"/>
  <c r="N551" i="3"/>
  <c r="Y551" i="3"/>
  <c r="AI551" i="3"/>
  <c r="AT551" i="3"/>
  <c r="BE551" i="3"/>
  <c r="O551" i="3"/>
  <c r="Z551" i="3"/>
  <c r="AK551" i="3"/>
  <c r="AU551" i="3"/>
  <c r="BF551" i="3"/>
  <c r="AD551" i="3"/>
  <c r="AO551" i="3"/>
  <c r="AY551" i="3"/>
  <c r="S551" i="3"/>
  <c r="P555" i="3"/>
  <c r="T555" i="3"/>
  <c r="X555" i="3"/>
  <c r="AB555" i="3"/>
  <c r="AF555" i="3"/>
  <c r="AJ555" i="3"/>
  <c r="AN555" i="3"/>
  <c r="AR555" i="3"/>
  <c r="AV555" i="3"/>
  <c r="AZ555" i="3"/>
  <c r="BD555" i="3"/>
  <c r="BH555" i="3"/>
  <c r="O555" i="3"/>
  <c r="U555" i="3"/>
  <c r="Z555" i="3"/>
  <c r="AE555" i="3"/>
  <c r="AK555" i="3"/>
  <c r="AP555" i="3"/>
  <c r="AU555" i="3"/>
  <c r="BA555" i="3"/>
  <c r="BF555" i="3"/>
  <c r="Q555" i="3"/>
  <c r="V555" i="3"/>
  <c r="AA555" i="3"/>
  <c r="AG555" i="3"/>
  <c r="AL555" i="3"/>
  <c r="AQ555" i="3"/>
  <c r="AW555" i="3"/>
  <c r="BB555" i="3"/>
  <c r="BG555" i="3"/>
  <c r="S555" i="3"/>
  <c r="AD555" i="3"/>
  <c r="AO555" i="3"/>
  <c r="AY555" i="3"/>
  <c r="N555" i="3"/>
  <c r="Y555" i="3"/>
  <c r="AI555" i="3"/>
  <c r="AT555" i="3"/>
  <c r="BE555" i="3"/>
  <c r="W555" i="3"/>
  <c r="AS555" i="3"/>
  <c r="AC555" i="3"/>
  <c r="AX555" i="3"/>
  <c r="M555" i="3"/>
  <c r="AH555" i="3"/>
  <c r="BC555" i="3"/>
  <c r="R555" i="3"/>
  <c r="AM555" i="3"/>
  <c r="BI555" i="3"/>
  <c r="O559" i="3"/>
  <c r="S559" i="3"/>
  <c r="W559" i="3"/>
  <c r="AA559" i="3"/>
  <c r="AE559" i="3"/>
  <c r="AI559" i="3"/>
  <c r="AM559" i="3"/>
  <c r="AQ559" i="3"/>
  <c r="AU559" i="3"/>
  <c r="AY559" i="3"/>
  <c r="BC559" i="3"/>
  <c r="BG559" i="3"/>
  <c r="Q559" i="3"/>
  <c r="V559" i="3"/>
  <c r="AB559" i="3"/>
  <c r="AG559" i="3"/>
  <c r="AL559" i="3"/>
  <c r="AR559" i="3"/>
  <c r="AW559" i="3"/>
  <c r="BB559" i="3"/>
  <c r="BH559" i="3"/>
  <c r="M559" i="3"/>
  <c r="R559" i="3"/>
  <c r="X559" i="3"/>
  <c r="AC559" i="3"/>
  <c r="AH559" i="3"/>
  <c r="AN559" i="3"/>
  <c r="AS559" i="3"/>
  <c r="AX559" i="3"/>
  <c r="BD559" i="3"/>
  <c r="BI559" i="3"/>
  <c r="U559" i="3"/>
  <c r="AF559" i="3"/>
  <c r="AP559" i="3"/>
  <c r="BA559" i="3"/>
  <c r="P559" i="3"/>
  <c r="Z559" i="3"/>
  <c r="AK559" i="3"/>
  <c r="AV559" i="3"/>
  <c r="BF559" i="3"/>
  <c r="N559" i="3"/>
  <c r="AJ559" i="3"/>
  <c r="BE559" i="3"/>
  <c r="T559" i="3"/>
  <c r="AO559" i="3"/>
  <c r="Y559" i="3"/>
  <c r="AT559" i="3"/>
  <c r="AZ559" i="3"/>
  <c r="AD559" i="3"/>
  <c r="O563" i="3"/>
  <c r="S563" i="3"/>
  <c r="W563" i="3"/>
  <c r="AA563" i="3"/>
  <c r="AE563" i="3"/>
  <c r="AI563" i="3"/>
  <c r="AM563" i="3"/>
  <c r="AQ563" i="3"/>
  <c r="AU563" i="3"/>
  <c r="AY563" i="3"/>
  <c r="BC563" i="3"/>
  <c r="BG563" i="3"/>
  <c r="N563" i="3"/>
  <c r="T563" i="3"/>
  <c r="Y563" i="3"/>
  <c r="AD563" i="3"/>
  <c r="AJ563" i="3"/>
  <c r="AO563" i="3"/>
  <c r="AT563" i="3"/>
  <c r="AZ563" i="3"/>
  <c r="BE563" i="3"/>
  <c r="P563" i="3"/>
  <c r="U563" i="3"/>
  <c r="Z563" i="3"/>
  <c r="AF563" i="3"/>
  <c r="AK563" i="3"/>
  <c r="AP563" i="3"/>
  <c r="AV563" i="3"/>
  <c r="BA563" i="3"/>
  <c r="BF563" i="3"/>
  <c r="M563" i="3"/>
  <c r="X563" i="3"/>
  <c r="AH563" i="3"/>
  <c r="AS563" i="3"/>
  <c r="BD563" i="3"/>
  <c r="Q563" i="3"/>
  <c r="AB563" i="3"/>
  <c r="AL563" i="3"/>
  <c r="AW563" i="3"/>
  <c r="BH563" i="3"/>
  <c r="R563" i="3"/>
  <c r="AC563" i="3"/>
  <c r="AN563" i="3"/>
  <c r="AX563" i="3"/>
  <c r="BI563" i="3"/>
  <c r="AG563" i="3"/>
  <c r="AR563" i="3"/>
  <c r="BB563" i="3"/>
  <c r="V563" i="3"/>
  <c r="Z478" i="3"/>
  <c r="AH478" i="3"/>
  <c r="Q478" i="3"/>
  <c r="AD478" i="3"/>
  <c r="BA478" i="3"/>
  <c r="U478" i="3"/>
  <c r="AZ478" i="3"/>
  <c r="AJ478" i="3"/>
  <c r="T478" i="3"/>
  <c r="AY478" i="3"/>
  <c r="AI478" i="3"/>
  <c r="S478" i="3"/>
  <c r="BC480" i="3"/>
  <c r="AN480" i="3"/>
  <c r="AM480" i="3"/>
  <c r="AU480" i="3"/>
  <c r="BG480" i="3"/>
  <c r="AA480" i="3"/>
  <c r="AX480" i="3"/>
  <c r="AH480" i="3"/>
  <c r="R480" i="3"/>
  <c r="BA480" i="3"/>
  <c r="AK480" i="3"/>
  <c r="U480" i="3"/>
  <c r="AB510" i="3"/>
  <c r="AL510" i="3"/>
  <c r="P510" i="3"/>
  <c r="V510" i="3"/>
  <c r="U510" i="3"/>
  <c r="AO510" i="3"/>
  <c r="T510" i="3"/>
  <c r="AX510" i="3"/>
  <c r="AC510" i="3"/>
  <c r="BG510" i="3"/>
  <c r="AQ510" i="3"/>
  <c r="AA510" i="3"/>
  <c r="AC512" i="3"/>
  <c r="AN512" i="3"/>
  <c r="AB512" i="3"/>
  <c r="AH512" i="3"/>
  <c r="AG512" i="3"/>
  <c r="AV512" i="3"/>
  <c r="Z512" i="3"/>
  <c r="AT512" i="3"/>
  <c r="Y512" i="3"/>
  <c r="P512" i="3"/>
  <c r="AU512" i="3"/>
  <c r="AE512" i="3"/>
  <c r="O512" i="3"/>
  <c r="AW542" i="3"/>
  <c r="AV542" i="3"/>
  <c r="AP542" i="3"/>
  <c r="BA542" i="3"/>
  <c r="X542" i="3"/>
  <c r="AR542" i="3"/>
  <c r="P542" i="3"/>
  <c r="AO542" i="3"/>
  <c r="T542" i="3"/>
  <c r="AY542" i="3"/>
  <c r="AI542" i="3"/>
  <c r="S542" i="3"/>
  <c r="BM609" i="3"/>
  <c r="BN633" i="3"/>
  <c r="BK633" i="3"/>
  <c r="BL633" i="3"/>
  <c r="AO475" i="3"/>
  <c r="BD475" i="3"/>
  <c r="AV475" i="3"/>
  <c r="AS475" i="3"/>
  <c r="BH475" i="3"/>
  <c r="AA475" i="3"/>
  <c r="AY475" i="3"/>
  <c r="AI475" i="3"/>
  <c r="BF475" i="3"/>
  <c r="AP475" i="3"/>
  <c r="Y475" i="3"/>
  <c r="T475" i="3"/>
  <c r="O475" i="3"/>
  <c r="AB503" i="3"/>
  <c r="BH503" i="3"/>
  <c r="AS503" i="3"/>
  <c r="AR503" i="3"/>
  <c r="BA503" i="3"/>
  <c r="AF503" i="3"/>
  <c r="BE503" i="3"/>
  <c r="AJ503" i="3"/>
  <c r="BG503" i="3"/>
  <c r="AQ503" i="3"/>
  <c r="AA503" i="3"/>
  <c r="Q503" i="3"/>
  <c r="P598" i="3"/>
  <c r="T598" i="3"/>
  <c r="X598" i="3"/>
  <c r="AB598" i="3"/>
  <c r="AF598" i="3"/>
  <c r="AJ598" i="3"/>
  <c r="AN598" i="3"/>
  <c r="AR598" i="3"/>
  <c r="AV598" i="3"/>
  <c r="AZ598" i="3"/>
  <c r="BD598" i="3"/>
  <c r="BH598" i="3"/>
  <c r="M598" i="3"/>
  <c r="Q598" i="3"/>
  <c r="U598" i="3"/>
  <c r="Y598" i="3"/>
  <c r="AC598" i="3"/>
  <c r="AG598" i="3"/>
  <c r="AK598" i="3"/>
  <c r="AO598" i="3"/>
  <c r="AS598" i="3"/>
  <c r="AW598" i="3"/>
  <c r="BA598" i="3"/>
  <c r="BE598" i="3"/>
  <c r="BI598" i="3"/>
  <c r="O598" i="3"/>
  <c r="W598" i="3"/>
  <c r="AE598" i="3"/>
  <c r="AM598" i="3"/>
  <c r="AU598" i="3"/>
  <c r="BC598" i="3"/>
  <c r="S598" i="3"/>
  <c r="AA598" i="3"/>
  <c r="AI598" i="3"/>
  <c r="AQ598" i="3"/>
  <c r="AY598" i="3"/>
  <c r="BG598" i="3"/>
  <c r="N598" i="3"/>
  <c r="AD598" i="3"/>
  <c r="AT598" i="3"/>
  <c r="R598" i="3"/>
  <c r="AH598" i="3"/>
  <c r="AX598" i="3"/>
  <c r="V598" i="3"/>
  <c r="AL598" i="3"/>
  <c r="BB598" i="3"/>
  <c r="Z598" i="3"/>
  <c r="AP598" i="3"/>
  <c r="BF598" i="3"/>
  <c r="BM611" i="3"/>
  <c r="BN621" i="3"/>
  <c r="BJ625" i="3"/>
  <c r="BM625" i="3"/>
  <c r="AR618" i="3"/>
  <c r="BL623" i="3"/>
  <c r="AC624" i="3"/>
  <c r="AI628" i="3"/>
  <c r="BE632" i="3"/>
  <c r="BI470" i="3"/>
  <c r="N470" i="3"/>
  <c r="AL470" i="3"/>
  <c r="U470" i="3"/>
  <c r="AH470" i="3"/>
  <c r="AW470" i="3"/>
  <c r="Q470" i="3"/>
  <c r="AV470" i="3"/>
  <c r="AF470" i="3"/>
  <c r="P470" i="3"/>
  <c r="AU470" i="3"/>
  <c r="AE470" i="3"/>
  <c r="O470" i="3"/>
  <c r="BL472" i="3"/>
  <c r="BJ472" i="3"/>
  <c r="AN494" i="3"/>
  <c r="AA494" i="3"/>
  <c r="BI494" i="3"/>
  <c r="BH494" i="3"/>
  <c r="AF494" i="3"/>
  <c r="AY494" i="3"/>
  <c r="W494" i="3"/>
  <c r="AU494" i="3"/>
  <c r="Y494" i="3"/>
  <c r="BB494" i="3"/>
  <c r="AL494" i="3"/>
  <c r="V494" i="3"/>
  <c r="BB496" i="3"/>
  <c r="AL496" i="3"/>
  <c r="R496" i="3"/>
  <c r="Q496" i="3"/>
  <c r="AK496" i="3"/>
  <c r="BC496" i="3"/>
  <c r="AA496" i="3"/>
  <c r="AY496" i="3"/>
  <c r="AD496" i="3"/>
  <c r="BH496" i="3"/>
  <c r="AR496" i="3"/>
  <c r="AB496" i="3"/>
  <c r="BF526" i="3"/>
  <c r="AA526" i="3"/>
  <c r="AL526" i="3"/>
  <c r="AG526" i="3"/>
  <c r="AE526" i="3"/>
  <c r="AT526" i="3"/>
  <c r="Y526" i="3"/>
  <c r="BC526" i="3"/>
  <c r="AH526" i="3"/>
  <c r="M526" i="3"/>
  <c r="AV526" i="3"/>
  <c r="AF526" i="3"/>
  <c r="P526" i="3"/>
  <c r="R602" i="3"/>
  <c r="BF602" i="3"/>
  <c r="AL602" i="3"/>
  <c r="AQ602" i="3"/>
  <c r="BC602" i="3"/>
  <c r="W602" i="3"/>
  <c r="BA602" i="3"/>
  <c r="AK602" i="3"/>
  <c r="U602" i="3"/>
  <c r="BD602" i="3"/>
  <c r="AN602" i="3"/>
  <c r="X602" i="3"/>
  <c r="BL604" i="3"/>
  <c r="BK614" i="3"/>
  <c r="Y616" i="3"/>
  <c r="BH616" i="3"/>
  <c r="AR616" i="3"/>
  <c r="AB616" i="3"/>
  <c r="BG616" i="3"/>
  <c r="AQ616" i="3"/>
  <c r="AA616" i="3"/>
  <c r="BF616" i="3"/>
  <c r="AP616" i="3"/>
  <c r="Z616" i="3"/>
  <c r="BG618" i="3"/>
  <c r="AQ618" i="3"/>
  <c r="AA618" i="3"/>
  <c r="BF618" i="3"/>
  <c r="AP618" i="3"/>
  <c r="Z618" i="3"/>
  <c r="BI618" i="3"/>
  <c r="AS618" i="3"/>
  <c r="AC618" i="3"/>
  <c r="M618" i="3"/>
  <c r="BJ620" i="3"/>
  <c r="BD624" i="3"/>
  <c r="AN624" i="3"/>
  <c r="X624" i="3"/>
  <c r="BC624" i="3"/>
  <c r="AM624" i="3"/>
  <c r="W624" i="3"/>
  <c r="BB624" i="3"/>
  <c r="AL624" i="3"/>
  <c r="V624" i="3"/>
  <c r="BC626" i="3"/>
  <c r="AM626" i="3"/>
  <c r="W626" i="3"/>
  <c r="BB626" i="3"/>
  <c r="AL626" i="3"/>
  <c r="V626" i="3"/>
  <c r="BE626" i="3"/>
  <c r="AO626" i="3"/>
  <c r="Y626" i="3"/>
  <c r="BF628" i="3"/>
  <c r="AP628" i="3"/>
  <c r="Z628" i="3"/>
  <c r="BI628" i="3"/>
  <c r="AS628" i="3"/>
  <c r="AC628" i="3"/>
  <c r="M628" i="3"/>
  <c r="AV628" i="3"/>
  <c r="AF628" i="3"/>
  <c r="P628" i="3"/>
  <c r="AW630" i="3"/>
  <c r="AG630" i="3"/>
  <c r="Q630" i="3"/>
  <c r="AZ630" i="3"/>
  <c r="AJ630" i="3"/>
  <c r="T630" i="3"/>
  <c r="AY630" i="3"/>
  <c r="AI630" i="3"/>
  <c r="S630" i="3"/>
  <c r="AZ632" i="3"/>
  <c r="AJ632" i="3"/>
  <c r="T632" i="3"/>
  <c r="AY632" i="3"/>
  <c r="AI632" i="3"/>
  <c r="S632" i="3"/>
  <c r="AX632" i="3"/>
  <c r="AH632" i="3"/>
  <c r="R632" i="3"/>
  <c r="BJ455" i="3"/>
  <c r="BJ457" i="3"/>
  <c r="BM459" i="3"/>
  <c r="BL459" i="3"/>
  <c r="BM605" i="3"/>
  <c r="BL613" i="3"/>
  <c r="BJ456" i="3"/>
  <c r="BM460" i="3"/>
  <c r="AG624" i="3"/>
  <c r="BL631" i="3"/>
  <c r="AS632" i="3"/>
  <c r="BH467" i="3"/>
  <c r="BA467" i="3"/>
  <c r="AJ467" i="3"/>
  <c r="AO467" i="3"/>
  <c r="BD467" i="3"/>
  <c r="X467" i="3"/>
  <c r="AY467" i="3"/>
  <c r="AI467" i="3"/>
  <c r="S467" i="3"/>
  <c r="AX467" i="3"/>
  <c r="AH467" i="3"/>
  <c r="R467" i="3"/>
  <c r="BJ489" i="3"/>
  <c r="BL599" i="3"/>
  <c r="BM599" i="3"/>
  <c r="BG629" i="3"/>
  <c r="AQ629" i="3"/>
  <c r="AA629" i="3"/>
  <c r="BF629" i="3"/>
  <c r="AP629" i="3"/>
  <c r="Z629" i="3"/>
  <c r="BI629" i="3"/>
  <c r="AS629" i="3"/>
  <c r="AC629" i="3"/>
  <c r="M629" i="3"/>
  <c r="P618" i="3"/>
  <c r="R630" i="3"/>
  <c r="BL527" i="3"/>
  <c r="BM527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S463" i="3"/>
  <c r="AA463" i="3"/>
  <c r="AI463" i="3"/>
  <c r="AQ463" i="3"/>
  <c r="AY463" i="3"/>
  <c r="BG463" i="3"/>
  <c r="T463" i="3"/>
  <c r="AB463" i="3"/>
  <c r="AJ463" i="3"/>
  <c r="AR463" i="3"/>
  <c r="AZ463" i="3"/>
  <c r="BH463" i="3"/>
  <c r="O463" i="3"/>
  <c r="AE463" i="3"/>
  <c r="AU463" i="3"/>
  <c r="P463" i="3"/>
  <c r="AF463" i="3"/>
  <c r="AV463" i="3"/>
  <c r="W463" i="3"/>
  <c r="BC463" i="3"/>
  <c r="X463" i="3"/>
  <c r="BD463" i="3"/>
  <c r="AM463" i="3"/>
  <c r="AN463" i="3"/>
  <c r="P473" i="3"/>
  <c r="T473" i="3"/>
  <c r="X473" i="3"/>
  <c r="AB473" i="3"/>
  <c r="AF473" i="3"/>
  <c r="AJ473" i="3"/>
  <c r="AN473" i="3"/>
  <c r="AR473" i="3"/>
  <c r="AV473" i="3"/>
  <c r="AZ473" i="3"/>
  <c r="BD473" i="3"/>
  <c r="BH473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R473" i="3"/>
  <c r="Z473" i="3"/>
  <c r="AH473" i="3"/>
  <c r="AP473" i="3"/>
  <c r="AX473" i="3"/>
  <c r="BF473" i="3"/>
  <c r="S473" i="3"/>
  <c r="AA473" i="3"/>
  <c r="AI473" i="3"/>
  <c r="AQ473" i="3"/>
  <c r="AY473" i="3"/>
  <c r="BG473" i="3"/>
  <c r="V473" i="3"/>
  <c r="AL473" i="3"/>
  <c r="BB473" i="3"/>
  <c r="W473" i="3"/>
  <c r="AM473" i="3"/>
  <c r="BC473" i="3"/>
  <c r="N473" i="3"/>
  <c r="AT473" i="3"/>
  <c r="O473" i="3"/>
  <c r="AU473" i="3"/>
  <c r="AD473" i="3"/>
  <c r="AE473" i="3"/>
  <c r="O483" i="3"/>
  <c r="S483" i="3"/>
  <c r="W483" i="3"/>
  <c r="AA483" i="3"/>
  <c r="AE483" i="3"/>
  <c r="AI483" i="3"/>
  <c r="AM483" i="3"/>
  <c r="AQ483" i="3"/>
  <c r="AU483" i="3"/>
  <c r="AY483" i="3"/>
  <c r="BC483" i="3"/>
  <c r="BG483" i="3"/>
  <c r="N483" i="3"/>
  <c r="T483" i="3"/>
  <c r="Y483" i="3"/>
  <c r="AD483" i="3"/>
  <c r="AJ483" i="3"/>
  <c r="AO483" i="3"/>
  <c r="AT483" i="3"/>
  <c r="AZ483" i="3"/>
  <c r="BE483" i="3"/>
  <c r="Q483" i="3"/>
  <c r="X483" i="3"/>
  <c r="AF483" i="3"/>
  <c r="AL483" i="3"/>
  <c r="AS483" i="3"/>
  <c r="BA483" i="3"/>
  <c r="BH483" i="3"/>
  <c r="R483" i="3"/>
  <c r="Z483" i="3"/>
  <c r="AG483" i="3"/>
  <c r="AN483" i="3"/>
  <c r="AV483" i="3"/>
  <c r="BB483" i="3"/>
  <c r="BI483" i="3"/>
  <c r="U483" i="3"/>
  <c r="AH483" i="3"/>
  <c r="AW483" i="3"/>
  <c r="V483" i="3"/>
  <c r="AK483" i="3"/>
  <c r="AX483" i="3"/>
  <c r="AB483" i="3"/>
  <c r="BD483" i="3"/>
  <c r="AC483" i="3"/>
  <c r="BF483" i="3"/>
  <c r="AP483" i="3"/>
  <c r="AR483" i="3"/>
  <c r="M483" i="3"/>
  <c r="P483" i="3"/>
  <c r="P531" i="3"/>
  <c r="T531" i="3"/>
  <c r="X531" i="3"/>
  <c r="AB531" i="3"/>
  <c r="AF531" i="3"/>
  <c r="AJ531" i="3"/>
  <c r="AN531" i="3"/>
  <c r="AR531" i="3"/>
  <c r="AV531" i="3"/>
  <c r="AZ531" i="3"/>
  <c r="BD531" i="3"/>
  <c r="BH531" i="3"/>
  <c r="N531" i="3"/>
  <c r="S531" i="3"/>
  <c r="Y531" i="3"/>
  <c r="AD531" i="3"/>
  <c r="AI531" i="3"/>
  <c r="AO531" i="3"/>
  <c r="AT531" i="3"/>
  <c r="AY531" i="3"/>
  <c r="BE531" i="3"/>
  <c r="O531" i="3"/>
  <c r="U531" i="3"/>
  <c r="Z531" i="3"/>
  <c r="AE531" i="3"/>
  <c r="AK531" i="3"/>
  <c r="AP531" i="3"/>
  <c r="AU531" i="3"/>
  <c r="BA531" i="3"/>
  <c r="BF531" i="3"/>
  <c r="Q531" i="3"/>
  <c r="AA531" i="3"/>
  <c r="AL531" i="3"/>
  <c r="AW531" i="3"/>
  <c r="BG531" i="3"/>
  <c r="R531" i="3"/>
  <c r="AC531" i="3"/>
  <c r="AM531" i="3"/>
  <c r="AX531" i="3"/>
  <c r="BI531" i="3"/>
  <c r="M531" i="3"/>
  <c r="AH531" i="3"/>
  <c r="BC531" i="3"/>
  <c r="V531" i="3"/>
  <c r="AQ531" i="3"/>
  <c r="W531" i="3"/>
  <c r="AS531" i="3"/>
  <c r="AG531" i="3"/>
  <c r="BB531" i="3"/>
  <c r="AP478" i="3"/>
  <c r="BE478" i="3"/>
  <c r="R478" i="3"/>
  <c r="BB478" i="3"/>
  <c r="V478" i="3"/>
  <c r="AS478" i="3"/>
  <c r="M478" i="3"/>
  <c r="AV478" i="3"/>
  <c r="AF478" i="3"/>
  <c r="P478" i="3"/>
  <c r="AU478" i="3"/>
  <c r="AE478" i="3"/>
  <c r="O478" i="3"/>
  <c r="AZ480" i="3"/>
  <c r="T480" i="3"/>
  <c r="AB480" i="3"/>
  <c r="AJ480" i="3"/>
  <c r="AY480" i="3"/>
  <c r="S480" i="3"/>
  <c r="AT480" i="3"/>
  <c r="AD480" i="3"/>
  <c r="N480" i="3"/>
  <c r="AW480" i="3"/>
  <c r="AG480" i="3"/>
  <c r="Q480" i="3"/>
  <c r="AV510" i="3"/>
  <c r="Q510" i="3"/>
  <c r="BB510" i="3"/>
  <c r="BA510" i="3"/>
  <c r="BE510" i="3"/>
  <c r="AJ510" i="3"/>
  <c r="N510" i="3"/>
  <c r="AS510" i="3"/>
  <c r="X510" i="3"/>
  <c r="BC510" i="3"/>
  <c r="AM510" i="3"/>
  <c r="W510" i="3"/>
  <c r="BI512" i="3"/>
  <c r="BH512" i="3"/>
  <c r="M512" i="3"/>
  <c r="V512" i="3"/>
  <c r="U512" i="3"/>
  <c r="AP512" i="3"/>
  <c r="R512" i="3"/>
  <c r="AO512" i="3"/>
  <c r="Q512" i="3"/>
  <c r="BG512" i="3"/>
  <c r="AQ512" i="3"/>
  <c r="AA512" i="3"/>
  <c r="AN542" i="3"/>
  <c r="AH542" i="3"/>
  <c r="AG542" i="3"/>
  <c r="AB542" i="3"/>
  <c r="AS542" i="3"/>
  <c r="Q542" i="3"/>
  <c r="AK542" i="3"/>
  <c r="BE542" i="3"/>
  <c r="AJ542" i="3"/>
  <c r="N542" i="3"/>
  <c r="AU542" i="3"/>
  <c r="AE542" i="3"/>
  <c r="O542" i="3"/>
  <c r="BJ622" i="3"/>
  <c r="AN475" i="3"/>
  <c r="U475" i="3"/>
  <c r="AF475" i="3"/>
  <c r="AK475" i="3"/>
  <c r="AZ475" i="3"/>
  <c r="M475" i="3"/>
  <c r="AU475" i="3"/>
  <c r="AE475" i="3"/>
  <c r="BB475" i="3"/>
  <c r="AL475" i="3"/>
  <c r="Q475" i="3"/>
  <c r="P475" i="3"/>
  <c r="AX503" i="3"/>
  <c r="BI503" i="3"/>
  <c r="AL503" i="3"/>
  <c r="AH503" i="3"/>
  <c r="AG503" i="3"/>
  <c r="AV503" i="3"/>
  <c r="Z503" i="3"/>
  <c r="AZ503" i="3"/>
  <c r="AD503" i="3"/>
  <c r="BC503" i="3"/>
  <c r="AM503" i="3"/>
  <c r="W503" i="3"/>
  <c r="M503" i="3"/>
  <c r="BM505" i="3"/>
  <c r="BN505" i="3"/>
  <c r="BJ461" i="3"/>
  <c r="BL603" i="3"/>
  <c r="BM603" i="3"/>
  <c r="BN625" i="3"/>
  <c r="BK625" i="3"/>
  <c r="BL625" i="3"/>
  <c r="BJ631" i="3"/>
  <c r="BM631" i="3"/>
  <c r="BH618" i="3"/>
  <c r="AS624" i="3"/>
  <c r="X626" i="3"/>
  <c r="AY628" i="3"/>
  <c r="N630" i="3"/>
  <c r="AD470" i="3"/>
  <c r="AS470" i="3"/>
  <c r="V470" i="3"/>
  <c r="BF470" i="3"/>
  <c r="Z470" i="3"/>
  <c r="AO470" i="3"/>
  <c r="BH470" i="3"/>
  <c r="AR470" i="3"/>
  <c r="AB470" i="3"/>
  <c r="BG470" i="3"/>
  <c r="AQ470" i="3"/>
  <c r="AA470" i="3"/>
  <c r="BN472" i="3"/>
  <c r="BK472" i="3"/>
  <c r="BD494" i="3"/>
  <c r="AW494" i="3"/>
  <c r="AV494" i="3"/>
  <c r="BA494" i="3"/>
  <c r="X494" i="3"/>
  <c r="AR494" i="3"/>
  <c r="P494" i="3"/>
  <c r="AO494" i="3"/>
  <c r="T494" i="3"/>
  <c r="AX494" i="3"/>
  <c r="AH494" i="3"/>
  <c r="R494" i="3"/>
  <c r="BA496" i="3"/>
  <c r="BI496" i="3"/>
  <c r="BG496" i="3"/>
  <c r="BF496" i="3"/>
  <c r="AC496" i="3"/>
  <c r="AW496" i="3"/>
  <c r="U496" i="3"/>
  <c r="AT496" i="3"/>
  <c r="Y496" i="3"/>
  <c r="BD496" i="3"/>
  <c r="AN496" i="3"/>
  <c r="X496" i="3"/>
  <c r="AK526" i="3"/>
  <c r="AU526" i="3"/>
  <c r="Q526" i="3"/>
  <c r="V526" i="3"/>
  <c r="U526" i="3"/>
  <c r="AO526" i="3"/>
  <c r="S526" i="3"/>
  <c r="AX526" i="3"/>
  <c r="AC526" i="3"/>
  <c r="BH526" i="3"/>
  <c r="AR526" i="3"/>
  <c r="AB526" i="3"/>
  <c r="AT602" i="3"/>
  <c r="AP602" i="3"/>
  <c r="V602" i="3"/>
  <c r="AI602" i="3"/>
  <c r="AU602" i="3"/>
  <c r="O602" i="3"/>
  <c r="AW602" i="3"/>
  <c r="AG602" i="3"/>
  <c r="Q602" i="3"/>
  <c r="AZ602" i="3"/>
  <c r="AJ602" i="3"/>
  <c r="T602" i="3"/>
  <c r="BK606" i="3"/>
  <c r="BJ614" i="3"/>
  <c r="AK616" i="3"/>
  <c r="U616" i="3"/>
  <c r="BD616" i="3"/>
  <c r="AN616" i="3"/>
  <c r="X616" i="3"/>
  <c r="BC616" i="3"/>
  <c r="AM616" i="3"/>
  <c r="W616" i="3"/>
  <c r="BB616" i="3"/>
  <c r="AL616" i="3"/>
  <c r="V616" i="3"/>
  <c r="BC618" i="3"/>
  <c r="AM618" i="3"/>
  <c r="W618" i="3"/>
  <c r="BB618" i="3"/>
  <c r="AL618" i="3"/>
  <c r="V618" i="3"/>
  <c r="BE618" i="3"/>
  <c r="AO618" i="3"/>
  <c r="Y618" i="3"/>
  <c r="BN620" i="3"/>
  <c r="AZ624" i="3"/>
  <c r="AJ624" i="3"/>
  <c r="T624" i="3"/>
  <c r="AY624" i="3"/>
  <c r="AI624" i="3"/>
  <c r="S624" i="3"/>
  <c r="AX624" i="3"/>
  <c r="AH624" i="3"/>
  <c r="R624" i="3"/>
  <c r="AY626" i="3"/>
  <c r="AI626" i="3"/>
  <c r="S626" i="3"/>
  <c r="AX626" i="3"/>
  <c r="AH626" i="3"/>
  <c r="R626" i="3"/>
  <c r="BA626" i="3"/>
  <c r="AK626" i="3"/>
  <c r="U626" i="3"/>
  <c r="BB628" i="3"/>
  <c r="AL628" i="3"/>
  <c r="V628" i="3"/>
  <c r="BE628" i="3"/>
  <c r="AO628" i="3"/>
  <c r="Y628" i="3"/>
  <c r="BH628" i="3"/>
  <c r="AR628" i="3"/>
  <c r="AB628" i="3"/>
  <c r="BI630" i="3"/>
  <c r="AS630" i="3"/>
  <c r="AC630" i="3"/>
  <c r="M630" i="3"/>
  <c r="AV630" i="3"/>
  <c r="AF630" i="3"/>
  <c r="P630" i="3"/>
  <c r="AU630" i="3"/>
  <c r="AE630" i="3"/>
  <c r="O630" i="3"/>
  <c r="AV632" i="3"/>
  <c r="AF632" i="3"/>
  <c r="P632" i="3"/>
  <c r="AU632" i="3"/>
  <c r="AE632" i="3"/>
  <c r="O632" i="3"/>
  <c r="AT632" i="3"/>
  <c r="AD632" i="3"/>
  <c r="N632" i="3"/>
  <c r="BJ459" i="3"/>
  <c r="BJ605" i="3"/>
  <c r="BM613" i="3"/>
  <c r="BL456" i="3"/>
  <c r="BL460" i="3"/>
  <c r="AF618" i="3"/>
  <c r="AW624" i="3"/>
  <c r="AR626" i="3"/>
  <c r="AM628" i="3"/>
  <c r="BI632" i="3"/>
  <c r="AC467" i="3"/>
  <c r="AS467" i="3"/>
  <c r="AK467" i="3"/>
  <c r="T467" i="3"/>
  <c r="AG467" i="3"/>
  <c r="AV467" i="3"/>
  <c r="P467" i="3"/>
  <c r="AU467" i="3"/>
  <c r="AE467" i="3"/>
  <c r="O467" i="3"/>
  <c r="AT467" i="3"/>
  <c r="AD467" i="3"/>
  <c r="N467" i="3"/>
  <c r="BM487" i="3"/>
  <c r="BL489" i="3"/>
  <c r="BN599" i="3"/>
  <c r="BC629" i="3"/>
  <c r="AM629" i="3"/>
  <c r="W629" i="3"/>
  <c r="BB629" i="3"/>
  <c r="AL629" i="3"/>
  <c r="V629" i="3"/>
  <c r="BE629" i="3"/>
  <c r="AO629" i="3"/>
  <c r="Y629" i="3"/>
  <c r="BJ458" i="3"/>
  <c r="Q624" i="3"/>
  <c r="M632" i="3"/>
  <c r="N465" i="3"/>
  <c r="R465" i="3"/>
  <c r="V465" i="3"/>
  <c r="Z465" i="3"/>
  <c r="AD465" i="3"/>
  <c r="AH465" i="3"/>
  <c r="AL465" i="3"/>
  <c r="AP465" i="3"/>
  <c r="AT465" i="3"/>
  <c r="O465" i="3"/>
  <c r="S465" i="3"/>
  <c r="W465" i="3"/>
  <c r="AA465" i="3"/>
  <c r="AE465" i="3"/>
  <c r="AI465" i="3"/>
  <c r="AM465" i="3"/>
  <c r="AQ465" i="3"/>
  <c r="AU465" i="3"/>
  <c r="AY465" i="3"/>
  <c r="P465" i="3"/>
  <c r="X465" i="3"/>
  <c r="AF465" i="3"/>
  <c r="AN465" i="3"/>
  <c r="AV465" i="3"/>
  <c r="BA465" i="3"/>
  <c r="BE465" i="3"/>
  <c r="BI465" i="3"/>
  <c r="Q465" i="3"/>
  <c r="Y465" i="3"/>
  <c r="AG465" i="3"/>
  <c r="AO465" i="3"/>
  <c r="AW465" i="3"/>
  <c r="BB465" i="3"/>
  <c r="BF465" i="3"/>
  <c r="T465" i="3"/>
  <c r="AJ465" i="3"/>
  <c r="AX465" i="3"/>
  <c r="BG465" i="3"/>
  <c r="U465" i="3"/>
  <c r="AK465" i="3"/>
  <c r="AZ465" i="3"/>
  <c r="BH465" i="3"/>
  <c r="AR465" i="3"/>
  <c r="M465" i="3"/>
  <c r="AS465" i="3"/>
  <c r="BC465" i="3"/>
  <c r="BD465" i="3"/>
  <c r="AB465" i="3"/>
  <c r="AC465" i="3"/>
  <c r="P485" i="3"/>
  <c r="T485" i="3"/>
  <c r="X485" i="3"/>
  <c r="AB485" i="3"/>
  <c r="AF485" i="3"/>
  <c r="AJ485" i="3"/>
  <c r="AN485" i="3"/>
  <c r="AR485" i="3"/>
  <c r="AV485" i="3"/>
  <c r="AZ485" i="3"/>
  <c r="BD485" i="3"/>
  <c r="BH485" i="3"/>
  <c r="M485" i="3"/>
  <c r="R485" i="3"/>
  <c r="W485" i="3"/>
  <c r="AC485" i="3"/>
  <c r="AH485" i="3"/>
  <c r="AM485" i="3"/>
  <c r="AS485" i="3"/>
  <c r="AX485" i="3"/>
  <c r="BC485" i="3"/>
  <c r="BI485" i="3"/>
  <c r="N485" i="3"/>
  <c r="U485" i="3"/>
  <c r="AA485" i="3"/>
  <c r="AI485" i="3"/>
  <c r="AP485" i="3"/>
  <c r="AW485" i="3"/>
  <c r="BE485" i="3"/>
  <c r="O485" i="3"/>
  <c r="V485" i="3"/>
  <c r="AD485" i="3"/>
  <c r="AK485" i="3"/>
  <c r="AQ485" i="3"/>
  <c r="AY485" i="3"/>
  <c r="BF485" i="3"/>
  <c r="Q485" i="3"/>
  <c r="AE485" i="3"/>
  <c r="AT485" i="3"/>
  <c r="BG485" i="3"/>
  <c r="S485" i="3"/>
  <c r="AG485" i="3"/>
  <c r="AU485" i="3"/>
  <c r="AL485" i="3"/>
  <c r="AO485" i="3"/>
  <c r="BA485" i="3"/>
  <c r="BB485" i="3"/>
  <c r="Y485" i="3"/>
  <c r="Z485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M506" i="3"/>
  <c r="R506" i="3"/>
  <c r="X506" i="3"/>
  <c r="AC506" i="3"/>
  <c r="AH506" i="3"/>
  <c r="AN506" i="3"/>
  <c r="AS506" i="3"/>
  <c r="AX506" i="3"/>
  <c r="BD506" i="3"/>
  <c r="BI506" i="3"/>
  <c r="N506" i="3"/>
  <c r="T506" i="3"/>
  <c r="Y506" i="3"/>
  <c r="AD506" i="3"/>
  <c r="AJ506" i="3"/>
  <c r="AO506" i="3"/>
  <c r="AT506" i="3"/>
  <c r="AZ506" i="3"/>
  <c r="BE506" i="3"/>
  <c r="P506" i="3"/>
  <c r="Z506" i="3"/>
  <c r="AK506" i="3"/>
  <c r="AV506" i="3"/>
  <c r="BF506" i="3"/>
  <c r="Q506" i="3"/>
  <c r="AB506" i="3"/>
  <c r="AL506" i="3"/>
  <c r="AW506" i="3"/>
  <c r="BH506" i="3"/>
  <c r="AF506" i="3"/>
  <c r="BA506" i="3"/>
  <c r="AG506" i="3"/>
  <c r="BB506" i="3"/>
  <c r="U506" i="3"/>
  <c r="AP506" i="3"/>
  <c r="AR506" i="3"/>
  <c r="V506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S515" i="3"/>
  <c r="Y515" i="3"/>
  <c r="AD515" i="3"/>
  <c r="AI515" i="3"/>
  <c r="AO515" i="3"/>
  <c r="AT515" i="3"/>
  <c r="AY515" i="3"/>
  <c r="BE515" i="3"/>
  <c r="O515" i="3"/>
  <c r="U515" i="3"/>
  <c r="Z515" i="3"/>
  <c r="AE515" i="3"/>
  <c r="AK515" i="3"/>
  <c r="AP515" i="3"/>
  <c r="AU515" i="3"/>
  <c r="BA515" i="3"/>
  <c r="BF515" i="3"/>
  <c r="Q515" i="3"/>
  <c r="AA515" i="3"/>
  <c r="AL515" i="3"/>
  <c r="AW515" i="3"/>
  <c r="BG515" i="3"/>
  <c r="R515" i="3"/>
  <c r="AC515" i="3"/>
  <c r="AM515" i="3"/>
  <c r="AX515" i="3"/>
  <c r="BI515" i="3"/>
  <c r="V515" i="3"/>
  <c r="AG515" i="3"/>
  <c r="AQ515" i="3"/>
  <c r="BB515" i="3"/>
  <c r="M515" i="3"/>
  <c r="BC515" i="3"/>
  <c r="W515" i="3"/>
  <c r="AH515" i="3"/>
  <c r="AS515" i="3"/>
  <c r="O538" i="3"/>
  <c r="S538" i="3"/>
  <c r="W538" i="3"/>
  <c r="AA538" i="3"/>
  <c r="AE538" i="3"/>
  <c r="AI538" i="3"/>
  <c r="AM538" i="3"/>
  <c r="AQ538" i="3"/>
  <c r="AU538" i="3"/>
  <c r="AY538" i="3"/>
  <c r="BC538" i="3"/>
  <c r="BG538" i="3"/>
  <c r="N538" i="3"/>
  <c r="T538" i="3"/>
  <c r="Y538" i="3"/>
  <c r="AD538" i="3"/>
  <c r="AJ538" i="3"/>
  <c r="AO538" i="3"/>
  <c r="AT538" i="3"/>
  <c r="AZ538" i="3"/>
  <c r="BE538" i="3"/>
  <c r="P538" i="3"/>
  <c r="U538" i="3"/>
  <c r="Z538" i="3"/>
  <c r="AF538" i="3"/>
  <c r="AK538" i="3"/>
  <c r="AP538" i="3"/>
  <c r="AV538" i="3"/>
  <c r="BA538" i="3"/>
  <c r="BF538" i="3"/>
  <c r="V538" i="3"/>
  <c r="AG538" i="3"/>
  <c r="AR538" i="3"/>
  <c r="BB538" i="3"/>
  <c r="M538" i="3"/>
  <c r="X538" i="3"/>
  <c r="AH538" i="3"/>
  <c r="AS538" i="3"/>
  <c r="BD538" i="3"/>
  <c r="R538" i="3"/>
  <c r="AN538" i="3"/>
  <c r="BI538" i="3"/>
  <c r="AB538" i="3"/>
  <c r="AW538" i="3"/>
  <c r="AC538" i="3"/>
  <c r="AX538" i="3"/>
  <c r="BH538" i="3"/>
  <c r="Q538" i="3"/>
  <c r="AL538" i="3"/>
  <c r="M549" i="3"/>
  <c r="Q549" i="3"/>
  <c r="U549" i="3"/>
  <c r="Y549" i="3"/>
  <c r="AC549" i="3"/>
  <c r="AG549" i="3"/>
  <c r="AK549" i="3"/>
  <c r="AO549" i="3"/>
  <c r="AS549" i="3"/>
  <c r="AW549" i="3"/>
  <c r="BA549" i="3"/>
  <c r="BE549" i="3"/>
  <c r="BI549" i="3"/>
  <c r="P549" i="3"/>
  <c r="V549" i="3"/>
  <c r="AA549" i="3"/>
  <c r="AF549" i="3"/>
  <c r="AL549" i="3"/>
  <c r="AQ549" i="3"/>
  <c r="AV549" i="3"/>
  <c r="BB549" i="3"/>
  <c r="BG549" i="3"/>
  <c r="R549" i="3"/>
  <c r="W549" i="3"/>
  <c r="AB549" i="3"/>
  <c r="AH549" i="3"/>
  <c r="AM549" i="3"/>
  <c r="AR549" i="3"/>
  <c r="AX549" i="3"/>
  <c r="BC549" i="3"/>
  <c r="BH549" i="3"/>
  <c r="O549" i="3"/>
  <c r="Z549" i="3"/>
  <c r="AJ549" i="3"/>
  <c r="AU549" i="3"/>
  <c r="BF549" i="3"/>
  <c r="S549" i="3"/>
  <c r="AD549" i="3"/>
  <c r="AN549" i="3"/>
  <c r="AY549" i="3"/>
  <c r="T549" i="3"/>
  <c r="AE549" i="3"/>
  <c r="AP549" i="3"/>
  <c r="AZ549" i="3"/>
  <c r="AT549" i="3"/>
  <c r="N549" i="3"/>
  <c r="BJ549" i="3" s="1"/>
  <c r="BD549" i="3"/>
  <c r="X549" i="3"/>
  <c r="AI549" i="3"/>
  <c r="O553" i="3"/>
  <c r="S553" i="3"/>
  <c r="W553" i="3"/>
  <c r="AA553" i="3"/>
  <c r="AE553" i="3"/>
  <c r="AI553" i="3"/>
  <c r="AM553" i="3"/>
  <c r="AQ553" i="3"/>
  <c r="AU553" i="3"/>
  <c r="AY553" i="3"/>
  <c r="BC553" i="3"/>
  <c r="BG553" i="3"/>
  <c r="Q553" i="3"/>
  <c r="V553" i="3"/>
  <c r="AB553" i="3"/>
  <c r="AG553" i="3"/>
  <c r="AL553" i="3"/>
  <c r="AR553" i="3"/>
  <c r="AW553" i="3"/>
  <c r="BB553" i="3"/>
  <c r="BH553" i="3"/>
  <c r="M553" i="3"/>
  <c r="R553" i="3"/>
  <c r="X553" i="3"/>
  <c r="AC553" i="3"/>
  <c r="AH553" i="3"/>
  <c r="AN553" i="3"/>
  <c r="AS553" i="3"/>
  <c r="AX553" i="3"/>
  <c r="BD553" i="3"/>
  <c r="BI553" i="3"/>
  <c r="P553" i="3"/>
  <c r="Z553" i="3"/>
  <c r="AK553" i="3"/>
  <c r="AV553" i="3"/>
  <c r="BF553" i="3"/>
  <c r="U553" i="3"/>
  <c r="AF553" i="3"/>
  <c r="AP553" i="3"/>
  <c r="BA553" i="3"/>
  <c r="T553" i="3"/>
  <c r="AO553" i="3"/>
  <c r="Y553" i="3"/>
  <c r="AT553" i="3"/>
  <c r="AD553" i="3"/>
  <c r="AZ553" i="3"/>
  <c r="N553" i="3"/>
  <c r="AJ553" i="3"/>
  <c r="BE553" i="3"/>
  <c r="O557" i="3"/>
  <c r="S557" i="3"/>
  <c r="W557" i="3"/>
  <c r="AA557" i="3"/>
  <c r="AE557" i="3"/>
  <c r="AI557" i="3"/>
  <c r="AM557" i="3"/>
  <c r="AQ557" i="3"/>
  <c r="AU557" i="3"/>
  <c r="AY557" i="3"/>
  <c r="BC557" i="3"/>
  <c r="BG557" i="3"/>
  <c r="P557" i="3"/>
  <c r="U557" i="3"/>
  <c r="Z557" i="3"/>
  <c r="AF557" i="3"/>
  <c r="AK557" i="3"/>
  <c r="AP557" i="3"/>
  <c r="AV557" i="3"/>
  <c r="BA557" i="3"/>
  <c r="BF557" i="3"/>
  <c r="Q557" i="3"/>
  <c r="V557" i="3"/>
  <c r="AB557" i="3"/>
  <c r="AG557" i="3"/>
  <c r="AL557" i="3"/>
  <c r="AR557" i="3"/>
  <c r="AW557" i="3"/>
  <c r="BB557" i="3"/>
  <c r="BH557" i="3"/>
  <c r="N557" i="3"/>
  <c r="Y557" i="3"/>
  <c r="AJ557" i="3"/>
  <c r="AT557" i="3"/>
  <c r="BE557" i="3"/>
  <c r="T557" i="3"/>
  <c r="AD557" i="3"/>
  <c r="AO557" i="3"/>
  <c r="AZ557" i="3"/>
  <c r="AC557" i="3"/>
  <c r="AX557" i="3"/>
  <c r="M557" i="3"/>
  <c r="AH557" i="3"/>
  <c r="BD557" i="3"/>
  <c r="R557" i="3"/>
  <c r="AN557" i="3"/>
  <c r="BI557" i="3"/>
  <c r="X557" i="3"/>
  <c r="AS557" i="3"/>
  <c r="O561" i="3"/>
  <c r="S561" i="3"/>
  <c r="W561" i="3"/>
  <c r="AA561" i="3"/>
  <c r="AE561" i="3"/>
  <c r="AI561" i="3"/>
  <c r="AM561" i="3"/>
  <c r="AQ561" i="3"/>
  <c r="AU561" i="3"/>
  <c r="AY561" i="3"/>
  <c r="BC561" i="3"/>
  <c r="BG561" i="3"/>
  <c r="M561" i="3"/>
  <c r="R561" i="3"/>
  <c r="X561" i="3"/>
  <c r="AC561" i="3"/>
  <c r="AH561" i="3"/>
  <c r="AN561" i="3"/>
  <c r="AS561" i="3"/>
  <c r="AX561" i="3"/>
  <c r="BD561" i="3"/>
  <c r="BI561" i="3"/>
  <c r="N561" i="3"/>
  <c r="T561" i="3"/>
  <c r="Y561" i="3"/>
  <c r="AD561" i="3"/>
  <c r="AJ561" i="3"/>
  <c r="AO561" i="3"/>
  <c r="AT561" i="3"/>
  <c r="AZ561" i="3"/>
  <c r="BE561" i="3"/>
  <c r="Q561" i="3"/>
  <c r="AB561" i="3"/>
  <c r="AL561" i="3"/>
  <c r="AW561" i="3"/>
  <c r="BH561" i="3"/>
  <c r="V561" i="3"/>
  <c r="AG561" i="3"/>
  <c r="AR561" i="3"/>
  <c r="U561" i="3"/>
  <c r="AP561" i="3"/>
  <c r="BF561" i="3"/>
  <c r="Z561" i="3"/>
  <c r="AV561" i="3"/>
  <c r="AF561" i="3"/>
  <c r="BA561" i="3"/>
  <c r="AK561" i="3"/>
  <c r="BB561" i="3"/>
  <c r="P561" i="3"/>
  <c r="N595" i="3"/>
  <c r="R595" i="3"/>
  <c r="V595" i="3"/>
  <c r="Z595" i="3"/>
  <c r="AD595" i="3"/>
  <c r="AH595" i="3"/>
  <c r="AL595" i="3"/>
  <c r="AP595" i="3"/>
  <c r="AT595" i="3"/>
  <c r="AX595" i="3"/>
  <c r="BB595" i="3"/>
  <c r="BF595" i="3"/>
  <c r="O595" i="3"/>
  <c r="S595" i="3"/>
  <c r="W595" i="3"/>
  <c r="AA595" i="3"/>
  <c r="AE595" i="3"/>
  <c r="AI595" i="3"/>
  <c r="AM595" i="3"/>
  <c r="AQ595" i="3"/>
  <c r="AU595" i="3"/>
  <c r="AY595" i="3"/>
  <c r="BC595" i="3"/>
  <c r="BG595" i="3"/>
  <c r="M595" i="3"/>
  <c r="U595" i="3"/>
  <c r="AC595" i="3"/>
  <c r="AK595" i="3"/>
  <c r="AS595" i="3"/>
  <c r="BA595" i="3"/>
  <c r="BI595" i="3"/>
  <c r="P595" i="3"/>
  <c r="Q595" i="3"/>
  <c r="Y595" i="3"/>
  <c r="AG595" i="3"/>
  <c r="AO595" i="3"/>
  <c r="AW595" i="3"/>
  <c r="BE595" i="3"/>
  <c r="T595" i="3"/>
  <c r="AJ595" i="3"/>
  <c r="AZ595" i="3"/>
  <c r="X595" i="3"/>
  <c r="AN595" i="3"/>
  <c r="BD595" i="3"/>
  <c r="AB595" i="3"/>
  <c r="AR595" i="3"/>
  <c r="BH595" i="3"/>
  <c r="AF595" i="3"/>
  <c r="AV595" i="3"/>
  <c r="AO478" i="3"/>
  <c r="Y478" i="3"/>
  <c r="AW478" i="3"/>
  <c r="AT478" i="3"/>
  <c r="N478" i="3"/>
  <c r="BJ478" i="3" s="1"/>
  <c r="AK478" i="3"/>
  <c r="BH478" i="3"/>
  <c r="AR478" i="3"/>
  <c r="AB478" i="3"/>
  <c r="BG478" i="3"/>
  <c r="AQ478" i="3"/>
  <c r="AF480" i="3"/>
  <c r="AR480" i="3"/>
  <c r="BH480" i="3"/>
  <c r="P480" i="3"/>
  <c r="X480" i="3"/>
  <c r="AQ480" i="3"/>
  <c r="BF480" i="3"/>
  <c r="AP480" i="3"/>
  <c r="Z480" i="3"/>
  <c r="BI480" i="3"/>
  <c r="AS480" i="3"/>
  <c r="AC480" i="3"/>
  <c r="Z510" i="3"/>
  <c r="BF510" i="3"/>
  <c r="AR510" i="3"/>
  <c r="AP510" i="3"/>
  <c r="AZ510" i="3"/>
  <c r="AD510" i="3"/>
  <c r="BI510" i="3"/>
  <c r="AN510" i="3"/>
  <c r="R510" i="3"/>
  <c r="AY510" i="3"/>
  <c r="AI510" i="3"/>
  <c r="N512" i="3"/>
  <c r="AW512" i="3"/>
  <c r="BD512" i="3"/>
  <c r="BB512" i="3"/>
  <c r="BF512" i="3"/>
  <c r="AK512" i="3"/>
  <c r="BE512" i="3"/>
  <c r="AJ512" i="3"/>
  <c r="X512" i="3"/>
  <c r="BC512" i="3"/>
  <c r="AM512" i="3"/>
  <c r="Z542" i="3"/>
  <c r="U542" i="3"/>
  <c r="R542" i="3"/>
  <c r="M542" i="3"/>
  <c r="BN542" i="3" s="1"/>
  <c r="AL542" i="3"/>
  <c r="BF542" i="3"/>
  <c r="AC542" i="3"/>
  <c r="AZ542" i="3"/>
  <c r="AD542" i="3"/>
  <c r="BG542" i="3"/>
  <c r="AQ542" i="3"/>
  <c r="BJ617" i="3"/>
  <c r="BM617" i="3"/>
  <c r="BE475" i="3"/>
  <c r="AW475" i="3"/>
  <c r="BI475" i="3"/>
  <c r="AC475" i="3"/>
  <c r="AR475" i="3"/>
  <c r="BG475" i="3"/>
  <c r="AQ475" i="3"/>
  <c r="Z475" i="3"/>
  <c r="AX475" i="3"/>
  <c r="AH475" i="3"/>
  <c r="AB475" i="3"/>
  <c r="AC503" i="3"/>
  <c r="AN503" i="3"/>
  <c r="P503" i="3"/>
  <c r="X503" i="3"/>
  <c r="V503" i="3"/>
  <c r="AP503" i="3"/>
  <c r="U503" i="3"/>
  <c r="AT503" i="3"/>
  <c r="Y503" i="3"/>
  <c r="AY503" i="3"/>
  <c r="AI503" i="3"/>
  <c r="BL505" i="3"/>
  <c r="BN603" i="3"/>
  <c r="BM619" i="3"/>
  <c r="BN631" i="3"/>
  <c r="BK631" i="3"/>
  <c r="BI624" i="3"/>
  <c r="AN626" i="3"/>
  <c r="AD630" i="3"/>
  <c r="Y632" i="3"/>
  <c r="AC470" i="3"/>
  <c r="M470" i="3"/>
  <c r="BA470" i="3"/>
  <c r="AX470" i="3"/>
  <c r="R470" i="3"/>
  <c r="AG470" i="3"/>
  <c r="BD470" i="3"/>
  <c r="AN470" i="3"/>
  <c r="X470" i="3"/>
  <c r="BC470" i="3"/>
  <c r="AM470" i="3"/>
  <c r="BM472" i="3"/>
  <c r="M494" i="3"/>
  <c r="AB494" i="3"/>
  <c r="AI494" i="3"/>
  <c r="AG494" i="3"/>
  <c r="AS494" i="3"/>
  <c r="Q494" i="3"/>
  <c r="AK494" i="3"/>
  <c r="BE494" i="3"/>
  <c r="AJ494" i="3"/>
  <c r="O494" i="3"/>
  <c r="AT494" i="3"/>
  <c r="AD494" i="3"/>
  <c r="W496" i="3"/>
  <c r="AU496" i="3"/>
  <c r="AS496" i="3"/>
  <c r="AX496" i="3"/>
  <c r="V496" i="3"/>
  <c r="AP496" i="3"/>
  <c r="M496" i="3"/>
  <c r="BN496" i="3" s="1"/>
  <c r="AO496" i="3"/>
  <c r="S496" i="3"/>
  <c r="AZ496" i="3"/>
  <c r="AJ496" i="3"/>
  <c r="O526" i="3"/>
  <c r="Z526" i="3"/>
  <c r="BB526" i="3"/>
  <c r="BA526" i="3"/>
  <c r="BE526" i="3"/>
  <c r="AI526" i="3"/>
  <c r="N526" i="3"/>
  <c r="AS526" i="3"/>
  <c r="W526" i="3"/>
  <c r="BD526" i="3"/>
  <c r="AN526" i="3"/>
  <c r="AX602" i="3"/>
  <c r="AD602" i="3"/>
  <c r="Z602" i="3"/>
  <c r="BG602" i="3"/>
  <c r="AA602" i="3"/>
  <c r="AM602" i="3"/>
  <c r="BI602" i="3"/>
  <c r="AS602" i="3"/>
  <c r="AC602" i="3"/>
  <c r="M602" i="3"/>
  <c r="AV602" i="3"/>
  <c r="AF602" i="3"/>
  <c r="BM604" i="3"/>
  <c r="AG616" i="3"/>
  <c r="Q616" i="3"/>
  <c r="AZ616" i="3"/>
  <c r="AJ616" i="3"/>
  <c r="T616" i="3"/>
  <c r="AY616" i="3"/>
  <c r="AI616" i="3"/>
  <c r="S616" i="3"/>
  <c r="AX616" i="3"/>
  <c r="AH616" i="3"/>
  <c r="AY618" i="3"/>
  <c r="AI618" i="3"/>
  <c r="S618" i="3"/>
  <c r="AX618" i="3"/>
  <c r="AH618" i="3"/>
  <c r="R618" i="3"/>
  <c r="BA618" i="3"/>
  <c r="AK618" i="3"/>
  <c r="U618" i="3"/>
  <c r="BM620" i="3"/>
  <c r="BN622" i="3"/>
  <c r="BL622" i="3"/>
  <c r="AV624" i="3"/>
  <c r="AF624" i="3"/>
  <c r="P624" i="3"/>
  <c r="AU624" i="3"/>
  <c r="AE624" i="3"/>
  <c r="O624" i="3"/>
  <c r="AT624" i="3"/>
  <c r="AD624" i="3"/>
  <c r="AU626" i="3"/>
  <c r="AE626" i="3"/>
  <c r="O626" i="3"/>
  <c r="BL626" i="3" s="1"/>
  <c r="AT626" i="3"/>
  <c r="AD626" i="3"/>
  <c r="N626" i="3"/>
  <c r="BJ626" i="3" s="1"/>
  <c r="AW626" i="3"/>
  <c r="AG626" i="3"/>
  <c r="Q626" i="3"/>
  <c r="AX628" i="3"/>
  <c r="AH628" i="3"/>
  <c r="R628" i="3"/>
  <c r="BA628" i="3"/>
  <c r="AK628" i="3"/>
  <c r="U628" i="3"/>
  <c r="BD628" i="3"/>
  <c r="AN628" i="3"/>
  <c r="X628" i="3"/>
  <c r="BE630" i="3"/>
  <c r="AO630" i="3"/>
  <c r="Y630" i="3"/>
  <c r="BH630" i="3"/>
  <c r="AR630" i="3"/>
  <c r="AB630" i="3"/>
  <c r="BG630" i="3"/>
  <c r="AQ630" i="3"/>
  <c r="AA630" i="3"/>
  <c r="BH632" i="3"/>
  <c r="AR632" i="3"/>
  <c r="AB632" i="3"/>
  <c r="BG632" i="3"/>
  <c r="AQ632" i="3"/>
  <c r="AA632" i="3"/>
  <c r="BF632" i="3"/>
  <c r="AP632" i="3"/>
  <c r="BN455" i="3"/>
  <c r="BK455" i="3"/>
  <c r="BM457" i="3"/>
  <c r="BN457" i="3"/>
  <c r="BK457" i="3"/>
  <c r="BK459" i="3"/>
  <c r="BN459" i="3"/>
  <c r="BL605" i="3"/>
  <c r="BJ623" i="3"/>
  <c r="BM627" i="3"/>
  <c r="BM456" i="3"/>
  <c r="BJ460" i="3"/>
  <c r="BH626" i="3"/>
  <c r="AB467" i="3"/>
  <c r="M467" i="3"/>
  <c r="U467" i="3"/>
  <c r="BE467" i="3"/>
  <c r="Y467" i="3"/>
  <c r="AN467" i="3"/>
  <c r="BG467" i="3"/>
  <c r="AQ467" i="3"/>
  <c r="AA467" i="3"/>
  <c r="BF467" i="3"/>
  <c r="AP467" i="3"/>
  <c r="BL487" i="3"/>
  <c r="BM489" i="3"/>
  <c r="BJ599" i="3"/>
  <c r="BL615" i="3"/>
  <c r="BJ615" i="3"/>
  <c r="BM615" i="3"/>
  <c r="AY629" i="3"/>
  <c r="AI629" i="3"/>
  <c r="S629" i="3"/>
  <c r="AX629" i="3"/>
  <c r="AH629" i="3"/>
  <c r="R629" i="3"/>
  <c r="BA629" i="3"/>
  <c r="AK629" i="3"/>
  <c r="BL458" i="3"/>
  <c r="L446" i="3"/>
  <c r="L377" i="3"/>
  <c r="L373" i="3"/>
  <c r="L378" i="3"/>
  <c r="L374" i="3"/>
  <c r="L366" i="3"/>
  <c r="L362" i="3"/>
  <c r="K358" i="3"/>
  <c r="K357" i="3"/>
  <c r="K356" i="3"/>
  <c r="K355" i="3"/>
  <c r="K351" i="3"/>
  <c r="K350" i="3"/>
  <c r="K349" i="3"/>
  <c r="K348" i="3"/>
  <c r="K347" i="3"/>
  <c r="K343" i="3"/>
  <c r="K342" i="3"/>
  <c r="K341" i="3"/>
  <c r="K340" i="3"/>
  <c r="K339" i="3"/>
  <c r="K335" i="3"/>
  <c r="K334" i="3"/>
  <c r="K333" i="3"/>
  <c r="K332" i="3"/>
  <c r="K331" i="3"/>
  <c r="K327" i="3"/>
  <c r="K326" i="3"/>
  <c r="K325" i="3"/>
  <c r="K324" i="3"/>
  <c r="K323" i="3"/>
  <c r="K275" i="3"/>
  <c r="L274" i="3"/>
  <c r="K274" i="3"/>
  <c r="K454" i="3"/>
  <c r="K453" i="3"/>
  <c r="K452" i="3"/>
  <c r="K451" i="3"/>
  <c r="L445" i="3"/>
  <c r="K445" i="3"/>
  <c r="N445" i="3" s="1"/>
  <c r="K310" i="3"/>
  <c r="K309" i="3"/>
  <c r="K308" i="3"/>
  <c r="K307" i="3"/>
  <c r="L443" i="3"/>
  <c r="N443" i="3" s="1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N432" i="3" s="1"/>
  <c r="L431" i="3"/>
  <c r="K431" i="3"/>
  <c r="L430" i="3"/>
  <c r="K430" i="3"/>
  <c r="M430" i="3" s="1"/>
  <c r="L429" i="3"/>
  <c r="K429" i="3"/>
  <c r="L428" i="3"/>
  <c r="K428" i="3"/>
  <c r="N428" i="3" s="1"/>
  <c r="L427" i="3"/>
  <c r="K427" i="3"/>
  <c r="L426" i="3"/>
  <c r="K426" i="3"/>
  <c r="M426" i="3" s="1"/>
  <c r="L425" i="3"/>
  <c r="K425" i="3"/>
  <c r="L424" i="3"/>
  <c r="K424" i="3"/>
  <c r="T424" i="3" s="1"/>
  <c r="L423" i="3"/>
  <c r="R423" i="3" s="1"/>
  <c r="K423" i="3"/>
  <c r="X423" i="3" s="1"/>
  <c r="L422" i="3"/>
  <c r="K422" i="3"/>
  <c r="Q422" i="3" s="1"/>
  <c r="L421" i="3"/>
  <c r="O421" i="3" s="1"/>
  <c r="K421" i="3"/>
  <c r="U421" i="3" s="1"/>
  <c r="L420" i="3"/>
  <c r="K420" i="3"/>
  <c r="N420" i="3" s="1"/>
  <c r="K381" i="3"/>
  <c r="L380" i="3"/>
  <c r="K380" i="3"/>
  <c r="K375" i="3"/>
  <c r="K374" i="3"/>
  <c r="O374" i="3" s="1"/>
  <c r="L372" i="3"/>
  <c r="K372" i="3"/>
  <c r="K367" i="3"/>
  <c r="K366" i="3"/>
  <c r="K365" i="3"/>
  <c r="K364" i="3"/>
  <c r="K363" i="3"/>
  <c r="L354" i="3"/>
  <c r="L350" i="3"/>
  <c r="L346" i="3"/>
  <c r="L342" i="3"/>
  <c r="L338" i="3"/>
  <c r="L334" i="3"/>
  <c r="L330" i="3"/>
  <c r="L326" i="3"/>
  <c r="L322" i="3"/>
  <c r="K318" i="3"/>
  <c r="L317" i="3"/>
  <c r="K317" i="3"/>
  <c r="K316" i="3"/>
  <c r="K315" i="3"/>
  <c r="L306" i="3"/>
  <c r="K302" i="3"/>
  <c r="L301" i="3"/>
  <c r="K301" i="3"/>
  <c r="K300" i="3"/>
  <c r="K299" i="3"/>
  <c r="K296" i="3"/>
  <c r="K295" i="3"/>
  <c r="K292" i="3"/>
  <c r="AS273" i="3"/>
  <c r="AP273" i="3"/>
  <c r="L273" i="3"/>
  <c r="O273" i="3" s="1"/>
  <c r="R424" i="3"/>
  <c r="Z424" i="3"/>
  <c r="AH424" i="3"/>
  <c r="P423" i="3"/>
  <c r="V423" i="3"/>
  <c r="AF423" i="3"/>
  <c r="AL423" i="3"/>
  <c r="AV423" i="3"/>
  <c r="BB423" i="3"/>
  <c r="M422" i="3"/>
  <c r="O422" i="3"/>
  <c r="U422" i="3"/>
  <c r="W422" i="3"/>
  <c r="AC422" i="3"/>
  <c r="AE422" i="3"/>
  <c r="AK422" i="3"/>
  <c r="AM422" i="3"/>
  <c r="AS422" i="3"/>
  <c r="AU422" i="3"/>
  <c r="BA422" i="3"/>
  <c r="BC422" i="3"/>
  <c r="BI422" i="3"/>
  <c r="M421" i="3"/>
  <c r="S421" i="3"/>
  <c r="AC421" i="3"/>
  <c r="AI421" i="3"/>
  <c r="AS421" i="3"/>
  <c r="AY421" i="3"/>
  <c r="BI421" i="3"/>
  <c r="R420" i="3"/>
  <c r="T420" i="3"/>
  <c r="Z420" i="3"/>
  <c r="AB420" i="3"/>
  <c r="AH420" i="3"/>
  <c r="AJ420" i="3"/>
  <c r="AP420" i="3"/>
  <c r="AR420" i="3"/>
  <c r="AX420" i="3"/>
  <c r="AZ420" i="3"/>
  <c r="BF420" i="3"/>
  <c r="BH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AB381" i="3" s="1"/>
  <c r="BH381" i="3"/>
  <c r="S381" i="3"/>
  <c r="AY381" i="3"/>
  <c r="BC381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L375" i="3"/>
  <c r="M374" i="3"/>
  <c r="S374" i="3"/>
  <c r="U374" i="3"/>
  <c r="AA374" i="3"/>
  <c r="AC374" i="3"/>
  <c r="AI374" i="3"/>
  <c r="AK374" i="3"/>
  <c r="AQ374" i="3"/>
  <c r="AS374" i="3"/>
  <c r="AY374" i="3"/>
  <c r="BA374" i="3"/>
  <c r="BG374" i="3"/>
  <c r="BI374" i="3"/>
  <c r="R374" i="3"/>
  <c r="T374" i="3"/>
  <c r="Z374" i="3"/>
  <c r="AB374" i="3"/>
  <c r="AH374" i="3"/>
  <c r="AJ374" i="3"/>
  <c r="AP374" i="3"/>
  <c r="AR374" i="3"/>
  <c r="AX374" i="3"/>
  <c r="AZ374" i="3"/>
  <c r="BF374" i="3"/>
  <c r="BH374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68" i="3"/>
  <c r="L367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L359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L352" i="3"/>
  <c r="L351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3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R342" i="3"/>
  <c r="AT342" i="3"/>
  <c r="AV342" i="3"/>
  <c r="AX342" i="3"/>
  <c r="AZ342" i="3"/>
  <c r="BB342" i="3"/>
  <c r="BD342" i="3"/>
  <c r="BF342" i="3"/>
  <c r="BH342" i="3"/>
  <c r="AS342" i="3"/>
  <c r="AU342" i="3"/>
  <c r="AW342" i="3"/>
  <c r="AY342" i="3"/>
  <c r="BA342" i="3"/>
  <c r="BC342" i="3"/>
  <c r="BE342" i="3"/>
  <c r="BG342" i="3"/>
  <c r="BI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36" i="3"/>
  <c r="L335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27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0" i="3"/>
  <c r="L319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L311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L304" i="3"/>
  <c r="L303" i="3"/>
  <c r="N302" i="3"/>
  <c r="P302" i="3"/>
  <c r="R302" i="3"/>
  <c r="T302" i="3"/>
  <c r="V302" i="3"/>
  <c r="X302" i="3"/>
  <c r="Z302" i="3"/>
  <c r="AB302" i="3"/>
  <c r="AD302" i="3"/>
  <c r="AF302" i="3"/>
  <c r="AH302" i="3"/>
  <c r="AJ302" i="3"/>
  <c r="AL302" i="3"/>
  <c r="AN302" i="3"/>
  <c r="AP302" i="3"/>
  <c r="AR302" i="3"/>
  <c r="AT302" i="3"/>
  <c r="AV302" i="3"/>
  <c r="AX302" i="3"/>
  <c r="AZ302" i="3"/>
  <c r="BB302" i="3"/>
  <c r="BD302" i="3"/>
  <c r="BF302" i="3"/>
  <c r="BH302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BE302" i="3"/>
  <c r="BG302" i="3"/>
  <c r="BI302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M301" i="3"/>
  <c r="O301" i="3"/>
  <c r="Q301" i="3"/>
  <c r="S301" i="3"/>
  <c r="U301" i="3"/>
  <c r="W301" i="3"/>
  <c r="Y301" i="3"/>
  <c r="AA301" i="3"/>
  <c r="AC301" i="3"/>
  <c r="AE301" i="3"/>
  <c r="AI301" i="3"/>
  <c r="AM301" i="3"/>
  <c r="AQ301" i="3"/>
  <c r="AU301" i="3"/>
  <c r="AX301" i="3"/>
  <c r="AZ301" i="3"/>
  <c r="BB301" i="3"/>
  <c r="BD301" i="3"/>
  <c r="BF301" i="3"/>
  <c r="BH301" i="3"/>
  <c r="AG301" i="3"/>
  <c r="AK301" i="3"/>
  <c r="AO301" i="3"/>
  <c r="AS301" i="3"/>
  <c r="AW301" i="3"/>
  <c r="AY301" i="3"/>
  <c r="BA301" i="3"/>
  <c r="BC301" i="3"/>
  <c r="BE301" i="3"/>
  <c r="BG301" i="3"/>
  <c r="BI301" i="3"/>
  <c r="L295" i="3"/>
  <c r="O295" i="3" s="1"/>
  <c r="L293" i="3"/>
  <c r="L291" i="3"/>
  <c r="BI445" i="3"/>
  <c r="BG445" i="3"/>
  <c r="BE445" i="3"/>
  <c r="BC445" i="3"/>
  <c r="BA445" i="3"/>
  <c r="AY445" i="3"/>
  <c r="AW445" i="3"/>
  <c r="AU445" i="3"/>
  <c r="AS445" i="3"/>
  <c r="AQ445" i="3"/>
  <c r="AO445" i="3"/>
  <c r="AM445" i="3"/>
  <c r="AK445" i="3"/>
  <c r="AI445" i="3"/>
  <c r="AG445" i="3"/>
  <c r="AE445" i="3"/>
  <c r="AC445" i="3"/>
  <c r="AA445" i="3"/>
  <c r="Y445" i="3"/>
  <c r="W445" i="3"/>
  <c r="U445" i="3"/>
  <c r="S445" i="3"/>
  <c r="Q445" i="3"/>
  <c r="O445" i="3"/>
  <c r="M445" i="3"/>
  <c r="BI443" i="3"/>
  <c r="BG443" i="3"/>
  <c r="BE443" i="3"/>
  <c r="BC443" i="3"/>
  <c r="BA443" i="3"/>
  <c r="AY443" i="3"/>
  <c r="AW443" i="3"/>
  <c r="AU443" i="3"/>
  <c r="AS443" i="3"/>
  <c r="AQ443" i="3"/>
  <c r="AO443" i="3"/>
  <c r="AM443" i="3"/>
  <c r="AK443" i="3"/>
  <c r="AI443" i="3"/>
  <c r="AG443" i="3"/>
  <c r="AE443" i="3"/>
  <c r="AC443" i="3"/>
  <c r="AA443" i="3"/>
  <c r="Y443" i="3"/>
  <c r="W443" i="3"/>
  <c r="U443" i="3"/>
  <c r="S443" i="3"/>
  <c r="Q443" i="3"/>
  <c r="O443" i="3"/>
  <c r="M443" i="3"/>
  <c r="BI442" i="3"/>
  <c r="BG442" i="3"/>
  <c r="BE442" i="3"/>
  <c r="BC442" i="3"/>
  <c r="BA442" i="3"/>
  <c r="AY442" i="3"/>
  <c r="AW442" i="3"/>
  <c r="AU442" i="3"/>
  <c r="AS442" i="3"/>
  <c r="AQ442" i="3"/>
  <c r="AO442" i="3"/>
  <c r="AM442" i="3"/>
  <c r="AK442" i="3"/>
  <c r="AI442" i="3"/>
  <c r="AG442" i="3"/>
  <c r="AE442" i="3"/>
  <c r="AC442" i="3"/>
  <c r="AA442" i="3"/>
  <c r="Y442" i="3"/>
  <c r="W442" i="3"/>
  <c r="U442" i="3"/>
  <c r="S442" i="3"/>
  <c r="Q442" i="3"/>
  <c r="O442" i="3"/>
  <c r="M442" i="3"/>
  <c r="BH441" i="3"/>
  <c r="BF441" i="3"/>
  <c r="BD441" i="3"/>
  <c r="BB441" i="3"/>
  <c r="AZ441" i="3"/>
  <c r="AX441" i="3"/>
  <c r="AV441" i="3"/>
  <c r="AT441" i="3"/>
  <c r="AR441" i="3"/>
  <c r="AP441" i="3"/>
  <c r="AN441" i="3"/>
  <c r="AL441" i="3"/>
  <c r="AJ441" i="3"/>
  <c r="AH441" i="3"/>
  <c r="AF441" i="3"/>
  <c r="AD441" i="3"/>
  <c r="AB441" i="3"/>
  <c r="Z441" i="3"/>
  <c r="X441" i="3"/>
  <c r="V441" i="3"/>
  <c r="T441" i="3"/>
  <c r="R441" i="3"/>
  <c r="P441" i="3"/>
  <c r="N441" i="3"/>
  <c r="BI440" i="3"/>
  <c r="BG440" i="3"/>
  <c r="BE440" i="3"/>
  <c r="BC440" i="3"/>
  <c r="BA440" i="3"/>
  <c r="AY440" i="3"/>
  <c r="AW440" i="3"/>
  <c r="AU440" i="3"/>
  <c r="AS440" i="3"/>
  <c r="AQ440" i="3"/>
  <c r="AO440" i="3"/>
  <c r="AM440" i="3"/>
  <c r="AK440" i="3"/>
  <c r="AI440" i="3"/>
  <c r="AG440" i="3"/>
  <c r="AE440" i="3"/>
  <c r="AC440" i="3"/>
  <c r="AA440" i="3"/>
  <c r="Y440" i="3"/>
  <c r="W440" i="3"/>
  <c r="U440" i="3"/>
  <c r="S440" i="3"/>
  <c r="Q440" i="3"/>
  <c r="O440" i="3"/>
  <c r="M440" i="3"/>
  <c r="BI439" i="3"/>
  <c r="BG439" i="3"/>
  <c r="BE439" i="3"/>
  <c r="BC439" i="3"/>
  <c r="BA439" i="3"/>
  <c r="AY439" i="3"/>
  <c r="AW439" i="3"/>
  <c r="AU439" i="3"/>
  <c r="AS439" i="3"/>
  <c r="AQ439" i="3"/>
  <c r="AO439" i="3"/>
  <c r="AM439" i="3"/>
  <c r="AK439" i="3"/>
  <c r="AI439" i="3"/>
  <c r="AG439" i="3"/>
  <c r="AE439" i="3"/>
  <c r="AC439" i="3"/>
  <c r="AA439" i="3"/>
  <c r="Y439" i="3"/>
  <c r="W439" i="3"/>
  <c r="U439" i="3"/>
  <c r="S439" i="3"/>
  <c r="Q439" i="3"/>
  <c r="O439" i="3"/>
  <c r="M439" i="3"/>
  <c r="BH438" i="3"/>
  <c r="BF438" i="3"/>
  <c r="BD438" i="3"/>
  <c r="BB438" i="3"/>
  <c r="AZ438" i="3"/>
  <c r="AX438" i="3"/>
  <c r="AV438" i="3"/>
  <c r="AT438" i="3"/>
  <c r="AR438" i="3"/>
  <c r="AP438" i="3"/>
  <c r="AN438" i="3"/>
  <c r="AL438" i="3"/>
  <c r="AJ438" i="3"/>
  <c r="AH438" i="3"/>
  <c r="AF438" i="3"/>
  <c r="AD438" i="3"/>
  <c r="AB438" i="3"/>
  <c r="Z438" i="3"/>
  <c r="X438" i="3"/>
  <c r="V438" i="3"/>
  <c r="T438" i="3"/>
  <c r="R438" i="3"/>
  <c r="P438" i="3"/>
  <c r="N438" i="3"/>
  <c r="BH437" i="3"/>
  <c r="BF437" i="3"/>
  <c r="BD437" i="3"/>
  <c r="BB437" i="3"/>
  <c r="AZ437" i="3"/>
  <c r="AX437" i="3"/>
  <c r="AV437" i="3"/>
  <c r="AT437" i="3"/>
  <c r="AR437" i="3"/>
  <c r="AP437" i="3"/>
  <c r="AN437" i="3"/>
  <c r="AL437" i="3"/>
  <c r="AJ437" i="3"/>
  <c r="AH437" i="3"/>
  <c r="AF437" i="3"/>
  <c r="AD437" i="3"/>
  <c r="AB437" i="3"/>
  <c r="Z437" i="3"/>
  <c r="X437" i="3"/>
  <c r="V437" i="3"/>
  <c r="T437" i="3"/>
  <c r="R437" i="3"/>
  <c r="P437" i="3"/>
  <c r="N437" i="3"/>
  <c r="BI436" i="3"/>
  <c r="BG436" i="3"/>
  <c r="BE436" i="3"/>
  <c r="BC436" i="3"/>
  <c r="BA436" i="3"/>
  <c r="AY436" i="3"/>
  <c r="AW436" i="3"/>
  <c r="AU436" i="3"/>
  <c r="AS436" i="3"/>
  <c r="AQ436" i="3"/>
  <c r="AO436" i="3"/>
  <c r="AM436" i="3"/>
  <c r="AK436" i="3"/>
  <c r="AI436" i="3"/>
  <c r="AG436" i="3"/>
  <c r="AE436" i="3"/>
  <c r="AC436" i="3"/>
  <c r="AA436" i="3"/>
  <c r="Y436" i="3"/>
  <c r="W436" i="3"/>
  <c r="U436" i="3"/>
  <c r="S436" i="3"/>
  <c r="Q436" i="3"/>
  <c r="O436" i="3"/>
  <c r="M436" i="3"/>
  <c r="BI435" i="3"/>
  <c r="BG435" i="3"/>
  <c r="BE435" i="3"/>
  <c r="BC435" i="3"/>
  <c r="BA435" i="3"/>
  <c r="AY435" i="3"/>
  <c r="AW435" i="3"/>
  <c r="AU435" i="3"/>
  <c r="AS435" i="3"/>
  <c r="AQ435" i="3"/>
  <c r="AO435" i="3"/>
  <c r="AM435" i="3"/>
  <c r="AK435" i="3"/>
  <c r="AI435" i="3"/>
  <c r="AG435" i="3"/>
  <c r="AE435" i="3"/>
  <c r="AC435" i="3"/>
  <c r="AA435" i="3"/>
  <c r="Y435" i="3"/>
  <c r="W435" i="3"/>
  <c r="U435" i="3"/>
  <c r="S435" i="3"/>
  <c r="Q435" i="3"/>
  <c r="O435" i="3"/>
  <c r="M435" i="3"/>
  <c r="BH434" i="3"/>
  <c r="BF434" i="3"/>
  <c r="BD434" i="3"/>
  <c r="BB434" i="3"/>
  <c r="AZ434" i="3"/>
  <c r="AX434" i="3"/>
  <c r="AV434" i="3"/>
  <c r="AT434" i="3"/>
  <c r="AR434" i="3"/>
  <c r="AP434" i="3"/>
  <c r="AN434" i="3"/>
  <c r="AL434" i="3"/>
  <c r="AJ434" i="3"/>
  <c r="AH434" i="3"/>
  <c r="AF434" i="3"/>
  <c r="AD434" i="3"/>
  <c r="AB434" i="3"/>
  <c r="Z434" i="3"/>
  <c r="X434" i="3"/>
  <c r="V434" i="3"/>
  <c r="T434" i="3"/>
  <c r="R434" i="3"/>
  <c r="P434" i="3"/>
  <c r="N434" i="3"/>
  <c r="BH433" i="3"/>
  <c r="BF433" i="3"/>
  <c r="BD433" i="3"/>
  <c r="BB433" i="3"/>
  <c r="AZ433" i="3"/>
  <c r="AX433" i="3"/>
  <c r="AV433" i="3"/>
  <c r="AT433" i="3"/>
  <c r="AR433" i="3"/>
  <c r="AP433" i="3"/>
  <c r="AN433" i="3"/>
  <c r="AL433" i="3"/>
  <c r="AJ433" i="3"/>
  <c r="AH433" i="3"/>
  <c r="AF433" i="3"/>
  <c r="AD433" i="3"/>
  <c r="AB433" i="3"/>
  <c r="Z433" i="3"/>
  <c r="X433" i="3"/>
  <c r="V433" i="3"/>
  <c r="T433" i="3"/>
  <c r="R433" i="3"/>
  <c r="P433" i="3"/>
  <c r="N433" i="3"/>
  <c r="BI432" i="3"/>
  <c r="BG432" i="3"/>
  <c r="BE432" i="3"/>
  <c r="BC432" i="3"/>
  <c r="BA432" i="3"/>
  <c r="AY432" i="3"/>
  <c r="AW432" i="3"/>
  <c r="AU432" i="3"/>
  <c r="AS432" i="3"/>
  <c r="AQ432" i="3"/>
  <c r="AO432" i="3"/>
  <c r="AM432" i="3"/>
  <c r="AK432" i="3"/>
  <c r="AI432" i="3"/>
  <c r="AG432" i="3"/>
  <c r="AE432" i="3"/>
  <c r="AC432" i="3"/>
  <c r="AA432" i="3"/>
  <c r="Y432" i="3"/>
  <c r="W432" i="3"/>
  <c r="U432" i="3"/>
  <c r="S432" i="3"/>
  <c r="Q432" i="3"/>
  <c r="O432" i="3"/>
  <c r="M432" i="3"/>
  <c r="BI431" i="3"/>
  <c r="BG431" i="3"/>
  <c r="BE431" i="3"/>
  <c r="BC431" i="3"/>
  <c r="BA431" i="3"/>
  <c r="AY431" i="3"/>
  <c r="AW431" i="3"/>
  <c r="AU431" i="3"/>
  <c r="AS431" i="3"/>
  <c r="AQ431" i="3"/>
  <c r="AO431" i="3"/>
  <c r="AM431" i="3"/>
  <c r="AK431" i="3"/>
  <c r="AI431" i="3"/>
  <c r="AG431" i="3"/>
  <c r="AE431" i="3"/>
  <c r="AC431" i="3"/>
  <c r="AA431" i="3"/>
  <c r="Y431" i="3"/>
  <c r="W431" i="3"/>
  <c r="U431" i="3"/>
  <c r="S431" i="3"/>
  <c r="Q431" i="3"/>
  <c r="O431" i="3"/>
  <c r="M431" i="3"/>
  <c r="BH430" i="3"/>
  <c r="BF430" i="3"/>
  <c r="BD430" i="3"/>
  <c r="BB430" i="3"/>
  <c r="AZ430" i="3"/>
  <c r="AX430" i="3"/>
  <c r="AV430" i="3"/>
  <c r="AT430" i="3"/>
  <c r="AR430" i="3"/>
  <c r="AP430" i="3"/>
  <c r="AN430" i="3"/>
  <c r="AL430" i="3"/>
  <c r="AJ430" i="3"/>
  <c r="AH430" i="3"/>
  <c r="AF430" i="3"/>
  <c r="AD430" i="3"/>
  <c r="AB430" i="3"/>
  <c r="Z430" i="3"/>
  <c r="X430" i="3"/>
  <c r="V430" i="3"/>
  <c r="T430" i="3"/>
  <c r="R430" i="3"/>
  <c r="P430" i="3"/>
  <c r="N430" i="3"/>
  <c r="BH429" i="3"/>
  <c r="BF429" i="3"/>
  <c r="BD429" i="3"/>
  <c r="BB429" i="3"/>
  <c r="AZ429" i="3"/>
  <c r="AX429" i="3"/>
  <c r="AV429" i="3"/>
  <c r="AT429" i="3"/>
  <c r="AR429" i="3"/>
  <c r="AP429" i="3"/>
  <c r="AN429" i="3"/>
  <c r="AL429" i="3"/>
  <c r="AJ429" i="3"/>
  <c r="AH429" i="3"/>
  <c r="AF429" i="3"/>
  <c r="AD429" i="3"/>
  <c r="AB429" i="3"/>
  <c r="Z429" i="3"/>
  <c r="X429" i="3"/>
  <c r="V429" i="3"/>
  <c r="T429" i="3"/>
  <c r="R429" i="3"/>
  <c r="P429" i="3"/>
  <c r="N429" i="3"/>
  <c r="BI428" i="3"/>
  <c r="BG428" i="3"/>
  <c r="BE428" i="3"/>
  <c r="BC428" i="3"/>
  <c r="BA428" i="3"/>
  <c r="AY428" i="3"/>
  <c r="AW428" i="3"/>
  <c r="AU428" i="3"/>
  <c r="AS428" i="3"/>
  <c r="AQ428" i="3"/>
  <c r="AO428" i="3"/>
  <c r="AM428" i="3"/>
  <c r="AK428" i="3"/>
  <c r="AI428" i="3"/>
  <c r="AG428" i="3"/>
  <c r="AE428" i="3"/>
  <c r="AC428" i="3"/>
  <c r="AA428" i="3"/>
  <c r="Y428" i="3"/>
  <c r="W428" i="3"/>
  <c r="U428" i="3"/>
  <c r="S428" i="3"/>
  <c r="Q428" i="3"/>
  <c r="O428" i="3"/>
  <c r="M428" i="3"/>
  <c r="BI427" i="3"/>
  <c r="BG427" i="3"/>
  <c r="BE427" i="3"/>
  <c r="BC427" i="3"/>
  <c r="BA427" i="3"/>
  <c r="AY427" i="3"/>
  <c r="AW427" i="3"/>
  <c r="AU427" i="3"/>
  <c r="AS427" i="3"/>
  <c r="AQ427" i="3"/>
  <c r="AO427" i="3"/>
  <c r="AM427" i="3"/>
  <c r="AK427" i="3"/>
  <c r="AI427" i="3"/>
  <c r="AG427" i="3"/>
  <c r="AE427" i="3"/>
  <c r="AC427" i="3"/>
  <c r="AA427" i="3"/>
  <c r="Y427" i="3"/>
  <c r="W427" i="3"/>
  <c r="U427" i="3"/>
  <c r="S427" i="3"/>
  <c r="Q427" i="3"/>
  <c r="O427" i="3"/>
  <c r="M427" i="3"/>
  <c r="BH426" i="3"/>
  <c r="BF426" i="3"/>
  <c r="BD426" i="3"/>
  <c r="BB426" i="3"/>
  <c r="AZ426" i="3"/>
  <c r="AX426" i="3"/>
  <c r="AV426" i="3"/>
  <c r="AT426" i="3"/>
  <c r="AR426" i="3"/>
  <c r="AP426" i="3"/>
  <c r="AN426" i="3"/>
  <c r="AL426" i="3"/>
  <c r="AJ426" i="3"/>
  <c r="AH426" i="3"/>
  <c r="AF426" i="3"/>
  <c r="AD426" i="3"/>
  <c r="AB426" i="3"/>
  <c r="Z426" i="3"/>
  <c r="X426" i="3"/>
  <c r="V426" i="3"/>
  <c r="T426" i="3"/>
  <c r="R426" i="3"/>
  <c r="P426" i="3"/>
  <c r="N426" i="3"/>
  <c r="BH425" i="3"/>
  <c r="BF425" i="3"/>
  <c r="BD425" i="3"/>
  <c r="BB425" i="3"/>
  <c r="AZ425" i="3"/>
  <c r="AX425" i="3"/>
  <c r="AV425" i="3"/>
  <c r="AT425" i="3"/>
  <c r="AR425" i="3"/>
  <c r="AP425" i="3"/>
  <c r="AN425" i="3"/>
  <c r="AL425" i="3"/>
  <c r="AJ425" i="3"/>
  <c r="AH425" i="3"/>
  <c r="AF425" i="3"/>
  <c r="AD425" i="3"/>
  <c r="AB425" i="3"/>
  <c r="Z425" i="3"/>
  <c r="X425" i="3"/>
  <c r="V425" i="3"/>
  <c r="T425" i="3"/>
  <c r="R425" i="3"/>
  <c r="P425" i="3"/>
  <c r="N425" i="3"/>
  <c r="BI424" i="3"/>
  <c r="BG424" i="3"/>
  <c r="BE424" i="3"/>
  <c r="BC424" i="3"/>
  <c r="BA424" i="3"/>
  <c r="AY424" i="3"/>
  <c r="AW424" i="3"/>
  <c r="AU424" i="3"/>
  <c r="AS424" i="3"/>
  <c r="AQ424" i="3"/>
  <c r="AO424" i="3"/>
  <c r="AK424" i="3"/>
  <c r="AG424" i="3"/>
  <c r="AC424" i="3"/>
  <c r="Y424" i="3"/>
  <c r="U424" i="3"/>
  <c r="Q424" i="3"/>
  <c r="M424" i="3"/>
  <c r="BG423" i="3"/>
  <c r="BC423" i="3"/>
  <c r="AY423" i="3"/>
  <c r="AU423" i="3"/>
  <c r="AQ423" i="3"/>
  <c r="AM423" i="3"/>
  <c r="AI423" i="3"/>
  <c r="AE423" i="3"/>
  <c r="AA423" i="3"/>
  <c r="W423" i="3"/>
  <c r="S423" i="3"/>
  <c r="O423" i="3"/>
  <c r="BF422" i="3"/>
  <c r="BB422" i="3"/>
  <c r="AX422" i="3"/>
  <c r="AT422" i="3"/>
  <c r="AP422" i="3"/>
  <c r="AL422" i="3"/>
  <c r="AH422" i="3"/>
  <c r="AD422" i="3"/>
  <c r="Z422" i="3"/>
  <c r="V422" i="3"/>
  <c r="R422" i="3"/>
  <c r="N422" i="3"/>
  <c r="BH421" i="3"/>
  <c r="BD421" i="3"/>
  <c r="AZ421" i="3"/>
  <c r="AV421" i="3"/>
  <c r="AR421" i="3"/>
  <c r="AN421" i="3"/>
  <c r="AJ421" i="3"/>
  <c r="AF421" i="3"/>
  <c r="AB421" i="3"/>
  <c r="X421" i="3"/>
  <c r="T421" i="3"/>
  <c r="P421" i="3"/>
  <c r="BG420" i="3"/>
  <c r="BC420" i="3"/>
  <c r="AY420" i="3"/>
  <c r="AU420" i="3"/>
  <c r="AQ420" i="3"/>
  <c r="AM420" i="3"/>
  <c r="AI420" i="3"/>
  <c r="AE420" i="3"/>
  <c r="AA420" i="3"/>
  <c r="W420" i="3"/>
  <c r="S420" i="3"/>
  <c r="O420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T275" i="3" s="1"/>
  <c r="AZ275" i="3"/>
  <c r="BG275" i="3"/>
  <c r="N274" i="3"/>
  <c r="P274" i="3"/>
  <c r="R274" i="3"/>
  <c r="T274" i="3"/>
  <c r="V274" i="3"/>
  <c r="X274" i="3"/>
  <c r="Z274" i="3"/>
  <c r="AB274" i="3"/>
  <c r="AD274" i="3"/>
  <c r="AF274" i="3"/>
  <c r="AH274" i="3"/>
  <c r="AJ274" i="3"/>
  <c r="AL274" i="3"/>
  <c r="AN274" i="3"/>
  <c r="AP274" i="3"/>
  <c r="AR274" i="3"/>
  <c r="AT274" i="3"/>
  <c r="AV274" i="3"/>
  <c r="AX274" i="3"/>
  <c r="AZ274" i="3"/>
  <c r="BB274" i="3"/>
  <c r="BD274" i="3"/>
  <c r="BF274" i="3"/>
  <c r="BH274" i="3"/>
  <c r="M274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O274" i="3"/>
  <c r="W274" i="3"/>
  <c r="AE274" i="3"/>
  <c r="AM274" i="3"/>
  <c r="AU274" i="3"/>
  <c r="BC274" i="3"/>
  <c r="S274" i="3"/>
  <c r="AA274" i="3"/>
  <c r="AI274" i="3"/>
  <c r="AQ274" i="3"/>
  <c r="AY274" i="3"/>
  <c r="BG274" i="3"/>
  <c r="L454" i="3"/>
  <c r="BB454" i="3" s="1"/>
  <c r="L453" i="3"/>
  <c r="BB453" i="3" s="1"/>
  <c r="L452" i="3"/>
  <c r="BB452" i="3" s="1"/>
  <c r="L451" i="3"/>
  <c r="BB451" i="3" s="1"/>
  <c r="L450" i="3"/>
  <c r="K450" i="3"/>
  <c r="L449" i="3"/>
  <c r="K449" i="3"/>
  <c r="K448" i="3"/>
  <c r="K447" i="3"/>
  <c r="K446" i="3"/>
  <c r="K444" i="3"/>
  <c r="L379" i="3"/>
  <c r="L376" i="3"/>
  <c r="K376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L371" i="3"/>
  <c r="K370" i="3"/>
  <c r="L369" i="3"/>
  <c r="K369" i="3"/>
  <c r="K368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L365" i="3"/>
  <c r="L363" i="3"/>
  <c r="K362" i="3"/>
  <c r="L361" i="3"/>
  <c r="K361" i="3"/>
  <c r="K360" i="3"/>
  <c r="K359" i="3"/>
  <c r="L355" i="3"/>
  <c r="K354" i="3"/>
  <c r="L353" i="3"/>
  <c r="K353" i="3"/>
  <c r="K352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N351" i="3"/>
  <c r="R351" i="3"/>
  <c r="V351" i="3"/>
  <c r="Z351" i="3"/>
  <c r="AD351" i="3"/>
  <c r="AH351" i="3"/>
  <c r="AL351" i="3"/>
  <c r="AP351" i="3"/>
  <c r="AT351" i="3"/>
  <c r="AX351" i="3"/>
  <c r="BB351" i="3"/>
  <c r="BF351" i="3"/>
  <c r="L347" i="3"/>
  <c r="M347" i="3" s="1"/>
  <c r="K346" i="3"/>
  <c r="L345" i="3"/>
  <c r="K345" i="3"/>
  <c r="K344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39" i="3"/>
  <c r="S339" i="3" s="1"/>
  <c r="K338" i="3"/>
  <c r="L337" i="3"/>
  <c r="K337" i="3"/>
  <c r="K336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L331" i="3"/>
  <c r="W331" i="3" s="1"/>
  <c r="K330" i="3"/>
  <c r="L329" i="3"/>
  <c r="K329" i="3"/>
  <c r="K328" i="3"/>
  <c r="T327" i="3"/>
  <c r="AB327" i="3"/>
  <c r="AJ327" i="3"/>
  <c r="AR327" i="3"/>
  <c r="AZ327" i="3"/>
  <c r="BH327" i="3"/>
  <c r="S327" i="3"/>
  <c r="AA327" i="3"/>
  <c r="AI327" i="3"/>
  <c r="AQ327" i="3"/>
  <c r="AY327" i="3"/>
  <c r="BG327" i="3"/>
  <c r="L323" i="3"/>
  <c r="K322" i="3"/>
  <c r="L321" i="3"/>
  <c r="K321" i="3"/>
  <c r="K320" i="3"/>
  <c r="K319" i="3"/>
  <c r="L315" i="3"/>
  <c r="U315" i="3" s="1"/>
  <c r="K314" i="3"/>
  <c r="L313" i="3"/>
  <c r="K313" i="3"/>
  <c r="K312" i="3"/>
  <c r="K311" i="3"/>
  <c r="L307" i="3"/>
  <c r="AB307" i="3" s="1"/>
  <c r="K306" i="3"/>
  <c r="L305" i="3"/>
  <c r="K305" i="3"/>
  <c r="K304" i="3"/>
  <c r="K303" i="3"/>
  <c r="L299" i="3"/>
  <c r="W299" i="3" s="1"/>
  <c r="K298" i="3"/>
  <c r="L297" i="3"/>
  <c r="K297" i="3"/>
  <c r="AE295" i="3"/>
  <c r="N295" i="3"/>
  <c r="AT295" i="3"/>
  <c r="L294" i="3"/>
  <c r="O294" i="3" s="1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L292" i="3"/>
  <c r="T291" i="3"/>
  <c r="AB291" i="3"/>
  <c r="AJ291" i="3"/>
  <c r="AR291" i="3"/>
  <c r="AZ291" i="3"/>
  <c r="BH291" i="3"/>
  <c r="S291" i="3"/>
  <c r="AA291" i="3"/>
  <c r="AI291" i="3"/>
  <c r="AQ291" i="3"/>
  <c r="AY291" i="3"/>
  <c r="BG291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BI290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8" i="3"/>
  <c r="O288" i="3"/>
  <c r="Q288" i="3"/>
  <c r="N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P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BN287" i="3" s="1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AW451" i="3"/>
  <c r="AG451" i="3"/>
  <c r="Q451" i="3"/>
  <c r="BH445" i="3"/>
  <c r="BF445" i="3"/>
  <c r="BD445" i="3"/>
  <c r="BB445" i="3"/>
  <c r="AZ445" i="3"/>
  <c r="AX445" i="3"/>
  <c r="AV445" i="3"/>
  <c r="AT445" i="3"/>
  <c r="AR445" i="3"/>
  <c r="AP445" i="3"/>
  <c r="AN445" i="3"/>
  <c r="AL445" i="3"/>
  <c r="AJ445" i="3"/>
  <c r="AH445" i="3"/>
  <c r="AF445" i="3"/>
  <c r="AD445" i="3"/>
  <c r="AB445" i="3"/>
  <c r="Z445" i="3"/>
  <c r="X445" i="3"/>
  <c r="V445" i="3"/>
  <c r="T445" i="3"/>
  <c r="R445" i="3"/>
  <c r="P445" i="3"/>
  <c r="BH443" i="3"/>
  <c r="BF443" i="3"/>
  <c r="BD443" i="3"/>
  <c r="BB443" i="3"/>
  <c r="AZ443" i="3"/>
  <c r="AX443" i="3"/>
  <c r="AV443" i="3"/>
  <c r="AT443" i="3"/>
  <c r="AR443" i="3"/>
  <c r="AP443" i="3"/>
  <c r="AN443" i="3"/>
  <c r="AL443" i="3"/>
  <c r="AJ443" i="3"/>
  <c r="AH443" i="3"/>
  <c r="AF443" i="3"/>
  <c r="AD443" i="3"/>
  <c r="AB443" i="3"/>
  <c r="Z443" i="3"/>
  <c r="X443" i="3"/>
  <c r="V443" i="3"/>
  <c r="T443" i="3"/>
  <c r="R443" i="3"/>
  <c r="P443" i="3"/>
  <c r="BH442" i="3"/>
  <c r="BF442" i="3"/>
  <c r="BD442" i="3"/>
  <c r="BB442" i="3"/>
  <c r="AZ442" i="3"/>
  <c r="AX442" i="3"/>
  <c r="AV442" i="3"/>
  <c r="AT442" i="3"/>
  <c r="AR442" i="3"/>
  <c r="AP442" i="3"/>
  <c r="AN442" i="3"/>
  <c r="AL442" i="3"/>
  <c r="AJ442" i="3"/>
  <c r="AH442" i="3"/>
  <c r="AF442" i="3"/>
  <c r="AD442" i="3"/>
  <c r="AB442" i="3"/>
  <c r="Z442" i="3"/>
  <c r="X442" i="3"/>
  <c r="V442" i="3"/>
  <c r="T442" i="3"/>
  <c r="R442" i="3"/>
  <c r="P442" i="3"/>
  <c r="BI441" i="3"/>
  <c r="BG441" i="3"/>
  <c r="BE441" i="3"/>
  <c r="BC441" i="3"/>
  <c r="BA441" i="3"/>
  <c r="AY441" i="3"/>
  <c r="AW441" i="3"/>
  <c r="AU441" i="3"/>
  <c r="AS441" i="3"/>
  <c r="AQ441" i="3"/>
  <c r="AO441" i="3"/>
  <c r="AM441" i="3"/>
  <c r="AK441" i="3"/>
  <c r="AI441" i="3"/>
  <c r="AG441" i="3"/>
  <c r="AE441" i="3"/>
  <c r="AC441" i="3"/>
  <c r="AA441" i="3"/>
  <c r="Y441" i="3"/>
  <c r="W441" i="3"/>
  <c r="U441" i="3"/>
  <c r="S441" i="3"/>
  <c r="Q441" i="3"/>
  <c r="O441" i="3"/>
  <c r="BH440" i="3"/>
  <c r="BF440" i="3"/>
  <c r="BD440" i="3"/>
  <c r="BB440" i="3"/>
  <c r="AZ440" i="3"/>
  <c r="AX440" i="3"/>
  <c r="AV440" i="3"/>
  <c r="AT440" i="3"/>
  <c r="AR440" i="3"/>
  <c r="AP440" i="3"/>
  <c r="AN440" i="3"/>
  <c r="AL440" i="3"/>
  <c r="AJ440" i="3"/>
  <c r="AH440" i="3"/>
  <c r="AF440" i="3"/>
  <c r="AD440" i="3"/>
  <c r="AB440" i="3"/>
  <c r="Z440" i="3"/>
  <c r="X440" i="3"/>
  <c r="BM440" i="3" s="1"/>
  <c r="V440" i="3"/>
  <c r="T440" i="3"/>
  <c r="R440" i="3"/>
  <c r="P440" i="3"/>
  <c r="BH439" i="3"/>
  <c r="BF439" i="3"/>
  <c r="BD439" i="3"/>
  <c r="BB439" i="3"/>
  <c r="AZ439" i="3"/>
  <c r="AX439" i="3"/>
  <c r="AV439" i="3"/>
  <c r="AT439" i="3"/>
  <c r="AR439" i="3"/>
  <c r="AP439" i="3"/>
  <c r="AN439" i="3"/>
  <c r="AL439" i="3"/>
  <c r="AJ439" i="3"/>
  <c r="AH439" i="3"/>
  <c r="AF439" i="3"/>
  <c r="AD439" i="3"/>
  <c r="AB439" i="3"/>
  <c r="Z439" i="3"/>
  <c r="X439" i="3"/>
  <c r="V439" i="3"/>
  <c r="T439" i="3"/>
  <c r="R439" i="3"/>
  <c r="P439" i="3"/>
  <c r="BI438" i="3"/>
  <c r="BG438" i="3"/>
  <c r="BE438" i="3"/>
  <c r="BC438" i="3"/>
  <c r="BA438" i="3"/>
  <c r="AY438" i="3"/>
  <c r="AW438" i="3"/>
  <c r="AU438" i="3"/>
  <c r="AS438" i="3"/>
  <c r="AQ438" i="3"/>
  <c r="AO438" i="3"/>
  <c r="AM438" i="3"/>
  <c r="AK438" i="3"/>
  <c r="AI438" i="3"/>
  <c r="AG438" i="3"/>
  <c r="AE438" i="3"/>
  <c r="AC438" i="3"/>
  <c r="AA438" i="3"/>
  <c r="Y438" i="3"/>
  <c r="W438" i="3"/>
  <c r="U438" i="3"/>
  <c r="S438" i="3"/>
  <c r="Q438" i="3"/>
  <c r="O438" i="3"/>
  <c r="BI437" i="3"/>
  <c r="BG437" i="3"/>
  <c r="BE437" i="3"/>
  <c r="BC437" i="3"/>
  <c r="BA437" i="3"/>
  <c r="AY437" i="3"/>
  <c r="AW437" i="3"/>
  <c r="AU437" i="3"/>
  <c r="AS437" i="3"/>
  <c r="AQ437" i="3"/>
  <c r="AO437" i="3"/>
  <c r="AM437" i="3"/>
  <c r="AK437" i="3"/>
  <c r="AI437" i="3"/>
  <c r="AG437" i="3"/>
  <c r="AE437" i="3"/>
  <c r="AC437" i="3"/>
  <c r="AA437" i="3"/>
  <c r="Y437" i="3"/>
  <c r="W437" i="3"/>
  <c r="U437" i="3"/>
  <c r="S437" i="3"/>
  <c r="Q437" i="3"/>
  <c r="O437" i="3"/>
  <c r="BH436" i="3"/>
  <c r="BF436" i="3"/>
  <c r="BD436" i="3"/>
  <c r="BB436" i="3"/>
  <c r="AZ436" i="3"/>
  <c r="AX436" i="3"/>
  <c r="AV436" i="3"/>
  <c r="AT436" i="3"/>
  <c r="AR436" i="3"/>
  <c r="AP436" i="3"/>
  <c r="AN436" i="3"/>
  <c r="AL436" i="3"/>
  <c r="AJ436" i="3"/>
  <c r="AH436" i="3"/>
  <c r="AF436" i="3"/>
  <c r="AD436" i="3"/>
  <c r="AB436" i="3"/>
  <c r="Z436" i="3"/>
  <c r="X436" i="3"/>
  <c r="V436" i="3"/>
  <c r="T436" i="3"/>
  <c r="R436" i="3"/>
  <c r="P436" i="3"/>
  <c r="BH435" i="3"/>
  <c r="BF435" i="3"/>
  <c r="BD435" i="3"/>
  <c r="BB435" i="3"/>
  <c r="AZ435" i="3"/>
  <c r="AX435" i="3"/>
  <c r="AV435" i="3"/>
  <c r="AT435" i="3"/>
  <c r="AR435" i="3"/>
  <c r="AP435" i="3"/>
  <c r="AN435" i="3"/>
  <c r="AL435" i="3"/>
  <c r="AJ435" i="3"/>
  <c r="AH435" i="3"/>
  <c r="AF435" i="3"/>
  <c r="AD435" i="3"/>
  <c r="AB435" i="3"/>
  <c r="Z435" i="3"/>
  <c r="X435" i="3"/>
  <c r="V435" i="3"/>
  <c r="T435" i="3"/>
  <c r="R435" i="3"/>
  <c r="P435" i="3"/>
  <c r="BI434" i="3"/>
  <c r="BG434" i="3"/>
  <c r="BE434" i="3"/>
  <c r="BC434" i="3"/>
  <c r="BA434" i="3"/>
  <c r="AY434" i="3"/>
  <c r="AW434" i="3"/>
  <c r="AU434" i="3"/>
  <c r="AS434" i="3"/>
  <c r="AQ434" i="3"/>
  <c r="AO434" i="3"/>
  <c r="AM434" i="3"/>
  <c r="AK434" i="3"/>
  <c r="AI434" i="3"/>
  <c r="AG434" i="3"/>
  <c r="AE434" i="3"/>
  <c r="AC434" i="3"/>
  <c r="AA434" i="3"/>
  <c r="Y434" i="3"/>
  <c r="W434" i="3"/>
  <c r="U434" i="3"/>
  <c r="S434" i="3"/>
  <c r="Q434" i="3"/>
  <c r="O434" i="3"/>
  <c r="BI433" i="3"/>
  <c r="BG433" i="3"/>
  <c r="BE433" i="3"/>
  <c r="BC433" i="3"/>
  <c r="BA433" i="3"/>
  <c r="AY433" i="3"/>
  <c r="AW433" i="3"/>
  <c r="AU433" i="3"/>
  <c r="AS433" i="3"/>
  <c r="AQ433" i="3"/>
  <c r="AO433" i="3"/>
  <c r="AM433" i="3"/>
  <c r="AK433" i="3"/>
  <c r="AI433" i="3"/>
  <c r="AG433" i="3"/>
  <c r="AE433" i="3"/>
  <c r="AC433" i="3"/>
  <c r="AA433" i="3"/>
  <c r="Y433" i="3"/>
  <c r="W433" i="3"/>
  <c r="U433" i="3"/>
  <c r="S433" i="3"/>
  <c r="Q433" i="3"/>
  <c r="O433" i="3"/>
  <c r="BH432" i="3"/>
  <c r="BF432" i="3"/>
  <c r="BD432" i="3"/>
  <c r="BB432" i="3"/>
  <c r="AZ432" i="3"/>
  <c r="AX432" i="3"/>
  <c r="AV432" i="3"/>
  <c r="AT432" i="3"/>
  <c r="AR432" i="3"/>
  <c r="AP432" i="3"/>
  <c r="AN432" i="3"/>
  <c r="AL432" i="3"/>
  <c r="AJ432" i="3"/>
  <c r="AH432" i="3"/>
  <c r="AF432" i="3"/>
  <c r="AD432" i="3"/>
  <c r="AB432" i="3"/>
  <c r="Z432" i="3"/>
  <c r="X432" i="3"/>
  <c r="V432" i="3"/>
  <c r="T432" i="3"/>
  <c r="R432" i="3"/>
  <c r="P432" i="3"/>
  <c r="BH431" i="3"/>
  <c r="BF431" i="3"/>
  <c r="BD431" i="3"/>
  <c r="BB431" i="3"/>
  <c r="AZ431" i="3"/>
  <c r="AX431" i="3"/>
  <c r="AV431" i="3"/>
  <c r="AT431" i="3"/>
  <c r="AR431" i="3"/>
  <c r="AP431" i="3"/>
  <c r="AN431" i="3"/>
  <c r="AL431" i="3"/>
  <c r="AJ431" i="3"/>
  <c r="AH431" i="3"/>
  <c r="AF431" i="3"/>
  <c r="AD431" i="3"/>
  <c r="AB431" i="3"/>
  <c r="Z431" i="3"/>
  <c r="X431" i="3"/>
  <c r="V431" i="3"/>
  <c r="T431" i="3"/>
  <c r="R431" i="3"/>
  <c r="P431" i="3"/>
  <c r="BI430" i="3"/>
  <c r="BG430" i="3"/>
  <c r="BE430" i="3"/>
  <c r="BC430" i="3"/>
  <c r="BA430" i="3"/>
  <c r="AY430" i="3"/>
  <c r="AW430" i="3"/>
  <c r="AU430" i="3"/>
  <c r="AS430" i="3"/>
  <c r="AQ430" i="3"/>
  <c r="AO430" i="3"/>
  <c r="AM430" i="3"/>
  <c r="AK430" i="3"/>
  <c r="AI430" i="3"/>
  <c r="AG430" i="3"/>
  <c r="AE430" i="3"/>
  <c r="AC430" i="3"/>
  <c r="AA430" i="3"/>
  <c r="Y430" i="3"/>
  <c r="W430" i="3"/>
  <c r="U430" i="3"/>
  <c r="S430" i="3"/>
  <c r="Q430" i="3"/>
  <c r="O430" i="3"/>
  <c r="BI429" i="3"/>
  <c r="BG429" i="3"/>
  <c r="BE429" i="3"/>
  <c r="BC429" i="3"/>
  <c r="BA429" i="3"/>
  <c r="AY429" i="3"/>
  <c r="AW429" i="3"/>
  <c r="AU429" i="3"/>
  <c r="AS429" i="3"/>
  <c r="AQ429" i="3"/>
  <c r="AO429" i="3"/>
  <c r="AM429" i="3"/>
  <c r="AK429" i="3"/>
  <c r="AI429" i="3"/>
  <c r="AG429" i="3"/>
  <c r="AE429" i="3"/>
  <c r="AC429" i="3"/>
  <c r="AA429" i="3"/>
  <c r="Y429" i="3"/>
  <c r="W429" i="3"/>
  <c r="U429" i="3"/>
  <c r="S429" i="3"/>
  <c r="Q429" i="3"/>
  <c r="O429" i="3"/>
  <c r="BH428" i="3"/>
  <c r="BF428" i="3"/>
  <c r="BD428" i="3"/>
  <c r="BB428" i="3"/>
  <c r="AZ428" i="3"/>
  <c r="AX428" i="3"/>
  <c r="AV428" i="3"/>
  <c r="AT428" i="3"/>
  <c r="AR428" i="3"/>
  <c r="AP428" i="3"/>
  <c r="AN428" i="3"/>
  <c r="AL428" i="3"/>
  <c r="AJ428" i="3"/>
  <c r="AH428" i="3"/>
  <c r="AF428" i="3"/>
  <c r="AD428" i="3"/>
  <c r="AB428" i="3"/>
  <c r="Z428" i="3"/>
  <c r="X428" i="3"/>
  <c r="V428" i="3"/>
  <c r="T428" i="3"/>
  <c r="R428" i="3"/>
  <c r="P428" i="3"/>
  <c r="BH427" i="3"/>
  <c r="BF427" i="3"/>
  <c r="BD427" i="3"/>
  <c r="BB427" i="3"/>
  <c r="AZ427" i="3"/>
  <c r="AX427" i="3"/>
  <c r="AV427" i="3"/>
  <c r="AT427" i="3"/>
  <c r="AR427" i="3"/>
  <c r="AP427" i="3"/>
  <c r="AN427" i="3"/>
  <c r="AL427" i="3"/>
  <c r="AJ427" i="3"/>
  <c r="AH427" i="3"/>
  <c r="AF427" i="3"/>
  <c r="AD427" i="3"/>
  <c r="AB427" i="3"/>
  <c r="Z427" i="3"/>
  <c r="X427" i="3"/>
  <c r="V427" i="3"/>
  <c r="T427" i="3"/>
  <c r="R427" i="3"/>
  <c r="P427" i="3"/>
  <c r="BI426" i="3"/>
  <c r="BG426" i="3"/>
  <c r="BE426" i="3"/>
  <c r="BC426" i="3"/>
  <c r="BA426" i="3"/>
  <c r="AY426" i="3"/>
  <c r="AW426" i="3"/>
  <c r="AU426" i="3"/>
  <c r="AS426" i="3"/>
  <c r="AQ426" i="3"/>
  <c r="AO426" i="3"/>
  <c r="AM426" i="3"/>
  <c r="AK426" i="3"/>
  <c r="AI426" i="3"/>
  <c r="AG426" i="3"/>
  <c r="AE426" i="3"/>
  <c r="AC426" i="3"/>
  <c r="AA426" i="3"/>
  <c r="Y426" i="3"/>
  <c r="W426" i="3"/>
  <c r="U426" i="3"/>
  <c r="S426" i="3"/>
  <c r="Q426" i="3"/>
  <c r="O426" i="3"/>
  <c r="BI425" i="3"/>
  <c r="BG425" i="3"/>
  <c r="BE425" i="3"/>
  <c r="BC425" i="3"/>
  <c r="BA425" i="3"/>
  <c r="AY425" i="3"/>
  <c r="AW425" i="3"/>
  <c r="AU425" i="3"/>
  <c r="AS425" i="3"/>
  <c r="AQ425" i="3"/>
  <c r="AO425" i="3"/>
  <c r="AM425" i="3"/>
  <c r="AK425" i="3"/>
  <c r="AI425" i="3"/>
  <c r="AG425" i="3"/>
  <c r="AE425" i="3"/>
  <c r="AC425" i="3"/>
  <c r="AA425" i="3"/>
  <c r="Y425" i="3"/>
  <c r="W425" i="3"/>
  <c r="U425" i="3"/>
  <c r="S425" i="3"/>
  <c r="Q425" i="3"/>
  <c r="O425" i="3"/>
  <c r="BH424" i="3"/>
  <c r="BF424" i="3"/>
  <c r="BD424" i="3"/>
  <c r="BB424" i="3"/>
  <c r="AZ424" i="3"/>
  <c r="AX424" i="3"/>
  <c r="AV424" i="3"/>
  <c r="AT424" i="3"/>
  <c r="AR424" i="3"/>
  <c r="AP424" i="3"/>
  <c r="AM424" i="3"/>
  <c r="AI424" i="3"/>
  <c r="AE424" i="3"/>
  <c r="AA424" i="3"/>
  <c r="W424" i="3"/>
  <c r="S424" i="3"/>
  <c r="O424" i="3"/>
  <c r="BI423" i="3"/>
  <c r="BE423" i="3"/>
  <c r="BA423" i="3"/>
  <c r="AW423" i="3"/>
  <c r="AS423" i="3"/>
  <c r="AO423" i="3"/>
  <c r="AK423" i="3"/>
  <c r="AG423" i="3"/>
  <c r="AC423" i="3"/>
  <c r="Y423" i="3"/>
  <c r="U423" i="3"/>
  <c r="Q423" i="3"/>
  <c r="M423" i="3"/>
  <c r="BH422" i="3"/>
  <c r="BD422" i="3"/>
  <c r="AZ422" i="3"/>
  <c r="AV422" i="3"/>
  <c r="AR422" i="3"/>
  <c r="AN422" i="3"/>
  <c r="AJ422" i="3"/>
  <c r="AF422" i="3"/>
  <c r="AB422" i="3"/>
  <c r="X422" i="3"/>
  <c r="T422" i="3"/>
  <c r="P422" i="3"/>
  <c r="BF421" i="3"/>
  <c r="BB421" i="3"/>
  <c r="AX421" i="3"/>
  <c r="AT421" i="3"/>
  <c r="AP421" i="3"/>
  <c r="AL421" i="3"/>
  <c r="AH421" i="3"/>
  <c r="AD421" i="3"/>
  <c r="Z421" i="3"/>
  <c r="V421" i="3"/>
  <c r="R421" i="3"/>
  <c r="N421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M420" i="3"/>
  <c r="BK442" i="3"/>
  <c r="BM443" i="3"/>
  <c r="BJ380" i="3"/>
  <c r="BM375" i="3"/>
  <c r="BK372" i="3"/>
  <c r="BN357" i="3"/>
  <c r="BL350" i="3"/>
  <c r="BN349" i="3"/>
  <c r="BJ289" i="3"/>
  <c r="BN366" i="3"/>
  <c r="BK358" i="3"/>
  <c r="BJ350" i="3"/>
  <c r="BK350" i="3"/>
  <c r="BL349" i="3"/>
  <c r="BN342" i="3"/>
  <c r="BL341" i="3"/>
  <c r="BL334" i="3"/>
  <c r="BN334" i="3"/>
  <c r="BJ333" i="3"/>
  <c r="BL333" i="3"/>
  <c r="BL290" i="3"/>
  <c r="BM325" i="3"/>
  <c r="BK318" i="3"/>
  <c r="BL318" i="3"/>
  <c r="BJ317" i="3"/>
  <c r="BK317" i="3"/>
  <c r="BM310" i="3"/>
  <c r="BN309" i="3"/>
  <c r="BK302" i="3"/>
  <c r="BL302" i="3"/>
  <c r="L364" i="3"/>
  <c r="Q364" i="3" s="1"/>
  <c r="L348" i="3"/>
  <c r="L332" i="3"/>
  <c r="Q332" i="3" s="1"/>
  <c r="L316" i="3"/>
  <c r="L300" i="3"/>
  <c r="L360" i="3"/>
  <c r="L344" i="3"/>
  <c r="L328" i="3"/>
  <c r="L312" i="3"/>
  <c r="L296" i="3"/>
  <c r="O296" i="3" s="1"/>
  <c r="L444" i="3"/>
  <c r="L356" i="3"/>
  <c r="L340" i="3"/>
  <c r="L324" i="3"/>
  <c r="L308" i="3"/>
  <c r="U308" i="3" s="1"/>
  <c r="K377" i="3"/>
  <c r="K373" i="3"/>
  <c r="K378" i="3"/>
  <c r="K379" i="3"/>
  <c r="K371" i="3"/>
  <c r="E197" i="3"/>
  <c r="F197" i="3"/>
  <c r="G197" i="3"/>
  <c r="H197" i="3"/>
  <c r="I197" i="3"/>
  <c r="J197" i="3"/>
  <c r="L197" i="3" s="1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L208" i="3" s="1"/>
  <c r="J208" i="3"/>
  <c r="E209" i="3"/>
  <c r="F209" i="3"/>
  <c r="G209" i="3"/>
  <c r="H209" i="3"/>
  <c r="I209" i="3"/>
  <c r="J209" i="3"/>
  <c r="L209" i="3" s="1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L213" i="3" s="1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L217" i="3" s="1"/>
  <c r="E218" i="3"/>
  <c r="F218" i="3"/>
  <c r="G218" i="3"/>
  <c r="H218" i="3"/>
  <c r="L218" i="3" s="1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L221" i="3" s="1"/>
  <c r="E222" i="3"/>
  <c r="F222" i="3"/>
  <c r="G222" i="3"/>
  <c r="H222" i="3"/>
  <c r="L222" i="3" s="1"/>
  <c r="I222" i="3"/>
  <c r="J222" i="3"/>
  <c r="E223" i="3"/>
  <c r="F223" i="3"/>
  <c r="G223" i="3"/>
  <c r="H223" i="3"/>
  <c r="I223" i="3"/>
  <c r="J223" i="3"/>
  <c r="E224" i="3"/>
  <c r="F224" i="3"/>
  <c r="G224" i="3"/>
  <c r="H224" i="3"/>
  <c r="L224" i="3" s="1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L228" i="3" s="1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L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L236" i="3" s="1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L249" i="3" s="1"/>
  <c r="E250" i="3"/>
  <c r="F250" i="3"/>
  <c r="G250" i="3"/>
  <c r="H250" i="3"/>
  <c r="L250" i="3" s="1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L193" i="3" l="1"/>
  <c r="L238" i="3"/>
  <c r="L237" i="3"/>
  <c r="L234" i="3"/>
  <c r="L233" i="3"/>
  <c r="L220" i="3"/>
  <c r="L216" i="3"/>
  <c r="L212" i="3"/>
  <c r="K197" i="3"/>
  <c r="BN358" i="3"/>
  <c r="AM381" i="3"/>
  <c r="AJ381" i="3"/>
  <c r="BG421" i="3"/>
  <c r="AQ421" i="3"/>
  <c r="AA421" i="3"/>
  <c r="AT423" i="3"/>
  <c r="AD423" i="3"/>
  <c r="N423" i="3"/>
  <c r="M273" i="3"/>
  <c r="M434" i="3"/>
  <c r="N436" i="3"/>
  <c r="M438" i="3"/>
  <c r="N440" i="3"/>
  <c r="N442" i="3"/>
  <c r="BM630" i="3"/>
  <c r="BJ494" i="3"/>
  <c r="BN516" i="3"/>
  <c r="BN524" i="3"/>
  <c r="BM622" i="3"/>
  <c r="L244" i="3"/>
  <c r="L229" i="3"/>
  <c r="L225" i="3"/>
  <c r="L204" i="3"/>
  <c r="L200" i="3"/>
  <c r="BL335" i="3"/>
  <c r="BL343" i="3"/>
  <c r="BM367" i="3"/>
  <c r="BK367" i="3"/>
  <c r="BN274" i="3"/>
  <c r="BM274" i="3"/>
  <c r="AI381" i="3"/>
  <c r="BA421" i="3"/>
  <c r="AK421" i="3"/>
  <c r="BD423" i="3"/>
  <c r="AN423" i="3"/>
  <c r="BH273" i="3"/>
  <c r="BM629" i="3"/>
  <c r="BL628" i="3"/>
  <c r="BN515" i="3"/>
  <c r="BN531" i="3"/>
  <c r="BK555" i="3"/>
  <c r="BM534" i="3"/>
  <c r="BJ471" i="3"/>
  <c r="BL565" i="3"/>
  <c r="BK622" i="3"/>
  <c r="BM614" i="3"/>
  <c r="BL606" i="3"/>
  <c r="BM606" i="3"/>
  <c r="K190" i="3"/>
  <c r="BM287" i="3"/>
  <c r="BM288" i="3"/>
  <c r="BL289" i="3"/>
  <c r="BK289" i="3"/>
  <c r="BK290" i="3"/>
  <c r="BM293" i="3"/>
  <c r="BL442" i="3"/>
  <c r="BJ301" i="3"/>
  <c r="BK301" i="3"/>
  <c r="BJ624" i="3"/>
  <c r="L245" i="3"/>
  <c r="L241" i="3"/>
  <c r="L206" i="3"/>
  <c r="L205" i="3"/>
  <c r="L202" i="3"/>
  <c r="L201" i="3"/>
  <c r="AR381" i="3"/>
  <c r="BN423" i="3"/>
  <c r="BL624" i="3"/>
  <c r="BK508" i="3"/>
  <c r="BM466" i="3"/>
  <c r="BN484" i="3"/>
  <c r="L194" i="3"/>
  <c r="L265" i="3"/>
  <c r="AC451" i="3"/>
  <c r="AS451" i="3"/>
  <c r="BI451" i="3"/>
  <c r="BB295" i="3"/>
  <c r="V295" i="3"/>
  <c r="AM295" i="3"/>
  <c r="AA275" i="3"/>
  <c r="BD374" i="3"/>
  <c r="AV374" i="3"/>
  <c r="AN374" i="3"/>
  <c r="AF374" i="3"/>
  <c r="X374" i="3"/>
  <c r="P374" i="3"/>
  <c r="BE374" i="3"/>
  <c r="AW374" i="3"/>
  <c r="AO374" i="3"/>
  <c r="AG374" i="3"/>
  <c r="Y374" i="3"/>
  <c r="Q374" i="3"/>
  <c r="AU381" i="3"/>
  <c r="AE381" i="3"/>
  <c r="AZ381" i="3"/>
  <c r="T381" i="3"/>
  <c r="BD420" i="3"/>
  <c r="AV420" i="3"/>
  <c r="AN420" i="3"/>
  <c r="AF420" i="3"/>
  <c r="X420" i="3"/>
  <c r="P420" i="3"/>
  <c r="BE421" i="3"/>
  <c r="AW421" i="3"/>
  <c r="AO421" i="3"/>
  <c r="AG421" i="3"/>
  <c r="Y421" i="3"/>
  <c r="Q421" i="3"/>
  <c r="BN421" i="3" s="1"/>
  <c r="BG422" i="3"/>
  <c r="AY422" i="3"/>
  <c r="AQ422" i="3"/>
  <c r="AI422" i="3"/>
  <c r="AA422" i="3"/>
  <c r="S422" i="3"/>
  <c r="BH423" i="3"/>
  <c r="AZ423" i="3"/>
  <c r="AR423" i="3"/>
  <c r="AJ423" i="3"/>
  <c r="AB423" i="3"/>
  <c r="T423" i="3"/>
  <c r="AN424" i="3"/>
  <c r="AF424" i="3"/>
  <c r="X424" i="3"/>
  <c r="P424" i="3"/>
  <c r="AB273" i="3"/>
  <c r="Z273" i="3"/>
  <c r="AK273" i="3"/>
  <c r="BJ526" i="3"/>
  <c r="BK470" i="3"/>
  <c r="BN470" i="3"/>
  <c r="BK629" i="3"/>
  <c r="BK503" i="3"/>
  <c r="BM478" i="3"/>
  <c r="BJ595" i="3"/>
  <c r="BN595" i="3"/>
  <c r="BK595" i="3"/>
  <c r="BM561" i="3"/>
  <c r="BM549" i="3"/>
  <c r="BN549" i="3"/>
  <c r="BK538" i="3"/>
  <c r="BM538" i="3"/>
  <c r="BK506" i="3"/>
  <c r="BM506" i="3"/>
  <c r="BK485" i="3"/>
  <c r="BN485" i="3"/>
  <c r="BM465" i="3"/>
  <c r="BL465" i="3"/>
  <c r="BL467" i="3"/>
  <c r="BJ632" i="3"/>
  <c r="BM616" i="3"/>
  <c r="BL542" i="3"/>
  <c r="BJ480" i="3"/>
  <c r="BL483" i="3"/>
  <c r="BL473" i="3"/>
  <c r="BM473" i="3"/>
  <c r="BN628" i="3"/>
  <c r="BK628" i="3"/>
  <c r="BM624" i="3"/>
  <c r="BK526" i="3"/>
  <c r="BL598" i="3"/>
  <c r="BK542" i="3"/>
  <c r="BN559" i="3"/>
  <c r="BK559" i="3"/>
  <c r="BM559" i="3"/>
  <c r="BN555" i="3"/>
  <c r="BJ555" i="3"/>
  <c r="BM555" i="3"/>
  <c r="BJ551" i="3"/>
  <c r="BK547" i="3"/>
  <c r="BJ547" i="3"/>
  <c r="BM501" i="3"/>
  <c r="BK501" i="3"/>
  <c r="BL492" i="3"/>
  <c r="BM492" i="3"/>
  <c r="BN626" i="3"/>
  <c r="BK626" i="3"/>
  <c r="BJ616" i="3"/>
  <c r="BM526" i="3"/>
  <c r="BJ522" i="3"/>
  <c r="BN508" i="3"/>
  <c r="BM508" i="3"/>
  <c r="BK499" i="3"/>
  <c r="BM499" i="3"/>
  <c r="BN499" i="3"/>
  <c r="BJ490" i="3"/>
  <c r="BN490" i="3"/>
  <c r="BK479" i="3"/>
  <c r="BN479" i="3"/>
  <c r="BJ594" i="3"/>
  <c r="BK586" i="3"/>
  <c r="BN586" i="3"/>
  <c r="BM582" i="3"/>
  <c r="BL582" i="3"/>
  <c r="BJ578" i="3"/>
  <c r="BK570" i="3"/>
  <c r="BN570" i="3"/>
  <c r="BM566" i="3"/>
  <c r="BL566" i="3"/>
  <c r="BJ554" i="3"/>
  <c r="BK554" i="3"/>
  <c r="BK507" i="3"/>
  <c r="BM507" i="3"/>
  <c r="BJ477" i="3"/>
  <c r="BN593" i="3"/>
  <c r="BK593" i="3"/>
  <c r="BJ593" i="3"/>
  <c r="BL589" i="3"/>
  <c r="BM589" i="3"/>
  <c r="BN577" i="3"/>
  <c r="BK577" i="3"/>
  <c r="BJ577" i="3"/>
  <c r="BL573" i="3"/>
  <c r="BM573" i="3"/>
  <c r="BK519" i="3"/>
  <c r="BN519" i="3"/>
  <c r="BJ544" i="3"/>
  <c r="BN528" i="3"/>
  <c r="BM541" i="3"/>
  <c r="BL525" i="3"/>
  <c r="BK525" i="3"/>
  <c r="BL502" i="3"/>
  <c r="BL493" i="3"/>
  <c r="BL484" i="3"/>
  <c r="BL601" i="3"/>
  <c r="BK540" i="3"/>
  <c r="BM540" i="3"/>
  <c r="BN540" i="3"/>
  <c r="BM524" i="3"/>
  <c r="BJ521" i="3"/>
  <c r="BK488" i="3"/>
  <c r="BJ474" i="3"/>
  <c r="BJ592" i="3"/>
  <c r="BK584" i="3"/>
  <c r="BN584" i="3"/>
  <c r="BL580" i="3"/>
  <c r="BM580" i="3"/>
  <c r="BJ576" i="3"/>
  <c r="BK568" i="3"/>
  <c r="BN568" i="3"/>
  <c r="BJ564" i="3"/>
  <c r="BM556" i="3"/>
  <c r="BN552" i="3"/>
  <c r="BJ530" i="3"/>
  <c r="BL514" i="3"/>
  <c r="BK491" i="3"/>
  <c r="BN491" i="3"/>
  <c r="BM482" i="3"/>
  <c r="BK462" i="3"/>
  <c r="BN462" i="3"/>
  <c r="BL596" i="3"/>
  <c r="BN591" i="3"/>
  <c r="BK591" i="3"/>
  <c r="BJ587" i="3"/>
  <c r="BL587" i="3"/>
  <c r="BM587" i="3"/>
  <c r="BN575" i="3"/>
  <c r="BK575" i="3"/>
  <c r="BJ571" i="3"/>
  <c r="BL571" i="3"/>
  <c r="BM571" i="3"/>
  <c r="BL535" i="3"/>
  <c r="BN535" i="3"/>
  <c r="BJ597" i="3"/>
  <c r="BM543" i="3"/>
  <c r="BK543" i="3"/>
  <c r="BL536" i="3"/>
  <c r="BN520" i="3"/>
  <c r="BM533" i="3"/>
  <c r="BK517" i="3"/>
  <c r="BJ518" i="3"/>
  <c r="BM486" i="3"/>
  <c r="BK474" i="3"/>
  <c r="BN474" i="3"/>
  <c r="BN523" i="3"/>
  <c r="BJ523" i="3"/>
  <c r="BK523" i="3"/>
  <c r="BN509" i="3"/>
  <c r="BM500" i="3"/>
  <c r="BL469" i="3"/>
  <c r="BL532" i="3"/>
  <c r="BN532" i="3"/>
  <c r="BM545" i="3"/>
  <c r="BL545" i="3"/>
  <c r="BB374" i="3"/>
  <c r="AT374" i="3"/>
  <c r="AL374" i="3"/>
  <c r="AD374" i="3"/>
  <c r="V374" i="3"/>
  <c r="N374" i="3"/>
  <c r="BC374" i="3"/>
  <c r="AU374" i="3"/>
  <c r="AM374" i="3"/>
  <c r="AE374" i="3"/>
  <c r="W374" i="3"/>
  <c r="BG381" i="3"/>
  <c r="AQ381" i="3"/>
  <c r="AA381" i="3"/>
  <c r="P381" i="3"/>
  <c r="BB420" i="3"/>
  <c r="AT420" i="3"/>
  <c r="AL420" i="3"/>
  <c r="AD420" i="3"/>
  <c r="V420" i="3"/>
  <c r="BC421" i="3"/>
  <c r="AU421" i="3"/>
  <c r="AM421" i="3"/>
  <c r="AE421" i="3"/>
  <c r="W421" i="3"/>
  <c r="BE422" i="3"/>
  <c r="AW422" i="3"/>
  <c r="AO422" i="3"/>
  <c r="AG422" i="3"/>
  <c r="Y422" i="3"/>
  <c r="BF423" i="3"/>
  <c r="AX423" i="3"/>
  <c r="AP423" i="3"/>
  <c r="AH423" i="3"/>
  <c r="Z423" i="3"/>
  <c r="AL424" i="3"/>
  <c r="AD424" i="3"/>
  <c r="V424" i="3"/>
  <c r="N424" i="3"/>
  <c r="AN273" i="3"/>
  <c r="BI273" i="3"/>
  <c r="AC273" i="3"/>
  <c r="M425" i="3"/>
  <c r="BN425" i="3" s="1"/>
  <c r="N427" i="3"/>
  <c r="M429" i="3"/>
  <c r="BN429" i="3" s="1"/>
  <c r="N431" i="3"/>
  <c r="M433" i="3"/>
  <c r="BN433" i="3" s="1"/>
  <c r="N435" i="3"/>
  <c r="M437" i="3"/>
  <c r="BN437" i="3" s="1"/>
  <c r="N439" i="3"/>
  <c r="M441" i="3"/>
  <c r="BN441" i="3" s="1"/>
  <c r="BM496" i="3"/>
  <c r="BK496" i="3"/>
  <c r="BN494" i="3"/>
  <c r="BL512" i="3"/>
  <c r="BJ512" i="3"/>
  <c r="BN561" i="3"/>
  <c r="BK561" i="3"/>
  <c r="BN557" i="3"/>
  <c r="BK557" i="3"/>
  <c r="BJ557" i="3"/>
  <c r="BL557" i="3"/>
  <c r="BM557" i="3"/>
  <c r="BJ553" i="3"/>
  <c r="BJ538" i="3"/>
  <c r="BL538" i="3"/>
  <c r="BL515" i="3"/>
  <c r="BM515" i="3"/>
  <c r="BJ506" i="3"/>
  <c r="BJ465" i="3"/>
  <c r="BJ467" i="3"/>
  <c r="BL630" i="3"/>
  <c r="BM628" i="3"/>
  <c r="BL496" i="3"/>
  <c r="BK475" i="3"/>
  <c r="BN475" i="3"/>
  <c r="BL478" i="3"/>
  <c r="BL531" i="3"/>
  <c r="BK483" i="3"/>
  <c r="BN483" i="3"/>
  <c r="BM483" i="3"/>
  <c r="BJ483" i="3"/>
  <c r="BN473" i="3"/>
  <c r="BK473" i="3"/>
  <c r="BL463" i="3"/>
  <c r="BM463" i="3"/>
  <c r="BJ463" i="3"/>
  <c r="BK598" i="3"/>
  <c r="BN598" i="3"/>
  <c r="BM510" i="3"/>
  <c r="BK510" i="3"/>
  <c r="BJ563" i="3"/>
  <c r="BJ559" i="3"/>
  <c r="BL551" i="3"/>
  <c r="BN501" i="3"/>
  <c r="BK492" i="3"/>
  <c r="BL629" i="3"/>
  <c r="BM632" i="3"/>
  <c r="BJ628" i="3"/>
  <c r="BL618" i="3"/>
  <c r="BN616" i="3"/>
  <c r="BK616" i="3"/>
  <c r="BM494" i="3"/>
  <c r="BN624" i="3"/>
  <c r="BK624" i="3"/>
  <c r="BM503" i="3"/>
  <c r="BK480" i="3"/>
  <c r="BM522" i="3"/>
  <c r="BJ508" i="3"/>
  <c r="BL490" i="3"/>
  <c r="BK490" i="3"/>
  <c r="BM594" i="3"/>
  <c r="BL594" i="3"/>
  <c r="BJ590" i="3"/>
  <c r="BK582" i="3"/>
  <c r="BN582" i="3"/>
  <c r="BM578" i="3"/>
  <c r="BL578" i="3"/>
  <c r="BJ574" i="3"/>
  <c r="BK566" i="3"/>
  <c r="BN566" i="3"/>
  <c r="BL558" i="3"/>
  <c r="BM558" i="3"/>
  <c r="BN554" i="3"/>
  <c r="BN550" i="3"/>
  <c r="BJ550" i="3"/>
  <c r="BL539" i="3"/>
  <c r="BN539" i="3"/>
  <c r="BM539" i="3"/>
  <c r="BJ507" i="3"/>
  <c r="BL507" i="3"/>
  <c r="BK498" i="3"/>
  <c r="BM498" i="3"/>
  <c r="BN589" i="3"/>
  <c r="BK589" i="3"/>
  <c r="BJ589" i="3"/>
  <c r="BL585" i="3"/>
  <c r="BM585" i="3"/>
  <c r="BN573" i="3"/>
  <c r="BK573" i="3"/>
  <c r="BJ573" i="3"/>
  <c r="BL569" i="3"/>
  <c r="BM569" i="3"/>
  <c r="BJ519" i="3"/>
  <c r="BL544" i="3"/>
  <c r="BN544" i="3"/>
  <c r="BM528" i="3"/>
  <c r="BN541" i="3"/>
  <c r="BL479" i="3"/>
  <c r="BL474" i="3"/>
  <c r="BL534" i="3"/>
  <c r="BJ516" i="3"/>
  <c r="BM516" i="3"/>
  <c r="BJ493" i="3"/>
  <c r="BM493" i="3"/>
  <c r="BK484" i="3"/>
  <c r="BK464" i="3"/>
  <c r="BN464" i="3"/>
  <c r="BL464" i="3"/>
  <c r="BM600" i="3"/>
  <c r="BN601" i="3"/>
  <c r="BK601" i="3"/>
  <c r="BL540" i="3"/>
  <c r="BL524" i="3"/>
  <c r="BK524" i="3"/>
  <c r="BN537" i="3"/>
  <c r="BL537" i="3"/>
  <c r="BK502" i="3"/>
  <c r="BK471" i="3"/>
  <c r="BN471" i="3"/>
  <c r="BL592" i="3"/>
  <c r="BM592" i="3"/>
  <c r="BJ588" i="3"/>
  <c r="BK580" i="3"/>
  <c r="BN580" i="3"/>
  <c r="BL576" i="3"/>
  <c r="BM576" i="3"/>
  <c r="BJ572" i="3"/>
  <c r="BK564" i="3"/>
  <c r="BN564" i="3"/>
  <c r="BL560" i="3"/>
  <c r="BJ556" i="3"/>
  <c r="BK552" i="3"/>
  <c r="BM552" i="3"/>
  <c r="BN548" i="3"/>
  <c r="BL548" i="3"/>
  <c r="BM530" i="3"/>
  <c r="BJ514" i="3"/>
  <c r="BM491" i="3"/>
  <c r="BN482" i="3"/>
  <c r="BJ482" i="3"/>
  <c r="BN587" i="3"/>
  <c r="BK587" i="3"/>
  <c r="BJ583" i="3"/>
  <c r="BL583" i="3"/>
  <c r="BM583" i="3"/>
  <c r="BN571" i="3"/>
  <c r="BK571" i="3"/>
  <c r="BJ567" i="3"/>
  <c r="BL567" i="3"/>
  <c r="BM567" i="3"/>
  <c r="BL597" i="3"/>
  <c r="BN536" i="3"/>
  <c r="BM520" i="3"/>
  <c r="BJ517" i="3"/>
  <c r="BJ488" i="3"/>
  <c r="BJ466" i="3"/>
  <c r="BM546" i="3"/>
  <c r="BL509" i="3"/>
  <c r="BK500" i="3"/>
  <c r="BL500" i="3"/>
  <c r="BM532" i="3"/>
  <c r="BN545" i="3"/>
  <c r="BK545" i="3"/>
  <c r="BJ545" i="3"/>
  <c r="BN529" i="3"/>
  <c r="BM529" i="3"/>
  <c r="L192" i="3"/>
  <c r="L271" i="3"/>
  <c r="L269" i="3"/>
  <c r="L246" i="3"/>
  <c r="L230" i="3"/>
  <c r="L214" i="3"/>
  <c r="L198" i="3"/>
  <c r="BK422" i="3"/>
  <c r="U451" i="3"/>
  <c r="AK451" i="3"/>
  <c r="BA451" i="3"/>
  <c r="AL295" i="3"/>
  <c r="BC295" i="3"/>
  <c r="W295" i="3"/>
  <c r="Q275" i="3"/>
  <c r="AJ275" i="3"/>
  <c r="AJ424" i="3"/>
  <c r="AB424" i="3"/>
  <c r="BF273" i="3"/>
  <c r="BA273" i="3"/>
  <c r="U273" i="3"/>
  <c r="BK602" i="3"/>
  <c r="BN602" i="3"/>
  <c r="BL526" i="3"/>
  <c r="BL480" i="3"/>
  <c r="BL561" i="3"/>
  <c r="BJ561" i="3"/>
  <c r="BN553" i="3"/>
  <c r="BK553" i="3"/>
  <c r="BM553" i="3"/>
  <c r="BL549" i="3"/>
  <c r="BJ515" i="3"/>
  <c r="BK515" i="3"/>
  <c r="BJ485" i="3"/>
  <c r="BN465" i="3"/>
  <c r="BK465" i="3"/>
  <c r="BN632" i="3"/>
  <c r="BK632" i="3"/>
  <c r="BM618" i="3"/>
  <c r="BN503" i="3"/>
  <c r="BM475" i="3"/>
  <c r="BN512" i="3"/>
  <c r="BJ510" i="3"/>
  <c r="BM531" i="3"/>
  <c r="BJ473" i="3"/>
  <c r="BN463" i="3"/>
  <c r="BK463" i="3"/>
  <c r="BM626" i="3"/>
  <c r="BN618" i="3"/>
  <c r="BK618" i="3"/>
  <c r="BJ602" i="3"/>
  <c r="BK494" i="3"/>
  <c r="BJ470" i="3"/>
  <c r="BM598" i="3"/>
  <c r="BL475" i="3"/>
  <c r="BM542" i="3"/>
  <c r="BK512" i="3"/>
  <c r="BN563" i="3"/>
  <c r="BK563" i="3"/>
  <c r="BL563" i="3"/>
  <c r="BL559" i="3"/>
  <c r="BL555" i="3"/>
  <c r="BN551" i="3"/>
  <c r="BM551" i="3"/>
  <c r="BN547" i="3"/>
  <c r="BM547" i="3"/>
  <c r="BL501" i="3"/>
  <c r="BJ501" i="3"/>
  <c r="BJ492" i="3"/>
  <c r="BN492" i="3"/>
  <c r="BJ618" i="3"/>
  <c r="BJ503" i="3"/>
  <c r="BJ475" i="3"/>
  <c r="BN522" i="3"/>
  <c r="BK522" i="3"/>
  <c r="BL499" i="3"/>
  <c r="BM490" i="3"/>
  <c r="BM479" i="3"/>
  <c r="BK594" i="3"/>
  <c r="BN594" i="3"/>
  <c r="BM590" i="3"/>
  <c r="BL590" i="3"/>
  <c r="BJ586" i="3"/>
  <c r="BK578" i="3"/>
  <c r="BN578" i="3"/>
  <c r="BM574" i="3"/>
  <c r="BL574" i="3"/>
  <c r="BJ570" i="3"/>
  <c r="BL562" i="3"/>
  <c r="BK562" i="3"/>
  <c r="BN562" i="3"/>
  <c r="BM550" i="3"/>
  <c r="BK539" i="3"/>
  <c r="BN498" i="3"/>
  <c r="BL477" i="3"/>
  <c r="BN585" i="3"/>
  <c r="BK585" i="3"/>
  <c r="BJ585" i="3"/>
  <c r="BL581" i="3"/>
  <c r="BM581" i="3"/>
  <c r="BN569" i="3"/>
  <c r="BK569" i="3"/>
  <c r="BJ569" i="3"/>
  <c r="BM565" i="3"/>
  <c r="BL519" i="3"/>
  <c r="BL528" i="3"/>
  <c r="BK528" i="3"/>
  <c r="BK541" i="3"/>
  <c r="BL541" i="3"/>
  <c r="BJ479" i="3"/>
  <c r="BK534" i="3"/>
  <c r="BJ534" i="3"/>
  <c r="BN534" i="3"/>
  <c r="BL516" i="3"/>
  <c r="BK516" i="3"/>
  <c r="BJ464" i="3"/>
  <c r="BM464" i="3"/>
  <c r="BJ600" i="3"/>
  <c r="BK600" i="3"/>
  <c r="BN600" i="3"/>
  <c r="BM601" i="3"/>
  <c r="BJ540" i="3"/>
  <c r="BJ524" i="3"/>
  <c r="BJ537" i="3"/>
  <c r="BN521" i="3"/>
  <c r="BM521" i="3"/>
  <c r="BJ502" i="3"/>
  <c r="BK592" i="3"/>
  <c r="BN592" i="3"/>
  <c r="BL588" i="3"/>
  <c r="BM588" i="3"/>
  <c r="BJ584" i="3"/>
  <c r="BK576" i="3"/>
  <c r="BN576" i="3"/>
  <c r="BL572" i="3"/>
  <c r="BM572" i="3"/>
  <c r="BJ568" i="3"/>
  <c r="BL564" i="3"/>
  <c r="BM560" i="3"/>
  <c r="BK560" i="3"/>
  <c r="BN560" i="3"/>
  <c r="BL552" i="3"/>
  <c r="BK548" i="3"/>
  <c r="BM548" i="3"/>
  <c r="BN530" i="3"/>
  <c r="BK530" i="3"/>
  <c r="BM514" i="3"/>
  <c r="BL491" i="3"/>
  <c r="BL482" i="3"/>
  <c r="BJ462" i="3"/>
  <c r="BL462" i="3"/>
  <c r="BM596" i="3"/>
  <c r="BN583" i="3"/>
  <c r="BK583" i="3"/>
  <c r="BJ579" i="3"/>
  <c r="BL579" i="3"/>
  <c r="BM579" i="3"/>
  <c r="BN567" i="3"/>
  <c r="BK567" i="3"/>
  <c r="BJ535" i="3"/>
  <c r="BN597" i="3"/>
  <c r="BK597" i="3"/>
  <c r="BN543" i="3"/>
  <c r="BL520" i="3"/>
  <c r="BK520" i="3"/>
  <c r="BM504" i="3"/>
  <c r="BN502" i="3"/>
  <c r="BK486" i="3"/>
  <c r="BJ486" i="3"/>
  <c r="BJ546" i="3"/>
  <c r="BM509" i="3"/>
  <c r="BJ500" i="3"/>
  <c r="BN500" i="3"/>
  <c r="BJ469" i="3"/>
  <c r="BM469" i="3"/>
  <c r="BL529" i="3"/>
  <c r="BK529" i="3"/>
  <c r="L190" i="3"/>
  <c r="L242" i="3"/>
  <c r="L226" i="3"/>
  <c r="L210" i="3"/>
  <c r="Y451" i="3"/>
  <c r="AO451" i="3"/>
  <c r="BE451" i="3"/>
  <c r="AD295" i="3"/>
  <c r="AU295" i="3"/>
  <c r="BK467" i="3"/>
  <c r="BN467" i="3"/>
  <c r="BL510" i="3"/>
  <c r="BL595" i="3"/>
  <c r="BM595" i="3"/>
  <c r="BL553" i="3"/>
  <c r="BK549" i="3"/>
  <c r="BN538" i="3"/>
  <c r="BN506" i="3"/>
  <c r="BL506" i="3"/>
  <c r="BL485" i="3"/>
  <c r="BM485" i="3"/>
  <c r="BL632" i="3"/>
  <c r="BN630" i="3"/>
  <c r="BK630" i="3"/>
  <c r="BL602" i="3"/>
  <c r="BM470" i="3"/>
  <c r="BJ630" i="3"/>
  <c r="BJ542" i="3"/>
  <c r="BM480" i="3"/>
  <c r="BK478" i="3"/>
  <c r="BN478" i="3"/>
  <c r="BJ531" i="3"/>
  <c r="BK531" i="3"/>
  <c r="BN629" i="3"/>
  <c r="BM467" i="3"/>
  <c r="BN526" i="3"/>
  <c r="BL470" i="3"/>
  <c r="BJ598" i="3"/>
  <c r="BM563" i="3"/>
  <c r="BK551" i="3"/>
  <c r="BL547" i="3"/>
  <c r="BJ629" i="3"/>
  <c r="BL616" i="3"/>
  <c r="BM602" i="3"/>
  <c r="BJ496" i="3"/>
  <c r="BL494" i="3"/>
  <c r="BL503" i="3"/>
  <c r="BM512" i="3"/>
  <c r="BN510" i="3"/>
  <c r="BL522" i="3"/>
  <c r="BL508" i="3"/>
  <c r="BJ499" i="3"/>
  <c r="BM488" i="3"/>
  <c r="BM471" i="3"/>
  <c r="BK590" i="3"/>
  <c r="BN590" i="3"/>
  <c r="BM586" i="3"/>
  <c r="BL586" i="3"/>
  <c r="BJ582" i="3"/>
  <c r="BK574" i="3"/>
  <c r="BN574" i="3"/>
  <c r="BM570" i="3"/>
  <c r="BL570" i="3"/>
  <c r="BJ566" i="3"/>
  <c r="BJ562" i="3"/>
  <c r="BJ558" i="3"/>
  <c r="BK558" i="3"/>
  <c r="BN558" i="3"/>
  <c r="BL554" i="3"/>
  <c r="BM554" i="3"/>
  <c r="BL550" i="3"/>
  <c r="BJ539" i="3"/>
  <c r="BM518" i="3"/>
  <c r="BL498" i="3"/>
  <c r="BJ498" i="3"/>
  <c r="BN477" i="3"/>
  <c r="BK477" i="3"/>
  <c r="BM477" i="3"/>
  <c r="BM593" i="3"/>
  <c r="BN581" i="3"/>
  <c r="BK581" i="3"/>
  <c r="BJ581" i="3"/>
  <c r="BL577" i="3"/>
  <c r="BM577" i="3"/>
  <c r="BN565" i="3"/>
  <c r="BK565" i="3"/>
  <c r="BJ565" i="3"/>
  <c r="BM519" i="3"/>
  <c r="BK544" i="3"/>
  <c r="BM544" i="3"/>
  <c r="BJ528" i="3"/>
  <c r="BJ541" i="3"/>
  <c r="BN525" i="3"/>
  <c r="BM525" i="3"/>
  <c r="BN480" i="3"/>
  <c r="BJ504" i="3"/>
  <c r="BL466" i="3"/>
  <c r="BK493" i="3"/>
  <c r="BN493" i="3"/>
  <c r="BJ484" i="3"/>
  <c r="BM484" i="3"/>
  <c r="BL600" i="3"/>
  <c r="BJ601" i="3"/>
  <c r="BM537" i="3"/>
  <c r="BL521" i="3"/>
  <c r="BK521" i="3"/>
  <c r="BN518" i="3"/>
  <c r="BL504" i="3"/>
  <c r="BN488" i="3"/>
  <c r="BN486" i="3"/>
  <c r="BN466" i="3"/>
  <c r="BK588" i="3"/>
  <c r="BN588" i="3"/>
  <c r="BL584" i="3"/>
  <c r="BM584" i="3"/>
  <c r="BJ580" i="3"/>
  <c r="BK572" i="3"/>
  <c r="BN572" i="3"/>
  <c r="BL568" i="3"/>
  <c r="BM568" i="3"/>
  <c r="BM564" i="3"/>
  <c r="BK556" i="3"/>
  <c r="BN556" i="3"/>
  <c r="BJ552" i="3"/>
  <c r="BJ548" i="3"/>
  <c r="BL530" i="3"/>
  <c r="BN514" i="3"/>
  <c r="BK514" i="3"/>
  <c r="BJ491" i="3"/>
  <c r="BK482" i="3"/>
  <c r="BJ596" i="3"/>
  <c r="BK596" i="3"/>
  <c r="BN596" i="3"/>
  <c r="BL591" i="3"/>
  <c r="BM591" i="3"/>
  <c r="BN579" i="3"/>
  <c r="BK579" i="3"/>
  <c r="BL575" i="3"/>
  <c r="BM575" i="3"/>
  <c r="BM535" i="3"/>
  <c r="BM597" i="3"/>
  <c r="BL543" i="3"/>
  <c r="BK536" i="3"/>
  <c r="BM536" i="3"/>
  <c r="BJ520" i="3"/>
  <c r="BN533" i="3"/>
  <c r="BL533" i="3"/>
  <c r="BJ533" i="3"/>
  <c r="BN517" i="3"/>
  <c r="BM517" i="3"/>
  <c r="BL518" i="3"/>
  <c r="BM502" i="3"/>
  <c r="BL488" i="3"/>
  <c r="BN546" i="3"/>
  <c r="BL546" i="3"/>
  <c r="BL523" i="3"/>
  <c r="BM523" i="3"/>
  <c r="BN469" i="3"/>
  <c r="BK469" i="3"/>
  <c r="BJ532" i="3"/>
  <c r="BK532" i="3"/>
  <c r="BJ529" i="3"/>
  <c r="K271" i="3"/>
  <c r="K269" i="3"/>
  <c r="K194" i="3"/>
  <c r="L191" i="3"/>
  <c r="L267" i="3"/>
  <c r="K265" i="3"/>
  <c r="L263" i="3"/>
  <c r="K263" i="3"/>
  <c r="K257" i="3"/>
  <c r="K256" i="3"/>
  <c r="K255" i="3"/>
  <c r="K254" i="3"/>
  <c r="K253" i="3"/>
  <c r="K252" i="3"/>
  <c r="K248" i="3"/>
  <c r="M248" i="3" s="1"/>
  <c r="K244" i="3"/>
  <c r="O244" i="3" s="1"/>
  <c r="K240" i="3"/>
  <c r="M240" i="3" s="1"/>
  <c r="K236" i="3"/>
  <c r="O236" i="3" s="1"/>
  <c r="K232" i="3"/>
  <c r="P232" i="3" s="1"/>
  <c r="K228" i="3"/>
  <c r="P228" i="3" s="1"/>
  <c r="K224" i="3"/>
  <c r="P224" i="3" s="1"/>
  <c r="K220" i="3"/>
  <c r="M220" i="3" s="1"/>
  <c r="K216" i="3"/>
  <c r="M216" i="3" s="1"/>
  <c r="K212" i="3"/>
  <c r="N212" i="3" s="1"/>
  <c r="K208" i="3"/>
  <c r="M208" i="3" s="1"/>
  <c r="K204" i="3"/>
  <c r="M204" i="3" s="1"/>
  <c r="K200" i="3"/>
  <c r="N324" i="3"/>
  <c r="P324" i="3"/>
  <c r="X324" i="3"/>
  <c r="AF324" i="3"/>
  <c r="AN324" i="3"/>
  <c r="AV324" i="3"/>
  <c r="BD324" i="3"/>
  <c r="O324" i="3"/>
  <c r="W324" i="3"/>
  <c r="AE324" i="3"/>
  <c r="AM324" i="3"/>
  <c r="AU324" i="3"/>
  <c r="BC324" i="3"/>
  <c r="T324" i="3"/>
  <c r="AB324" i="3"/>
  <c r="AJ324" i="3"/>
  <c r="AR324" i="3"/>
  <c r="AZ324" i="3"/>
  <c r="BH324" i="3"/>
  <c r="S324" i="3"/>
  <c r="AA324" i="3"/>
  <c r="AI324" i="3"/>
  <c r="AQ324" i="3"/>
  <c r="AY324" i="3"/>
  <c r="BG324" i="3"/>
  <c r="M356" i="3"/>
  <c r="O356" i="3"/>
  <c r="W356" i="3"/>
  <c r="AE356" i="3"/>
  <c r="AM356" i="3"/>
  <c r="AU356" i="3"/>
  <c r="BC356" i="3"/>
  <c r="N356" i="3"/>
  <c r="V356" i="3"/>
  <c r="AD356" i="3"/>
  <c r="AL356" i="3"/>
  <c r="AT356" i="3"/>
  <c r="BB356" i="3"/>
  <c r="S356" i="3"/>
  <c r="AA356" i="3"/>
  <c r="AI356" i="3"/>
  <c r="AQ356" i="3"/>
  <c r="AY356" i="3"/>
  <c r="BG356" i="3"/>
  <c r="R356" i="3"/>
  <c r="Z356" i="3"/>
  <c r="AH356" i="3"/>
  <c r="AP356" i="3"/>
  <c r="AX356" i="3"/>
  <c r="BF356" i="3"/>
  <c r="M316" i="3"/>
  <c r="O316" i="3"/>
  <c r="W316" i="3"/>
  <c r="AE316" i="3"/>
  <c r="AM316" i="3"/>
  <c r="AU316" i="3"/>
  <c r="BC316" i="3"/>
  <c r="N316" i="3"/>
  <c r="V316" i="3"/>
  <c r="S316" i="3"/>
  <c r="AA316" i="3"/>
  <c r="AI316" i="3"/>
  <c r="AQ316" i="3"/>
  <c r="AY316" i="3"/>
  <c r="BG316" i="3"/>
  <c r="R316" i="3"/>
  <c r="Z316" i="3"/>
  <c r="AH316" i="3"/>
  <c r="M348" i="3"/>
  <c r="O348" i="3"/>
  <c r="W348" i="3"/>
  <c r="AE348" i="3"/>
  <c r="AM348" i="3"/>
  <c r="AU348" i="3"/>
  <c r="BC348" i="3"/>
  <c r="N348" i="3"/>
  <c r="V348" i="3"/>
  <c r="AD348" i="3"/>
  <c r="AL348" i="3"/>
  <c r="AT348" i="3"/>
  <c r="BB348" i="3"/>
  <c r="S348" i="3"/>
  <c r="AA348" i="3"/>
  <c r="AI348" i="3"/>
  <c r="AQ348" i="3"/>
  <c r="AY348" i="3"/>
  <c r="BG348" i="3"/>
  <c r="R348" i="3"/>
  <c r="Z348" i="3"/>
  <c r="AH348" i="3"/>
  <c r="AP348" i="3"/>
  <c r="AX348" i="3"/>
  <c r="BF348" i="3"/>
  <c r="BH296" i="3"/>
  <c r="AZ296" i="3"/>
  <c r="AR296" i="3"/>
  <c r="AJ296" i="3"/>
  <c r="AB296" i="3"/>
  <c r="T296" i="3"/>
  <c r="BI296" i="3"/>
  <c r="BA296" i="3"/>
  <c r="AS296" i="3"/>
  <c r="AK296" i="3"/>
  <c r="AC296" i="3"/>
  <c r="U296" i="3"/>
  <c r="M296" i="3"/>
  <c r="Q323" i="3"/>
  <c r="AG323" i="3"/>
  <c r="AW323" i="3"/>
  <c r="P323" i="3"/>
  <c r="AF323" i="3"/>
  <c r="AV323" i="3"/>
  <c r="Y323" i="3"/>
  <c r="AO323" i="3"/>
  <c r="BE323" i="3"/>
  <c r="X323" i="3"/>
  <c r="AN323" i="3"/>
  <c r="BD323" i="3"/>
  <c r="Q355" i="3"/>
  <c r="AG355" i="3"/>
  <c r="AW355" i="3"/>
  <c r="P355" i="3"/>
  <c r="AF355" i="3"/>
  <c r="AV355" i="3"/>
  <c r="Y355" i="3"/>
  <c r="AO355" i="3"/>
  <c r="BE355" i="3"/>
  <c r="X355" i="3"/>
  <c r="AN355" i="3"/>
  <c r="BD355" i="3"/>
  <c r="W363" i="3"/>
  <c r="AM363" i="3"/>
  <c r="BC363" i="3"/>
  <c r="V363" i="3"/>
  <c r="AL363" i="3"/>
  <c r="BB363" i="3"/>
  <c r="O363" i="3"/>
  <c r="AE363" i="3"/>
  <c r="AU363" i="3"/>
  <c r="N363" i="3"/>
  <c r="AD363" i="3"/>
  <c r="AT363" i="3"/>
  <c r="BM421" i="3"/>
  <c r="BL422" i="3"/>
  <c r="BK425" i="3"/>
  <c r="BK426" i="3"/>
  <c r="BM426" i="3"/>
  <c r="BL427" i="3"/>
  <c r="BN428" i="3"/>
  <c r="BJ428" i="3"/>
  <c r="BK429" i="3"/>
  <c r="BK430" i="3"/>
  <c r="BM430" i="3"/>
  <c r="BL431" i="3"/>
  <c r="BN432" i="3"/>
  <c r="BJ432" i="3"/>
  <c r="BK433" i="3"/>
  <c r="BK434" i="3"/>
  <c r="BM434" i="3"/>
  <c r="BL435" i="3"/>
  <c r="BJ436" i="3"/>
  <c r="BK437" i="3"/>
  <c r="BK438" i="3"/>
  <c r="BM438" i="3"/>
  <c r="BL439" i="3"/>
  <c r="BJ440" i="3"/>
  <c r="BK441" i="3"/>
  <c r="BJ441" i="3"/>
  <c r="BL441" i="3"/>
  <c r="BN442" i="3"/>
  <c r="BM442" i="3"/>
  <c r="BN443" i="3"/>
  <c r="BJ443" i="3"/>
  <c r="BL445" i="3"/>
  <c r="BM445" i="3"/>
  <c r="BJ445" i="3"/>
  <c r="N451" i="3"/>
  <c r="AD451" i="3"/>
  <c r="AT451" i="3"/>
  <c r="N452" i="3"/>
  <c r="V452" i="3"/>
  <c r="AD452" i="3"/>
  <c r="AL452" i="3"/>
  <c r="AT452" i="3"/>
  <c r="N453" i="3"/>
  <c r="AD453" i="3"/>
  <c r="AT453" i="3"/>
  <c r="N454" i="3"/>
  <c r="V454" i="3"/>
  <c r="AD454" i="3"/>
  <c r="AL454" i="3"/>
  <c r="AT454" i="3"/>
  <c r="AT299" i="3"/>
  <c r="AD299" i="3"/>
  <c r="N299" i="3"/>
  <c r="AU299" i="3"/>
  <c r="AE299" i="3"/>
  <c r="O299" i="3"/>
  <c r="AY307" i="3"/>
  <c r="AI307" i="3"/>
  <c r="S307" i="3"/>
  <c r="AZ307" i="3"/>
  <c r="AJ307" i="3"/>
  <c r="T307" i="3"/>
  <c r="BI315" i="3"/>
  <c r="AS315" i="3"/>
  <c r="AC315" i="3"/>
  <c r="AX315" i="3"/>
  <c r="AH315" i="3"/>
  <c r="R315" i="3"/>
  <c r="M315" i="3"/>
  <c r="BB316" i="3"/>
  <c r="AT316" i="3"/>
  <c r="AL316" i="3"/>
  <c r="K192" i="3"/>
  <c r="L257" i="3"/>
  <c r="L256" i="3"/>
  <c r="L255" i="3"/>
  <c r="L254" i="3"/>
  <c r="L253" i="3"/>
  <c r="L252" i="3"/>
  <c r="L251" i="3"/>
  <c r="K250" i="3"/>
  <c r="L247" i="3"/>
  <c r="K246" i="3"/>
  <c r="L243" i="3"/>
  <c r="K242" i="3"/>
  <c r="L239" i="3"/>
  <c r="K238" i="3"/>
  <c r="L235" i="3"/>
  <c r="K234" i="3"/>
  <c r="L231" i="3"/>
  <c r="K230" i="3"/>
  <c r="L227" i="3"/>
  <c r="K226" i="3"/>
  <c r="L223" i="3"/>
  <c r="K222" i="3"/>
  <c r="L219" i="3"/>
  <c r="K218" i="3"/>
  <c r="L215" i="3"/>
  <c r="K214" i="3"/>
  <c r="L211" i="3"/>
  <c r="K210" i="3"/>
  <c r="L207" i="3"/>
  <c r="K206" i="3"/>
  <c r="L203" i="3"/>
  <c r="K202" i="3"/>
  <c r="L199" i="3"/>
  <c r="K198" i="3"/>
  <c r="BD296" i="3"/>
  <c r="AV296" i="3"/>
  <c r="AN296" i="3"/>
  <c r="AF296" i="3"/>
  <c r="X296" i="3"/>
  <c r="P296" i="3"/>
  <c r="BE296" i="3"/>
  <c r="AW296" i="3"/>
  <c r="AO296" i="3"/>
  <c r="AG296" i="3"/>
  <c r="Y296" i="3"/>
  <c r="Q296" i="3"/>
  <c r="N365" i="3"/>
  <c r="T365" i="3"/>
  <c r="AB365" i="3"/>
  <c r="AJ365" i="3"/>
  <c r="AR365" i="3"/>
  <c r="AZ365" i="3"/>
  <c r="BH365" i="3"/>
  <c r="S365" i="3"/>
  <c r="AA365" i="3"/>
  <c r="AI365" i="3"/>
  <c r="AQ365" i="3"/>
  <c r="AY365" i="3"/>
  <c r="BG365" i="3"/>
  <c r="P365" i="3"/>
  <c r="X365" i="3"/>
  <c r="AF365" i="3"/>
  <c r="AN365" i="3"/>
  <c r="AV365" i="3"/>
  <c r="BD365" i="3"/>
  <c r="O365" i="3"/>
  <c r="W365" i="3"/>
  <c r="AE365" i="3"/>
  <c r="AM365" i="3"/>
  <c r="AU365" i="3"/>
  <c r="BC365" i="3"/>
  <c r="BH452" i="3"/>
  <c r="M452" i="3"/>
  <c r="BH454" i="3"/>
  <c r="M454" i="3"/>
  <c r="AW275" i="3"/>
  <c r="AK275" i="3"/>
  <c r="AQ275" i="3"/>
  <c r="BH275" i="3"/>
  <c r="AR275" i="3"/>
  <c r="AB275" i="3"/>
  <c r="V451" i="3"/>
  <c r="AL451" i="3"/>
  <c r="R452" i="3"/>
  <c r="Z452" i="3"/>
  <c r="AH452" i="3"/>
  <c r="AP452" i="3"/>
  <c r="AX452" i="3"/>
  <c r="BF452" i="3"/>
  <c r="V453" i="3"/>
  <c r="AL453" i="3"/>
  <c r="R454" i="3"/>
  <c r="Z454" i="3"/>
  <c r="AH454" i="3"/>
  <c r="AP454" i="3"/>
  <c r="AX454" i="3"/>
  <c r="BF454" i="3"/>
  <c r="BB299" i="3"/>
  <c r="AL299" i="3"/>
  <c r="V299" i="3"/>
  <c r="BC299" i="3"/>
  <c r="AM299" i="3"/>
  <c r="BG307" i="3"/>
  <c r="AQ307" i="3"/>
  <c r="AA307" i="3"/>
  <c r="BH307" i="3"/>
  <c r="AR307" i="3"/>
  <c r="BA315" i="3"/>
  <c r="AK315" i="3"/>
  <c r="BF315" i="3"/>
  <c r="AP315" i="3"/>
  <c r="Z315" i="3"/>
  <c r="BF316" i="3"/>
  <c r="AX316" i="3"/>
  <c r="AP316" i="3"/>
  <c r="AD316" i="3"/>
  <c r="BM326" i="3"/>
  <c r="BN333" i="3"/>
  <c r="BN341" i="3"/>
  <c r="BJ341" i="3"/>
  <c r="BK342" i="3"/>
  <c r="BL342" i="3"/>
  <c r="BN350" i="3"/>
  <c r="BL357" i="3"/>
  <c r="BJ358" i="3"/>
  <c r="BL366" i="3"/>
  <c r="BN372" i="3"/>
  <c r="BJ374" i="3"/>
  <c r="W381" i="3"/>
  <c r="O381" i="3"/>
  <c r="BD381" i="3"/>
  <c r="AV381" i="3"/>
  <c r="AN381" i="3"/>
  <c r="AF381" i="3"/>
  <c r="X381" i="3"/>
  <c r="AR273" i="3"/>
  <c r="BD273" i="3"/>
  <c r="X273" i="3"/>
  <c r="AX273" i="3"/>
  <c r="AH273" i="3"/>
  <c r="R273" i="3"/>
  <c r="BE273" i="3"/>
  <c r="AW273" i="3"/>
  <c r="AO273" i="3"/>
  <c r="AG273" i="3"/>
  <c r="Y273" i="3"/>
  <c r="Q273" i="3"/>
  <c r="L196" i="3"/>
  <c r="L26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AB192" i="3"/>
  <c r="AR192" i="3"/>
  <c r="BH192" i="3"/>
  <c r="AO192" i="3"/>
  <c r="W192" i="3"/>
  <c r="AU192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Q190" i="3"/>
  <c r="Y190" i="3"/>
  <c r="AG190" i="3"/>
  <c r="AO190" i="3"/>
  <c r="AS190" i="3"/>
  <c r="BA190" i="3"/>
  <c r="BI190" i="3"/>
  <c r="M190" i="3"/>
  <c r="U190" i="3"/>
  <c r="AC190" i="3"/>
  <c r="AK190" i="3"/>
  <c r="AW190" i="3"/>
  <c r="BE190" i="3"/>
  <c r="L272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Y250" i="3"/>
  <c r="AO250" i="3"/>
  <c r="BE250" i="3"/>
  <c r="W246" i="3"/>
  <c r="AM246" i="3"/>
  <c r="BC246" i="3"/>
  <c r="U242" i="3"/>
  <c r="AK242" i="3"/>
  <c r="BA242" i="3"/>
  <c r="S238" i="3"/>
  <c r="AI238" i="3"/>
  <c r="AY238" i="3"/>
  <c r="Q234" i="3"/>
  <c r="AG234" i="3"/>
  <c r="AW234" i="3"/>
  <c r="O230" i="3"/>
  <c r="AE230" i="3"/>
  <c r="AU230" i="3"/>
  <c r="M226" i="3"/>
  <c r="AC226" i="3"/>
  <c r="AS226" i="3"/>
  <c r="BI226" i="3"/>
  <c r="AA222" i="3"/>
  <c r="AQ222" i="3"/>
  <c r="BG222" i="3"/>
  <c r="Z218" i="3"/>
  <c r="AP218" i="3"/>
  <c r="BF218" i="3"/>
  <c r="Y214" i="3"/>
  <c r="AO214" i="3"/>
  <c r="BE214" i="3"/>
  <c r="X210" i="3"/>
  <c r="AN210" i="3"/>
  <c r="BD210" i="3"/>
  <c r="X206" i="3"/>
  <c r="AL206" i="3"/>
  <c r="AT206" i="3"/>
  <c r="BB206" i="3"/>
  <c r="N202" i="3"/>
  <c r="V202" i="3"/>
  <c r="AD202" i="3"/>
  <c r="AL202" i="3"/>
  <c r="AT202" i="3"/>
  <c r="BB202" i="3"/>
  <c r="O202" i="3"/>
  <c r="AC202" i="3"/>
  <c r="AS202" i="3"/>
  <c r="BI202" i="3"/>
  <c r="AA202" i="3"/>
  <c r="AQ202" i="3"/>
  <c r="BG202" i="3"/>
  <c r="T198" i="3"/>
  <c r="AB198" i="3"/>
  <c r="AJ198" i="3"/>
  <c r="AR198" i="3"/>
  <c r="AZ198" i="3"/>
  <c r="BH198" i="3"/>
  <c r="Y198" i="3"/>
  <c r="AO198" i="3"/>
  <c r="BE198" i="3"/>
  <c r="W198" i="3"/>
  <c r="AQ198" i="3"/>
  <c r="AU198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N197" i="3"/>
  <c r="R197" i="3"/>
  <c r="V197" i="3"/>
  <c r="Z197" i="3"/>
  <c r="AD197" i="3"/>
  <c r="AH197" i="3"/>
  <c r="AL197" i="3"/>
  <c r="AP197" i="3"/>
  <c r="AT197" i="3"/>
  <c r="AX197" i="3"/>
  <c r="BB197" i="3"/>
  <c r="BF197" i="3"/>
  <c r="P197" i="3"/>
  <c r="T197" i="3"/>
  <c r="X197" i="3"/>
  <c r="AB197" i="3"/>
  <c r="AJ197" i="3"/>
  <c r="AN197" i="3"/>
  <c r="AV197" i="3"/>
  <c r="BD197" i="3"/>
  <c r="AF197" i="3"/>
  <c r="AR197" i="3"/>
  <c r="AZ197" i="3"/>
  <c r="BH197" i="3"/>
  <c r="BH271" i="3"/>
  <c r="BD271" i="3"/>
  <c r="AZ271" i="3"/>
  <c r="AV271" i="3"/>
  <c r="AR271" i="3"/>
  <c r="AN271" i="3"/>
  <c r="AJ271" i="3"/>
  <c r="AF271" i="3"/>
  <c r="AB271" i="3"/>
  <c r="X271" i="3"/>
  <c r="T271" i="3"/>
  <c r="P271" i="3"/>
  <c r="BH269" i="3"/>
  <c r="BD269" i="3"/>
  <c r="AZ269" i="3"/>
  <c r="AV269" i="3"/>
  <c r="AR269" i="3"/>
  <c r="AN269" i="3"/>
  <c r="AJ269" i="3"/>
  <c r="AF269" i="3"/>
  <c r="AB269" i="3"/>
  <c r="X269" i="3"/>
  <c r="T269" i="3"/>
  <c r="P269" i="3"/>
  <c r="BF265" i="3"/>
  <c r="BB265" i="3"/>
  <c r="AX265" i="3"/>
  <c r="AT265" i="3"/>
  <c r="AP265" i="3"/>
  <c r="AL265" i="3"/>
  <c r="AH265" i="3"/>
  <c r="AD265" i="3"/>
  <c r="Z265" i="3"/>
  <c r="V265" i="3"/>
  <c r="R265" i="3"/>
  <c r="N265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BF257" i="3"/>
  <c r="BB257" i="3"/>
  <c r="AX257" i="3"/>
  <c r="AT257" i="3"/>
  <c r="AP257" i="3"/>
  <c r="AL257" i="3"/>
  <c r="AH257" i="3"/>
  <c r="AD257" i="3"/>
  <c r="Z257" i="3"/>
  <c r="V257" i="3"/>
  <c r="R257" i="3"/>
  <c r="BA256" i="3"/>
  <c r="AK256" i="3"/>
  <c r="U256" i="3"/>
  <c r="BG255" i="3"/>
  <c r="BC255" i="3"/>
  <c r="AY255" i="3"/>
  <c r="AU255" i="3"/>
  <c r="AQ255" i="3"/>
  <c r="AM255" i="3"/>
  <c r="AI255" i="3"/>
  <c r="AE255" i="3"/>
  <c r="AA255" i="3"/>
  <c r="W255" i="3"/>
  <c r="S255" i="3"/>
  <c r="BB254" i="3"/>
  <c r="AL254" i="3"/>
  <c r="V254" i="3"/>
  <c r="BH253" i="3"/>
  <c r="BD253" i="3"/>
  <c r="AZ253" i="3"/>
  <c r="AV253" i="3"/>
  <c r="AR253" i="3"/>
  <c r="AN253" i="3"/>
  <c r="AJ253" i="3"/>
  <c r="AF253" i="3"/>
  <c r="AB253" i="3"/>
  <c r="X253" i="3"/>
  <c r="T253" i="3"/>
  <c r="BC252" i="3"/>
  <c r="AM252" i="3"/>
  <c r="W252" i="3"/>
  <c r="AZ250" i="3"/>
  <c r="AJ250" i="3"/>
  <c r="T250" i="3"/>
  <c r="BI248" i="3"/>
  <c r="BE248" i="3"/>
  <c r="BA248" i="3"/>
  <c r="AW248" i="3"/>
  <c r="AS248" i="3"/>
  <c r="AO248" i="3"/>
  <c r="AK248" i="3"/>
  <c r="AG248" i="3"/>
  <c r="AC248" i="3"/>
  <c r="Y248" i="3"/>
  <c r="U248" i="3"/>
  <c r="Q248" i="3"/>
  <c r="AX246" i="3"/>
  <c r="AH246" i="3"/>
  <c r="R246" i="3"/>
  <c r="BG244" i="3"/>
  <c r="BC244" i="3"/>
  <c r="AY244" i="3"/>
  <c r="AU244" i="3"/>
  <c r="AQ244" i="3"/>
  <c r="AM244" i="3"/>
  <c r="AI244" i="3"/>
  <c r="AE244" i="3"/>
  <c r="AA244" i="3"/>
  <c r="W244" i="3"/>
  <c r="S244" i="3"/>
  <c r="BD242" i="3"/>
  <c r="AN242" i="3"/>
  <c r="X242" i="3"/>
  <c r="BI240" i="3"/>
  <c r="BE240" i="3"/>
  <c r="BA240" i="3"/>
  <c r="AW240" i="3"/>
  <c r="AS240" i="3"/>
  <c r="AO240" i="3"/>
  <c r="AK240" i="3"/>
  <c r="AG240" i="3"/>
  <c r="AC240" i="3"/>
  <c r="Y240" i="3"/>
  <c r="U240" i="3"/>
  <c r="Q240" i="3"/>
  <c r="BB238" i="3"/>
  <c r="AL238" i="3"/>
  <c r="V238" i="3"/>
  <c r="BG236" i="3"/>
  <c r="BC236" i="3"/>
  <c r="AY236" i="3"/>
  <c r="AU236" i="3"/>
  <c r="AQ236" i="3"/>
  <c r="AM236" i="3"/>
  <c r="AI236" i="3"/>
  <c r="AE236" i="3"/>
  <c r="AA236" i="3"/>
  <c r="W236" i="3"/>
  <c r="S236" i="3"/>
  <c r="AX234" i="3"/>
  <c r="AH234" i="3"/>
  <c r="R234" i="3"/>
  <c r="BH232" i="3"/>
  <c r="BD232" i="3"/>
  <c r="AZ232" i="3"/>
  <c r="AV232" i="3"/>
  <c r="AR232" i="3"/>
  <c r="AN232" i="3"/>
  <c r="AJ232" i="3"/>
  <c r="AF232" i="3"/>
  <c r="AB232" i="3"/>
  <c r="X232" i="3"/>
  <c r="T232" i="3"/>
  <c r="BB230" i="3"/>
  <c r="AL230" i="3"/>
  <c r="V230" i="3"/>
  <c r="BH228" i="3"/>
  <c r="BD228" i="3"/>
  <c r="AZ228" i="3"/>
  <c r="AV228" i="3"/>
  <c r="AR228" i="3"/>
  <c r="AN228" i="3"/>
  <c r="AJ228" i="3"/>
  <c r="AF228" i="3"/>
  <c r="AB228" i="3"/>
  <c r="X228" i="3"/>
  <c r="T228" i="3"/>
  <c r="AX226" i="3"/>
  <c r="AH226" i="3"/>
  <c r="R226" i="3"/>
  <c r="BH224" i="3"/>
  <c r="BD224" i="3"/>
  <c r="AZ224" i="3"/>
  <c r="AV224" i="3"/>
  <c r="AR224" i="3"/>
  <c r="AN224" i="3"/>
  <c r="AJ224" i="3"/>
  <c r="AF224" i="3"/>
  <c r="AB224" i="3"/>
  <c r="X224" i="3"/>
  <c r="T224" i="3"/>
  <c r="BB222" i="3"/>
  <c r="AL222" i="3"/>
  <c r="V222" i="3"/>
  <c r="BI220" i="3"/>
  <c r="BE220" i="3"/>
  <c r="BA220" i="3"/>
  <c r="AW220" i="3"/>
  <c r="AS220" i="3"/>
  <c r="AO220" i="3"/>
  <c r="AK220" i="3"/>
  <c r="AG220" i="3"/>
  <c r="AC220" i="3"/>
  <c r="Y220" i="3"/>
  <c r="U220" i="3"/>
  <c r="Q220" i="3"/>
  <c r="BE218" i="3"/>
  <c r="AO218" i="3"/>
  <c r="Y218" i="3"/>
  <c r="BI216" i="3"/>
  <c r="BE216" i="3"/>
  <c r="BA216" i="3"/>
  <c r="AW216" i="3"/>
  <c r="AS216" i="3"/>
  <c r="AO216" i="3"/>
  <c r="AK216" i="3"/>
  <c r="AG216" i="3"/>
  <c r="AC216" i="3"/>
  <c r="Y216" i="3"/>
  <c r="U216" i="3"/>
  <c r="Q216" i="3"/>
  <c r="BF214" i="3"/>
  <c r="AP214" i="3"/>
  <c r="Z214" i="3"/>
  <c r="BF212" i="3"/>
  <c r="BB212" i="3"/>
  <c r="AX212" i="3"/>
  <c r="AT212" i="3"/>
  <c r="AP212" i="3"/>
  <c r="AL212" i="3"/>
  <c r="AH212" i="3"/>
  <c r="AD212" i="3"/>
  <c r="Z212" i="3"/>
  <c r="V212" i="3"/>
  <c r="R212" i="3"/>
  <c r="AU210" i="3"/>
  <c r="AE210" i="3"/>
  <c r="O210" i="3"/>
  <c r="BI208" i="3"/>
  <c r="BE208" i="3"/>
  <c r="BA208" i="3"/>
  <c r="AW208" i="3"/>
  <c r="AS208" i="3"/>
  <c r="AO208" i="3"/>
  <c r="AK208" i="3"/>
  <c r="AG208" i="3"/>
  <c r="AC208" i="3"/>
  <c r="Y208" i="3"/>
  <c r="U208" i="3"/>
  <c r="Q208" i="3"/>
  <c r="AU206" i="3"/>
  <c r="AE206" i="3"/>
  <c r="O206" i="3"/>
  <c r="BI204" i="3"/>
  <c r="BE204" i="3"/>
  <c r="BA204" i="3"/>
  <c r="AW204" i="3"/>
  <c r="AS204" i="3"/>
  <c r="AO204" i="3"/>
  <c r="AK204" i="3"/>
  <c r="AG204" i="3"/>
  <c r="AC204" i="3"/>
  <c r="Y204" i="3"/>
  <c r="U204" i="3"/>
  <c r="Q204" i="3"/>
  <c r="L195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M194" i="3"/>
  <c r="Q194" i="3"/>
  <c r="U194" i="3"/>
  <c r="Y194" i="3"/>
  <c r="AC194" i="3"/>
  <c r="AG194" i="3"/>
  <c r="AK194" i="3"/>
  <c r="AS194" i="3"/>
  <c r="BA194" i="3"/>
  <c r="BE194" i="3"/>
  <c r="AO194" i="3"/>
  <c r="AW194" i="3"/>
  <c r="BI194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6" i="3"/>
  <c r="V256" i="3"/>
  <c r="AD256" i="3"/>
  <c r="AL256" i="3"/>
  <c r="AT256" i="3"/>
  <c r="BB256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4" i="3"/>
  <c r="U254" i="3"/>
  <c r="AC254" i="3"/>
  <c r="AK254" i="3"/>
  <c r="AS254" i="3"/>
  <c r="BA254" i="3"/>
  <c r="BI254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2" i="3"/>
  <c r="V252" i="3"/>
  <c r="AD252" i="3"/>
  <c r="AL252" i="3"/>
  <c r="AT252" i="3"/>
  <c r="BB252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O200" i="3"/>
  <c r="S200" i="3"/>
  <c r="W200" i="3"/>
  <c r="AA200" i="3"/>
  <c r="AE200" i="3"/>
  <c r="AI200" i="3"/>
  <c r="AK200" i="3"/>
  <c r="AO200" i="3"/>
  <c r="AS200" i="3"/>
  <c r="AW200" i="3"/>
  <c r="BA200" i="3"/>
  <c r="BE200" i="3"/>
  <c r="BI200" i="3"/>
  <c r="M200" i="3"/>
  <c r="Q200" i="3"/>
  <c r="U200" i="3"/>
  <c r="Y200" i="3"/>
  <c r="AC200" i="3"/>
  <c r="AG200" i="3"/>
  <c r="AM200" i="3"/>
  <c r="AQ200" i="3"/>
  <c r="AU200" i="3"/>
  <c r="AY200" i="3"/>
  <c r="BC200" i="3"/>
  <c r="BG200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K265" i="3" s="1"/>
  <c r="BI263" i="3"/>
  <c r="BE263" i="3"/>
  <c r="BA263" i="3"/>
  <c r="AW263" i="3"/>
  <c r="AS263" i="3"/>
  <c r="AO263" i="3"/>
  <c r="AK263" i="3"/>
  <c r="AG263" i="3"/>
  <c r="AC263" i="3"/>
  <c r="Y263" i="3"/>
  <c r="U263" i="3"/>
  <c r="Q263" i="3"/>
  <c r="M263" i="3"/>
  <c r="BH257" i="3"/>
  <c r="BD257" i="3"/>
  <c r="AZ257" i="3"/>
  <c r="AV257" i="3"/>
  <c r="AR257" i="3"/>
  <c r="AN257" i="3"/>
  <c r="AJ257" i="3"/>
  <c r="AF257" i="3"/>
  <c r="AB257" i="3"/>
  <c r="X257" i="3"/>
  <c r="T257" i="3"/>
  <c r="P257" i="3"/>
  <c r="BG256" i="3"/>
  <c r="AQ256" i="3"/>
  <c r="AA256" i="3"/>
  <c r="BI255" i="3"/>
  <c r="BE255" i="3"/>
  <c r="BA255" i="3"/>
  <c r="AW255" i="3"/>
  <c r="AS255" i="3"/>
  <c r="AO255" i="3"/>
  <c r="AK255" i="3"/>
  <c r="AG255" i="3"/>
  <c r="AC255" i="3"/>
  <c r="Y255" i="3"/>
  <c r="U255" i="3"/>
  <c r="Q255" i="3"/>
  <c r="M255" i="3"/>
  <c r="AV254" i="3"/>
  <c r="AF254" i="3"/>
  <c r="P254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AW252" i="3"/>
  <c r="AG252" i="3"/>
  <c r="Q252" i="3"/>
  <c r="AX250" i="3"/>
  <c r="AH250" i="3"/>
  <c r="R250" i="3"/>
  <c r="BG248" i="3"/>
  <c r="BC248" i="3"/>
  <c r="AY248" i="3"/>
  <c r="AU248" i="3"/>
  <c r="AQ248" i="3"/>
  <c r="AM248" i="3"/>
  <c r="AI248" i="3"/>
  <c r="AE248" i="3"/>
  <c r="AA248" i="3"/>
  <c r="W248" i="3"/>
  <c r="S248" i="3"/>
  <c r="O248" i="3"/>
  <c r="AZ246" i="3"/>
  <c r="AJ246" i="3"/>
  <c r="T246" i="3"/>
  <c r="BI244" i="3"/>
  <c r="BE244" i="3"/>
  <c r="BA244" i="3"/>
  <c r="AW244" i="3"/>
  <c r="AS244" i="3"/>
  <c r="AO244" i="3"/>
  <c r="AK244" i="3"/>
  <c r="AG244" i="3"/>
  <c r="AC244" i="3"/>
  <c r="Y244" i="3"/>
  <c r="U244" i="3"/>
  <c r="Q244" i="3"/>
  <c r="M244" i="3"/>
  <c r="BB242" i="3"/>
  <c r="AL242" i="3"/>
  <c r="V242" i="3"/>
  <c r="BG240" i="3"/>
  <c r="BC240" i="3"/>
  <c r="AY240" i="3"/>
  <c r="AU240" i="3"/>
  <c r="AQ240" i="3"/>
  <c r="AM240" i="3"/>
  <c r="AI240" i="3"/>
  <c r="AE240" i="3"/>
  <c r="AA240" i="3"/>
  <c r="W240" i="3"/>
  <c r="S240" i="3"/>
  <c r="O240" i="3"/>
  <c r="BD238" i="3"/>
  <c r="AN238" i="3"/>
  <c r="X238" i="3"/>
  <c r="BI236" i="3"/>
  <c r="BE236" i="3"/>
  <c r="BA236" i="3"/>
  <c r="AW236" i="3"/>
  <c r="AS236" i="3"/>
  <c r="AO236" i="3"/>
  <c r="AK236" i="3"/>
  <c r="AG236" i="3"/>
  <c r="AC236" i="3"/>
  <c r="Y236" i="3"/>
  <c r="U236" i="3"/>
  <c r="Q236" i="3"/>
  <c r="M236" i="3"/>
  <c r="AZ234" i="3"/>
  <c r="AJ234" i="3"/>
  <c r="T234" i="3"/>
  <c r="BF232" i="3"/>
  <c r="BB232" i="3"/>
  <c r="AX232" i="3"/>
  <c r="AT232" i="3"/>
  <c r="AP232" i="3"/>
  <c r="AL232" i="3"/>
  <c r="AH232" i="3"/>
  <c r="AD232" i="3"/>
  <c r="Z232" i="3"/>
  <c r="V232" i="3"/>
  <c r="R232" i="3"/>
  <c r="N232" i="3"/>
  <c r="AZ230" i="3"/>
  <c r="AJ230" i="3"/>
  <c r="T230" i="3"/>
  <c r="BF228" i="3"/>
  <c r="BB228" i="3"/>
  <c r="AX228" i="3"/>
  <c r="AT228" i="3"/>
  <c r="AP228" i="3"/>
  <c r="AL228" i="3"/>
  <c r="AH228" i="3"/>
  <c r="AD228" i="3"/>
  <c r="Z228" i="3"/>
  <c r="V228" i="3"/>
  <c r="R228" i="3"/>
  <c r="N228" i="3"/>
  <c r="AZ226" i="3"/>
  <c r="AJ226" i="3"/>
  <c r="T226" i="3"/>
  <c r="BF224" i="3"/>
  <c r="BB224" i="3"/>
  <c r="AX224" i="3"/>
  <c r="AT224" i="3"/>
  <c r="AP224" i="3"/>
  <c r="AL224" i="3"/>
  <c r="AH224" i="3"/>
  <c r="AD224" i="3"/>
  <c r="Z224" i="3"/>
  <c r="V224" i="3"/>
  <c r="R224" i="3"/>
  <c r="N224" i="3"/>
  <c r="AZ222" i="3"/>
  <c r="AJ222" i="3"/>
  <c r="T222" i="3"/>
  <c r="BG220" i="3"/>
  <c r="BC220" i="3"/>
  <c r="AY220" i="3"/>
  <c r="AU220" i="3"/>
  <c r="AQ220" i="3"/>
  <c r="AM220" i="3"/>
  <c r="AI220" i="3"/>
  <c r="AE220" i="3"/>
  <c r="AA220" i="3"/>
  <c r="W220" i="3"/>
  <c r="S220" i="3"/>
  <c r="O220" i="3"/>
  <c r="AY218" i="3"/>
  <c r="AI218" i="3"/>
  <c r="AA218" i="3"/>
  <c r="S218" i="3"/>
  <c r="BG216" i="3"/>
  <c r="BC216" i="3"/>
  <c r="AY216" i="3"/>
  <c r="AU216" i="3"/>
  <c r="AQ216" i="3"/>
  <c r="AM216" i="3"/>
  <c r="AI216" i="3"/>
  <c r="AE216" i="3"/>
  <c r="AA216" i="3"/>
  <c r="W216" i="3"/>
  <c r="S216" i="3"/>
  <c r="O216" i="3"/>
  <c r="BH214" i="3"/>
  <c r="AZ214" i="3"/>
  <c r="AR214" i="3"/>
  <c r="AJ214" i="3"/>
  <c r="AB214" i="3"/>
  <c r="T214" i="3"/>
  <c r="BH212" i="3"/>
  <c r="BD212" i="3"/>
  <c r="AZ212" i="3"/>
  <c r="AV212" i="3"/>
  <c r="AR212" i="3"/>
  <c r="AN212" i="3"/>
  <c r="AJ212" i="3"/>
  <c r="AF212" i="3"/>
  <c r="AB212" i="3"/>
  <c r="X212" i="3"/>
  <c r="T212" i="3"/>
  <c r="P212" i="3"/>
  <c r="BI210" i="3"/>
  <c r="BA210" i="3"/>
  <c r="AS210" i="3"/>
  <c r="AK210" i="3"/>
  <c r="AC210" i="3"/>
  <c r="U210" i="3"/>
  <c r="M210" i="3"/>
  <c r="BG208" i="3"/>
  <c r="BC208" i="3"/>
  <c r="AY208" i="3"/>
  <c r="AU208" i="3"/>
  <c r="AQ208" i="3"/>
  <c r="AM208" i="3"/>
  <c r="AI208" i="3"/>
  <c r="AE208" i="3"/>
  <c r="AA208" i="3"/>
  <c r="W208" i="3"/>
  <c r="S208" i="3"/>
  <c r="O208" i="3"/>
  <c r="BE206" i="3"/>
  <c r="AW206" i="3"/>
  <c r="AO206" i="3"/>
  <c r="AG206" i="3"/>
  <c r="Y206" i="3"/>
  <c r="Q206" i="3"/>
  <c r="BG204" i="3"/>
  <c r="BC204" i="3"/>
  <c r="AY204" i="3"/>
  <c r="AU204" i="3"/>
  <c r="AQ204" i="3"/>
  <c r="AM204" i="3"/>
  <c r="AI204" i="3"/>
  <c r="AE204" i="3"/>
  <c r="AA204" i="3"/>
  <c r="W204" i="3"/>
  <c r="S204" i="3"/>
  <c r="O204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00" i="3"/>
  <c r="T300" i="3"/>
  <c r="X300" i="3"/>
  <c r="AB300" i="3"/>
  <c r="AF300" i="3"/>
  <c r="AJ300" i="3"/>
  <c r="AN300" i="3"/>
  <c r="AR300" i="3"/>
  <c r="AV300" i="3"/>
  <c r="AZ300" i="3"/>
  <c r="BD300" i="3"/>
  <c r="BH300" i="3"/>
  <c r="O300" i="3"/>
  <c r="S300" i="3"/>
  <c r="W300" i="3"/>
  <c r="AA300" i="3"/>
  <c r="AE300" i="3"/>
  <c r="AI300" i="3"/>
  <c r="AM300" i="3"/>
  <c r="AQ300" i="3"/>
  <c r="AU300" i="3"/>
  <c r="AY300" i="3"/>
  <c r="BC300" i="3"/>
  <c r="BG300" i="3"/>
  <c r="O292" i="3"/>
  <c r="S292" i="3"/>
  <c r="W292" i="3"/>
  <c r="AA292" i="3"/>
  <c r="AE292" i="3"/>
  <c r="AI292" i="3"/>
  <c r="AM292" i="3"/>
  <c r="AQ292" i="3"/>
  <c r="AU292" i="3"/>
  <c r="AY292" i="3"/>
  <c r="BC292" i="3"/>
  <c r="BG292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J293" i="3"/>
  <c r="BK293" i="3"/>
  <c r="BM429" i="3"/>
  <c r="BJ429" i="3"/>
  <c r="BN436" i="3"/>
  <c r="BM437" i="3"/>
  <c r="BJ437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5" i="3"/>
  <c r="T295" i="3"/>
  <c r="X295" i="3"/>
  <c r="AB295" i="3"/>
  <c r="AF295" i="3"/>
  <c r="AJ295" i="3"/>
  <c r="AN295" i="3"/>
  <c r="AR295" i="3"/>
  <c r="AV295" i="3"/>
  <c r="AZ295" i="3"/>
  <c r="BD295" i="3"/>
  <c r="BH295" i="3"/>
  <c r="BE300" i="3"/>
  <c r="AO300" i="3"/>
  <c r="Q300" i="3"/>
  <c r="AX300" i="3"/>
  <c r="AP300" i="3"/>
  <c r="Z300" i="3"/>
  <c r="BH308" i="3"/>
  <c r="AR308" i="3"/>
  <c r="AB308" i="3"/>
  <c r="BI308" i="3"/>
  <c r="AK308" i="3"/>
  <c r="BK309" i="3"/>
  <c r="BL310" i="3"/>
  <c r="BK325" i="3"/>
  <c r="BL326" i="3"/>
  <c r="BK326" i="3"/>
  <c r="BB331" i="3"/>
  <c r="AL331" i="3"/>
  <c r="V331" i="3"/>
  <c r="BC331" i="3"/>
  <c r="AM331" i="3"/>
  <c r="BD332" i="3"/>
  <c r="AN332" i="3"/>
  <c r="X332" i="3"/>
  <c r="BE332" i="3"/>
  <c r="AO332" i="3"/>
  <c r="BF339" i="3"/>
  <c r="AH339" i="3"/>
  <c r="R339" i="3"/>
  <c r="AY339" i="3"/>
  <c r="AI339" i="3"/>
  <c r="AZ340" i="3"/>
  <c r="AJ340" i="3"/>
  <c r="T340" i="3"/>
  <c r="BA340" i="3"/>
  <c r="AK340" i="3"/>
  <c r="U340" i="3"/>
  <c r="BM341" i="3"/>
  <c r="BJ342" i="3"/>
  <c r="BH347" i="3"/>
  <c r="AZ347" i="3"/>
  <c r="AR347" i="3"/>
  <c r="AJ347" i="3"/>
  <c r="AB347" i="3"/>
  <c r="T347" i="3"/>
  <c r="BI347" i="3"/>
  <c r="BA347" i="3"/>
  <c r="AS347" i="3"/>
  <c r="AK347" i="3"/>
  <c r="AC347" i="3"/>
  <c r="U347" i="3"/>
  <c r="BM357" i="3"/>
  <c r="BK357" i="3"/>
  <c r="BJ357" i="3"/>
  <c r="BD364" i="3"/>
  <c r="AV364" i="3"/>
  <c r="AN364" i="3"/>
  <c r="AF364" i="3"/>
  <c r="X364" i="3"/>
  <c r="P364" i="3"/>
  <c r="BE364" i="3"/>
  <c r="AW364" i="3"/>
  <c r="AO364" i="3"/>
  <c r="AG364" i="3"/>
  <c r="Y364" i="3"/>
  <c r="BM366" i="3"/>
  <c r="BK366" i="3"/>
  <c r="BJ366" i="3"/>
  <c r="BL372" i="3"/>
  <c r="BM372" i="3"/>
  <c r="BM374" i="3"/>
  <c r="BL374" i="3"/>
  <c r="BN374" i="3"/>
  <c r="BL380" i="3"/>
  <c r="BM380" i="3"/>
  <c r="BN380" i="3"/>
  <c r="BD292" i="3"/>
  <c r="AV292" i="3"/>
  <c r="AN292" i="3"/>
  <c r="AF292" i="3"/>
  <c r="X292" i="3"/>
  <c r="P292" i="3"/>
  <c r="BE292" i="3"/>
  <c r="AW292" i="3"/>
  <c r="AO292" i="3"/>
  <c r="AG292" i="3"/>
  <c r="Y292" i="3"/>
  <c r="Q292" i="3"/>
  <c r="BB294" i="3"/>
  <c r="AT294" i="3"/>
  <c r="AL294" i="3"/>
  <c r="AD294" i="3"/>
  <c r="V294" i="3"/>
  <c r="N294" i="3"/>
  <c r="BC294" i="3"/>
  <c r="AU294" i="3"/>
  <c r="AM294" i="3"/>
  <c r="AE294" i="3"/>
  <c r="W294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N308" i="3"/>
  <c r="R308" i="3"/>
  <c r="V308" i="3"/>
  <c r="Z308" i="3"/>
  <c r="AD308" i="3"/>
  <c r="AH308" i="3"/>
  <c r="AL308" i="3"/>
  <c r="AP308" i="3"/>
  <c r="AT308" i="3"/>
  <c r="AX308" i="3"/>
  <c r="BB308" i="3"/>
  <c r="BF308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N364" i="3"/>
  <c r="R364" i="3"/>
  <c r="V364" i="3"/>
  <c r="Z364" i="3"/>
  <c r="AD364" i="3"/>
  <c r="AH364" i="3"/>
  <c r="AL364" i="3"/>
  <c r="AP364" i="3"/>
  <c r="AT364" i="3"/>
  <c r="AX364" i="3"/>
  <c r="BB364" i="3"/>
  <c r="BF364" i="3"/>
  <c r="BL293" i="3"/>
  <c r="M294" i="3"/>
  <c r="Q294" i="3"/>
  <c r="U294" i="3"/>
  <c r="Y294" i="3"/>
  <c r="AC294" i="3"/>
  <c r="AG294" i="3"/>
  <c r="AK294" i="3"/>
  <c r="AO294" i="3"/>
  <c r="AS294" i="3"/>
  <c r="AW294" i="3"/>
  <c r="BA294" i="3"/>
  <c r="BE294" i="3"/>
  <c r="BI294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31" i="3"/>
  <c r="Q331" i="3"/>
  <c r="U331" i="3"/>
  <c r="Y331" i="3"/>
  <c r="AC331" i="3"/>
  <c r="AG331" i="3"/>
  <c r="AK331" i="3"/>
  <c r="AO331" i="3"/>
  <c r="AS331" i="3"/>
  <c r="AW331" i="3"/>
  <c r="BA331" i="3"/>
  <c r="BE331" i="3"/>
  <c r="BI331" i="3"/>
  <c r="P331" i="3"/>
  <c r="T331" i="3"/>
  <c r="X331" i="3"/>
  <c r="AB331" i="3"/>
  <c r="AF331" i="3"/>
  <c r="AJ331" i="3"/>
  <c r="AN331" i="3"/>
  <c r="AR331" i="3"/>
  <c r="AV331" i="3"/>
  <c r="AZ331" i="3"/>
  <c r="BD331" i="3"/>
  <c r="BH331" i="3"/>
  <c r="BN335" i="3"/>
  <c r="BM335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BN343" i="3"/>
  <c r="BM343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7" i="3"/>
  <c r="S347" i="3"/>
  <c r="W347" i="3"/>
  <c r="AA347" i="3"/>
  <c r="AE347" i="3"/>
  <c r="AI347" i="3"/>
  <c r="AM347" i="3"/>
  <c r="AQ347" i="3"/>
  <c r="AU347" i="3"/>
  <c r="AY347" i="3"/>
  <c r="BC347" i="3"/>
  <c r="BG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O275" i="3"/>
  <c r="W275" i="3"/>
  <c r="AE275" i="3"/>
  <c r="AM275" i="3"/>
  <c r="AU275" i="3"/>
  <c r="BC275" i="3"/>
  <c r="M275" i="3"/>
  <c r="AC275" i="3"/>
  <c r="AS275" i="3"/>
  <c r="BI275" i="3"/>
  <c r="Y275" i="3"/>
  <c r="AO275" i="3"/>
  <c r="BE275" i="3"/>
  <c r="BM425" i="3"/>
  <c r="BJ425" i="3"/>
  <c r="BM433" i="3"/>
  <c r="BJ433" i="3"/>
  <c r="BN440" i="3"/>
  <c r="BK440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M291" i="3"/>
  <c r="Q291" i="3"/>
  <c r="U291" i="3"/>
  <c r="Y291" i="3"/>
  <c r="AC291" i="3"/>
  <c r="AG291" i="3"/>
  <c r="AK291" i="3"/>
  <c r="AO291" i="3"/>
  <c r="AS291" i="3"/>
  <c r="AW291" i="3"/>
  <c r="BA291" i="3"/>
  <c r="BE291" i="3"/>
  <c r="BI291" i="3"/>
  <c r="AW300" i="3"/>
  <c r="AG300" i="3"/>
  <c r="Y300" i="3"/>
  <c r="BF300" i="3"/>
  <c r="AH300" i="3"/>
  <c r="R300" i="3"/>
  <c r="AZ308" i="3"/>
  <c r="AJ308" i="3"/>
  <c r="T308" i="3"/>
  <c r="BA308" i="3"/>
  <c r="AS308" i="3"/>
  <c r="AC308" i="3"/>
  <c r="M308" i="3"/>
  <c r="BJ309" i="3"/>
  <c r="BL309" i="3"/>
  <c r="BK310" i="3"/>
  <c r="BJ325" i="3"/>
  <c r="N327" i="3"/>
  <c r="R327" i="3"/>
  <c r="V327" i="3"/>
  <c r="Z327" i="3"/>
  <c r="AD327" i="3"/>
  <c r="AH327" i="3"/>
  <c r="AL327" i="3"/>
  <c r="AP327" i="3"/>
  <c r="AT327" i="3"/>
  <c r="AX327" i="3"/>
  <c r="BB327" i="3"/>
  <c r="BF327" i="3"/>
  <c r="M327" i="3"/>
  <c r="Q327" i="3"/>
  <c r="U327" i="3"/>
  <c r="Y327" i="3"/>
  <c r="AC327" i="3"/>
  <c r="AG327" i="3"/>
  <c r="AK327" i="3"/>
  <c r="AO327" i="3"/>
  <c r="AS327" i="3"/>
  <c r="AW327" i="3"/>
  <c r="BA327" i="3"/>
  <c r="BE327" i="3"/>
  <c r="BI327" i="3"/>
  <c r="AT331" i="3"/>
  <c r="AD331" i="3"/>
  <c r="N331" i="3"/>
  <c r="AU331" i="3"/>
  <c r="AE331" i="3"/>
  <c r="O331" i="3"/>
  <c r="AV332" i="3"/>
  <c r="AF332" i="3"/>
  <c r="P332" i="3"/>
  <c r="AW332" i="3"/>
  <c r="AG332" i="3"/>
  <c r="Y332" i="3"/>
  <c r="AX339" i="3"/>
  <c r="AP339" i="3"/>
  <c r="Z339" i="3"/>
  <c r="BG339" i="3"/>
  <c r="AQ339" i="3"/>
  <c r="AA339" i="3"/>
  <c r="BH340" i="3"/>
  <c r="AR340" i="3"/>
  <c r="AB340" i="3"/>
  <c r="BI340" i="3"/>
  <c r="AS340" i="3"/>
  <c r="AC340" i="3"/>
  <c r="M340" i="3"/>
  <c r="K196" i="3"/>
  <c r="K195" i="3"/>
  <c r="K193" i="3"/>
  <c r="K191" i="3"/>
  <c r="L270" i="3"/>
  <c r="L268" i="3"/>
  <c r="K267" i="3"/>
  <c r="L264" i="3"/>
  <c r="L262" i="3"/>
  <c r="K251" i="3"/>
  <c r="K249" i="3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219" i="3"/>
  <c r="K217" i="3"/>
  <c r="K215" i="3"/>
  <c r="K213" i="3"/>
  <c r="K211" i="3"/>
  <c r="K209" i="3"/>
  <c r="K207" i="3"/>
  <c r="K205" i="3"/>
  <c r="K203" i="3"/>
  <c r="K201" i="3"/>
  <c r="K199" i="3"/>
  <c r="BN293" i="3"/>
  <c r="BM309" i="3"/>
  <c r="BN325" i="3"/>
  <c r="BJ335" i="3"/>
  <c r="BJ343" i="3"/>
  <c r="BL358" i="3"/>
  <c r="BJ372" i="3"/>
  <c r="BK380" i="3"/>
  <c r="BN427" i="3"/>
  <c r="BN431" i="3"/>
  <c r="BN435" i="3"/>
  <c r="BN439" i="3"/>
  <c r="BK443" i="3"/>
  <c r="BJ421" i="3"/>
  <c r="BL425" i="3"/>
  <c r="BK427" i="3"/>
  <c r="BM427" i="3"/>
  <c r="BJ427" i="3"/>
  <c r="BL428" i="3"/>
  <c r="BL429" i="3"/>
  <c r="BK431" i="3"/>
  <c r="BM431" i="3"/>
  <c r="BJ431" i="3"/>
  <c r="BL432" i="3"/>
  <c r="BL433" i="3"/>
  <c r="BK435" i="3"/>
  <c r="BM435" i="3"/>
  <c r="BJ435" i="3"/>
  <c r="BL436" i="3"/>
  <c r="BL437" i="3"/>
  <c r="BK439" i="3"/>
  <c r="BM439" i="3"/>
  <c r="BJ439" i="3"/>
  <c r="BL440" i="3"/>
  <c r="BM441" i="3"/>
  <c r="BK445" i="3"/>
  <c r="BL287" i="3"/>
  <c r="BJ287" i="3"/>
  <c r="BK287" i="3"/>
  <c r="BL288" i="3"/>
  <c r="BN288" i="3"/>
  <c r="BK288" i="3"/>
  <c r="BN289" i="3"/>
  <c r="BM289" i="3"/>
  <c r="BM290" i="3"/>
  <c r="BN290" i="3"/>
  <c r="BJ290" i="3"/>
  <c r="BC291" i="3"/>
  <c r="AU291" i="3"/>
  <c r="AM291" i="3"/>
  <c r="AE291" i="3"/>
  <c r="W291" i="3"/>
  <c r="O291" i="3"/>
  <c r="BD291" i="3"/>
  <c r="AV291" i="3"/>
  <c r="AN291" i="3"/>
  <c r="AF291" i="3"/>
  <c r="X291" i="3"/>
  <c r="P291" i="3"/>
  <c r="BF295" i="3"/>
  <c r="AX295" i="3"/>
  <c r="AP295" i="3"/>
  <c r="AH295" i="3"/>
  <c r="Z295" i="3"/>
  <c r="R295" i="3"/>
  <c r="BG295" i="3"/>
  <c r="AY295" i="3"/>
  <c r="AQ295" i="3"/>
  <c r="AI295" i="3"/>
  <c r="AA295" i="3"/>
  <c r="S295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P299" i="3"/>
  <c r="T299" i="3"/>
  <c r="X299" i="3"/>
  <c r="AB299" i="3"/>
  <c r="AF299" i="3"/>
  <c r="AJ299" i="3"/>
  <c r="AN299" i="3"/>
  <c r="AR299" i="3"/>
  <c r="AV299" i="3"/>
  <c r="AZ299" i="3"/>
  <c r="BD299" i="3"/>
  <c r="BH299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O315" i="3"/>
  <c r="S315" i="3"/>
  <c r="W315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AA315" i="3"/>
  <c r="AE315" i="3"/>
  <c r="AI315" i="3"/>
  <c r="AM315" i="3"/>
  <c r="AQ315" i="3"/>
  <c r="AU315" i="3"/>
  <c r="AY315" i="3"/>
  <c r="BC315" i="3"/>
  <c r="BG315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O323" i="3"/>
  <c r="S323" i="3"/>
  <c r="W323" i="3"/>
  <c r="AA323" i="3"/>
  <c r="AE323" i="3"/>
  <c r="AI323" i="3"/>
  <c r="AM323" i="3"/>
  <c r="AQ323" i="3"/>
  <c r="AU323" i="3"/>
  <c r="AY323" i="3"/>
  <c r="BC323" i="3"/>
  <c r="BG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BC327" i="3"/>
  <c r="AU327" i="3"/>
  <c r="AM327" i="3"/>
  <c r="AE327" i="3"/>
  <c r="W327" i="3"/>
  <c r="O327" i="3"/>
  <c r="BD327" i="3"/>
  <c r="AV327" i="3"/>
  <c r="AN327" i="3"/>
  <c r="AF327" i="3"/>
  <c r="X327" i="3"/>
  <c r="P327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5" i="3"/>
  <c r="R355" i="3"/>
  <c r="V355" i="3"/>
  <c r="Z355" i="3"/>
  <c r="AD355" i="3"/>
  <c r="AH355" i="3"/>
  <c r="AL355" i="3"/>
  <c r="AP355" i="3"/>
  <c r="AT355" i="3"/>
  <c r="AX355" i="3"/>
  <c r="BB355" i="3"/>
  <c r="BF355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P363" i="3"/>
  <c r="T363" i="3"/>
  <c r="X363" i="3"/>
  <c r="AB363" i="3"/>
  <c r="AF363" i="3"/>
  <c r="AJ363" i="3"/>
  <c r="AN363" i="3"/>
  <c r="AR363" i="3"/>
  <c r="AV363" i="3"/>
  <c r="AZ363" i="3"/>
  <c r="BD363" i="3"/>
  <c r="BH363" i="3"/>
  <c r="BL367" i="3"/>
  <c r="BJ367" i="3"/>
  <c r="BN367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N370" i="3"/>
  <c r="P370" i="3"/>
  <c r="R370" i="3"/>
  <c r="T370" i="3"/>
  <c r="M370" i="3"/>
  <c r="Q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O370" i="3"/>
  <c r="S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BK375" i="3"/>
  <c r="BL375" i="3"/>
  <c r="BN375" i="3"/>
  <c r="BJ37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1" i="3"/>
  <c r="BH451" i="3"/>
  <c r="BD451" i="3"/>
  <c r="AZ451" i="3"/>
  <c r="AV451" i="3"/>
  <c r="AR451" i="3"/>
  <c r="AN451" i="3"/>
  <c r="AJ451" i="3"/>
  <c r="AF451" i="3"/>
  <c r="AB451" i="3"/>
  <c r="X451" i="3"/>
  <c r="T451" i="3"/>
  <c r="P451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M453" i="3"/>
  <c r="BH453" i="3"/>
  <c r="BD453" i="3"/>
  <c r="AZ453" i="3"/>
  <c r="AV453" i="3"/>
  <c r="AR453" i="3"/>
  <c r="AN453" i="3"/>
  <c r="AJ453" i="3"/>
  <c r="AF453" i="3"/>
  <c r="AB453" i="3"/>
  <c r="X453" i="3"/>
  <c r="T453" i="3"/>
  <c r="P453" i="3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K274" i="3"/>
  <c r="BL274" i="3"/>
  <c r="BJ274" i="3"/>
  <c r="AG275" i="3"/>
  <c r="BA275" i="3"/>
  <c r="U275" i="3"/>
  <c r="AY275" i="3"/>
  <c r="AI275" i="3"/>
  <c r="S275" i="3"/>
  <c r="BD275" i="3"/>
  <c r="AV275" i="3"/>
  <c r="AN275" i="3"/>
  <c r="AF275" i="3"/>
  <c r="X275" i="3"/>
  <c r="P275" i="3"/>
  <c r="BJ442" i="3"/>
  <c r="R451" i="3"/>
  <c r="Z451" i="3"/>
  <c r="AH451" i="3"/>
  <c r="AP451" i="3"/>
  <c r="AX451" i="3"/>
  <c r="BF451" i="3"/>
  <c r="R453" i="3"/>
  <c r="Z453" i="3"/>
  <c r="AH453" i="3"/>
  <c r="AP453" i="3"/>
  <c r="AX453" i="3"/>
  <c r="BF453" i="3"/>
  <c r="BF299" i="3"/>
  <c r="AX299" i="3"/>
  <c r="AP299" i="3"/>
  <c r="AH299" i="3"/>
  <c r="Z299" i="3"/>
  <c r="R299" i="3"/>
  <c r="BG299" i="3"/>
  <c r="AY299" i="3"/>
  <c r="AQ299" i="3"/>
  <c r="AI299" i="3"/>
  <c r="AA299" i="3"/>
  <c r="S299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M301" i="3"/>
  <c r="BL301" i="3"/>
  <c r="BN301" i="3"/>
  <c r="BM302" i="3"/>
  <c r="BN302" i="3"/>
  <c r="BJ302" i="3"/>
  <c r="BC307" i="3"/>
  <c r="AU307" i="3"/>
  <c r="AM307" i="3"/>
  <c r="AE307" i="3"/>
  <c r="W307" i="3"/>
  <c r="O307" i="3"/>
  <c r="BD307" i="3"/>
  <c r="AV307" i="3"/>
  <c r="AN307" i="3"/>
  <c r="AF307" i="3"/>
  <c r="X307" i="3"/>
  <c r="P307" i="3"/>
  <c r="BD308" i="3"/>
  <c r="AV308" i="3"/>
  <c r="AN308" i="3"/>
  <c r="AF308" i="3"/>
  <c r="X308" i="3"/>
  <c r="P308" i="3"/>
  <c r="BE308" i="3"/>
  <c r="AW308" i="3"/>
  <c r="AO308" i="3"/>
  <c r="AG308" i="3"/>
  <c r="Y308" i="3"/>
  <c r="Q308" i="3"/>
  <c r="BE315" i="3"/>
  <c r="AW315" i="3"/>
  <c r="AO315" i="3"/>
  <c r="AG315" i="3"/>
  <c r="Y315" i="3"/>
  <c r="BB315" i="3"/>
  <c r="AT315" i="3"/>
  <c r="AL315" i="3"/>
  <c r="AD315" i="3"/>
  <c r="V315" i="3"/>
  <c r="N315" i="3"/>
  <c r="Q315" i="3"/>
  <c r="BM317" i="3"/>
  <c r="BN317" i="3"/>
  <c r="BN318" i="3"/>
  <c r="BJ318" i="3"/>
  <c r="BM318" i="3"/>
  <c r="BH323" i="3"/>
  <c r="AZ323" i="3"/>
  <c r="AR323" i="3"/>
  <c r="AJ323" i="3"/>
  <c r="AB323" i="3"/>
  <c r="T323" i="3"/>
  <c r="BI323" i="3"/>
  <c r="BA323" i="3"/>
  <c r="AS323" i="3"/>
  <c r="AK323" i="3"/>
  <c r="AC323" i="3"/>
  <c r="U323" i="3"/>
  <c r="M323" i="3"/>
  <c r="BF331" i="3"/>
  <c r="AX331" i="3"/>
  <c r="AP331" i="3"/>
  <c r="AH331" i="3"/>
  <c r="Z331" i="3"/>
  <c r="R331" i="3"/>
  <c r="BG331" i="3"/>
  <c r="AY331" i="3"/>
  <c r="AQ331" i="3"/>
  <c r="AI331" i="3"/>
  <c r="AA331" i="3"/>
  <c r="S331" i="3"/>
  <c r="BH332" i="3"/>
  <c r="AZ332" i="3"/>
  <c r="AR332" i="3"/>
  <c r="AJ332" i="3"/>
  <c r="AB332" i="3"/>
  <c r="T332" i="3"/>
  <c r="BI332" i="3"/>
  <c r="BA332" i="3"/>
  <c r="AS332" i="3"/>
  <c r="AK332" i="3"/>
  <c r="AC332" i="3"/>
  <c r="U332" i="3"/>
  <c r="M332" i="3"/>
  <c r="BM333" i="3"/>
  <c r="BM334" i="3"/>
  <c r="BK334" i="3"/>
  <c r="BJ334" i="3"/>
  <c r="BB339" i="3"/>
  <c r="AT339" i="3"/>
  <c r="AL339" i="3"/>
  <c r="AD339" i="3"/>
  <c r="V339" i="3"/>
  <c r="N339" i="3"/>
  <c r="BC339" i="3"/>
  <c r="AU339" i="3"/>
  <c r="AM339" i="3"/>
  <c r="AE339" i="3"/>
  <c r="W339" i="3"/>
  <c r="O339" i="3"/>
  <c r="BD340" i="3"/>
  <c r="AV340" i="3"/>
  <c r="AN340" i="3"/>
  <c r="AF340" i="3"/>
  <c r="X340" i="3"/>
  <c r="P340" i="3"/>
  <c r="BE340" i="3"/>
  <c r="AW340" i="3"/>
  <c r="AO340" i="3"/>
  <c r="AG340" i="3"/>
  <c r="Y340" i="3"/>
  <c r="Q340" i="3"/>
  <c r="BD347" i="3"/>
  <c r="AV347" i="3"/>
  <c r="AN347" i="3"/>
  <c r="AF347" i="3"/>
  <c r="X347" i="3"/>
  <c r="P347" i="3"/>
  <c r="BK347" i="3" s="1"/>
  <c r="BE347" i="3"/>
  <c r="AW347" i="3"/>
  <c r="AO347" i="3"/>
  <c r="AG347" i="3"/>
  <c r="Y347" i="3"/>
  <c r="Q347" i="3"/>
  <c r="BM349" i="3"/>
  <c r="BK349" i="3"/>
  <c r="BJ349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P351" i="3"/>
  <c r="T351" i="3"/>
  <c r="X351" i="3"/>
  <c r="AB351" i="3"/>
  <c r="AF351" i="3"/>
  <c r="AJ351" i="3"/>
  <c r="AN351" i="3"/>
  <c r="AR351" i="3"/>
  <c r="AV351" i="3"/>
  <c r="AZ351" i="3"/>
  <c r="BD351" i="3"/>
  <c r="BH351" i="3"/>
  <c r="BH355" i="3"/>
  <c r="AZ355" i="3"/>
  <c r="AR355" i="3"/>
  <c r="AJ355" i="3"/>
  <c r="AB355" i="3"/>
  <c r="T355" i="3"/>
  <c r="BI355" i="3"/>
  <c r="BA355" i="3"/>
  <c r="AS355" i="3"/>
  <c r="AK355" i="3"/>
  <c r="AC355" i="3"/>
  <c r="U355" i="3"/>
  <c r="M355" i="3"/>
  <c r="BF363" i="3"/>
  <c r="AX363" i="3"/>
  <c r="AP363" i="3"/>
  <c r="AH363" i="3"/>
  <c r="Z363" i="3"/>
  <c r="R363" i="3"/>
  <c r="BG363" i="3"/>
  <c r="AY363" i="3"/>
  <c r="AQ363" i="3"/>
  <c r="AI363" i="3"/>
  <c r="AA363" i="3"/>
  <c r="S363" i="3"/>
  <c r="BH364" i="3"/>
  <c r="AZ364" i="3"/>
  <c r="AR364" i="3"/>
  <c r="AJ364" i="3"/>
  <c r="AB364" i="3"/>
  <c r="T364" i="3"/>
  <c r="BI364" i="3"/>
  <c r="BA364" i="3"/>
  <c r="AS364" i="3"/>
  <c r="AK364" i="3"/>
  <c r="AC364" i="3"/>
  <c r="U364" i="3"/>
  <c r="M364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1" i="3"/>
  <c r="Q381" i="3"/>
  <c r="U381" i="3"/>
  <c r="Y381" i="3"/>
  <c r="AC381" i="3"/>
  <c r="AG381" i="3"/>
  <c r="AK381" i="3"/>
  <c r="AO381" i="3"/>
  <c r="AS381" i="3"/>
  <c r="AW381" i="3"/>
  <c r="BA381" i="3"/>
  <c r="BE381" i="3"/>
  <c r="BI381" i="3"/>
  <c r="BL420" i="3"/>
  <c r="BJ420" i="3"/>
  <c r="BL421" i="3"/>
  <c r="BN422" i="3"/>
  <c r="BJ423" i="3"/>
  <c r="BL424" i="3"/>
  <c r="BJ424" i="3"/>
  <c r="BH292" i="3"/>
  <c r="AZ292" i="3"/>
  <c r="AR292" i="3"/>
  <c r="AJ292" i="3"/>
  <c r="AB292" i="3"/>
  <c r="T292" i="3"/>
  <c r="BI292" i="3"/>
  <c r="BA292" i="3"/>
  <c r="AS292" i="3"/>
  <c r="AK292" i="3"/>
  <c r="AC292" i="3"/>
  <c r="U292" i="3"/>
  <c r="M292" i="3"/>
  <c r="BF294" i="3"/>
  <c r="AX294" i="3"/>
  <c r="AP294" i="3"/>
  <c r="AH294" i="3"/>
  <c r="Z294" i="3"/>
  <c r="R294" i="3"/>
  <c r="BG294" i="3"/>
  <c r="AY294" i="3"/>
  <c r="AQ294" i="3"/>
  <c r="AI294" i="3"/>
  <c r="AA294" i="3"/>
  <c r="S294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BN420" i="3"/>
  <c r="BM422" i="3"/>
  <c r="BK428" i="3"/>
  <c r="BM428" i="3"/>
  <c r="BK432" i="3"/>
  <c r="BM432" i="3"/>
  <c r="BK436" i="3"/>
  <c r="BM436" i="3"/>
  <c r="BJ288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G296" i="3"/>
  <c r="BC296" i="3"/>
  <c r="AY296" i="3"/>
  <c r="AU296" i="3"/>
  <c r="AQ296" i="3"/>
  <c r="AM296" i="3"/>
  <c r="AI296" i="3"/>
  <c r="AE296" i="3"/>
  <c r="AA296" i="3"/>
  <c r="W296" i="3"/>
  <c r="S296" i="3"/>
  <c r="N297" i="3"/>
  <c r="P297" i="3"/>
  <c r="R297" i="3"/>
  <c r="T297" i="3"/>
  <c r="V297" i="3"/>
  <c r="X297" i="3"/>
  <c r="Z297" i="3"/>
  <c r="AB297" i="3"/>
  <c r="AD297" i="3"/>
  <c r="AF297" i="3"/>
  <c r="AH297" i="3"/>
  <c r="AJ297" i="3"/>
  <c r="AL297" i="3"/>
  <c r="AN297" i="3"/>
  <c r="AP297" i="3"/>
  <c r="AR297" i="3"/>
  <c r="AT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BK335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BK343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276" i="3"/>
  <c r="O276" i="3"/>
  <c r="Q276" i="3"/>
  <c r="S276" i="3"/>
  <c r="U276" i="3"/>
  <c r="W276" i="3"/>
  <c r="Y276" i="3"/>
  <c r="AA276" i="3"/>
  <c r="AC276" i="3"/>
  <c r="AE276" i="3"/>
  <c r="AG276" i="3"/>
  <c r="N276" i="3"/>
  <c r="R276" i="3"/>
  <c r="V276" i="3"/>
  <c r="Z276" i="3"/>
  <c r="AD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T276" i="3"/>
  <c r="AB276" i="3"/>
  <c r="AI276" i="3"/>
  <c r="AM276" i="3"/>
  <c r="AQ276" i="3"/>
  <c r="AU276" i="3"/>
  <c r="AY276" i="3"/>
  <c r="BC276" i="3"/>
  <c r="BG276" i="3"/>
  <c r="P276" i="3"/>
  <c r="X276" i="3"/>
  <c r="AF276" i="3"/>
  <c r="AK276" i="3"/>
  <c r="AO276" i="3"/>
  <c r="AS276" i="3"/>
  <c r="AW276" i="3"/>
  <c r="BA276" i="3"/>
  <c r="BE276" i="3"/>
  <c r="BI276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Q277" i="3"/>
  <c r="U277" i="3"/>
  <c r="Y277" i="3"/>
  <c r="AC277" i="3"/>
  <c r="AG277" i="3"/>
  <c r="AK277" i="3"/>
  <c r="AO277" i="3"/>
  <c r="AS277" i="3"/>
  <c r="AW277" i="3"/>
  <c r="BA277" i="3"/>
  <c r="BE277" i="3"/>
  <c r="BI277" i="3"/>
  <c r="O277" i="3"/>
  <c r="S277" i="3"/>
  <c r="W277" i="3"/>
  <c r="AA277" i="3"/>
  <c r="AE277" i="3"/>
  <c r="AI277" i="3"/>
  <c r="AM277" i="3"/>
  <c r="AQ277" i="3"/>
  <c r="AU277" i="3"/>
  <c r="AY277" i="3"/>
  <c r="BC277" i="3"/>
  <c r="BG277" i="3"/>
  <c r="N278" i="3"/>
  <c r="P278" i="3"/>
  <c r="R278" i="3"/>
  <c r="T278" i="3"/>
  <c r="V278" i="3"/>
  <c r="X278" i="3"/>
  <c r="Z278" i="3"/>
  <c r="AB278" i="3"/>
  <c r="AD278" i="3"/>
  <c r="AF278" i="3"/>
  <c r="AH278" i="3"/>
  <c r="AJ278" i="3"/>
  <c r="AL278" i="3"/>
  <c r="AN278" i="3"/>
  <c r="AP278" i="3"/>
  <c r="AR278" i="3"/>
  <c r="AT278" i="3"/>
  <c r="AV278" i="3"/>
  <c r="AX278" i="3"/>
  <c r="AZ278" i="3"/>
  <c r="BB278" i="3"/>
  <c r="BD278" i="3"/>
  <c r="BF278" i="3"/>
  <c r="BH278" i="3"/>
  <c r="O278" i="3"/>
  <c r="S278" i="3"/>
  <c r="W278" i="3"/>
  <c r="AA278" i="3"/>
  <c r="AE278" i="3"/>
  <c r="AI278" i="3"/>
  <c r="AM278" i="3"/>
  <c r="AQ278" i="3"/>
  <c r="AU278" i="3"/>
  <c r="AY278" i="3"/>
  <c r="BC278" i="3"/>
  <c r="BG278" i="3"/>
  <c r="M278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Q279" i="3"/>
  <c r="U279" i="3"/>
  <c r="Y279" i="3"/>
  <c r="AC279" i="3"/>
  <c r="AG279" i="3"/>
  <c r="AK279" i="3"/>
  <c r="AO279" i="3"/>
  <c r="AS279" i="3"/>
  <c r="AW279" i="3"/>
  <c r="BA279" i="3"/>
  <c r="BE279" i="3"/>
  <c r="BI279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O280" i="3"/>
  <c r="S280" i="3"/>
  <c r="W280" i="3"/>
  <c r="AA280" i="3"/>
  <c r="AE280" i="3"/>
  <c r="AI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AM280" i="3"/>
  <c r="AU280" i="3"/>
  <c r="BC280" i="3"/>
  <c r="AQ280" i="3"/>
  <c r="AY280" i="3"/>
  <c r="BG280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N281" i="3"/>
  <c r="R281" i="3"/>
  <c r="V281" i="3"/>
  <c r="Z281" i="3"/>
  <c r="AD281" i="3"/>
  <c r="AH281" i="3"/>
  <c r="AL281" i="3"/>
  <c r="T281" i="3"/>
  <c r="AB281" i="3"/>
  <c r="AJ281" i="3"/>
  <c r="AN281" i="3"/>
  <c r="AP281" i="3"/>
  <c r="AR281" i="3"/>
  <c r="AT281" i="3"/>
  <c r="AV281" i="3"/>
  <c r="AX281" i="3"/>
  <c r="AZ281" i="3"/>
  <c r="BB281" i="3"/>
  <c r="BD281" i="3"/>
  <c r="BF281" i="3"/>
  <c r="BH281" i="3"/>
  <c r="P281" i="3"/>
  <c r="X281" i="3"/>
  <c r="AF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N284" i="3"/>
  <c r="P284" i="3"/>
  <c r="R284" i="3"/>
  <c r="T284" i="3"/>
  <c r="V284" i="3"/>
  <c r="X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BK421" i="3"/>
  <c r="BJ422" i="3"/>
  <c r="BL423" i="3"/>
  <c r="BN424" i="3"/>
  <c r="BJ426" i="3"/>
  <c r="BL426" i="3"/>
  <c r="BJ430" i="3"/>
  <c r="BL430" i="3"/>
  <c r="BJ434" i="3"/>
  <c r="BL434" i="3"/>
  <c r="BJ438" i="3"/>
  <c r="BL438" i="3"/>
  <c r="BL443" i="3"/>
  <c r="BN445" i="3"/>
  <c r="P452" i="3"/>
  <c r="BN452" i="3" s="1"/>
  <c r="T452" i="3"/>
  <c r="X452" i="3"/>
  <c r="AB452" i="3"/>
  <c r="AF452" i="3"/>
  <c r="AJ452" i="3"/>
  <c r="AN452" i="3"/>
  <c r="AR452" i="3"/>
  <c r="AV452" i="3"/>
  <c r="AZ452" i="3"/>
  <c r="BD452" i="3"/>
  <c r="P454" i="3"/>
  <c r="T454" i="3"/>
  <c r="X454" i="3"/>
  <c r="AB454" i="3"/>
  <c r="AF454" i="3"/>
  <c r="AJ454" i="3"/>
  <c r="AN454" i="3"/>
  <c r="AR454" i="3"/>
  <c r="AV454" i="3"/>
  <c r="AZ454" i="3"/>
  <c r="BD454" i="3"/>
  <c r="BN310" i="3"/>
  <c r="BJ310" i="3"/>
  <c r="BH316" i="3"/>
  <c r="BD316" i="3"/>
  <c r="AZ316" i="3"/>
  <c r="AV316" i="3"/>
  <c r="AR316" i="3"/>
  <c r="AN316" i="3"/>
  <c r="AJ316" i="3"/>
  <c r="AF316" i="3"/>
  <c r="AB316" i="3"/>
  <c r="X316" i="3"/>
  <c r="T316" i="3"/>
  <c r="P316" i="3"/>
  <c r="BI316" i="3"/>
  <c r="BE316" i="3"/>
  <c r="BA316" i="3"/>
  <c r="AW316" i="3"/>
  <c r="AS316" i="3"/>
  <c r="AO316" i="3"/>
  <c r="AK316" i="3"/>
  <c r="AG316" i="3"/>
  <c r="AC316" i="3"/>
  <c r="Y316" i="3"/>
  <c r="U316" i="3"/>
  <c r="Q316" i="3"/>
  <c r="BL317" i="3"/>
  <c r="BI324" i="3"/>
  <c r="BE324" i="3"/>
  <c r="BA324" i="3"/>
  <c r="AW324" i="3"/>
  <c r="AS324" i="3"/>
  <c r="AO324" i="3"/>
  <c r="AK324" i="3"/>
  <c r="AG324" i="3"/>
  <c r="AC324" i="3"/>
  <c r="Y324" i="3"/>
  <c r="U324" i="3"/>
  <c r="Q324" i="3"/>
  <c r="M324" i="3"/>
  <c r="BF324" i="3"/>
  <c r="BB324" i="3"/>
  <c r="AX324" i="3"/>
  <c r="AT324" i="3"/>
  <c r="AP324" i="3"/>
  <c r="AL324" i="3"/>
  <c r="AH324" i="3"/>
  <c r="AD324" i="3"/>
  <c r="Z324" i="3"/>
  <c r="V324" i="3"/>
  <c r="R324" i="3"/>
  <c r="BL325" i="3"/>
  <c r="BN326" i="3"/>
  <c r="BJ326" i="3"/>
  <c r="BK333" i="3"/>
  <c r="BK341" i="3"/>
  <c r="BM342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BM350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358" i="3"/>
  <c r="BI365" i="3"/>
  <c r="BE365" i="3"/>
  <c r="BA365" i="3"/>
  <c r="AW365" i="3"/>
  <c r="AS365" i="3"/>
  <c r="AO365" i="3"/>
  <c r="AK365" i="3"/>
  <c r="AG365" i="3"/>
  <c r="AC365" i="3"/>
  <c r="Y365" i="3"/>
  <c r="U365" i="3"/>
  <c r="Q365" i="3"/>
  <c r="M365" i="3"/>
  <c r="BF365" i="3"/>
  <c r="BB365" i="3"/>
  <c r="AX365" i="3"/>
  <c r="AT365" i="3"/>
  <c r="AP365" i="3"/>
  <c r="AL365" i="3"/>
  <c r="AH365" i="3"/>
  <c r="AD365" i="3"/>
  <c r="Z365" i="3"/>
  <c r="V365" i="3"/>
  <c r="R365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AA398" i="3"/>
  <c r="AE398" i="3"/>
  <c r="AI398" i="3"/>
  <c r="AM398" i="3"/>
  <c r="AQ398" i="3"/>
  <c r="AU398" i="3"/>
  <c r="AY398" i="3"/>
  <c r="BC398" i="3"/>
  <c r="BG398" i="3"/>
  <c r="Y398" i="3"/>
  <c r="AC398" i="3"/>
  <c r="AG398" i="3"/>
  <c r="AK398" i="3"/>
  <c r="AO398" i="3"/>
  <c r="AS398" i="3"/>
  <c r="AW398" i="3"/>
  <c r="BA398" i="3"/>
  <c r="BE398" i="3"/>
  <c r="BI398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1" i="3"/>
  <c r="Q401" i="3"/>
  <c r="U401" i="3"/>
  <c r="Y401" i="3"/>
  <c r="AC401" i="3"/>
  <c r="AG401" i="3"/>
  <c r="AK401" i="3"/>
  <c r="AO401" i="3"/>
  <c r="AS401" i="3"/>
  <c r="AW401" i="3"/>
  <c r="BA401" i="3"/>
  <c r="BE401" i="3"/>
  <c r="BI401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Q402" i="3"/>
  <c r="U402" i="3"/>
  <c r="Y402" i="3"/>
  <c r="AC402" i="3"/>
  <c r="AG402" i="3"/>
  <c r="AK402" i="3"/>
  <c r="AO402" i="3"/>
  <c r="AS402" i="3"/>
  <c r="AW402" i="3"/>
  <c r="BA402" i="3"/>
  <c r="BE402" i="3"/>
  <c r="BI402" i="3"/>
  <c r="O402" i="3"/>
  <c r="S402" i="3"/>
  <c r="W402" i="3"/>
  <c r="AA402" i="3"/>
  <c r="AE402" i="3"/>
  <c r="AI402" i="3"/>
  <c r="AM402" i="3"/>
  <c r="AQ402" i="3"/>
  <c r="AU402" i="3"/>
  <c r="AY402" i="3"/>
  <c r="BC402" i="3"/>
  <c r="BG402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5" i="3"/>
  <c r="Q405" i="3"/>
  <c r="U405" i="3"/>
  <c r="Y405" i="3"/>
  <c r="AC405" i="3"/>
  <c r="AG405" i="3"/>
  <c r="AK405" i="3"/>
  <c r="AO405" i="3"/>
  <c r="AS405" i="3"/>
  <c r="AW405" i="3"/>
  <c r="BA405" i="3"/>
  <c r="BE405" i="3"/>
  <c r="BI405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P406" i="3"/>
  <c r="T406" i="3"/>
  <c r="X406" i="3"/>
  <c r="AB406" i="3"/>
  <c r="AF406" i="3"/>
  <c r="AJ406" i="3"/>
  <c r="AN406" i="3"/>
  <c r="AR406" i="3"/>
  <c r="AV406" i="3"/>
  <c r="AZ406" i="3"/>
  <c r="BD406" i="3"/>
  <c r="BH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Q407" i="3"/>
  <c r="U407" i="3"/>
  <c r="Y407" i="3"/>
  <c r="AC407" i="3"/>
  <c r="AG407" i="3"/>
  <c r="AK407" i="3"/>
  <c r="AO407" i="3"/>
  <c r="AS407" i="3"/>
  <c r="AW407" i="3"/>
  <c r="BA407" i="3"/>
  <c r="BE407" i="3"/>
  <c r="BI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O408" i="3"/>
  <c r="S408" i="3"/>
  <c r="W408" i="3"/>
  <c r="AA408" i="3"/>
  <c r="AE408" i="3"/>
  <c r="AI408" i="3"/>
  <c r="AM408" i="3"/>
  <c r="AQ408" i="3"/>
  <c r="AU408" i="3"/>
  <c r="AY408" i="3"/>
  <c r="BC408" i="3"/>
  <c r="BG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P409" i="3"/>
  <c r="T409" i="3"/>
  <c r="X409" i="3"/>
  <c r="AB409" i="3"/>
  <c r="AF409" i="3"/>
  <c r="AJ409" i="3"/>
  <c r="AN409" i="3"/>
  <c r="AR409" i="3"/>
  <c r="AV409" i="3"/>
  <c r="AZ409" i="3"/>
  <c r="BD409" i="3"/>
  <c r="BH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M411" i="3"/>
  <c r="Q411" i="3"/>
  <c r="U411" i="3"/>
  <c r="Y411" i="3"/>
  <c r="AC411" i="3"/>
  <c r="AG411" i="3"/>
  <c r="AK411" i="3"/>
  <c r="AO411" i="3"/>
  <c r="AS411" i="3"/>
  <c r="AW411" i="3"/>
  <c r="BA411" i="3"/>
  <c r="BE411" i="3"/>
  <c r="BI411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12" i="3"/>
  <c r="Q412" i="3"/>
  <c r="U412" i="3"/>
  <c r="Y412" i="3"/>
  <c r="AC412" i="3"/>
  <c r="AG412" i="3"/>
  <c r="AK412" i="3"/>
  <c r="AO412" i="3"/>
  <c r="AS412" i="3"/>
  <c r="AW412" i="3"/>
  <c r="BA412" i="3"/>
  <c r="BE412" i="3"/>
  <c r="BI412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P413" i="3"/>
  <c r="T413" i="3"/>
  <c r="X413" i="3"/>
  <c r="AB413" i="3"/>
  <c r="AF413" i="3"/>
  <c r="AJ413" i="3"/>
  <c r="AN413" i="3"/>
  <c r="AR413" i="3"/>
  <c r="AV413" i="3"/>
  <c r="AZ413" i="3"/>
  <c r="BD413" i="3"/>
  <c r="BH413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N414" i="3"/>
  <c r="R414" i="3"/>
  <c r="V414" i="3"/>
  <c r="Z414" i="3"/>
  <c r="AD414" i="3"/>
  <c r="AH414" i="3"/>
  <c r="AL414" i="3"/>
  <c r="AP414" i="3"/>
  <c r="AT414" i="3"/>
  <c r="AX414" i="3"/>
  <c r="BB414" i="3"/>
  <c r="BF414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S415" i="3"/>
  <c r="W415" i="3"/>
  <c r="AA415" i="3"/>
  <c r="AE415" i="3"/>
  <c r="AI415" i="3"/>
  <c r="AM415" i="3"/>
  <c r="AQ415" i="3"/>
  <c r="AU415" i="3"/>
  <c r="AY415" i="3"/>
  <c r="BC415" i="3"/>
  <c r="BG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O416" i="3"/>
  <c r="S416" i="3"/>
  <c r="W416" i="3"/>
  <c r="AA416" i="3"/>
  <c r="AE416" i="3"/>
  <c r="AI416" i="3"/>
  <c r="AM416" i="3"/>
  <c r="AQ416" i="3"/>
  <c r="AU416" i="3"/>
  <c r="AY416" i="3"/>
  <c r="BC416" i="3"/>
  <c r="BG416" i="3"/>
  <c r="M416" i="3"/>
  <c r="Q416" i="3"/>
  <c r="U416" i="3"/>
  <c r="Y416" i="3"/>
  <c r="AC416" i="3"/>
  <c r="AG416" i="3"/>
  <c r="AK416" i="3"/>
  <c r="AO416" i="3"/>
  <c r="AS416" i="3"/>
  <c r="AW416" i="3"/>
  <c r="BA416" i="3"/>
  <c r="BE416" i="3"/>
  <c r="BI416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O419" i="3"/>
  <c r="S419" i="3"/>
  <c r="W419" i="3"/>
  <c r="AA419" i="3"/>
  <c r="AE419" i="3"/>
  <c r="AI419" i="3"/>
  <c r="AM419" i="3"/>
  <c r="AQ419" i="3"/>
  <c r="AU419" i="3"/>
  <c r="AY419" i="3"/>
  <c r="BC419" i="3"/>
  <c r="BG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BM420" i="3"/>
  <c r="BK420" i="3"/>
  <c r="BM423" i="3"/>
  <c r="BK423" i="3"/>
  <c r="BM424" i="3"/>
  <c r="BK424" i="3"/>
  <c r="BN426" i="3"/>
  <c r="BN430" i="3"/>
  <c r="BN434" i="3"/>
  <c r="BN438" i="3"/>
  <c r="AZ273" i="3"/>
  <c r="AJ273" i="3"/>
  <c r="T273" i="3"/>
  <c r="AV273" i="3"/>
  <c r="AF273" i="3"/>
  <c r="P273" i="3"/>
  <c r="BB273" i="3"/>
  <c r="AT273" i="3"/>
  <c r="AL273" i="3"/>
  <c r="AD273" i="3"/>
  <c r="V273" i="3"/>
  <c r="N273" i="3"/>
  <c r="BG273" i="3"/>
  <c r="BC273" i="3"/>
  <c r="AY273" i="3"/>
  <c r="AU273" i="3"/>
  <c r="AQ273" i="3"/>
  <c r="AM273" i="3"/>
  <c r="AI273" i="3"/>
  <c r="AE273" i="3"/>
  <c r="AA273" i="3"/>
  <c r="W273" i="3"/>
  <c r="S273" i="3"/>
  <c r="BN271" i="3"/>
  <c r="BJ269" i="3"/>
  <c r="BJ265" i="3"/>
  <c r="BJ263" i="3"/>
  <c r="BJ255" i="3"/>
  <c r="BJ253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BJ348" i="3" l="1"/>
  <c r="BK348" i="3"/>
  <c r="BL316" i="3"/>
  <c r="BM299" i="3"/>
  <c r="BL190" i="3"/>
  <c r="L166" i="3"/>
  <c r="BK374" i="3"/>
  <c r="BM257" i="3"/>
  <c r="BN269" i="3"/>
  <c r="BJ271" i="3"/>
  <c r="BN240" i="3"/>
  <c r="BN263" i="3"/>
  <c r="L179" i="3"/>
  <c r="BL339" i="3"/>
  <c r="BJ315" i="3"/>
  <c r="BL208" i="3"/>
  <c r="BN265" i="3"/>
  <c r="L176" i="3"/>
  <c r="L168" i="3"/>
  <c r="K156" i="3"/>
  <c r="BJ365" i="3"/>
  <c r="BJ324" i="3"/>
  <c r="BL296" i="3"/>
  <c r="BL381" i="3"/>
  <c r="BL351" i="3"/>
  <c r="BM307" i="3"/>
  <c r="BK232" i="3"/>
  <c r="L173" i="3"/>
  <c r="L171" i="3"/>
  <c r="K163" i="3"/>
  <c r="K159" i="3"/>
  <c r="K152" i="3"/>
  <c r="BL454" i="3"/>
  <c r="BJ363" i="3"/>
  <c r="BM339" i="3"/>
  <c r="N198" i="3"/>
  <c r="R198" i="3"/>
  <c r="V198" i="3"/>
  <c r="Z198" i="3"/>
  <c r="AD198" i="3"/>
  <c r="AH198" i="3"/>
  <c r="AL198" i="3"/>
  <c r="AP198" i="3"/>
  <c r="AT198" i="3"/>
  <c r="AX198" i="3"/>
  <c r="BB198" i="3"/>
  <c r="BF198" i="3"/>
  <c r="M198" i="3"/>
  <c r="U198" i="3"/>
  <c r="AC198" i="3"/>
  <c r="AK198" i="3"/>
  <c r="AS198" i="3"/>
  <c r="BA198" i="3"/>
  <c r="BI198" i="3"/>
  <c r="S198" i="3"/>
  <c r="AA198" i="3"/>
  <c r="AM198" i="3"/>
  <c r="AY198" i="3"/>
  <c r="AI198" i="3"/>
  <c r="BC198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Q202" i="3"/>
  <c r="Y202" i="3"/>
  <c r="AG202" i="3"/>
  <c r="AO202" i="3"/>
  <c r="AW202" i="3"/>
  <c r="BE202" i="3"/>
  <c r="M202" i="3"/>
  <c r="W202" i="3"/>
  <c r="AE202" i="3"/>
  <c r="AM202" i="3"/>
  <c r="AU202" i="3"/>
  <c r="BC202" i="3"/>
  <c r="N206" i="3"/>
  <c r="R206" i="3"/>
  <c r="V206" i="3"/>
  <c r="Z206" i="3"/>
  <c r="AD206" i="3"/>
  <c r="AH206" i="3"/>
  <c r="T206" i="3"/>
  <c r="AB206" i="3"/>
  <c r="AJ206" i="3"/>
  <c r="AN206" i="3"/>
  <c r="AR206" i="3"/>
  <c r="AV206" i="3"/>
  <c r="AZ206" i="3"/>
  <c r="BD206" i="3"/>
  <c r="BH206" i="3"/>
  <c r="BG206" i="3"/>
  <c r="AY206" i="3"/>
  <c r="AQ206" i="3"/>
  <c r="AI206" i="3"/>
  <c r="AA206" i="3"/>
  <c r="S206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T210" i="3"/>
  <c r="AB210" i="3"/>
  <c r="AJ210" i="3"/>
  <c r="AR210" i="3"/>
  <c r="AZ210" i="3"/>
  <c r="BH210" i="3"/>
  <c r="BG210" i="3"/>
  <c r="AY210" i="3"/>
  <c r="AQ210" i="3"/>
  <c r="AI210" i="3"/>
  <c r="AA210" i="3"/>
  <c r="S210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M214" i="3"/>
  <c r="U214" i="3"/>
  <c r="AC214" i="3"/>
  <c r="AK214" i="3"/>
  <c r="AS214" i="3"/>
  <c r="BA214" i="3"/>
  <c r="BI214" i="3"/>
  <c r="BB214" i="3"/>
  <c r="AT214" i="3"/>
  <c r="AL214" i="3"/>
  <c r="AD214" i="3"/>
  <c r="V214" i="3"/>
  <c r="N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N218" i="3"/>
  <c r="V218" i="3"/>
  <c r="AD218" i="3"/>
  <c r="AL218" i="3"/>
  <c r="AT218" i="3"/>
  <c r="BB218" i="3"/>
  <c r="BI218" i="3"/>
  <c r="BA218" i="3"/>
  <c r="AS218" i="3"/>
  <c r="AK218" i="3"/>
  <c r="AC218" i="3"/>
  <c r="U218" i="3"/>
  <c r="M218" i="3"/>
  <c r="BC218" i="3"/>
  <c r="AU218" i="3"/>
  <c r="AM218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O222" i="3"/>
  <c r="W222" i="3"/>
  <c r="AE222" i="3"/>
  <c r="AM222" i="3"/>
  <c r="AU222" i="3"/>
  <c r="BC222" i="3"/>
  <c r="BF222" i="3"/>
  <c r="AX222" i="3"/>
  <c r="AP222" i="3"/>
  <c r="AH222" i="3"/>
  <c r="Z222" i="3"/>
  <c r="R222" i="3"/>
  <c r="BD222" i="3"/>
  <c r="AV222" i="3"/>
  <c r="AN222" i="3"/>
  <c r="AF222" i="3"/>
  <c r="X222" i="3"/>
  <c r="P222" i="3"/>
  <c r="O226" i="3"/>
  <c r="S226" i="3"/>
  <c r="W226" i="3"/>
  <c r="AA226" i="3"/>
  <c r="AE226" i="3"/>
  <c r="AI226" i="3"/>
  <c r="AM226" i="3"/>
  <c r="AQ226" i="3"/>
  <c r="AU226" i="3"/>
  <c r="AY226" i="3"/>
  <c r="BC226" i="3"/>
  <c r="BG226" i="3"/>
  <c r="Q226" i="3"/>
  <c r="Y226" i="3"/>
  <c r="AG226" i="3"/>
  <c r="AO226" i="3"/>
  <c r="AW226" i="3"/>
  <c r="BE226" i="3"/>
  <c r="BB226" i="3"/>
  <c r="AT226" i="3"/>
  <c r="AL226" i="3"/>
  <c r="AD226" i="3"/>
  <c r="V226" i="3"/>
  <c r="N226" i="3"/>
  <c r="BD226" i="3"/>
  <c r="AV226" i="3"/>
  <c r="AN226" i="3"/>
  <c r="AF226" i="3"/>
  <c r="X226" i="3"/>
  <c r="P226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S230" i="3"/>
  <c r="AA230" i="3"/>
  <c r="AI230" i="3"/>
  <c r="AQ230" i="3"/>
  <c r="AY230" i="3"/>
  <c r="BG230" i="3"/>
  <c r="BF230" i="3"/>
  <c r="AX230" i="3"/>
  <c r="AP230" i="3"/>
  <c r="AH230" i="3"/>
  <c r="Z230" i="3"/>
  <c r="R230" i="3"/>
  <c r="BD230" i="3"/>
  <c r="AV230" i="3"/>
  <c r="AN230" i="3"/>
  <c r="AF230" i="3"/>
  <c r="X230" i="3"/>
  <c r="P230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4" i="3"/>
  <c r="U234" i="3"/>
  <c r="AC234" i="3"/>
  <c r="AK234" i="3"/>
  <c r="AS234" i="3"/>
  <c r="BA234" i="3"/>
  <c r="BI234" i="3"/>
  <c r="BB234" i="3"/>
  <c r="AT234" i="3"/>
  <c r="AL234" i="3"/>
  <c r="AD234" i="3"/>
  <c r="V234" i="3"/>
  <c r="N234" i="3"/>
  <c r="BD234" i="3"/>
  <c r="AV234" i="3"/>
  <c r="AN234" i="3"/>
  <c r="AF234" i="3"/>
  <c r="X234" i="3"/>
  <c r="P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O238" i="3"/>
  <c r="W238" i="3"/>
  <c r="AE238" i="3"/>
  <c r="AM238" i="3"/>
  <c r="AU238" i="3"/>
  <c r="BC238" i="3"/>
  <c r="BF238" i="3"/>
  <c r="AX238" i="3"/>
  <c r="AP238" i="3"/>
  <c r="AH238" i="3"/>
  <c r="Z238" i="3"/>
  <c r="R238" i="3"/>
  <c r="BH238" i="3"/>
  <c r="AZ238" i="3"/>
  <c r="AR238" i="3"/>
  <c r="AJ238" i="3"/>
  <c r="AB238" i="3"/>
  <c r="T238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Q242" i="3"/>
  <c r="Y242" i="3"/>
  <c r="AG242" i="3"/>
  <c r="AO242" i="3"/>
  <c r="AW242" i="3"/>
  <c r="BE242" i="3"/>
  <c r="BH242" i="3"/>
  <c r="AZ242" i="3"/>
  <c r="AR242" i="3"/>
  <c r="AJ242" i="3"/>
  <c r="AB242" i="3"/>
  <c r="T242" i="3"/>
  <c r="BF242" i="3"/>
  <c r="AX242" i="3"/>
  <c r="AP242" i="3"/>
  <c r="AH242" i="3"/>
  <c r="Z242" i="3"/>
  <c r="R242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S246" i="3"/>
  <c r="AA246" i="3"/>
  <c r="AI246" i="3"/>
  <c r="AQ246" i="3"/>
  <c r="AY246" i="3"/>
  <c r="BG246" i="3"/>
  <c r="BB246" i="3"/>
  <c r="AT246" i="3"/>
  <c r="AL246" i="3"/>
  <c r="AD246" i="3"/>
  <c r="V246" i="3"/>
  <c r="N246" i="3"/>
  <c r="BD246" i="3"/>
  <c r="AV246" i="3"/>
  <c r="AN246" i="3"/>
  <c r="AF246" i="3"/>
  <c r="X246" i="3"/>
  <c r="P246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M250" i="3"/>
  <c r="U250" i="3"/>
  <c r="AC250" i="3"/>
  <c r="AK250" i="3"/>
  <c r="AS250" i="3"/>
  <c r="BA250" i="3"/>
  <c r="BI250" i="3"/>
  <c r="BD250" i="3"/>
  <c r="AV250" i="3"/>
  <c r="AN250" i="3"/>
  <c r="AF250" i="3"/>
  <c r="X250" i="3"/>
  <c r="P250" i="3"/>
  <c r="BB250" i="3"/>
  <c r="AT250" i="3"/>
  <c r="AL250" i="3"/>
  <c r="AD250" i="3"/>
  <c r="V250" i="3"/>
  <c r="N250" i="3"/>
  <c r="BG252" i="3"/>
  <c r="AY252" i="3"/>
  <c r="AQ252" i="3"/>
  <c r="AI252" i="3"/>
  <c r="AA252" i="3"/>
  <c r="S252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BI252" i="3"/>
  <c r="BA252" i="3"/>
  <c r="AS252" i="3"/>
  <c r="AK252" i="3"/>
  <c r="AC252" i="3"/>
  <c r="U252" i="3"/>
  <c r="M252" i="3"/>
  <c r="BF254" i="3"/>
  <c r="AX254" i="3"/>
  <c r="AP254" i="3"/>
  <c r="AH254" i="3"/>
  <c r="Z254" i="3"/>
  <c r="R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BH254" i="3"/>
  <c r="AZ254" i="3"/>
  <c r="AR254" i="3"/>
  <c r="AJ254" i="3"/>
  <c r="AB254" i="3"/>
  <c r="T254" i="3"/>
  <c r="BE256" i="3"/>
  <c r="AW256" i="3"/>
  <c r="AO256" i="3"/>
  <c r="AG256" i="3"/>
  <c r="Y256" i="3"/>
  <c r="Q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BC256" i="3"/>
  <c r="AU256" i="3"/>
  <c r="AM256" i="3"/>
  <c r="AE256" i="3"/>
  <c r="W256" i="3"/>
  <c r="O256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M192" i="3"/>
  <c r="U192" i="3"/>
  <c r="AC192" i="3"/>
  <c r="AK192" i="3"/>
  <c r="AS192" i="3"/>
  <c r="BA192" i="3"/>
  <c r="BI192" i="3"/>
  <c r="S192" i="3"/>
  <c r="AA192" i="3"/>
  <c r="AQ192" i="3"/>
  <c r="BG192" i="3"/>
  <c r="AM192" i="3"/>
  <c r="BC192" i="3"/>
  <c r="P192" i="3"/>
  <c r="X192" i="3"/>
  <c r="AF192" i="3"/>
  <c r="AN192" i="3"/>
  <c r="AV192" i="3"/>
  <c r="BD192" i="3"/>
  <c r="Q192" i="3"/>
  <c r="AG192" i="3"/>
  <c r="AW192" i="3"/>
  <c r="O192" i="3"/>
  <c r="AI192" i="3"/>
  <c r="AE192" i="3"/>
  <c r="L187" i="3"/>
  <c r="L185" i="3"/>
  <c r="L183" i="3"/>
  <c r="L181" i="3"/>
  <c r="L178" i="3"/>
  <c r="K176" i="3"/>
  <c r="K175" i="3"/>
  <c r="L164" i="3"/>
  <c r="L161" i="3"/>
  <c r="L159" i="3"/>
  <c r="L157" i="3"/>
  <c r="L155" i="3"/>
  <c r="L152" i="3"/>
  <c r="BM273" i="3"/>
  <c r="BL273" i="3"/>
  <c r="BN416" i="3"/>
  <c r="BK415" i="3"/>
  <c r="BN413" i="3"/>
  <c r="BN412" i="3"/>
  <c r="BN408" i="3"/>
  <c r="BN404" i="3"/>
  <c r="BM365" i="3"/>
  <c r="BJ356" i="3"/>
  <c r="BK356" i="3"/>
  <c r="BM348" i="3"/>
  <c r="BM324" i="3"/>
  <c r="BJ316" i="3"/>
  <c r="BK316" i="3"/>
  <c r="BN454" i="3"/>
  <c r="BL452" i="3"/>
  <c r="BK446" i="3"/>
  <c r="BJ330" i="3"/>
  <c r="BM294" i="3"/>
  <c r="BL294" i="3"/>
  <c r="BK292" i="3"/>
  <c r="BL363" i="3"/>
  <c r="BL307" i="3"/>
  <c r="BK315" i="3"/>
  <c r="BJ299" i="3"/>
  <c r="BL295" i="3"/>
  <c r="BL291" i="3"/>
  <c r="BM327" i="3"/>
  <c r="BM291" i="3"/>
  <c r="BL275" i="3"/>
  <c r="M206" i="3"/>
  <c r="U206" i="3"/>
  <c r="AC206" i="3"/>
  <c r="AK206" i="3"/>
  <c r="AS206" i="3"/>
  <c r="BA206" i="3"/>
  <c r="BI206" i="3"/>
  <c r="Q210" i="3"/>
  <c r="Y210" i="3"/>
  <c r="AG210" i="3"/>
  <c r="AO210" i="3"/>
  <c r="AW210" i="3"/>
  <c r="BE210" i="3"/>
  <c r="P214" i="3"/>
  <c r="X214" i="3"/>
  <c r="AF214" i="3"/>
  <c r="AN214" i="3"/>
  <c r="AV214" i="3"/>
  <c r="BD214" i="3"/>
  <c r="O218" i="3"/>
  <c r="W218" i="3"/>
  <c r="AE218" i="3"/>
  <c r="AQ218" i="3"/>
  <c r="BG218" i="3"/>
  <c r="AB222" i="3"/>
  <c r="AR222" i="3"/>
  <c r="BH222" i="3"/>
  <c r="AB226" i="3"/>
  <c r="AR226" i="3"/>
  <c r="BH226" i="3"/>
  <c r="AB230" i="3"/>
  <c r="AR230" i="3"/>
  <c r="BH230" i="3"/>
  <c r="AB234" i="3"/>
  <c r="AR234" i="3"/>
  <c r="BH234" i="3"/>
  <c r="P238" i="3"/>
  <c r="BK238" i="3" s="1"/>
  <c r="AF238" i="3"/>
  <c r="AV238" i="3"/>
  <c r="N242" i="3"/>
  <c r="AD242" i="3"/>
  <c r="AT242" i="3"/>
  <c r="BN244" i="3"/>
  <c r="AB246" i="3"/>
  <c r="AR246" i="3"/>
  <c r="BH246" i="3"/>
  <c r="Z250" i="3"/>
  <c r="AP250" i="3"/>
  <c r="BF250" i="3"/>
  <c r="Y252" i="3"/>
  <c r="AO252" i="3"/>
  <c r="BE252" i="3"/>
  <c r="X254" i="3"/>
  <c r="AN254" i="3"/>
  <c r="BD254" i="3"/>
  <c r="S256" i="3"/>
  <c r="AI256" i="3"/>
  <c r="AY256" i="3"/>
  <c r="BF252" i="3"/>
  <c r="AX252" i="3"/>
  <c r="AP252" i="3"/>
  <c r="AH252" i="3"/>
  <c r="Z252" i="3"/>
  <c r="R252" i="3"/>
  <c r="BE254" i="3"/>
  <c r="AW254" i="3"/>
  <c r="AO254" i="3"/>
  <c r="AG254" i="3"/>
  <c r="Y254" i="3"/>
  <c r="Q254" i="3"/>
  <c r="BF256" i="3"/>
  <c r="AX256" i="3"/>
  <c r="AP256" i="3"/>
  <c r="AH256" i="3"/>
  <c r="Z256" i="3"/>
  <c r="R256" i="3"/>
  <c r="W206" i="3"/>
  <c r="AM206" i="3"/>
  <c r="BC206" i="3"/>
  <c r="W210" i="3"/>
  <c r="AM210" i="3"/>
  <c r="BC210" i="3"/>
  <c r="R214" i="3"/>
  <c r="AH214" i="3"/>
  <c r="AX214" i="3"/>
  <c r="Q218" i="3"/>
  <c r="AG218" i="3"/>
  <c r="AW218" i="3"/>
  <c r="N222" i="3"/>
  <c r="AD222" i="3"/>
  <c r="AT222" i="3"/>
  <c r="Z226" i="3"/>
  <c r="AP226" i="3"/>
  <c r="BF226" i="3"/>
  <c r="N230" i="3"/>
  <c r="AD230" i="3"/>
  <c r="AT230" i="3"/>
  <c r="Z234" i="3"/>
  <c r="AP234" i="3"/>
  <c r="BF234" i="3"/>
  <c r="N238" i="3"/>
  <c r="AD238" i="3"/>
  <c r="AT238" i="3"/>
  <c r="P242" i="3"/>
  <c r="AF242" i="3"/>
  <c r="AV242" i="3"/>
  <c r="Z246" i="3"/>
  <c r="AP246" i="3"/>
  <c r="BF246" i="3"/>
  <c r="AB250" i="3"/>
  <c r="AR250" i="3"/>
  <c r="BH250" i="3"/>
  <c r="AE252" i="3"/>
  <c r="AU252" i="3"/>
  <c r="AD254" i="3"/>
  <c r="AT254" i="3"/>
  <c r="AC256" i="3"/>
  <c r="AS256" i="3"/>
  <c r="BI256" i="3"/>
  <c r="BG198" i="3"/>
  <c r="AE198" i="3"/>
  <c r="O198" i="3"/>
  <c r="AW198" i="3"/>
  <c r="AG198" i="3"/>
  <c r="Q198" i="3"/>
  <c r="BD198" i="3"/>
  <c r="AV198" i="3"/>
  <c r="AN198" i="3"/>
  <c r="AF198" i="3"/>
  <c r="X198" i="3"/>
  <c r="P198" i="3"/>
  <c r="AY202" i="3"/>
  <c r="AI202" i="3"/>
  <c r="S202" i="3"/>
  <c r="BA202" i="3"/>
  <c r="AK202" i="3"/>
  <c r="U202" i="3"/>
  <c r="BF202" i="3"/>
  <c r="AX202" i="3"/>
  <c r="AP202" i="3"/>
  <c r="AH202" i="3"/>
  <c r="Z202" i="3"/>
  <c r="R202" i="3"/>
  <c r="BF206" i="3"/>
  <c r="AX206" i="3"/>
  <c r="AP206" i="3"/>
  <c r="AF206" i="3"/>
  <c r="P206" i="3"/>
  <c r="AV210" i="3"/>
  <c r="AF210" i="3"/>
  <c r="P210" i="3"/>
  <c r="AW214" i="3"/>
  <c r="AG214" i="3"/>
  <c r="Q214" i="3"/>
  <c r="AX218" i="3"/>
  <c r="AH218" i="3"/>
  <c r="R218" i="3"/>
  <c r="AY222" i="3"/>
  <c r="AI222" i="3"/>
  <c r="S222" i="3"/>
  <c r="BA226" i="3"/>
  <c r="AK226" i="3"/>
  <c r="U226" i="3"/>
  <c r="BC230" i="3"/>
  <c r="AM230" i="3"/>
  <c r="W230" i="3"/>
  <c r="BE234" i="3"/>
  <c r="AO234" i="3"/>
  <c r="Y234" i="3"/>
  <c r="BG238" i="3"/>
  <c r="AQ238" i="3"/>
  <c r="AA238" i="3"/>
  <c r="BI242" i="3"/>
  <c r="AS242" i="3"/>
  <c r="AC242" i="3"/>
  <c r="M242" i="3"/>
  <c r="AU246" i="3"/>
  <c r="AE246" i="3"/>
  <c r="O246" i="3"/>
  <c r="AW250" i="3"/>
  <c r="AG250" i="3"/>
  <c r="Q250" i="3"/>
  <c r="AY192" i="3"/>
  <c r="BE192" i="3"/>
  <c r="Y192" i="3"/>
  <c r="AZ192" i="3"/>
  <c r="AJ192" i="3"/>
  <c r="T192" i="3"/>
  <c r="BK257" i="3"/>
  <c r="BK204" i="3"/>
  <c r="BK208" i="3"/>
  <c r="BJ212" i="3"/>
  <c r="O252" i="3"/>
  <c r="N254" i="3"/>
  <c r="M256" i="3"/>
  <c r="BN256" i="3" s="1"/>
  <c r="P253" i="3"/>
  <c r="BN253" i="3" s="1"/>
  <c r="O255" i="3"/>
  <c r="BN255" i="3" s="1"/>
  <c r="N257" i="3"/>
  <c r="N268" i="3"/>
  <c r="P268" i="3"/>
  <c r="R268" i="3"/>
  <c r="T268" i="3"/>
  <c r="V268" i="3"/>
  <c r="X268" i="3"/>
  <c r="Z268" i="3"/>
  <c r="AB268" i="3"/>
  <c r="AD268" i="3"/>
  <c r="AF268" i="3"/>
  <c r="AH268" i="3"/>
  <c r="AJ268" i="3"/>
  <c r="AL268" i="3"/>
  <c r="AN268" i="3"/>
  <c r="AP268" i="3"/>
  <c r="AR268" i="3"/>
  <c r="AT268" i="3"/>
  <c r="AV268" i="3"/>
  <c r="AX268" i="3"/>
  <c r="AZ268" i="3"/>
  <c r="BB268" i="3"/>
  <c r="BD268" i="3"/>
  <c r="BF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N260" i="3"/>
  <c r="P260" i="3"/>
  <c r="R260" i="3"/>
  <c r="T260" i="3"/>
  <c r="V260" i="3"/>
  <c r="X260" i="3"/>
  <c r="Z260" i="3"/>
  <c r="AB260" i="3"/>
  <c r="AD260" i="3"/>
  <c r="AF260" i="3"/>
  <c r="AH260" i="3"/>
  <c r="AJ260" i="3"/>
  <c r="AL260" i="3"/>
  <c r="AN260" i="3"/>
  <c r="AP260" i="3"/>
  <c r="AR260" i="3"/>
  <c r="AT260" i="3"/>
  <c r="AV260" i="3"/>
  <c r="AX260" i="3"/>
  <c r="AZ260" i="3"/>
  <c r="BB260" i="3"/>
  <c r="BD260" i="3"/>
  <c r="BF260" i="3"/>
  <c r="BH260" i="3"/>
  <c r="M260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O260" i="3"/>
  <c r="S260" i="3"/>
  <c r="W260" i="3"/>
  <c r="AA260" i="3"/>
  <c r="AE260" i="3"/>
  <c r="AI260" i="3"/>
  <c r="AM260" i="3"/>
  <c r="AQ260" i="3"/>
  <c r="AU260" i="3"/>
  <c r="AY260" i="3"/>
  <c r="BC260" i="3"/>
  <c r="BG260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P262" i="3"/>
  <c r="T262" i="3"/>
  <c r="X262" i="3"/>
  <c r="AB262" i="3"/>
  <c r="AF262" i="3"/>
  <c r="AJ262" i="3"/>
  <c r="AN262" i="3"/>
  <c r="AR262" i="3"/>
  <c r="AV262" i="3"/>
  <c r="AZ262" i="3"/>
  <c r="BD262" i="3"/>
  <c r="BH262" i="3"/>
  <c r="N262" i="3"/>
  <c r="R262" i="3"/>
  <c r="V262" i="3"/>
  <c r="Z262" i="3"/>
  <c r="AD262" i="3"/>
  <c r="AH262" i="3"/>
  <c r="AL262" i="3"/>
  <c r="AP262" i="3"/>
  <c r="AT262" i="3"/>
  <c r="AX262" i="3"/>
  <c r="BB262" i="3"/>
  <c r="BF262" i="3"/>
  <c r="BM419" i="3"/>
  <c r="BK419" i="3"/>
  <c r="BL418" i="3"/>
  <c r="BN418" i="3"/>
  <c r="BJ417" i="3"/>
  <c r="BK417" i="3"/>
  <c r="BL417" i="3"/>
  <c r="BL416" i="3"/>
  <c r="BJ416" i="3"/>
  <c r="BL415" i="3"/>
  <c r="BM415" i="3"/>
  <c r="BL414" i="3"/>
  <c r="BN414" i="3"/>
  <c r="BJ413" i="3"/>
  <c r="BL413" i="3"/>
  <c r="BM412" i="3"/>
  <c r="BL412" i="3"/>
  <c r="BJ412" i="3"/>
  <c r="BM411" i="3"/>
  <c r="BN411" i="3"/>
  <c r="BL410" i="3"/>
  <c r="BN410" i="3"/>
  <c r="BJ409" i="3"/>
  <c r="BN409" i="3"/>
  <c r="BL409" i="3"/>
  <c r="BL408" i="3"/>
  <c r="BL407" i="3"/>
  <c r="BM407" i="3"/>
  <c r="BJ404" i="3"/>
  <c r="BM403" i="3"/>
  <c r="BL403" i="3"/>
  <c r="BL402" i="3"/>
  <c r="BM402" i="3"/>
  <c r="BK402" i="3"/>
  <c r="BN402" i="3"/>
  <c r="BM401" i="3"/>
  <c r="BL400" i="3"/>
  <c r="BK400" i="3"/>
  <c r="BN400" i="3"/>
  <c r="BK399" i="3"/>
  <c r="BM399" i="3"/>
  <c r="BM397" i="3"/>
  <c r="BL396" i="3"/>
  <c r="BM396" i="3"/>
  <c r="BN396" i="3"/>
  <c r="BK396" i="3"/>
  <c r="BM395" i="3"/>
  <c r="BL394" i="3"/>
  <c r="BN394" i="3"/>
  <c r="BK394" i="3"/>
  <c r="BM393" i="3"/>
  <c r="BN392" i="3"/>
  <c r="BK392" i="3"/>
  <c r="BJ392" i="3"/>
  <c r="BM391" i="3"/>
  <c r="BN389" i="3"/>
  <c r="BM389" i="3"/>
  <c r="BJ387" i="3"/>
  <c r="BL387" i="3"/>
  <c r="BL386" i="3"/>
  <c r="BN386" i="3"/>
  <c r="BK386" i="3"/>
  <c r="BJ385" i="3"/>
  <c r="BL385" i="3"/>
  <c r="BK383" i="3"/>
  <c r="BL383" i="3"/>
  <c r="BL382" i="3"/>
  <c r="BK382" i="3"/>
  <c r="BN382" i="3"/>
  <c r="BK365" i="3"/>
  <c r="BN365" i="3"/>
  <c r="BK324" i="3"/>
  <c r="BL285" i="3"/>
  <c r="BK297" i="3"/>
  <c r="BN297" i="3"/>
  <c r="BJ297" i="3"/>
  <c r="BJ296" i="3"/>
  <c r="BK377" i="3"/>
  <c r="BN377" i="3"/>
  <c r="BM378" i="3"/>
  <c r="BN371" i="3"/>
  <c r="BK452" i="3"/>
  <c r="BK364" i="3"/>
  <c r="BN364" i="3"/>
  <c r="BM351" i="3"/>
  <c r="BK351" i="3"/>
  <c r="BN351" i="3"/>
  <c r="BJ339" i="3"/>
  <c r="BK332" i="3"/>
  <c r="BN332" i="3"/>
  <c r="BK453" i="3"/>
  <c r="BN453" i="3"/>
  <c r="BM451" i="3"/>
  <c r="BJ451" i="3"/>
  <c r="BJ450" i="3"/>
  <c r="BK450" i="3"/>
  <c r="BN450" i="3"/>
  <c r="BL449" i="3"/>
  <c r="BM449" i="3"/>
  <c r="BL447" i="3"/>
  <c r="BJ447" i="3"/>
  <c r="BK447" i="3"/>
  <c r="BN447" i="3"/>
  <c r="BM444" i="3"/>
  <c r="BL444" i="3"/>
  <c r="BM370" i="3"/>
  <c r="BK370" i="3"/>
  <c r="BN370" i="3"/>
  <c r="BJ370" i="3"/>
  <c r="BJ369" i="3"/>
  <c r="BM369" i="3"/>
  <c r="BL369" i="3"/>
  <c r="BM360" i="3"/>
  <c r="BK360" i="3"/>
  <c r="BN360" i="3"/>
  <c r="BJ355" i="3"/>
  <c r="BL355" i="3"/>
  <c r="BJ352" i="3"/>
  <c r="BL352" i="3"/>
  <c r="BL327" i="3"/>
  <c r="BM323" i="3"/>
  <c r="BN320" i="3"/>
  <c r="BK320" i="3"/>
  <c r="BL315" i="3"/>
  <c r="BJ312" i="3"/>
  <c r="BM312" i="3"/>
  <c r="BL312" i="3"/>
  <c r="BN307" i="3"/>
  <c r="BK307" i="3"/>
  <c r="BJ307" i="3"/>
  <c r="BM304" i="3"/>
  <c r="BL304" i="3"/>
  <c r="BL299" i="3"/>
  <c r="BK299" i="3"/>
  <c r="BN299" i="3"/>
  <c r="BM295" i="3"/>
  <c r="BN324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R201" i="3"/>
  <c r="T201" i="3"/>
  <c r="X201" i="3"/>
  <c r="AB201" i="3"/>
  <c r="AF201" i="3"/>
  <c r="AJ201" i="3"/>
  <c r="AN201" i="3"/>
  <c r="AR201" i="3"/>
  <c r="AV201" i="3"/>
  <c r="AZ201" i="3"/>
  <c r="BD201" i="3"/>
  <c r="BH201" i="3"/>
  <c r="P201" i="3"/>
  <c r="V201" i="3"/>
  <c r="Z201" i="3"/>
  <c r="AD201" i="3"/>
  <c r="AH201" i="3"/>
  <c r="AL201" i="3"/>
  <c r="AP201" i="3"/>
  <c r="AT201" i="3"/>
  <c r="AX201" i="3"/>
  <c r="BB201" i="3"/>
  <c r="BF201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Q267" i="3"/>
  <c r="U267" i="3"/>
  <c r="Y267" i="3"/>
  <c r="AC267" i="3"/>
  <c r="AG267" i="3"/>
  <c r="AK267" i="3"/>
  <c r="AO267" i="3"/>
  <c r="AS267" i="3"/>
  <c r="AW267" i="3"/>
  <c r="BA267" i="3"/>
  <c r="BE267" i="3"/>
  <c r="BI267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P193" i="3"/>
  <c r="T193" i="3"/>
  <c r="X193" i="3"/>
  <c r="AB193" i="3"/>
  <c r="AF193" i="3"/>
  <c r="AJ193" i="3"/>
  <c r="AN193" i="3"/>
  <c r="AR193" i="3"/>
  <c r="AV193" i="3"/>
  <c r="AZ193" i="3"/>
  <c r="BD193" i="3"/>
  <c r="BH193" i="3"/>
  <c r="N193" i="3"/>
  <c r="R193" i="3"/>
  <c r="Z193" i="3"/>
  <c r="AD193" i="3"/>
  <c r="AL193" i="3"/>
  <c r="AT193" i="3"/>
  <c r="BB193" i="3"/>
  <c r="BF193" i="3"/>
  <c r="V193" i="3"/>
  <c r="AH193" i="3"/>
  <c r="AP193" i="3"/>
  <c r="AX193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AD196" i="3"/>
  <c r="AP196" i="3"/>
  <c r="AX196" i="3"/>
  <c r="BF196" i="3"/>
  <c r="N196" i="3"/>
  <c r="R196" i="3"/>
  <c r="V196" i="3"/>
  <c r="Z196" i="3"/>
  <c r="AH196" i="3"/>
  <c r="AL196" i="3"/>
  <c r="AT196" i="3"/>
  <c r="BB196" i="3"/>
  <c r="BL331" i="3"/>
  <c r="BN327" i="3"/>
  <c r="BK327" i="3"/>
  <c r="BJ327" i="3"/>
  <c r="BN316" i="3"/>
  <c r="BK308" i="3"/>
  <c r="BN275" i="3"/>
  <c r="BK275" i="3"/>
  <c r="BJ275" i="3"/>
  <c r="BJ347" i="3"/>
  <c r="BL347" i="3"/>
  <c r="BJ344" i="3"/>
  <c r="BL344" i="3"/>
  <c r="BK339" i="3"/>
  <c r="BN339" i="3"/>
  <c r="BJ336" i="3"/>
  <c r="BL336" i="3"/>
  <c r="BK331" i="3"/>
  <c r="BN331" i="3"/>
  <c r="BM328" i="3"/>
  <c r="BL328" i="3"/>
  <c r="BK294" i="3"/>
  <c r="BM308" i="3"/>
  <c r="BN379" i="3"/>
  <c r="BK379" i="3"/>
  <c r="BJ379" i="3"/>
  <c r="BN294" i="3"/>
  <c r="BJ294" i="3"/>
  <c r="BJ295" i="3"/>
  <c r="BM292" i="3"/>
  <c r="BM300" i="3"/>
  <c r="BK373" i="3"/>
  <c r="BN347" i="3"/>
  <c r="BL204" i="3"/>
  <c r="BN206" i="3"/>
  <c r="BK206" i="3"/>
  <c r="BM212" i="3"/>
  <c r="BM214" i="3"/>
  <c r="BL216" i="3"/>
  <c r="BL218" i="3"/>
  <c r="BL220" i="3"/>
  <c r="BK224" i="3"/>
  <c r="BK228" i="3"/>
  <c r="BN236" i="3"/>
  <c r="BM238" i="3"/>
  <c r="BL242" i="3"/>
  <c r="BJ250" i="3"/>
  <c r="BN252" i="3"/>
  <c r="BM254" i="3"/>
  <c r="BM265" i="3"/>
  <c r="BN200" i="3"/>
  <c r="BK200" i="3"/>
  <c r="BM200" i="3"/>
  <c r="BM204" i="3"/>
  <c r="BM208" i="3"/>
  <c r="BN212" i="3"/>
  <c r="BK216" i="3"/>
  <c r="BJ216" i="3"/>
  <c r="BK220" i="3"/>
  <c r="BJ220" i="3"/>
  <c r="BL224" i="3"/>
  <c r="BN228" i="3"/>
  <c r="BL232" i="3"/>
  <c r="BM236" i="3"/>
  <c r="BK236" i="3"/>
  <c r="BM240" i="3"/>
  <c r="BK240" i="3"/>
  <c r="BM244" i="3"/>
  <c r="BK244" i="3"/>
  <c r="BM248" i="3"/>
  <c r="BK248" i="3"/>
  <c r="BM252" i="3"/>
  <c r="BK252" i="3"/>
  <c r="BM255" i="3"/>
  <c r="BK255" i="3"/>
  <c r="BM256" i="3"/>
  <c r="BK256" i="3"/>
  <c r="BM194" i="3"/>
  <c r="BL206" i="3"/>
  <c r="BL210" i="3"/>
  <c r="BK222" i="3"/>
  <c r="BM224" i="3"/>
  <c r="BJ224" i="3"/>
  <c r="BM228" i="3"/>
  <c r="BM232" i="3"/>
  <c r="BJ232" i="3"/>
  <c r="BJ238" i="3"/>
  <c r="BK242" i="3"/>
  <c r="BL246" i="3"/>
  <c r="BM250" i="3"/>
  <c r="BM253" i="3"/>
  <c r="BL263" i="3"/>
  <c r="BK269" i="3"/>
  <c r="BK271" i="3"/>
  <c r="BM197" i="3"/>
  <c r="BK197" i="3"/>
  <c r="BN197" i="3"/>
  <c r="BL198" i="3"/>
  <c r="BM198" i="3"/>
  <c r="BL202" i="3"/>
  <c r="BM202" i="3"/>
  <c r="BJ202" i="3"/>
  <c r="BJ206" i="3"/>
  <c r="BM210" i="3"/>
  <c r="BK210" i="3"/>
  <c r="BJ210" i="3"/>
  <c r="BL214" i="3"/>
  <c r="BM218" i="3"/>
  <c r="BN222" i="3"/>
  <c r="BL226" i="3"/>
  <c r="BN230" i="3"/>
  <c r="BL234" i="3"/>
  <c r="BN238" i="3"/>
  <c r="BN246" i="3"/>
  <c r="BL271" i="3"/>
  <c r="BK190" i="3"/>
  <c r="BN190" i="3"/>
  <c r="BM190" i="3"/>
  <c r="BM192" i="3"/>
  <c r="BN192" i="3"/>
  <c r="BK192" i="3"/>
  <c r="BJ192" i="3"/>
  <c r="BL265" i="3"/>
  <c r="BN216" i="3"/>
  <c r="L170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R258" i="3"/>
  <c r="V258" i="3"/>
  <c r="Z258" i="3"/>
  <c r="AD258" i="3"/>
  <c r="AH258" i="3"/>
  <c r="AL258" i="3"/>
  <c r="AP258" i="3"/>
  <c r="AT258" i="3"/>
  <c r="AX258" i="3"/>
  <c r="BB258" i="3"/>
  <c r="BF258" i="3"/>
  <c r="P258" i="3"/>
  <c r="T258" i="3"/>
  <c r="X258" i="3"/>
  <c r="AB258" i="3"/>
  <c r="AF258" i="3"/>
  <c r="AJ258" i="3"/>
  <c r="AN258" i="3"/>
  <c r="AR258" i="3"/>
  <c r="AV258" i="3"/>
  <c r="AZ258" i="3"/>
  <c r="BD258" i="3"/>
  <c r="BH258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BJ408" i="3"/>
  <c r="BN407" i="3"/>
  <c r="BL406" i="3"/>
  <c r="BN406" i="3"/>
  <c r="BJ405" i="3"/>
  <c r="BM404" i="3"/>
  <c r="BL404" i="3"/>
  <c r="BJ402" i="3"/>
  <c r="BM400" i="3"/>
  <c r="BN399" i="3"/>
  <c r="BJ399" i="3"/>
  <c r="BL399" i="3"/>
  <c r="BL398" i="3"/>
  <c r="BK398" i="3"/>
  <c r="BN398" i="3"/>
  <c r="BJ398" i="3"/>
  <c r="BJ397" i="3"/>
  <c r="BL397" i="3"/>
  <c r="BL395" i="3"/>
  <c r="BJ394" i="3"/>
  <c r="BJ393" i="3"/>
  <c r="BL393" i="3"/>
  <c r="BL391" i="3"/>
  <c r="BL390" i="3"/>
  <c r="BN390" i="3"/>
  <c r="BK390" i="3"/>
  <c r="BJ389" i="3"/>
  <c r="BL389" i="3"/>
  <c r="BN388" i="3"/>
  <c r="BK388" i="3"/>
  <c r="BJ388" i="3"/>
  <c r="BK387" i="3"/>
  <c r="BM387" i="3"/>
  <c r="BM385" i="3"/>
  <c r="BM384" i="3"/>
  <c r="BK384" i="3"/>
  <c r="BN384" i="3"/>
  <c r="BN383" i="3"/>
  <c r="BJ383" i="3"/>
  <c r="BM383" i="3"/>
  <c r="BJ382" i="3"/>
  <c r="BN356" i="3"/>
  <c r="BM452" i="3"/>
  <c r="BJ452" i="3"/>
  <c r="BK286" i="3"/>
  <c r="BN286" i="3"/>
  <c r="BJ286" i="3"/>
  <c r="BM285" i="3"/>
  <c r="BK284" i="3"/>
  <c r="BN284" i="3"/>
  <c r="BJ284" i="3"/>
  <c r="BJ283" i="3"/>
  <c r="BM283" i="3"/>
  <c r="BK282" i="3"/>
  <c r="BN282" i="3"/>
  <c r="BJ281" i="3"/>
  <c r="BM281" i="3"/>
  <c r="BL281" i="3"/>
  <c r="BN280" i="3"/>
  <c r="BK280" i="3"/>
  <c r="BL280" i="3"/>
  <c r="BJ280" i="3"/>
  <c r="BL279" i="3"/>
  <c r="BK278" i="3"/>
  <c r="BL278" i="3"/>
  <c r="BN278" i="3"/>
  <c r="BJ278" i="3"/>
  <c r="BL277" i="3"/>
  <c r="BK276" i="3"/>
  <c r="BL448" i="3"/>
  <c r="BM448" i="3"/>
  <c r="BL446" i="3"/>
  <c r="BJ446" i="3"/>
  <c r="BN446" i="3"/>
  <c r="BL376" i="3"/>
  <c r="BM376" i="3"/>
  <c r="BJ368" i="3"/>
  <c r="BN368" i="3"/>
  <c r="BK368" i="3"/>
  <c r="BL362" i="3"/>
  <c r="BK361" i="3"/>
  <c r="BN361" i="3"/>
  <c r="BJ361" i="3"/>
  <c r="BJ359" i="3"/>
  <c r="BM359" i="3"/>
  <c r="BL359" i="3"/>
  <c r="BM354" i="3"/>
  <c r="BN354" i="3"/>
  <c r="BK354" i="3"/>
  <c r="BJ354" i="3"/>
  <c r="BM353" i="3"/>
  <c r="BL353" i="3"/>
  <c r="BM346" i="3"/>
  <c r="BK346" i="3"/>
  <c r="BN346" i="3"/>
  <c r="BJ346" i="3"/>
  <c r="BM345" i="3"/>
  <c r="BL345" i="3"/>
  <c r="BL338" i="3"/>
  <c r="BK337" i="3"/>
  <c r="BN337" i="3"/>
  <c r="BJ337" i="3"/>
  <c r="BM330" i="3"/>
  <c r="BK330" i="3"/>
  <c r="BN330" i="3"/>
  <c r="BJ329" i="3"/>
  <c r="BM329" i="3"/>
  <c r="BL329" i="3"/>
  <c r="BK322" i="3"/>
  <c r="BN322" i="3"/>
  <c r="BM321" i="3"/>
  <c r="BL321" i="3"/>
  <c r="BK319" i="3"/>
  <c r="BN319" i="3"/>
  <c r="BJ314" i="3"/>
  <c r="BM314" i="3"/>
  <c r="BL314" i="3"/>
  <c r="BK313" i="3"/>
  <c r="BN313" i="3"/>
  <c r="BJ313" i="3"/>
  <c r="BJ311" i="3"/>
  <c r="BM311" i="3"/>
  <c r="BL311" i="3"/>
  <c r="BN306" i="3"/>
  <c r="BK306" i="3"/>
  <c r="BJ306" i="3"/>
  <c r="BJ305" i="3"/>
  <c r="BM305" i="3"/>
  <c r="BL305" i="3"/>
  <c r="BK303" i="3"/>
  <c r="BN303" i="3"/>
  <c r="BJ303" i="3"/>
  <c r="BJ298" i="3"/>
  <c r="BM298" i="3"/>
  <c r="BL298" i="3"/>
  <c r="L175" i="3"/>
  <c r="AL175" i="3" s="1"/>
  <c r="L174" i="3"/>
  <c r="K168" i="3"/>
  <c r="Q168" i="3" s="1"/>
  <c r="L162" i="3"/>
  <c r="L158" i="3"/>
  <c r="L154" i="3"/>
  <c r="N259" i="3"/>
  <c r="P259" i="3"/>
  <c r="R259" i="3"/>
  <c r="T259" i="3"/>
  <c r="V259" i="3"/>
  <c r="X259" i="3"/>
  <c r="Z259" i="3"/>
  <c r="AB259" i="3"/>
  <c r="AD259" i="3"/>
  <c r="AF259" i="3"/>
  <c r="AH259" i="3"/>
  <c r="AJ259" i="3"/>
  <c r="AL259" i="3"/>
  <c r="AN259" i="3"/>
  <c r="AP259" i="3"/>
  <c r="AR259" i="3"/>
  <c r="AT259" i="3"/>
  <c r="AV259" i="3"/>
  <c r="AX259" i="3"/>
  <c r="AZ259" i="3"/>
  <c r="BB259" i="3"/>
  <c r="BD259" i="3"/>
  <c r="BF259" i="3"/>
  <c r="BH259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59" i="3"/>
  <c r="Q259" i="3"/>
  <c r="U259" i="3"/>
  <c r="Y259" i="3"/>
  <c r="AC259" i="3"/>
  <c r="AG259" i="3"/>
  <c r="AK259" i="3"/>
  <c r="AO259" i="3"/>
  <c r="AS259" i="3"/>
  <c r="AW259" i="3"/>
  <c r="BA259" i="3"/>
  <c r="BE259" i="3"/>
  <c r="BI259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R261" i="3"/>
  <c r="V261" i="3"/>
  <c r="Z261" i="3"/>
  <c r="AD261" i="3"/>
  <c r="AH261" i="3"/>
  <c r="AL261" i="3"/>
  <c r="AP261" i="3"/>
  <c r="AT261" i="3"/>
  <c r="AX261" i="3"/>
  <c r="BB261" i="3"/>
  <c r="BF261" i="3"/>
  <c r="P261" i="3"/>
  <c r="T261" i="3"/>
  <c r="X261" i="3"/>
  <c r="AB261" i="3"/>
  <c r="AF261" i="3"/>
  <c r="AJ261" i="3"/>
  <c r="AN261" i="3"/>
  <c r="AR261" i="3"/>
  <c r="AV261" i="3"/>
  <c r="AZ261" i="3"/>
  <c r="BD261" i="3"/>
  <c r="BH261" i="3"/>
  <c r="N264" i="3"/>
  <c r="P264" i="3"/>
  <c r="R264" i="3"/>
  <c r="T264" i="3"/>
  <c r="V264" i="3"/>
  <c r="X264" i="3"/>
  <c r="Z264" i="3"/>
  <c r="AB264" i="3"/>
  <c r="AD264" i="3"/>
  <c r="AF264" i="3"/>
  <c r="AH264" i="3"/>
  <c r="AJ264" i="3"/>
  <c r="AL264" i="3"/>
  <c r="AN264" i="3"/>
  <c r="AP264" i="3"/>
  <c r="AR264" i="3"/>
  <c r="AT264" i="3"/>
  <c r="AV264" i="3"/>
  <c r="AX264" i="3"/>
  <c r="AZ264" i="3"/>
  <c r="BB264" i="3"/>
  <c r="BD264" i="3"/>
  <c r="BF264" i="3"/>
  <c r="BH264" i="3"/>
  <c r="O264" i="3"/>
  <c r="S264" i="3"/>
  <c r="W264" i="3"/>
  <c r="AA264" i="3"/>
  <c r="AE264" i="3"/>
  <c r="AI264" i="3"/>
  <c r="AM264" i="3"/>
  <c r="AQ264" i="3"/>
  <c r="AU264" i="3"/>
  <c r="AY264" i="3"/>
  <c r="BC264" i="3"/>
  <c r="BG264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M272" i="3"/>
  <c r="O272" i="3"/>
  <c r="Q272" i="3"/>
  <c r="S272" i="3"/>
  <c r="U272" i="3"/>
  <c r="W272" i="3"/>
  <c r="Y272" i="3"/>
  <c r="AA272" i="3"/>
  <c r="AC272" i="3"/>
  <c r="AE272" i="3"/>
  <c r="AG272" i="3"/>
  <c r="AI272" i="3"/>
  <c r="AK272" i="3"/>
  <c r="AM272" i="3"/>
  <c r="AO272" i="3"/>
  <c r="AQ272" i="3"/>
  <c r="AS272" i="3"/>
  <c r="AU272" i="3"/>
  <c r="AW272" i="3"/>
  <c r="AY272" i="3"/>
  <c r="BA272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C272" i="3"/>
  <c r="BE272" i="3"/>
  <c r="BG272" i="3"/>
  <c r="BI272" i="3"/>
  <c r="BB272" i="3"/>
  <c r="BF272" i="3"/>
  <c r="BD272" i="3"/>
  <c r="BH272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AO266" i="3"/>
  <c r="AQ266" i="3"/>
  <c r="AS266" i="3"/>
  <c r="AU266" i="3"/>
  <c r="AW266" i="3"/>
  <c r="AY266" i="3"/>
  <c r="BA266" i="3"/>
  <c r="BC266" i="3"/>
  <c r="BE266" i="3"/>
  <c r="BG266" i="3"/>
  <c r="BI266" i="3"/>
  <c r="N266" i="3"/>
  <c r="R266" i="3"/>
  <c r="V266" i="3"/>
  <c r="Z266" i="3"/>
  <c r="AD266" i="3"/>
  <c r="AH266" i="3"/>
  <c r="AL266" i="3"/>
  <c r="AP266" i="3"/>
  <c r="AT266" i="3"/>
  <c r="AX266" i="3"/>
  <c r="BB266" i="3"/>
  <c r="BF266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BJ273" i="3"/>
  <c r="BN273" i="3"/>
  <c r="BN419" i="3"/>
  <c r="BL419" i="3"/>
  <c r="BJ419" i="3"/>
  <c r="BK418" i="3"/>
  <c r="BJ418" i="3"/>
  <c r="BM418" i="3"/>
  <c r="BM417" i="3"/>
  <c r="BN417" i="3"/>
  <c r="BM416" i="3"/>
  <c r="BK416" i="3"/>
  <c r="BN415" i="3"/>
  <c r="BJ415" i="3"/>
  <c r="BJ414" i="3"/>
  <c r="BK414" i="3"/>
  <c r="BM414" i="3"/>
  <c r="BM413" i="3"/>
  <c r="BK413" i="3"/>
  <c r="BK412" i="3"/>
  <c r="BK411" i="3"/>
  <c r="BL411" i="3"/>
  <c r="BJ411" i="3"/>
  <c r="BK410" i="3"/>
  <c r="BJ410" i="3"/>
  <c r="BM410" i="3"/>
  <c r="BM409" i="3"/>
  <c r="BK409" i="3"/>
  <c r="BM408" i="3"/>
  <c r="BK408" i="3"/>
  <c r="BK407" i="3"/>
  <c r="BJ407" i="3"/>
  <c r="BJ406" i="3"/>
  <c r="BK406" i="3"/>
  <c r="BM406" i="3"/>
  <c r="BK405" i="3"/>
  <c r="BN405" i="3"/>
  <c r="BL405" i="3"/>
  <c r="BM405" i="3"/>
  <c r="BK404" i="3"/>
  <c r="BJ403" i="3"/>
  <c r="BN403" i="3"/>
  <c r="BK403" i="3"/>
  <c r="BK401" i="3"/>
  <c r="BN401" i="3"/>
  <c r="BJ401" i="3"/>
  <c r="BL401" i="3"/>
  <c r="BJ400" i="3"/>
  <c r="BM398" i="3"/>
  <c r="BK397" i="3"/>
  <c r="BN397" i="3"/>
  <c r="BJ396" i="3"/>
  <c r="BN395" i="3"/>
  <c r="BK395" i="3"/>
  <c r="BJ395" i="3"/>
  <c r="BM394" i="3"/>
  <c r="BK393" i="3"/>
  <c r="BN393" i="3"/>
  <c r="BL392" i="3"/>
  <c r="BM392" i="3"/>
  <c r="BK391" i="3"/>
  <c r="BN391" i="3"/>
  <c r="BJ391" i="3"/>
  <c r="BJ390" i="3"/>
  <c r="BM390" i="3"/>
  <c r="BK389" i="3"/>
  <c r="BL388" i="3"/>
  <c r="BM388" i="3"/>
  <c r="BN387" i="3"/>
  <c r="BJ386" i="3"/>
  <c r="BM386" i="3"/>
  <c r="BK385" i="3"/>
  <c r="BN385" i="3"/>
  <c r="BJ384" i="3"/>
  <c r="BL384" i="3"/>
  <c r="BM382" i="3"/>
  <c r="BL365" i="3"/>
  <c r="BM356" i="3"/>
  <c r="BN348" i="3"/>
  <c r="BL324" i="3"/>
  <c r="BM316" i="3"/>
  <c r="BJ454" i="3"/>
  <c r="BM286" i="3"/>
  <c r="BL286" i="3"/>
  <c r="BN285" i="3"/>
  <c r="BK285" i="3"/>
  <c r="BJ285" i="3"/>
  <c r="BM284" i="3"/>
  <c r="BL284" i="3"/>
  <c r="BL283" i="3"/>
  <c r="BK283" i="3"/>
  <c r="BN283" i="3"/>
  <c r="BJ282" i="3"/>
  <c r="BM282" i="3"/>
  <c r="BL282" i="3"/>
  <c r="BN281" i="3"/>
  <c r="BK281" i="3"/>
  <c r="BM280" i="3"/>
  <c r="BM279" i="3"/>
  <c r="BN279" i="3"/>
  <c r="BK279" i="3"/>
  <c r="BJ279" i="3"/>
  <c r="BM278" i="3"/>
  <c r="BM277" i="3"/>
  <c r="BK277" i="3"/>
  <c r="BN277" i="3"/>
  <c r="BJ277" i="3"/>
  <c r="BN276" i="3"/>
  <c r="BJ276" i="3"/>
  <c r="BM276" i="3"/>
  <c r="BL276" i="3"/>
  <c r="BJ448" i="3"/>
  <c r="BK448" i="3"/>
  <c r="BN448" i="3"/>
  <c r="BM446" i="3"/>
  <c r="BN376" i="3"/>
  <c r="BK376" i="3"/>
  <c r="BJ376" i="3"/>
  <c r="BM368" i="3"/>
  <c r="BL368" i="3"/>
  <c r="BM362" i="3"/>
  <c r="BN362" i="3"/>
  <c r="BK362" i="3"/>
  <c r="BJ362" i="3"/>
  <c r="BM361" i="3"/>
  <c r="BL361" i="3"/>
  <c r="BK359" i="3"/>
  <c r="BN359" i="3"/>
  <c r="BL354" i="3"/>
  <c r="BK353" i="3"/>
  <c r="BN353" i="3"/>
  <c r="BJ353" i="3"/>
  <c r="BL346" i="3"/>
  <c r="BK345" i="3"/>
  <c r="BN345" i="3"/>
  <c r="BJ345" i="3"/>
  <c r="BM338" i="3"/>
  <c r="BK338" i="3"/>
  <c r="BN338" i="3"/>
  <c r="BJ338" i="3"/>
  <c r="BM337" i="3"/>
  <c r="BL337" i="3"/>
  <c r="BL330" i="3"/>
  <c r="BK329" i="3"/>
  <c r="BN329" i="3"/>
  <c r="BJ322" i="3"/>
  <c r="BM322" i="3"/>
  <c r="BL322" i="3"/>
  <c r="BK321" i="3"/>
  <c r="BN321" i="3"/>
  <c r="BJ321" i="3"/>
  <c r="BJ319" i="3"/>
  <c r="BM319" i="3"/>
  <c r="BL319" i="3"/>
  <c r="BN314" i="3"/>
  <c r="BK314" i="3"/>
  <c r="BM313" i="3"/>
  <c r="BL313" i="3"/>
  <c r="BN311" i="3"/>
  <c r="BK311" i="3"/>
  <c r="BM306" i="3"/>
  <c r="BL306" i="3"/>
  <c r="BK305" i="3"/>
  <c r="BN305" i="3"/>
  <c r="BM303" i="3"/>
  <c r="BL303" i="3"/>
  <c r="BN298" i="3"/>
  <c r="BK298" i="3"/>
  <c r="BM297" i="3"/>
  <c r="BL297" i="3"/>
  <c r="BM296" i="3"/>
  <c r="BK296" i="3"/>
  <c r="BM454" i="3"/>
  <c r="BJ377" i="3"/>
  <c r="BM377" i="3"/>
  <c r="BL377" i="3"/>
  <c r="BL378" i="3"/>
  <c r="BN378" i="3"/>
  <c r="BK378" i="3"/>
  <c r="BJ378" i="3"/>
  <c r="BK371" i="3"/>
  <c r="BJ371" i="3"/>
  <c r="BM371" i="3"/>
  <c r="BL371" i="3"/>
  <c r="BK273" i="3"/>
  <c r="BM381" i="3"/>
  <c r="BK381" i="3"/>
  <c r="BN381" i="3"/>
  <c r="BM364" i="3"/>
  <c r="BM363" i="3"/>
  <c r="BL356" i="3"/>
  <c r="BK355" i="3"/>
  <c r="BN355" i="3"/>
  <c r="BJ351" i="3"/>
  <c r="BM332" i="3"/>
  <c r="BM331" i="3"/>
  <c r="BN323" i="3"/>
  <c r="BK323" i="3"/>
  <c r="BL323" i="3"/>
  <c r="BN300" i="3"/>
  <c r="BJ300" i="3"/>
  <c r="BK300" i="3"/>
  <c r="BJ453" i="3"/>
  <c r="BL453" i="3"/>
  <c r="BL451" i="3"/>
  <c r="BM275" i="3"/>
  <c r="BM453" i="3"/>
  <c r="BK451" i="3"/>
  <c r="BN451" i="3"/>
  <c r="BL450" i="3"/>
  <c r="BM450" i="3"/>
  <c r="BJ449" i="3"/>
  <c r="BK449" i="3"/>
  <c r="BN449" i="3"/>
  <c r="BM447" i="3"/>
  <c r="BK444" i="3"/>
  <c r="BN444" i="3"/>
  <c r="BJ444" i="3"/>
  <c r="BL370" i="3"/>
  <c r="BN369" i="3"/>
  <c r="BK369" i="3"/>
  <c r="BK363" i="3"/>
  <c r="BN363" i="3"/>
  <c r="BJ360" i="3"/>
  <c r="BL360" i="3"/>
  <c r="BM355" i="3"/>
  <c r="BM352" i="3"/>
  <c r="BK352" i="3"/>
  <c r="BN352" i="3"/>
  <c r="BJ323" i="3"/>
  <c r="BJ320" i="3"/>
  <c r="BM320" i="3"/>
  <c r="BL320" i="3"/>
  <c r="BM315" i="3"/>
  <c r="BN312" i="3"/>
  <c r="BK312" i="3"/>
  <c r="BN304" i="3"/>
  <c r="BK304" i="3"/>
  <c r="BJ304" i="3"/>
  <c r="BN296" i="3"/>
  <c r="BN315" i="3"/>
  <c r="M199" i="3"/>
  <c r="O199" i="3"/>
  <c r="Q199" i="3"/>
  <c r="S199" i="3"/>
  <c r="U199" i="3"/>
  <c r="W199" i="3"/>
  <c r="Y199" i="3"/>
  <c r="P199" i="3"/>
  <c r="T199" i="3"/>
  <c r="X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R199" i="3"/>
  <c r="V199" i="3"/>
  <c r="AB199" i="3"/>
  <c r="AD199" i="3"/>
  <c r="AH199" i="3"/>
  <c r="AL199" i="3"/>
  <c r="AR199" i="3"/>
  <c r="AV199" i="3"/>
  <c r="AZ199" i="3"/>
  <c r="BD199" i="3"/>
  <c r="BH199" i="3"/>
  <c r="Z199" i="3"/>
  <c r="AF199" i="3"/>
  <c r="AJ199" i="3"/>
  <c r="AN199" i="3"/>
  <c r="AP199" i="3"/>
  <c r="AT199" i="3"/>
  <c r="AX199" i="3"/>
  <c r="BB199" i="3"/>
  <c r="BF199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N203" i="3"/>
  <c r="R203" i="3"/>
  <c r="P203" i="3"/>
  <c r="T203" i="3"/>
  <c r="X203" i="3"/>
  <c r="V203" i="3"/>
  <c r="AB203" i="3"/>
  <c r="AF203" i="3"/>
  <c r="AJ203" i="3"/>
  <c r="AN203" i="3"/>
  <c r="AR203" i="3"/>
  <c r="AV203" i="3"/>
  <c r="AZ203" i="3"/>
  <c r="BD203" i="3"/>
  <c r="BH203" i="3"/>
  <c r="Z203" i="3"/>
  <c r="AD203" i="3"/>
  <c r="AH203" i="3"/>
  <c r="AL203" i="3"/>
  <c r="AP203" i="3"/>
  <c r="AT203" i="3"/>
  <c r="AX203" i="3"/>
  <c r="BB203" i="3"/>
  <c r="BF203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O231" i="3"/>
  <c r="S231" i="3"/>
  <c r="W231" i="3"/>
  <c r="AA231" i="3"/>
  <c r="AE231" i="3"/>
  <c r="AI231" i="3"/>
  <c r="AM231" i="3"/>
  <c r="AQ231" i="3"/>
  <c r="AU231" i="3"/>
  <c r="AY231" i="3"/>
  <c r="BC231" i="3"/>
  <c r="BG231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P191" i="3"/>
  <c r="T191" i="3"/>
  <c r="AB191" i="3"/>
  <c r="AF191" i="3"/>
  <c r="AN191" i="3"/>
  <c r="AZ191" i="3"/>
  <c r="BH191" i="3"/>
  <c r="X191" i="3"/>
  <c r="AJ191" i="3"/>
  <c r="AR191" i="3"/>
  <c r="AV191" i="3"/>
  <c r="BD191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T195" i="3"/>
  <c r="AB195" i="3"/>
  <c r="AJ195" i="3"/>
  <c r="AV195" i="3"/>
  <c r="BD195" i="3"/>
  <c r="P195" i="3"/>
  <c r="X195" i="3"/>
  <c r="AF195" i="3"/>
  <c r="AN195" i="3"/>
  <c r="AR195" i="3"/>
  <c r="AZ195" i="3"/>
  <c r="BH195" i="3"/>
  <c r="BK340" i="3"/>
  <c r="BN340" i="3"/>
  <c r="BJ331" i="3"/>
  <c r="BN291" i="3"/>
  <c r="BK291" i="3"/>
  <c r="BJ291" i="3"/>
  <c r="BM347" i="3"/>
  <c r="BM344" i="3"/>
  <c r="BK344" i="3"/>
  <c r="BN344" i="3"/>
  <c r="BM336" i="3"/>
  <c r="BK336" i="3"/>
  <c r="BN336" i="3"/>
  <c r="BN328" i="3"/>
  <c r="BK328" i="3"/>
  <c r="BJ328" i="3"/>
  <c r="BJ364" i="3"/>
  <c r="BL364" i="3"/>
  <c r="BJ332" i="3"/>
  <c r="BL332" i="3"/>
  <c r="BN308" i="3"/>
  <c r="BJ308" i="3"/>
  <c r="BL308" i="3"/>
  <c r="BM379" i="3"/>
  <c r="BL379" i="3"/>
  <c r="BJ381" i="3"/>
  <c r="BL348" i="3"/>
  <c r="BM340" i="3"/>
  <c r="BN295" i="3"/>
  <c r="BK295" i="3"/>
  <c r="BN292" i="3"/>
  <c r="BJ292" i="3"/>
  <c r="BL292" i="3"/>
  <c r="BL300" i="3"/>
  <c r="BJ340" i="3"/>
  <c r="BL340" i="3"/>
  <c r="BN373" i="3"/>
  <c r="BJ373" i="3"/>
  <c r="BM373" i="3"/>
  <c r="BL373" i="3"/>
  <c r="BJ222" i="3"/>
  <c r="BJ226" i="3"/>
  <c r="BJ230" i="3"/>
  <c r="BJ234" i="3"/>
  <c r="BL200" i="3"/>
  <c r="BJ200" i="3"/>
  <c r="BJ204" i="3"/>
  <c r="BJ208" i="3"/>
  <c r="BL212" i="3"/>
  <c r="BM216" i="3"/>
  <c r="BM220" i="3"/>
  <c r="BN224" i="3"/>
  <c r="BL228" i="3"/>
  <c r="BN232" i="3"/>
  <c r="BL236" i="3"/>
  <c r="BJ236" i="3"/>
  <c r="BL240" i="3"/>
  <c r="BJ240" i="3"/>
  <c r="BL244" i="3"/>
  <c r="BJ244" i="3"/>
  <c r="BL248" i="3"/>
  <c r="BJ248" i="3"/>
  <c r="BL252" i="3"/>
  <c r="BJ252" i="3"/>
  <c r="BL253" i="3"/>
  <c r="BN254" i="3"/>
  <c r="BL256" i="3"/>
  <c r="BJ256" i="3"/>
  <c r="BL257" i="3"/>
  <c r="BK194" i="3"/>
  <c r="BN194" i="3"/>
  <c r="BL194" i="3"/>
  <c r="BJ194" i="3"/>
  <c r="BK454" i="3"/>
  <c r="BK212" i="3"/>
  <c r="BJ214" i="3"/>
  <c r="BN218" i="3"/>
  <c r="BJ228" i="3"/>
  <c r="BL238" i="3"/>
  <c r="BM242" i="3"/>
  <c r="BJ246" i="3"/>
  <c r="BK250" i="3"/>
  <c r="BL254" i="3"/>
  <c r="BM269" i="3"/>
  <c r="BL269" i="3"/>
  <c r="BM271" i="3"/>
  <c r="BJ197" i="3"/>
  <c r="BL197" i="3"/>
  <c r="BN198" i="3"/>
  <c r="BK198" i="3"/>
  <c r="BJ198" i="3"/>
  <c r="BN202" i="3"/>
  <c r="BK202" i="3"/>
  <c r="BM206" i="3"/>
  <c r="BK214" i="3"/>
  <c r="BN214" i="3"/>
  <c r="BK218" i="3"/>
  <c r="BJ218" i="3"/>
  <c r="BL222" i="3"/>
  <c r="BN226" i="3"/>
  <c r="BL230" i="3"/>
  <c r="BN234" i="3"/>
  <c r="BN242" i="3"/>
  <c r="BN250" i="3"/>
  <c r="BJ190" i="3"/>
  <c r="BL192" i="3"/>
  <c r="BM263" i="3"/>
  <c r="BK263" i="3"/>
  <c r="BN204" i="3"/>
  <c r="BN208" i="3"/>
  <c r="BN220" i="3"/>
  <c r="BN248" i="3"/>
  <c r="V175" i="3"/>
  <c r="L186" i="3"/>
  <c r="L184" i="3"/>
  <c r="AA184" i="3" s="1"/>
  <c r="L182" i="3"/>
  <c r="L180" i="3"/>
  <c r="K179" i="3"/>
  <c r="W179" i="3" s="1"/>
  <c r="L177" i="3"/>
  <c r="L172" i="3"/>
  <c r="K171" i="3"/>
  <c r="AF171" i="3" s="1"/>
  <c r="L169" i="3"/>
  <c r="L167" i="3"/>
  <c r="AA167" i="3" s="1"/>
  <c r="K164" i="3"/>
  <c r="AG164" i="3" s="1"/>
  <c r="L160" i="3"/>
  <c r="K155" i="3"/>
  <c r="L153" i="3"/>
  <c r="L151" i="3"/>
  <c r="L188" i="3"/>
  <c r="K188" i="3"/>
  <c r="AT188" i="3" s="1"/>
  <c r="K186" i="3"/>
  <c r="AR186" i="3" s="1"/>
  <c r="K184" i="3"/>
  <c r="K182" i="3"/>
  <c r="K180" i="3"/>
  <c r="Y180" i="3" s="1"/>
  <c r="K172" i="3"/>
  <c r="AJ172" i="3" s="1"/>
  <c r="K167" i="3"/>
  <c r="L165" i="3"/>
  <c r="L163" i="3"/>
  <c r="O163" i="3" s="1"/>
  <c r="K160" i="3"/>
  <c r="Q160" i="3" s="1"/>
  <c r="L156" i="3"/>
  <c r="AG156" i="3" s="1"/>
  <c r="K151" i="3"/>
  <c r="R151" i="3" s="1"/>
  <c r="AJ176" i="3"/>
  <c r="X168" i="3"/>
  <c r="AT186" i="3"/>
  <c r="N186" i="3"/>
  <c r="BB175" i="3"/>
  <c r="M160" i="3"/>
  <c r="AK160" i="3"/>
  <c r="AS160" i="3"/>
  <c r="T160" i="3"/>
  <c r="AE160" i="3"/>
  <c r="P160" i="3"/>
  <c r="AA160" i="3"/>
  <c r="BG160" i="3"/>
  <c r="W160" i="3"/>
  <c r="BC160" i="3"/>
  <c r="X160" i="3"/>
  <c r="BD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Q188" i="3"/>
  <c r="BH186" i="3"/>
  <c r="BE180" i="3"/>
  <c r="BG179" i="3"/>
  <c r="AZ176" i="3"/>
  <c r="AV171" i="3"/>
  <c r="AX182" i="3"/>
  <c r="M168" i="3"/>
  <c r="U168" i="3"/>
  <c r="AC168" i="3"/>
  <c r="AK168" i="3"/>
  <c r="AS168" i="3"/>
  <c r="BA168" i="3"/>
  <c r="BI168" i="3"/>
  <c r="R168" i="3"/>
  <c r="Z168" i="3"/>
  <c r="AH168" i="3"/>
  <c r="AP168" i="3"/>
  <c r="AX168" i="3"/>
  <c r="BF168" i="3"/>
  <c r="S168" i="3"/>
  <c r="AA168" i="3"/>
  <c r="AI168" i="3"/>
  <c r="AQ168" i="3"/>
  <c r="AY168" i="3"/>
  <c r="BG168" i="3"/>
  <c r="AR168" i="3"/>
  <c r="P168" i="3"/>
  <c r="AV168" i="3"/>
  <c r="AJ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AN188" i="3"/>
  <c r="AF188" i="3"/>
  <c r="AX186" i="3"/>
  <c r="AH186" i="3"/>
  <c r="BC179" i="3"/>
  <c r="AM179" i="3"/>
  <c r="AE186" i="3"/>
  <c r="AM186" i="3"/>
  <c r="M186" i="3"/>
  <c r="U186" i="3"/>
  <c r="AS186" i="3"/>
  <c r="BA186" i="3"/>
  <c r="Z180" i="3"/>
  <c r="AH180" i="3"/>
  <c r="BF180" i="3"/>
  <c r="S180" i="3"/>
  <c r="AQ180" i="3"/>
  <c r="AY180" i="3"/>
  <c r="AB180" i="3"/>
  <c r="AJ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T179" i="3"/>
  <c r="X179" i="3"/>
  <c r="AJ179" i="3"/>
  <c r="AN179" i="3"/>
  <c r="AZ179" i="3"/>
  <c r="BD179" i="3"/>
  <c r="Q179" i="3"/>
  <c r="U179" i="3"/>
  <c r="AG179" i="3"/>
  <c r="AK179" i="3"/>
  <c r="AW179" i="3"/>
  <c r="BA179" i="3"/>
  <c r="N179" i="3"/>
  <c r="R179" i="3"/>
  <c r="AD179" i="3"/>
  <c r="AH179" i="3"/>
  <c r="AT179" i="3"/>
  <c r="AX179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5" i="3"/>
  <c r="U175" i="3"/>
  <c r="AC175" i="3"/>
  <c r="AK175" i="3"/>
  <c r="AS175" i="3"/>
  <c r="BA175" i="3"/>
  <c r="BI175" i="3"/>
  <c r="AP175" i="3"/>
  <c r="N175" i="3"/>
  <c r="AT175" i="3"/>
  <c r="AH175" i="3"/>
  <c r="M171" i="3"/>
  <c r="U171" i="3"/>
  <c r="AC171" i="3"/>
  <c r="AK171" i="3"/>
  <c r="AS171" i="3"/>
  <c r="BA171" i="3"/>
  <c r="BI171" i="3"/>
  <c r="R171" i="3"/>
  <c r="Z171" i="3"/>
  <c r="AH171" i="3"/>
  <c r="AP171" i="3"/>
  <c r="AX171" i="3"/>
  <c r="BF171" i="3"/>
  <c r="S171" i="3"/>
  <c r="AA171" i="3"/>
  <c r="AI171" i="3"/>
  <c r="AQ171" i="3"/>
  <c r="AY171" i="3"/>
  <c r="BG171" i="3"/>
  <c r="AJ171" i="3"/>
  <c r="X171" i="3"/>
  <c r="BD171" i="3"/>
  <c r="AR171" i="3"/>
  <c r="Y167" i="3"/>
  <c r="AD167" i="3"/>
  <c r="W163" i="3"/>
  <c r="AA163" i="3"/>
  <c r="AM163" i="3"/>
  <c r="AQ163" i="3"/>
  <c r="BC163" i="3"/>
  <c r="BG163" i="3"/>
  <c r="X163" i="3"/>
  <c r="AB163" i="3"/>
  <c r="AN163" i="3"/>
  <c r="AR163" i="3"/>
  <c r="BD163" i="3"/>
  <c r="BH163" i="3"/>
  <c r="U163" i="3"/>
  <c r="Y163" i="3"/>
  <c r="AK163" i="3"/>
  <c r="AO163" i="3"/>
  <c r="BA163" i="3"/>
  <c r="BE163" i="3"/>
  <c r="AD163" i="3"/>
  <c r="AT163" i="3"/>
  <c r="AX163" i="3"/>
  <c r="V163" i="3"/>
  <c r="Z163" i="3"/>
  <c r="AP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AY188" i="3"/>
  <c r="AQ188" i="3"/>
  <c r="AI188" i="3"/>
  <c r="AA188" i="3"/>
  <c r="S188" i="3"/>
  <c r="AV186" i="3"/>
  <c r="AF186" i="3"/>
  <c r="P186" i="3"/>
  <c r="AW180" i="3"/>
  <c r="Q180" i="3"/>
  <c r="AY179" i="3"/>
  <c r="AI179" i="3"/>
  <c r="S179" i="3"/>
  <c r="T176" i="3"/>
  <c r="AN168" i="3"/>
  <c r="AV159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AD186" i="3" l="1"/>
  <c r="BB163" i="3"/>
  <c r="AH163" i="3"/>
  <c r="N163" i="3"/>
  <c r="AW163" i="3"/>
  <c r="AG163" i="3"/>
  <c r="Q163" i="3"/>
  <c r="AZ163" i="3"/>
  <c r="AJ163" i="3"/>
  <c r="T163" i="3"/>
  <c r="AY163" i="3"/>
  <c r="AI163" i="3"/>
  <c r="S163" i="3"/>
  <c r="AJ167" i="3"/>
  <c r="BF179" i="3"/>
  <c r="AP179" i="3"/>
  <c r="Z179" i="3"/>
  <c r="BI179" i="3"/>
  <c r="AS179" i="3"/>
  <c r="AC179" i="3"/>
  <c r="M179" i="3"/>
  <c r="AV179" i="3"/>
  <c r="AF179" i="3"/>
  <c r="P179" i="3"/>
  <c r="AZ180" i="3"/>
  <c r="T180" i="3"/>
  <c r="AI180" i="3"/>
  <c r="AX180" i="3"/>
  <c r="R180" i="3"/>
  <c r="AK186" i="3"/>
  <c r="BC186" i="3"/>
  <c r="W186" i="3"/>
  <c r="AK180" i="3"/>
  <c r="P188" i="3"/>
  <c r="AV188" i="3"/>
  <c r="AA179" i="3"/>
  <c r="AB186" i="3"/>
  <c r="AG188" i="3"/>
  <c r="N160" i="3"/>
  <c r="AR160" i="3"/>
  <c r="AV160" i="3"/>
  <c r="AZ160" i="3"/>
  <c r="BI160" i="3"/>
  <c r="AC160" i="3"/>
  <c r="AE179" i="3"/>
  <c r="AL188" i="3"/>
  <c r="BM176" i="3"/>
  <c r="BF163" i="3"/>
  <c r="AL163" i="3"/>
  <c r="R163" i="3"/>
  <c r="BI163" i="3"/>
  <c r="AS163" i="3"/>
  <c r="AC163" i="3"/>
  <c r="M163" i="3"/>
  <c r="AV163" i="3"/>
  <c r="AF163" i="3"/>
  <c r="P163" i="3"/>
  <c r="AU163" i="3"/>
  <c r="AE163" i="3"/>
  <c r="BB179" i="3"/>
  <c r="AL179" i="3"/>
  <c r="V179" i="3"/>
  <c r="BE179" i="3"/>
  <c r="AO179" i="3"/>
  <c r="Y179" i="3"/>
  <c r="BH179" i="3"/>
  <c r="AR179" i="3"/>
  <c r="AB179" i="3"/>
  <c r="AR180" i="3"/>
  <c r="BG180" i="3"/>
  <c r="AA180" i="3"/>
  <c r="AP180" i="3"/>
  <c r="BI186" i="3"/>
  <c r="AC186" i="3"/>
  <c r="AU186" i="3"/>
  <c r="O186" i="3"/>
  <c r="X188" i="3"/>
  <c r="BD188" i="3"/>
  <c r="AQ179" i="3"/>
  <c r="AW188" i="3"/>
  <c r="AD160" i="3"/>
  <c r="AH160" i="3"/>
  <c r="AL160" i="3"/>
  <c r="AP160" i="3"/>
  <c r="BA160" i="3"/>
  <c r="U160" i="3"/>
  <c r="M180" i="3"/>
  <c r="AK184" i="3"/>
  <c r="AB151" i="3"/>
  <c r="BM222" i="3"/>
  <c r="BK230" i="3"/>
  <c r="BL250" i="3"/>
  <c r="BN210" i="3"/>
  <c r="Y188" i="3"/>
  <c r="BE188" i="3"/>
  <c r="O179" i="3"/>
  <c r="AS180" i="3"/>
  <c r="V188" i="3"/>
  <c r="BK245" i="3"/>
  <c r="BK254" i="3"/>
  <c r="BK246" i="3"/>
  <c r="BK234" i="3"/>
  <c r="BM230" i="3"/>
  <c r="BM246" i="3"/>
  <c r="BM234" i="3"/>
  <c r="AO188" i="3"/>
  <c r="AU179" i="3"/>
  <c r="BB188" i="3"/>
  <c r="BN247" i="3"/>
  <c r="BK261" i="3"/>
  <c r="BK258" i="3"/>
  <c r="BK237" i="3"/>
  <c r="BK213" i="3"/>
  <c r="BK226" i="3"/>
  <c r="BM226" i="3"/>
  <c r="BN257" i="3"/>
  <c r="BJ257" i="3"/>
  <c r="BK253" i="3"/>
  <c r="BL255" i="3"/>
  <c r="BJ155" i="3"/>
  <c r="BJ179" i="3"/>
  <c r="N188" i="3"/>
  <c r="AD188" i="3"/>
  <c r="AI151" i="3"/>
  <c r="N172" i="3"/>
  <c r="AK182" i="3"/>
  <c r="R186" i="3"/>
  <c r="BF188" i="3"/>
  <c r="BG167" i="3"/>
  <c r="BI180" i="3"/>
  <c r="X184" i="3"/>
  <c r="BN239" i="3"/>
  <c r="BK235" i="3"/>
  <c r="BN231" i="3"/>
  <c r="BN223" i="3"/>
  <c r="BN215" i="3"/>
  <c r="BN264" i="3"/>
  <c r="BN259" i="3"/>
  <c r="BN270" i="3"/>
  <c r="BJ196" i="3"/>
  <c r="BN233" i="3"/>
  <c r="BN225" i="3"/>
  <c r="BN217" i="3"/>
  <c r="BK260" i="3"/>
  <c r="BN268" i="3"/>
  <c r="BJ254" i="3"/>
  <c r="BJ242" i="3"/>
  <c r="BJ195" i="3"/>
  <c r="BL195" i="3"/>
  <c r="BK191" i="3"/>
  <c r="BN191" i="3"/>
  <c r="BK251" i="3"/>
  <c r="BM243" i="3"/>
  <c r="BL235" i="3"/>
  <c r="BM235" i="3"/>
  <c r="P171" i="3"/>
  <c r="AG180" i="3"/>
  <c r="W184" i="3"/>
  <c r="X186" i="3"/>
  <c r="AN186" i="3"/>
  <c r="BD186" i="3"/>
  <c r="W188" i="3"/>
  <c r="AE188" i="3"/>
  <c r="AM188" i="3"/>
  <c r="AU188" i="3"/>
  <c r="BC188" i="3"/>
  <c r="BJ163" i="3"/>
  <c r="V167" i="3"/>
  <c r="AW167" i="3"/>
  <c r="BD167" i="3"/>
  <c r="BH171" i="3"/>
  <c r="AB171" i="3"/>
  <c r="AN171" i="3"/>
  <c r="AZ171" i="3"/>
  <c r="T171" i="3"/>
  <c r="BC171" i="3"/>
  <c r="AU171" i="3"/>
  <c r="AM171" i="3"/>
  <c r="AE171" i="3"/>
  <c r="W171" i="3"/>
  <c r="O171" i="3"/>
  <c r="BB171" i="3"/>
  <c r="AT171" i="3"/>
  <c r="AL171" i="3"/>
  <c r="AD171" i="3"/>
  <c r="V171" i="3"/>
  <c r="N171" i="3"/>
  <c r="BE171" i="3"/>
  <c r="AW171" i="3"/>
  <c r="AO171" i="3"/>
  <c r="AG171" i="3"/>
  <c r="Y171" i="3"/>
  <c r="Q171" i="3"/>
  <c r="AX175" i="3"/>
  <c r="R175" i="3"/>
  <c r="AD175" i="3"/>
  <c r="BF175" i="3"/>
  <c r="Z175" i="3"/>
  <c r="BE175" i="3"/>
  <c r="AW175" i="3"/>
  <c r="AO175" i="3"/>
  <c r="AG175" i="3"/>
  <c r="Y175" i="3"/>
  <c r="Q175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D180" i="3"/>
  <c r="AV180" i="3"/>
  <c r="AN180" i="3"/>
  <c r="AF180" i="3"/>
  <c r="X180" i="3"/>
  <c r="P180" i="3"/>
  <c r="BC180" i="3"/>
  <c r="AU180" i="3"/>
  <c r="AM180" i="3"/>
  <c r="AE180" i="3"/>
  <c r="W180" i="3"/>
  <c r="O180" i="3"/>
  <c r="BB180" i="3"/>
  <c r="AT180" i="3"/>
  <c r="AL180" i="3"/>
  <c r="AD180" i="3"/>
  <c r="V180" i="3"/>
  <c r="N180" i="3"/>
  <c r="BE186" i="3"/>
  <c r="AW186" i="3"/>
  <c r="AO186" i="3"/>
  <c r="AG186" i="3"/>
  <c r="Y186" i="3"/>
  <c r="Q186" i="3"/>
  <c r="BG186" i="3"/>
  <c r="AY186" i="3"/>
  <c r="AQ186" i="3"/>
  <c r="AI186" i="3"/>
  <c r="AA186" i="3"/>
  <c r="S186" i="3"/>
  <c r="BD168" i="3"/>
  <c r="BA180" i="3"/>
  <c r="Z186" i="3"/>
  <c r="AP186" i="3"/>
  <c r="BF186" i="3"/>
  <c r="T188" i="3"/>
  <c r="AB188" i="3"/>
  <c r="AJ188" i="3"/>
  <c r="AR188" i="3"/>
  <c r="AZ188" i="3"/>
  <c r="BH188" i="3"/>
  <c r="AZ168" i="3"/>
  <c r="T168" i="3"/>
  <c r="AF168" i="3"/>
  <c r="BH168" i="3"/>
  <c r="AB168" i="3"/>
  <c r="BC168" i="3"/>
  <c r="AU168" i="3"/>
  <c r="AM168" i="3"/>
  <c r="AE168" i="3"/>
  <c r="W168" i="3"/>
  <c r="O168" i="3"/>
  <c r="BB168" i="3"/>
  <c r="AT168" i="3"/>
  <c r="AL168" i="3"/>
  <c r="AD168" i="3"/>
  <c r="V168" i="3"/>
  <c r="N168" i="3"/>
  <c r="BE168" i="3"/>
  <c r="AW168" i="3"/>
  <c r="AO168" i="3"/>
  <c r="AG168" i="3"/>
  <c r="Y168" i="3"/>
  <c r="AW172" i="3"/>
  <c r="S172" i="3"/>
  <c r="AO180" i="3"/>
  <c r="T186" i="3"/>
  <c r="AJ186" i="3"/>
  <c r="AZ186" i="3"/>
  <c r="M188" i="3"/>
  <c r="U188" i="3"/>
  <c r="AC188" i="3"/>
  <c r="AK188" i="3"/>
  <c r="AS188" i="3"/>
  <c r="BA188" i="3"/>
  <c r="BI188" i="3"/>
  <c r="S160" i="3"/>
  <c r="AI160" i="3"/>
  <c r="AY160" i="3"/>
  <c r="AT160" i="3"/>
  <c r="BH160" i="3"/>
  <c r="AX160" i="3"/>
  <c r="AM160" i="3"/>
  <c r="AB160" i="3"/>
  <c r="R160" i="3"/>
  <c r="BB160" i="3"/>
  <c r="AQ160" i="3"/>
  <c r="AF160" i="3"/>
  <c r="V160" i="3"/>
  <c r="BF160" i="3"/>
  <c r="AU160" i="3"/>
  <c r="AJ160" i="3"/>
  <c r="Z160" i="3"/>
  <c r="O160" i="3"/>
  <c r="BE160" i="3"/>
  <c r="AW160" i="3"/>
  <c r="AO160" i="3"/>
  <c r="AG160" i="3"/>
  <c r="Y160" i="3"/>
  <c r="AX184" i="3"/>
  <c r="AC180" i="3"/>
  <c r="V186" i="3"/>
  <c r="AL186" i="3"/>
  <c r="BB186" i="3"/>
  <c r="R188" i="3"/>
  <c r="Z188" i="3"/>
  <c r="AH188" i="3"/>
  <c r="AP188" i="3"/>
  <c r="AX188" i="3"/>
  <c r="W167" i="3"/>
  <c r="U184" i="3"/>
  <c r="BA151" i="3"/>
  <c r="T172" i="3"/>
  <c r="BK195" i="3"/>
  <c r="BN195" i="3"/>
  <c r="BJ191" i="3"/>
  <c r="BM191" i="3"/>
  <c r="BL191" i="3"/>
  <c r="BN251" i="3"/>
  <c r="BL251" i="3"/>
  <c r="BJ251" i="3"/>
  <c r="BL247" i="3"/>
  <c r="BM247" i="3"/>
  <c r="BK247" i="3"/>
  <c r="BN243" i="3"/>
  <c r="BL243" i="3"/>
  <c r="BJ243" i="3"/>
  <c r="BL239" i="3"/>
  <c r="BM239" i="3"/>
  <c r="BK239" i="3"/>
  <c r="BN235" i="3"/>
  <c r="BJ235" i="3"/>
  <c r="BM231" i="3"/>
  <c r="BK231" i="3"/>
  <c r="BM227" i="3"/>
  <c r="BN227" i="3"/>
  <c r="BL227" i="3"/>
  <c r="BK227" i="3"/>
  <c r="BJ227" i="3"/>
  <c r="BN219" i="3"/>
  <c r="BL219" i="3"/>
  <c r="BK219" i="3"/>
  <c r="BJ219" i="3"/>
  <c r="BM215" i="3"/>
  <c r="BN211" i="3"/>
  <c r="BK211" i="3"/>
  <c r="BM211" i="3"/>
  <c r="BJ211" i="3"/>
  <c r="BJ207" i="3"/>
  <c r="BL207" i="3"/>
  <c r="BK203" i="3"/>
  <c r="BN203" i="3"/>
  <c r="BL199" i="3"/>
  <c r="BK266" i="3"/>
  <c r="BJ266" i="3"/>
  <c r="BK272" i="3"/>
  <c r="BN272" i="3"/>
  <c r="BM264" i="3"/>
  <c r="BK264" i="3"/>
  <c r="BM261" i="3"/>
  <c r="BN261" i="3"/>
  <c r="BM259" i="3"/>
  <c r="BK259" i="3"/>
  <c r="BM270" i="3"/>
  <c r="BK270" i="3"/>
  <c r="BM258" i="3"/>
  <c r="BL258" i="3"/>
  <c r="BN258" i="3"/>
  <c r="BK196" i="3"/>
  <c r="BN196" i="3"/>
  <c r="BJ193" i="3"/>
  <c r="BL193" i="3"/>
  <c r="BN267" i="3"/>
  <c r="BL267" i="3"/>
  <c r="BJ267" i="3"/>
  <c r="BJ249" i="3"/>
  <c r="BK249" i="3"/>
  <c r="BL249" i="3"/>
  <c r="BM245" i="3"/>
  <c r="BN245" i="3"/>
  <c r="BJ241" i="3"/>
  <c r="BK241" i="3"/>
  <c r="BL241" i="3"/>
  <c r="BM237" i="3"/>
  <c r="BN237" i="3"/>
  <c r="BM233" i="3"/>
  <c r="BN229" i="3"/>
  <c r="BL229" i="3"/>
  <c r="BJ229" i="3"/>
  <c r="BM225" i="3"/>
  <c r="BN221" i="3"/>
  <c r="BL221" i="3"/>
  <c r="BK221" i="3"/>
  <c r="BJ221" i="3"/>
  <c r="BM217" i="3"/>
  <c r="BM213" i="3"/>
  <c r="BN213" i="3"/>
  <c r="BJ209" i="3"/>
  <c r="BL209" i="3"/>
  <c r="BK205" i="3"/>
  <c r="BN205" i="3"/>
  <c r="BM201" i="3"/>
  <c r="BJ201" i="3"/>
  <c r="BL201" i="3"/>
  <c r="BJ262" i="3"/>
  <c r="BK262" i="3"/>
  <c r="BN260" i="3"/>
  <c r="BL260" i="3"/>
  <c r="BJ260" i="3"/>
  <c r="BM268" i="3"/>
  <c r="BK268" i="3"/>
  <c r="BM195" i="3"/>
  <c r="BM251" i="3"/>
  <c r="BJ247" i="3"/>
  <c r="BK243" i="3"/>
  <c r="BJ239" i="3"/>
  <c r="BL231" i="3"/>
  <c r="BJ231" i="3"/>
  <c r="BL223" i="3"/>
  <c r="BM223" i="3"/>
  <c r="BK223" i="3"/>
  <c r="BJ223" i="3"/>
  <c r="BM219" i="3"/>
  <c r="BL215" i="3"/>
  <c r="BK215" i="3"/>
  <c r="BJ215" i="3"/>
  <c r="BL211" i="3"/>
  <c r="BM207" i="3"/>
  <c r="BK207" i="3"/>
  <c r="BN207" i="3"/>
  <c r="BM203" i="3"/>
  <c r="BJ203" i="3"/>
  <c r="BL203" i="3"/>
  <c r="BM199" i="3"/>
  <c r="BJ199" i="3"/>
  <c r="BK199" i="3"/>
  <c r="BN199" i="3"/>
  <c r="BM266" i="3"/>
  <c r="BL266" i="3"/>
  <c r="BN266" i="3"/>
  <c r="BJ272" i="3"/>
  <c r="BM272" i="3"/>
  <c r="BL272" i="3"/>
  <c r="BL264" i="3"/>
  <c r="BJ264" i="3"/>
  <c r="BJ261" i="3"/>
  <c r="BL261" i="3"/>
  <c r="BL259" i="3"/>
  <c r="BJ259" i="3"/>
  <c r="BL270" i="3"/>
  <c r="BJ270" i="3"/>
  <c r="BJ258" i="3"/>
  <c r="BM196" i="3"/>
  <c r="BL196" i="3"/>
  <c r="BM193" i="3"/>
  <c r="BK193" i="3"/>
  <c r="BN193" i="3"/>
  <c r="BM267" i="3"/>
  <c r="BK267" i="3"/>
  <c r="BM249" i="3"/>
  <c r="BN249" i="3"/>
  <c r="BJ245" i="3"/>
  <c r="BL245" i="3"/>
  <c r="BM241" i="3"/>
  <c r="BN241" i="3"/>
  <c r="BJ237" i="3"/>
  <c r="BL237" i="3"/>
  <c r="BL233" i="3"/>
  <c r="BK233" i="3"/>
  <c r="BJ233" i="3"/>
  <c r="BM229" i="3"/>
  <c r="BK229" i="3"/>
  <c r="BL225" i="3"/>
  <c r="BK225" i="3"/>
  <c r="BJ225" i="3"/>
  <c r="BM221" i="3"/>
  <c r="BL217" i="3"/>
  <c r="BK217" i="3"/>
  <c r="BJ217" i="3"/>
  <c r="BJ213" i="3"/>
  <c r="BL213" i="3"/>
  <c r="BM209" i="3"/>
  <c r="BK209" i="3"/>
  <c r="BN209" i="3"/>
  <c r="BM205" i="3"/>
  <c r="BJ205" i="3"/>
  <c r="BL205" i="3"/>
  <c r="BK201" i="3"/>
  <c r="BN201" i="3"/>
  <c r="BL262" i="3"/>
  <c r="BM262" i="3"/>
  <c r="BN262" i="3"/>
  <c r="BM260" i="3"/>
  <c r="BL268" i="3"/>
  <c r="BJ268" i="3"/>
  <c r="X182" i="3"/>
  <c r="Y182" i="3"/>
  <c r="AO182" i="3"/>
  <c r="BE182" i="3"/>
  <c r="V182" i="3"/>
  <c r="AL182" i="3"/>
  <c r="BB182" i="3"/>
  <c r="W182" i="3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AC167" i="3"/>
  <c r="AS167" i="3"/>
  <c r="BI167" i="3"/>
  <c r="R167" i="3"/>
  <c r="S167" i="3"/>
  <c r="AI167" i="3"/>
  <c r="AY167" i="3"/>
  <c r="S184" i="3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P184" i="3"/>
  <c r="AF184" i="3"/>
  <c r="AV184" i="3"/>
  <c r="M184" i="3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U164" i="3"/>
  <c r="AK164" i="3"/>
  <c r="BA164" i="3"/>
  <c r="R164" i="3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AQ167" i="3"/>
  <c r="AY156" i="3"/>
  <c r="AD156" i="3"/>
  <c r="Q156" i="3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K179" i="3" l="1"/>
  <c r="BJ151" i="3"/>
  <c r="BM151" i="3"/>
  <c r="BJ156" i="3"/>
  <c r="BM167" i="3"/>
  <c r="BM172" i="3"/>
  <c r="BK164" i="3"/>
  <c r="BN164" i="3"/>
  <c r="BJ164" i="3"/>
  <c r="BN184" i="3"/>
  <c r="BL184" i="3"/>
  <c r="BM184" i="3"/>
  <c r="BN167" i="3"/>
  <c r="BK156" i="3"/>
  <c r="BL156" i="3"/>
  <c r="BL182" i="3"/>
  <c r="BJ182" i="3"/>
  <c r="BJ171" i="3"/>
  <c r="BN162" i="3"/>
  <c r="BN171" i="3"/>
  <c r="BN165" i="3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AC3" i="3" s="1"/>
  <c r="L6" i="3"/>
  <c r="L10" i="3"/>
  <c r="BK127" i="3"/>
  <c r="K11" i="3"/>
  <c r="W11" i="3" s="1"/>
  <c r="K7" i="3"/>
  <c r="K3" i="3"/>
  <c r="BN69" i="3"/>
  <c r="BN86" i="3"/>
  <c r="BN78" i="3"/>
  <c r="BN106" i="3"/>
  <c r="BN98" i="3"/>
  <c r="BN36" i="3"/>
  <c r="BM14" i="3"/>
  <c r="L11" i="3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S11" i="3"/>
  <c r="AI11" i="3"/>
  <c r="AY11" i="3"/>
  <c r="R11" i="3"/>
  <c r="AH11" i="3"/>
  <c r="AX11" i="3"/>
  <c r="N7" i="3"/>
  <c r="V7" i="3"/>
  <c r="AD7" i="3"/>
  <c r="AL7" i="3"/>
  <c r="AT7" i="3"/>
  <c r="BB7" i="3"/>
  <c r="M7" i="3"/>
  <c r="U7" i="3"/>
  <c r="AC7" i="3"/>
  <c r="AK7" i="3"/>
  <c r="AS7" i="3"/>
  <c r="BA7" i="3"/>
  <c r="BI7" i="3"/>
  <c r="Y3" i="3"/>
  <c r="AO3" i="3"/>
  <c r="BE3" i="3"/>
  <c r="X3" i="3"/>
  <c r="AN3" i="3"/>
  <c r="BD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P3" i="3" l="1"/>
  <c r="AZ3" i="3"/>
  <c r="AJ3" i="3"/>
  <c r="N3" i="3"/>
  <c r="BA3" i="3"/>
  <c r="AK3" i="3"/>
  <c r="AT11" i="3"/>
  <c r="AD11" i="3"/>
  <c r="N11" i="3"/>
  <c r="AU11" i="3"/>
  <c r="AE11" i="3"/>
  <c r="O11" i="3"/>
  <c r="S3" i="3"/>
  <c r="AV3" i="3"/>
  <c r="AF3" i="3"/>
  <c r="T3" i="3"/>
  <c r="AW3" i="3"/>
  <c r="AG3" i="3"/>
  <c r="BF11" i="3"/>
  <c r="AP11" i="3"/>
  <c r="Z11" i="3"/>
  <c r="BG11" i="3"/>
  <c r="AQ11" i="3"/>
  <c r="AA11" i="3"/>
  <c r="M11" i="3"/>
  <c r="W3" i="3"/>
  <c r="BH3" i="3"/>
  <c r="AR3" i="3"/>
  <c r="AB3" i="3"/>
  <c r="BI3" i="3"/>
  <c r="AS3" i="3"/>
  <c r="BB11" i="3"/>
  <c r="AL11" i="3"/>
  <c r="V11" i="3"/>
  <c r="BC11" i="3"/>
  <c r="AM11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N7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M7" i="3" l="1"/>
  <c r="BL11" i="3"/>
  <c r="BK7" i="3"/>
  <c r="BK3" i="3"/>
  <c r="BK11" i="3"/>
  <c r="BJ3" i="3"/>
  <c r="BL7" i="3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<sst xmlns="http://schemas.openxmlformats.org/spreadsheetml/2006/main" count="4126" uniqueCount="504">
  <si>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</si>
  <si>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</si>
  <si>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</si>
  <si>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</si>
  <si>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</si>
  <si>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</si>
  <si>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</si>
  <si>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</si>
  <si>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</si>
  <si>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</si>
  <si>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</si>
  <si>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</si>
  <si>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</si>
  <si>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</si>
  <si>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</si>
  <si>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</si>
  <si>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</si>
  <si>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</si>
  <si>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</si>
  <si>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</si>
  <si>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</si>
  <si>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</si>
  <si>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</si>
  <si>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</si>
  <si>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</si>
  <si>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</si>
  <si>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</si>
  <si>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</si>
  <si>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</si>
  <si>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</si>
  <si>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</si>
  <si>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</si>
  <si>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</si>
  <si>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</si>
  <si>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</si>
  <si>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</si>
  <si>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</si>
  <si>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</si>
  <si>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</si>
  <si>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</si>
  <si>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</si>
  <si>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</si>
  <si>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</si>
  <si>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</si>
  <si>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</si>
  <si>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</si>
  <si>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</si>
  <si>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</si>
  <si>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</si>
  <si>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</si>
  <si>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</si>
  <si>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</si>
  <si>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</si>
  <si>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</si>
  <si>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</si>
  <si>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</si>
  <si>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</si>
  <si>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</si>
  <si>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</si>
  <si>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</si>
  <si>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</si>
  <si>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</si>
  <si>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</si>
  <si>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</si>
  <si>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</si>
  <si>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</si>
  <si>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</si>
  <si>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</si>
  <si>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</si>
  <si>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</si>
  <si>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</si>
  <si>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</si>
  <si>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</si>
  <si>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</si>
  <si>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</si>
  <si>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</si>
  <si>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</si>
  <si>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</si>
  <si>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</si>
  <si>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</si>
  <si>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</si>
  <si>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</si>
  <si>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</si>
  <si>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</si>
  <si>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</si>
  <si>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</si>
  <si>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</si>
  <si>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</si>
  <si>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</si>
  <si>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</si>
  <si>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</si>
  <si>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</si>
  <si>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</si>
  <si>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</si>
  <si>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</si>
  <si>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</si>
  <si>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</si>
  <si>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</si>
  <si>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</si>
  <si>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</si>
  <si>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</si>
  <si>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</si>
  <si>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</si>
  <si>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</si>
  <si>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</si>
  <si>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</si>
  <si>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</si>
  <si>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</si>
  <si>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</si>
  <si>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</si>
  <si>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</si>
  <si>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</si>
  <si>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</si>
  <si>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</si>
  <si>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</si>
  <si>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</si>
  <si>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</si>
  <si>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</si>
  <si>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</si>
  <si>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</si>
  <si>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</si>
  <si>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</si>
  <si>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</si>
  <si>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</si>
  <si>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</si>
  <si>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</si>
  <si>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</si>
  <si>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</si>
  <si>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</si>
  <si>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</si>
  <si>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</si>
  <si>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</si>
  <si>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</si>
  <si>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</si>
  <si>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</si>
  <si>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</si>
  <si>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</si>
  <si>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</si>
  <si>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</si>
  <si>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</si>
  <si>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</si>
  <si>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</si>
  <si>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</si>
  <si>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</si>
  <si>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</si>
  <si>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</si>
  <si>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</si>
  <si>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</si>
  <si>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</si>
  <si>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</si>
  <si>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</si>
  <si>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</si>
  <si>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</si>
  <si>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</si>
  <si>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</si>
  <si>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</si>
  <si>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</si>
  <si>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</si>
  <si>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</si>
  <si>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</si>
  <si>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</si>
  <si>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</si>
  <si>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</si>
  <si>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</si>
  <si>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</si>
  <si>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</si>
  <si>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</si>
  <si>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</si>
  <si>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</si>
  <si>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</si>
  <si>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</si>
  <si>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</si>
  <si>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</si>
  <si>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</si>
  <si>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</si>
  <si>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</si>
  <si>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</si>
  <si>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</si>
  <si>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</si>
  <si>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</si>
  <si>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</si>
  <si>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</si>
  <si>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</si>
  <si>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</si>
  <si>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</si>
  <si>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</si>
  <si>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</si>
  <si>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</si>
  <si>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</si>
  <si>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</si>
  <si>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</si>
  <si>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</si>
  <si>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</si>
  <si>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</si>
  <si>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</si>
  <si>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</si>
  <si>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</si>
  <si>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</si>
  <si>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</si>
  <si>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</si>
  <si>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</si>
  <si>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</si>
  <si>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</si>
  <si>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</si>
  <si>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</si>
  <si>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</si>
  <si>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</si>
  <si>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</si>
  <si>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</si>
  <si>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</si>
  <si>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</si>
  <si>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</si>
  <si>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</si>
  <si>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</si>
  <si>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</si>
  <si>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</si>
  <si>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</si>
  <si>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</si>
  <si>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</si>
  <si>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</si>
  <si>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</si>
  <si>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</si>
  <si>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</si>
  <si>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</si>
  <si>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</si>
  <si>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</si>
  <si>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</si>
  <si>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</si>
  <si>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</si>
  <si>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</si>
  <si>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</si>
  <si>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</si>
  <si>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</si>
  <si>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</si>
  <si>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</si>
  <si>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</si>
  <si>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</si>
  <si>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</si>
  <si>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</si>
  <si>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</si>
  <si>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</si>
  <si>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</si>
  <si>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</si>
  <si>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</si>
  <si>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</si>
  <si>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</si>
  <si>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</si>
  <si>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</si>
  <si>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</si>
  <si>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</si>
  <si>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</si>
  <si>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</si>
  <si>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</si>
  <si>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</si>
  <si>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</si>
  <si>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</si>
  <si>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</si>
  <si>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</si>
  <si>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</si>
  <si>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</si>
  <si>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</si>
  <si>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</si>
  <si>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</si>
  <si>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</si>
  <si>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</si>
  <si>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</si>
  <si>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</si>
  <si>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</si>
  <si>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</si>
  <si>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</si>
  <si>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</si>
  <si>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</si>
  <si>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</si>
  <si>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</si>
  <si>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</si>
  <si>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</si>
  <si>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</si>
  <si>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</si>
  <si>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</si>
  <si>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</si>
  <si>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</si>
  <si>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</si>
  <si>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</si>
  <si>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</si>
  <si>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</si>
  <si>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</si>
  <si>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</si>
  <si>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</si>
  <si>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</si>
  <si>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</si>
  <si>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</si>
  <si>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</si>
  <si>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</si>
  <si>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</si>
  <si>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</si>
  <si>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</si>
  <si>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</si>
  <si>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</si>
  <si>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</si>
  <si>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</si>
  <si>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</si>
  <si>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</si>
  <si>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</si>
  <si>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</si>
  <si>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</si>
  <si>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</si>
  <si>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</si>
  <si>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</si>
  <si>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</si>
  <si>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</si>
  <si>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</si>
  <si>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</si>
  <si>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</si>
  <si>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</si>
  <si>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</si>
  <si>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</si>
  <si>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</si>
  <si>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</si>
  <si>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</si>
  <si>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</si>
  <si>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</si>
  <si>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</si>
  <si>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</si>
  <si>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</si>
  <si>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</si>
  <si>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</si>
  <si>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</si>
  <si>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</si>
  <si>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</si>
  <si>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</si>
  <si>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</si>
  <si>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</si>
  <si>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</si>
  <si>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</si>
  <si>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</si>
  <si>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</si>
  <si>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</si>
  <si>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</si>
  <si>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</si>
  <si>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</si>
  <si>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</si>
  <si>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</si>
  <si>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</si>
  <si>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</si>
  <si>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</si>
  <si>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</si>
  <si>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</si>
  <si>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</si>
  <si>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</si>
  <si>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</si>
  <si>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</si>
  <si>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</si>
  <si>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</si>
  <si>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</si>
  <si>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</si>
  <si>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</si>
  <si>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</si>
  <si>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</si>
  <si>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</si>
  <si>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</si>
  <si>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</si>
  <si>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</si>
  <si>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</si>
  <si>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</si>
  <si>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</si>
  <si>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</si>
  <si>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</si>
  <si>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</si>
  <si>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</si>
  <si>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</si>
  <si>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</si>
  <si>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</si>
  <si>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</si>
  <si>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</si>
  <si>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</si>
  <si>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</si>
  <si>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</si>
  <si>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</si>
  <si>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</si>
  <si>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</si>
  <si>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</si>
  <si>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</si>
  <si>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</si>
  <si>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</si>
  <si>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</si>
  <si>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</si>
  <si>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</si>
  <si>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</si>
  <si>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</si>
  <si>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</si>
  <si>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</si>
  <si>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</si>
  <si>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</si>
  <si>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</si>
  <si>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</si>
  <si>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</si>
  <si>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</si>
  <si>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</si>
  <si>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</si>
  <si>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</si>
  <si>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</si>
  <si>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</si>
  <si>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</si>
  <si>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</si>
  <si>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</si>
  <si>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</si>
  <si>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</si>
  <si>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</si>
  <si>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</si>
  <si>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</si>
  <si>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</si>
  <si>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</si>
  <si>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</si>
  <si>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</si>
  <si>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</si>
  <si>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</si>
  <si>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</si>
  <si>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</si>
  <si>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</si>
  <si>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</si>
  <si>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</si>
  <si>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</si>
  <si>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</si>
  <si>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</si>
  <si>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</si>
  <si>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</si>
  <si>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</si>
  <si>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</si>
  <si>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</si>
  <si>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</si>
  <si>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</si>
  <si>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</si>
  <si>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</si>
  <si>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</si>
  <si>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</si>
  <si>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</si>
  <si>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</si>
  <si>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</si>
  <si>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</si>
  <si>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</si>
  <si>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</si>
  <si>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</si>
  <si>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</si>
  <si>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</si>
  <si>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</si>
  <si>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</si>
  <si>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</si>
  <si>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</si>
  <si>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</si>
  <si>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</si>
  <si>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</si>
  <si>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</si>
  <si>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</si>
  <si>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</si>
  <si>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</si>
  <si>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</si>
  <si>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</si>
  <si>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</si>
  <si>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</si>
  <si>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</si>
  <si>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</si>
  <si>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</si>
  <si>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</si>
  <si>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</si>
  <si>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</si>
  <si>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</si>
  <si>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</si>
  <si>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</si>
  <si>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</si>
  <si>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</si>
  <si>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</si>
  <si>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</si>
  <si>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</si>
  <si>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</si>
  <si>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</si>
  <si>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</si>
  <si>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</si>
  <si>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</si>
  <si>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</si>
  <si>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</si>
  <si>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</si>
  <si>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</si>
  <si>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</si>
  <si>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</si>
  <si>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</si>
  <si>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</si>
  <si>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</si>
  <si>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</si>
  <si>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</si>
  <si>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</si>
  <si>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</si>
  <si>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</si>
  <si>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</si>
  <si>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</si>
  <si>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</si>
  <si>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</si>
  <si>
    <t>13/02/2021</t>
  </si>
  <si>
    <t>14/02/2021</t>
  </si>
  <si>
    <t>15/02/2021</t>
  </si>
  <si>
    <t>14/11/2020</t>
  </si>
  <si>
    <t>16/02/2021</t>
  </si>
  <si>
    <t>17/02/2021</t>
  </si>
  <si>
    <t>15/02/2022</t>
  </si>
  <si>
    <t>15/02/2023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</si>
</sst>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33" borderId="0" xfId="0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1.50416666666667</v>
      </c>
      <c r="D2">
        <v>0.92</v>
      </c>
      <c r="E2">
        <v>0.33</v>
      </c>
    </row>
    <row r="3" spans="1:5" x14ac:dyDescent="0.25">
      <c r="A3" t="s">
        <v>10</v>
      </c>
      <c r="B3" t="s">
        <v>241</v>
      </c>
      <c r="C3">
        <v>1.50416666666667</v>
      </c>
      <c r="D3">
        <v>1.1299999999999999</v>
      </c>
      <c r="E3">
        <v>0.93</v>
      </c>
    </row>
    <row r="4" spans="1:5" x14ac:dyDescent="0.25">
      <c r="A4" t="s">
        <v>10</v>
      </c>
      <c r="B4" t="s">
        <v>244</v>
      </c>
      <c r="C4">
        <v>1.50416666666667</v>
      </c>
      <c r="D4">
        <v>1.28</v>
      </c>
      <c r="E4">
        <v>1.21</v>
      </c>
    </row>
    <row r="5" spans="1:5" x14ac:dyDescent="0.25">
      <c r="A5" t="s">
        <v>10</v>
      </c>
      <c r="B5" t="s">
        <v>242</v>
      </c>
      <c r="C5">
        <v>1.50416666666667</v>
      </c>
      <c r="D5">
        <v>0.85</v>
      </c>
      <c r="E5">
        <v>1.26</v>
      </c>
    </row>
    <row r="6" spans="1:5" x14ac:dyDescent="0.25">
      <c r="A6" t="s">
        <v>10</v>
      </c>
      <c r="B6" t="s">
        <v>49</v>
      </c>
      <c r="C6">
        <v>1.50416666666667</v>
      </c>
      <c r="D6">
        <v>0.72</v>
      </c>
      <c r="E6">
        <v>0.53</v>
      </c>
    </row>
    <row r="7" spans="1:5" x14ac:dyDescent="0.25">
      <c r="A7" t="s">
        <v>10</v>
      </c>
      <c r="B7" t="s">
        <v>245</v>
      </c>
      <c r="C7">
        <v>1.50416666666667</v>
      </c>
      <c r="D7">
        <v>1.23</v>
      </c>
      <c r="E7">
        <v>0.6</v>
      </c>
    </row>
    <row r="8" spans="1:5" x14ac:dyDescent="0.25">
      <c r="A8" t="s">
        <v>10</v>
      </c>
      <c r="B8" t="s">
        <v>11</v>
      </c>
      <c r="C8">
        <v>1.50416666666667</v>
      </c>
      <c r="D8">
        <v>0.92</v>
      </c>
      <c r="E8">
        <v>1.2</v>
      </c>
    </row>
    <row r="9" spans="1:5" x14ac:dyDescent="0.25">
      <c r="A9" t="s">
        <v>10</v>
      </c>
      <c r="B9" t="s">
        <v>46</v>
      </c>
      <c r="C9">
        <v>1.50416666666667</v>
      </c>
      <c r="D9">
        <v>1.48</v>
      </c>
      <c r="E9">
        <v>0.87</v>
      </c>
    </row>
    <row r="10" spans="1:5" x14ac:dyDescent="0.25">
      <c r="A10" t="s">
        <v>10</v>
      </c>
      <c r="B10" t="s">
        <v>240</v>
      </c>
      <c r="C10">
        <v>1.50416666666667</v>
      </c>
      <c r="D10">
        <v>1.18</v>
      </c>
      <c r="E10">
        <v>0.93</v>
      </c>
    </row>
    <row r="11" spans="1:5" x14ac:dyDescent="0.25">
      <c r="A11" t="s">
        <v>10</v>
      </c>
      <c r="B11" t="s">
        <v>44</v>
      </c>
      <c r="C11">
        <v>1.50416666666667</v>
      </c>
      <c r="D11">
        <v>1</v>
      </c>
      <c r="E11">
        <v>1.37</v>
      </c>
    </row>
    <row r="12" spans="1:5" x14ac:dyDescent="0.25">
      <c r="A12" t="s">
        <v>10</v>
      </c>
      <c r="B12" t="s">
        <v>50</v>
      </c>
      <c r="C12">
        <v>1.50416666666667</v>
      </c>
      <c r="D12">
        <v>1.04</v>
      </c>
      <c r="E12">
        <v>1.26</v>
      </c>
    </row>
    <row r="13" spans="1:5" x14ac:dyDescent="0.25">
      <c r="A13" t="s">
        <v>10</v>
      </c>
      <c r="B13" t="s">
        <v>45</v>
      </c>
      <c r="C13">
        <v>1.50416666666667</v>
      </c>
      <c r="D13">
        <v>0.66</v>
      </c>
      <c r="E13">
        <v>0.87</v>
      </c>
    </row>
    <row r="14" spans="1:5" x14ac:dyDescent="0.25">
      <c r="A14" t="s">
        <v>10</v>
      </c>
      <c r="B14" t="s">
        <v>43</v>
      </c>
      <c r="C14">
        <v>1.50416666666667</v>
      </c>
      <c r="D14">
        <v>1.38</v>
      </c>
      <c r="E14">
        <v>0.93</v>
      </c>
    </row>
    <row r="15" spans="1:5" x14ac:dyDescent="0.25">
      <c r="A15" t="s">
        <v>10</v>
      </c>
      <c r="B15" t="s">
        <v>247</v>
      </c>
      <c r="C15">
        <v>1.50416666666667</v>
      </c>
      <c r="D15">
        <v>0.9</v>
      </c>
      <c r="E15">
        <v>0.91</v>
      </c>
    </row>
    <row r="16" spans="1:5" x14ac:dyDescent="0.25">
      <c r="A16" t="s">
        <v>10</v>
      </c>
      <c r="B16" t="s">
        <v>246</v>
      </c>
      <c r="C16">
        <v>1.50416666666667</v>
      </c>
      <c r="D16">
        <v>0.85</v>
      </c>
      <c r="E16">
        <v>0.81</v>
      </c>
    </row>
    <row r="17" spans="1:5" x14ac:dyDescent="0.25">
      <c r="A17" t="s">
        <v>10</v>
      </c>
      <c r="B17" t="s">
        <v>243</v>
      </c>
      <c r="C17">
        <v>1.50416666666667</v>
      </c>
      <c r="D17">
        <v>0.95</v>
      </c>
      <c r="E17">
        <v>0.81</v>
      </c>
    </row>
    <row r="18" spans="1:5" x14ac:dyDescent="0.25">
      <c r="A18" t="s">
        <v>10</v>
      </c>
      <c r="B18" t="s">
        <v>47</v>
      </c>
      <c r="C18">
        <v>1.50416666666667</v>
      </c>
      <c r="D18">
        <v>0.72</v>
      </c>
      <c r="E18">
        <v>1.71</v>
      </c>
    </row>
    <row r="19" spans="1:5" x14ac:dyDescent="0.25">
      <c r="A19" t="s">
        <v>10</v>
      </c>
      <c r="B19" t="s">
        <v>48</v>
      </c>
      <c r="C19">
        <v>1.50416666666667</v>
      </c>
      <c r="D19">
        <v>0.76</v>
      </c>
      <c r="E19">
        <v>1.42</v>
      </c>
    </row>
    <row r="20" spans="1:5" x14ac:dyDescent="0.25">
      <c r="A20" t="s">
        <v>13</v>
      </c>
      <c r="B20" t="s">
        <v>58</v>
      </c>
      <c r="C20">
        <v>1.61170212765957</v>
      </c>
      <c r="D20">
        <v>0.62</v>
      </c>
      <c r="E20">
        <v>1.2</v>
      </c>
    </row>
    <row r="21" spans="1:5" x14ac:dyDescent="0.25">
      <c r="A21" t="s">
        <v>13</v>
      </c>
      <c r="B21" t="s">
        <v>248</v>
      </c>
      <c r="C21">
        <v>1.61170212765957</v>
      </c>
      <c r="D21">
        <v>2.2999999999999998</v>
      </c>
      <c r="E21">
        <v>1.04</v>
      </c>
    </row>
    <row r="22" spans="1:5" x14ac:dyDescent="0.25">
      <c r="A22" t="s">
        <v>13</v>
      </c>
      <c r="B22" t="s">
        <v>56</v>
      </c>
      <c r="C22">
        <v>1.61170212765957</v>
      </c>
      <c r="D22">
        <v>0.62</v>
      </c>
      <c r="E22">
        <v>1.1100000000000001</v>
      </c>
    </row>
    <row r="23" spans="1:5" x14ac:dyDescent="0.25">
      <c r="A23" t="s">
        <v>13</v>
      </c>
      <c r="B23" t="s">
        <v>51</v>
      </c>
      <c r="C23">
        <v>1.61170212765957</v>
      </c>
      <c r="D23">
        <v>1.37</v>
      </c>
      <c r="E23">
        <v>0.97</v>
      </c>
    </row>
    <row r="24" spans="1:5" x14ac:dyDescent="0.25">
      <c r="A24" t="s">
        <v>13</v>
      </c>
      <c r="B24" t="s">
        <v>250</v>
      </c>
      <c r="C24">
        <v>1.61170212765957</v>
      </c>
      <c r="D24">
        <v>1.18</v>
      </c>
      <c r="E24">
        <v>0.76</v>
      </c>
    </row>
    <row r="25" spans="1:5" x14ac:dyDescent="0.25">
      <c r="A25" t="s">
        <v>13</v>
      </c>
      <c r="B25" t="s">
        <v>53</v>
      </c>
      <c r="C25">
        <v>1.61170212765957</v>
      </c>
      <c r="D25">
        <v>0.68</v>
      </c>
      <c r="E25">
        <v>1.32</v>
      </c>
    </row>
    <row r="26" spans="1:5" x14ac:dyDescent="0.25">
      <c r="A26" t="s">
        <v>13</v>
      </c>
      <c r="B26" t="s">
        <v>249</v>
      </c>
      <c r="C26">
        <v>1.61170212765957</v>
      </c>
      <c r="D26">
        <v>1.35</v>
      </c>
      <c r="E26">
        <v>1.01</v>
      </c>
    </row>
    <row r="27" spans="1:5" x14ac:dyDescent="0.25">
      <c r="A27" t="s">
        <v>13</v>
      </c>
      <c r="B27" t="s">
        <v>54</v>
      </c>
      <c r="C27">
        <v>1.61170212765957</v>
      </c>
      <c r="D27">
        <v>0.68</v>
      </c>
      <c r="E27">
        <v>1.39</v>
      </c>
    </row>
    <row r="28" spans="1:5" x14ac:dyDescent="0.25">
      <c r="A28" t="s">
        <v>13</v>
      </c>
      <c r="B28" t="s">
        <v>55</v>
      </c>
      <c r="C28">
        <v>1.61170212765957</v>
      </c>
      <c r="D28">
        <v>0.99</v>
      </c>
      <c r="E28">
        <v>1.1100000000000001</v>
      </c>
    </row>
    <row r="29" spans="1:5" x14ac:dyDescent="0.25">
      <c r="A29" t="s">
        <v>13</v>
      </c>
      <c r="B29" t="s">
        <v>15</v>
      </c>
      <c r="C29">
        <v>1.61170212765957</v>
      </c>
      <c r="D29">
        <v>1.3</v>
      </c>
      <c r="E29">
        <v>0.95</v>
      </c>
    </row>
    <row r="30" spans="1:5" x14ac:dyDescent="0.25">
      <c r="A30" t="s">
        <v>13</v>
      </c>
      <c r="B30" t="s">
        <v>52</v>
      </c>
      <c r="C30">
        <v>1.61170212765957</v>
      </c>
      <c r="D30">
        <v>0.56000000000000005</v>
      </c>
      <c r="E30">
        <v>1.2</v>
      </c>
    </row>
    <row r="31" spans="1:5" x14ac:dyDescent="0.25">
      <c r="A31" t="s">
        <v>13</v>
      </c>
      <c r="B31" t="s">
        <v>62</v>
      </c>
      <c r="C31">
        <v>1.61170212765957</v>
      </c>
      <c r="D31">
        <v>1.07</v>
      </c>
      <c r="E31">
        <v>0.82</v>
      </c>
    </row>
    <row r="32" spans="1:5" x14ac:dyDescent="0.25">
      <c r="A32" t="s">
        <v>13</v>
      </c>
      <c r="B32" t="s">
        <v>60</v>
      </c>
      <c r="C32">
        <v>1.61170212765957</v>
      </c>
      <c r="D32">
        <v>1.18</v>
      </c>
      <c r="E32">
        <v>0.44</v>
      </c>
    </row>
    <row r="33" spans="1:5" x14ac:dyDescent="0.25">
      <c r="A33" t="s">
        <v>13</v>
      </c>
      <c r="B33" t="s">
        <v>251</v>
      </c>
      <c r="C33">
        <v>1.61170212765957</v>
      </c>
      <c r="D33">
        <v>0.45</v>
      </c>
      <c r="E33">
        <v>1.39</v>
      </c>
    </row>
    <row r="34" spans="1:5" x14ac:dyDescent="0.25">
      <c r="A34" t="s">
        <v>13</v>
      </c>
      <c r="B34" t="s">
        <v>61</v>
      </c>
      <c r="C34">
        <v>1.61170212765957</v>
      </c>
      <c r="D34">
        <v>0.87</v>
      </c>
      <c r="E34">
        <v>1.1100000000000001</v>
      </c>
    </row>
    <row r="35" spans="1:5" x14ac:dyDescent="0.25">
      <c r="A35" t="s">
        <v>13</v>
      </c>
      <c r="B35" t="s">
        <v>14</v>
      </c>
      <c r="C35">
        <v>1.61170212765957</v>
      </c>
      <c r="D35">
        <v>1.18</v>
      </c>
      <c r="E35">
        <v>0.76</v>
      </c>
    </row>
    <row r="36" spans="1:5" x14ac:dyDescent="0.25">
      <c r="A36" t="s">
        <v>13</v>
      </c>
      <c r="B36" t="s">
        <v>57</v>
      </c>
      <c r="C36">
        <v>1.61170212765957</v>
      </c>
      <c r="D36">
        <v>0.56000000000000005</v>
      </c>
      <c r="E36">
        <v>0.9</v>
      </c>
    </row>
    <row r="37" spans="1:5" x14ac:dyDescent="0.25">
      <c r="A37" t="s">
        <v>13</v>
      </c>
      <c r="B37" t="s">
        <v>59</v>
      </c>
      <c r="C37">
        <v>1.61170212765957</v>
      </c>
      <c r="D37">
        <v>1.05</v>
      </c>
      <c r="E37">
        <v>0.55000000000000004</v>
      </c>
    </row>
    <row r="38" spans="1:5" x14ac:dyDescent="0.25">
      <c r="A38" t="s">
        <v>16</v>
      </c>
      <c r="B38" t="s">
        <v>63</v>
      </c>
      <c r="C38">
        <v>1.5904255319148899</v>
      </c>
      <c r="D38">
        <v>1.31</v>
      </c>
      <c r="E38">
        <v>0.56000000000000005</v>
      </c>
    </row>
    <row r="39" spans="1:5" x14ac:dyDescent="0.25">
      <c r="A39" t="s">
        <v>16</v>
      </c>
      <c r="B39" t="s">
        <v>20</v>
      </c>
      <c r="C39">
        <v>1.5904255319148899</v>
      </c>
      <c r="D39">
        <v>0.69</v>
      </c>
      <c r="E39">
        <v>1.26</v>
      </c>
    </row>
    <row r="40" spans="1:5" x14ac:dyDescent="0.25">
      <c r="A40" t="s">
        <v>16</v>
      </c>
      <c r="B40" t="s">
        <v>253</v>
      </c>
      <c r="C40">
        <v>1.5904255319148899</v>
      </c>
      <c r="D40">
        <v>0.8</v>
      </c>
      <c r="E40">
        <v>1.05</v>
      </c>
    </row>
    <row r="41" spans="1:5" x14ac:dyDescent="0.25">
      <c r="A41" t="s">
        <v>16</v>
      </c>
      <c r="B41" t="s">
        <v>65</v>
      </c>
      <c r="C41">
        <v>1.5904255319148899</v>
      </c>
      <c r="D41">
        <v>1.19</v>
      </c>
      <c r="E41">
        <v>1.08</v>
      </c>
    </row>
    <row r="42" spans="1:5" x14ac:dyDescent="0.25">
      <c r="A42" t="s">
        <v>16</v>
      </c>
      <c r="B42" t="s">
        <v>66</v>
      </c>
      <c r="C42">
        <v>1.5904255319148899</v>
      </c>
      <c r="D42">
        <v>1.01</v>
      </c>
      <c r="E42">
        <v>0.77</v>
      </c>
    </row>
    <row r="43" spans="1:5" x14ac:dyDescent="0.25">
      <c r="A43" t="s">
        <v>16</v>
      </c>
      <c r="B43" t="s">
        <v>17</v>
      </c>
      <c r="C43">
        <v>1.5904255319148899</v>
      </c>
      <c r="D43">
        <v>1.1299999999999999</v>
      </c>
      <c r="E43">
        <v>0.92</v>
      </c>
    </row>
    <row r="44" spans="1:5" x14ac:dyDescent="0.25">
      <c r="A44" t="s">
        <v>16</v>
      </c>
      <c r="B44" t="s">
        <v>322</v>
      </c>
      <c r="C44">
        <v>1.5904255319148899</v>
      </c>
      <c r="D44">
        <v>1.49</v>
      </c>
      <c r="E44">
        <v>0.7</v>
      </c>
    </row>
    <row r="45" spans="1:5" x14ac:dyDescent="0.25">
      <c r="A45" t="s">
        <v>16</v>
      </c>
      <c r="B45" t="s">
        <v>67</v>
      </c>
      <c r="C45">
        <v>1.5904255319148899</v>
      </c>
      <c r="D45">
        <v>1.1299999999999999</v>
      </c>
      <c r="E45">
        <v>0.54</v>
      </c>
    </row>
    <row r="46" spans="1:5" x14ac:dyDescent="0.25">
      <c r="A46" t="s">
        <v>16</v>
      </c>
      <c r="B46" t="s">
        <v>252</v>
      </c>
      <c r="C46">
        <v>1.5904255319148899</v>
      </c>
      <c r="D46">
        <v>1.2</v>
      </c>
      <c r="E46">
        <v>0.56000000000000005</v>
      </c>
    </row>
    <row r="47" spans="1:5" x14ac:dyDescent="0.25">
      <c r="A47" t="s">
        <v>16</v>
      </c>
      <c r="B47" t="s">
        <v>254</v>
      </c>
      <c r="C47">
        <v>1.5904255319148899</v>
      </c>
      <c r="D47">
        <v>1.03</v>
      </c>
      <c r="E47">
        <v>0.98</v>
      </c>
    </row>
    <row r="48" spans="1:5" x14ac:dyDescent="0.25">
      <c r="A48" t="s">
        <v>16</v>
      </c>
      <c r="B48" t="s">
        <v>255</v>
      </c>
      <c r="C48">
        <v>1.5904255319148899</v>
      </c>
      <c r="D48">
        <v>0.88</v>
      </c>
      <c r="E48">
        <v>0.92</v>
      </c>
    </row>
    <row r="49" spans="1:5" x14ac:dyDescent="0.25">
      <c r="A49" t="s">
        <v>16</v>
      </c>
      <c r="B49" t="s">
        <v>64</v>
      </c>
      <c r="C49">
        <v>1.5904255319148899</v>
      </c>
      <c r="D49">
        <v>0.8</v>
      </c>
      <c r="E49">
        <v>1.26</v>
      </c>
    </row>
    <row r="50" spans="1:5" x14ac:dyDescent="0.25">
      <c r="A50" t="s">
        <v>16</v>
      </c>
      <c r="B50" t="s">
        <v>323</v>
      </c>
      <c r="C50">
        <v>1.5904255319148899</v>
      </c>
      <c r="D50">
        <v>0.63</v>
      </c>
      <c r="E50">
        <v>1.31</v>
      </c>
    </row>
    <row r="51" spans="1:5" x14ac:dyDescent="0.25">
      <c r="A51" t="s">
        <v>16</v>
      </c>
      <c r="B51" t="s">
        <v>18</v>
      </c>
      <c r="C51">
        <v>1.5904255319148899</v>
      </c>
      <c r="D51">
        <v>1.05</v>
      </c>
      <c r="E51">
        <v>0.94</v>
      </c>
    </row>
    <row r="52" spans="1:5" x14ac:dyDescent="0.25">
      <c r="A52" t="s">
        <v>16</v>
      </c>
      <c r="B52" t="s">
        <v>256</v>
      </c>
      <c r="C52">
        <v>1.5904255319148899</v>
      </c>
      <c r="D52">
        <v>0.91</v>
      </c>
      <c r="E52">
        <v>0.98</v>
      </c>
    </row>
    <row r="53" spans="1:5" x14ac:dyDescent="0.25">
      <c r="A53" t="s">
        <v>16</v>
      </c>
      <c r="B53" t="s">
        <v>257</v>
      </c>
      <c r="C53">
        <v>1.5904255319148899</v>
      </c>
      <c r="D53">
        <v>0.97</v>
      </c>
      <c r="E53">
        <v>1.26</v>
      </c>
    </row>
    <row r="54" spans="1:5" x14ac:dyDescent="0.25">
      <c r="A54" t="s">
        <v>16</v>
      </c>
      <c r="B54" t="s">
        <v>68</v>
      </c>
      <c r="C54">
        <v>1.5904255319148899</v>
      </c>
      <c r="D54">
        <v>0.94</v>
      </c>
      <c r="E54">
        <v>1.39</v>
      </c>
    </row>
    <row r="55" spans="1:5" x14ac:dyDescent="0.25">
      <c r="A55" t="s">
        <v>16</v>
      </c>
      <c r="B55" t="s">
        <v>19</v>
      </c>
      <c r="C55">
        <v>1.5904255319148899</v>
      </c>
      <c r="D55">
        <v>0.82</v>
      </c>
      <c r="E55">
        <v>1.54</v>
      </c>
    </row>
    <row r="56" spans="1:5" x14ac:dyDescent="0.25">
      <c r="A56" t="s">
        <v>69</v>
      </c>
      <c r="B56" t="s">
        <v>324</v>
      </c>
      <c r="C56">
        <v>1.36170212765957</v>
      </c>
      <c r="D56">
        <v>0.98</v>
      </c>
      <c r="E56">
        <v>0.8</v>
      </c>
    </row>
    <row r="57" spans="1:5" x14ac:dyDescent="0.25">
      <c r="A57" t="s">
        <v>69</v>
      </c>
      <c r="B57" t="s">
        <v>351</v>
      </c>
      <c r="C57">
        <v>1.36170212765957</v>
      </c>
      <c r="D57">
        <v>1.4</v>
      </c>
      <c r="E57">
        <v>1.03</v>
      </c>
    </row>
    <row r="58" spans="1:5" x14ac:dyDescent="0.25">
      <c r="A58" t="s">
        <v>69</v>
      </c>
      <c r="B58" t="s">
        <v>73</v>
      </c>
      <c r="C58">
        <v>1.36170212765957</v>
      </c>
      <c r="D58">
        <v>0.67</v>
      </c>
      <c r="E58">
        <v>0.92</v>
      </c>
    </row>
    <row r="59" spans="1:5" x14ac:dyDescent="0.25">
      <c r="A59" t="s">
        <v>69</v>
      </c>
      <c r="B59" t="s">
        <v>75</v>
      </c>
      <c r="C59">
        <v>1.36170212765957</v>
      </c>
      <c r="D59">
        <v>0.6</v>
      </c>
      <c r="E59">
        <v>0.87</v>
      </c>
    </row>
    <row r="60" spans="1:5" x14ac:dyDescent="0.25">
      <c r="A60" t="s">
        <v>69</v>
      </c>
      <c r="B60" t="s">
        <v>77</v>
      </c>
      <c r="C60">
        <v>1.36170212765957</v>
      </c>
      <c r="D60">
        <v>1.41</v>
      </c>
      <c r="E60">
        <v>0.68</v>
      </c>
    </row>
    <row r="61" spans="1:5" x14ac:dyDescent="0.25">
      <c r="A61" t="s">
        <v>69</v>
      </c>
      <c r="B61" t="s">
        <v>263</v>
      </c>
      <c r="C61">
        <v>1.36170212765957</v>
      </c>
      <c r="D61">
        <v>0.86</v>
      </c>
      <c r="E61">
        <v>1.29</v>
      </c>
    </row>
    <row r="62" spans="1:5" x14ac:dyDescent="0.25">
      <c r="A62" t="s">
        <v>69</v>
      </c>
      <c r="B62" t="s">
        <v>381</v>
      </c>
      <c r="C62">
        <v>1.36170212765957</v>
      </c>
      <c r="D62">
        <v>1.07</v>
      </c>
      <c r="E62">
        <v>1.1399999999999999</v>
      </c>
    </row>
    <row r="63" spans="1:5" x14ac:dyDescent="0.25">
      <c r="A63" t="s">
        <v>69</v>
      </c>
      <c r="B63" t="s">
        <v>76</v>
      </c>
      <c r="C63">
        <v>1.36170212765957</v>
      </c>
      <c r="D63">
        <v>0.43</v>
      </c>
      <c r="E63">
        <v>1.04</v>
      </c>
    </row>
    <row r="64" spans="1:5" x14ac:dyDescent="0.25">
      <c r="A64" t="s">
        <v>69</v>
      </c>
      <c r="B64" t="s">
        <v>72</v>
      </c>
      <c r="C64">
        <v>1.36170212765957</v>
      </c>
      <c r="D64">
        <v>1.07</v>
      </c>
      <c r="E64">
        <v>1.07</v>
      </c>
    </row>
    <row r="65" spans="1:5" x14ac:dyDescent="0.25">
      <c r="A65" t="s">
        <v>69</v>
      </c>
      <c r="B65" t="s">
        <v>78</v>
      </c>
      <c r="C65">
        <v>1.36170212765957</v>
      </c>
      <c r="D65">
        <v>1.1599999999999999</v>
      </c>
      <c r="E65">
        <v>0.98</v>
      </c>
    </row>
    <row r="66" spans="1:5" x14ac:dyDescent="0.25">
      <c r="A66" t="s">
        <v>69</v>
      </c>
      <c r="B66" t="s">
        <v>260</v>
      </c>
      <c r="C66">
        <v>1.36170212765957</v>
      </c>
      <c r="D66">
        <v>1.35</v>
      </c>
      <c r="E66">
        <v>0.86</v>
      </c>
    </row>
    <row r="67" spans="1:5" x14ac:dyDescent="0.25">
      <c r="A67" t="s">
        <v>69</v>
      </c>
      <c r="B67" t="s">
        <v>262</v>
      </c>
      <c r="C67">
        <v>1.36170212765957</v>
      </c>
      <c r="D67">
        <v>1.53</v>
      </c>
      <c r="E67">
        <v>0.43</v>
      </c>
    </row>
    <row r="68" spans="1:5" x14ac:dyDescent="0.25">
      <c r="A68" t="s">
        <v>69</v>
      </c>
      <c r="B68" t="s">
        <v>261</v>
      </c>
      <c r="C68">
        <v>1.36170212765957</v>
      </c>
      <c r="D68">
        <v>1.53</v>
      </c>
      <c r="E68">
        <v>1.1100000000000001</v>
      </c>
    </row>
    <row r="69" spans="1:5" x14ac:dyDescent="0.25">
      <c r="A69" t="s">
        <v>69</v>
      </c>
      <c r="B69" t="s">
        <v>325</v>
      </c>
      <c r="C69">
        <v>1.36170212765957</v>
      </c>
      <c r="D69">
        <v>0.92</v>
      </c>
      <c r="E69">
        <v>1.29</v>
      </c>
    </row>
    <row r="70" spans="1:5" x14ac:dyDescent="0.25">
      <c r="A70" t="s">
        <v>69</v>
      </c>
      <c r="B70" t="s">
        <v>258</v>
      </c>
      <c r="C70">
        <v>1.36170212765957</v>
      </c>
      <c r="D70">
        <v>0.55000000000000004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1.36170212765957</v>
      </c>
      <c r="D71">
        <v>0.98</v>
      </c>
      <c r="E71">
        <v>0.92</v>
      </c>
    </row>
    <row r="72" spans="1:5" x14ac:dyDescent="0.25">
      <c r="A72" t="s">
        <v>69</v>
      </c>
      <c r="B72" t="s">
        <v>259</v>
      </c>
      <c r="C72">
        <v>1.36170212765957</v>
      </c>
      <c r="D72">
        <v>1.04</v>
      </c>
      <c r="E72">
        <v>0.8</v>
      </c>
    </row>
    <row r="73" spans="1:5" x14ac:dyDescent="0.25">
      <c r="A73" t="s">
        <v>69</v>
      </c>
      <c r="B73" t="s">
        <v>71</v>
      </c>
      <c r="C73">
        <v>1.36170212765957</v>
      </c>
      <c r="D73">
        <v>0.49</v>
      </c>
      <c r="E73">
        <v>1.96</v>
      </c>
    </row>
    <row r="74" spans="1:5" x14ac:dyDescent="0.25">
      <c r="A74" t="s">
        <v>69</v>
      </c>
      <c r="B74" t="s">
        <v>74</v>
      </c>
      <c r="C74">
        <v>1.36170212765957</v>
      </c>
      <c r="D74">
        <v>1.1599999999999999</v>
      </c>
      <c r="E74">
        <v>0.86</v>
      </c>
    </row>
    <row r="75" spans="1:5" x14ac:dyDescent="0.25">
      <c r="A75" t="s">
        <v>69</v>
      </c>
      <c r="B75" t="s">
        <v>70</v>
      </c>
      <c r="C75">
        <v>1.36170212765957</v>
      </c>
      <c r="D75">
        <v>0.86</v>
      </c>
      <c r="E75">
        <v>0.86</v>
      </c>
    </row>
    <row r="76" spans="1:5" x14ac:dyDescent="0.25">
      <c r="A76" t="s">
        <v>80</v>
      </c>
      <c r="B76" t="s">
        <v>97</v>
      </c>
      <c r="C76">
        <v>1.2105263157894699</v>
      </c>
      <c r="D76">
        <v>1.02</v>
      </c>
      <c r="E76">
        <v>1.1100000000000001</v>
      </c>
    </row>
    <row r="77" spans="1:5" x14ac:dyDescent="0.25">
      <c r="A77" t="s">
        <v>80</v>
      </c>
      <c r="B77" t="s">
        <v>82</v>
      </c>
      <c r="C77">
        <v>1.2105263157894699</v>
      </c>
      <c r="D77">
        <v>0.5</v>
      </c>
      <c r="E77">
        <v>1.54</v>
      </c>
    </row>
    <row r="78" spans="1:5" x14ac:dyDescent="0.25">
      <c r="A78" t="s">
        <v>80</v>
      </c>
      <c r="B78" t="s">
        <v>83</v>
      </c>
      <c r="C78">
        <v>1.2105263157894699</v>
      </c>
      <c r="D78">
        <v>1.24</v>
      </c>
      <c r="E78">
        <v>1.03</v>
      </c>
    </row>
    <row r="79" spans="1:5" x14ac:dyDescent="0.25">
      <c r="A79" t="s">
        <v>80</v>
      </c>
      <c r="B79" t="s">
        <v>85</v>
      </c>
      <c r="C79">
        <v>1.2105263157894699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1.2105263157894699</v>
      </c>
      <c r="D80">
        <v>1.6</v>
      </c>
      <c r="E80">
        <v>1.0900000000000001</v>
      </c>
    </row>
    <row r="81" spans="1:5" x14ac:dyDescent="0.25">
      <c r="A81" t="s">
        <v>80</v>
      </c>
      <c r="B81" t="s">
        <v>87</v>
      </c>
      <c r="C81">
        <v>1.2105263157894699</v>
      </c>
      <c r="D81">
        <v>0.83</v>
      </c>
      <c r="E81">
        <v>0.89</v>
      </c>
    </row>
    <row r="82" spans="1:5" x14ac:dyDescent="0.25">
      <c r="A82" t="s">
        <v>80</v>
      </c>
      <c r="B82" t="s">
        <v>89</v>
      </c>
      <c r="C82">
        <v>1.2105263157894699</v>
      </c>
      <c r="D82">
        <v>1.27</v>
      </c>
      <c r="E82">
        <v>1.22</v>
      </c>
    </row>
    <row r="83" spans="1:5" x14ac:dyDescent="0.25">
      <c r="A83" t="s">
        <v>80</v>
      </c>
      <c r="B83" t="s">
        <v>369</v>
      </c>
      <c r="C83">
        <v>1.2105263157894699</v>
      </c>
      <c r="D83">
        <v>0.89</v>
      </c>
      <c r="E83">
        <v>1.03</v>
      </c>
    </row>
    <row r="84" spans="1:5" x14ac:dyDescent="0.25">
      <c r="A84" t="s">
        <v>80</v>
      </c>
      <c r="B84" t="s">
        <v>91</v>
      </c>
      <c r="C84">
        <v>1.2105263157894699</v>
      </c>
      <c r="D84">
        <v>0.5</v>
      </c>
      <c r="E84">
        <v>1.03</v>
      </c>
    </row>
    <row r="85" spans="1:5" x14ac:dyDescent="0.25">
      <c r="A85" t="s">
        <v>80</v>
      </c>
      <c r="B85" t="s">
        <v>96</v>
      </c>
      <c r="C85">
        <v>1.2105263157894699</v>
      </c>
      <c r="D85">
        <v>1.1000000000000001</v>
      </c>
      <c r="E85">
        <v>1.03</v>
      </c>
    </row>
    <row r="86" spans="1:5" x14ac:dyDescent="0.25">
      <c r="A86" t="s">
        <v>80</v>
      </c>
      <c r="B86" t="s">
        <v>86</v>
      </c>
      <c r="C86">
        <v>1.2105263157894699</v>
      </c>
      <c r="D86">
        <v>1.02</v>
      </c>
      <c r="E86">
        <v>1.04</v>
      </c>
    </row>
    <row r="87" spans="1:5" x14ac:dyDescent="0.25">
      <c r="A87" t="s">
        <v>80</v>
      </c>
      <c r="B87" t="s">
        <v>81</v>
      </c>
      <c r="C87">
        <v>1.2105263157894699</v>
      </c>
      <c r="D87">
        <v>0.94</v>
      </c>
      <c r="E87">
        <v>0.89</v>
      </c>
    </row>
    <row r="88" spans="1:5" x14ac:dyDescent="0.25">
      <c r="A88" t="s">
        <v>80</v>
      </c>
      <c r="B88" t="s">
        <v>94</v>
      </c>
      <c r="C88">
        <v>1.2105263157894699</v>
      </c>
      <c r="D88">
        <v>0.77</v>
      </c>
      <c r="E88">
        <v>0.89</v>
      </c>
    </row>
    <row r="89" spans="1:5" x14ac:dyDescent="0.25">
      <c r="A89" t="s">
        <v>80</v>
      </c>
      <c r="B89" t="s">
        <v>90</v>
      </c>
      <c r="C89">
        <v>1.2105263157894699</v>
      </c>
      <c r="D89">
        <v>1.1599999999999999</v>
      </c>
      <c r="E89">
        <v>0.57999999999999996</v>
      </c>
    </row>
    <row r="90" spans="1:5" x14ac:dyDescent="0.25">
      <c r="A90" t="s">
        <v>80</v>
      </c>
      <c r="B90" t="s">
        <v>93</v>
      </c>
      <c r="C90">
        <v>1.2105263157894699</v>
      </c>
      <c r="D90">
        <v>0.77</v>
      </c>
      <c r="E90">
        <v>0.9</v>
      </c>
    </row>
    <row r="91" spans="1:5" x14ac:dyDescent="0.25">
      <c r="A91" t="s">
        <v>80</v>
      </c>
      <c r="B91" t="s">
        <v>88</v>
      </c>
      <c r="C91">
        <v>1.2105263157894699</v>
      </c>
      <c r="D91">
        <v>0.65</v>
      </c>
      <c r="E91">
        <v>1.03</v>
      </c>
    </row>
    <row r="92" spans="1:5" x14ac:dyDescent="0.25">
      <c r="A92" t="s">
        <v>80</v>
      </c>
      <c r="B92" t="s">
        <v>410</v>
      </c>
      <c r="C92">
        <v>1.2105263157894699</v>
      </c>
      <c r="D92">
        <v>0.76</v>
      </c>
      <c r="E92">
        <v>1.04</v>
      </c>
    </row>
    <row r="93" spans="1:5" x14ac:dyDescent="0.25">
      <c r="A93" t="s">
        <v>80</v>
      </c>
      <c r="B93" t="s">
        <v>412</v>
      </c>
      <c r="C93">
        <v>1.2105263157894699</v>
      </c>
      <c r="D93">
        <v>1.32</v>
      </c>
      <c r="E93">
        <v>1.1599999999999999</v>
      </c>
    </row>
    <row r="94" spans="1:5" x14ac:dyDescent="0.25">
      <c r="A94" t="s">
        <v>80</v>
      </c>
      <c r="B94" t="s">
        <v>92</v>
      </c>
      <c r="C94">
        <v>1.2105263157894699</v>
      </c>
      <c r="D94">
        <v>1.18</v>
      </c>
      <c r="E94">
        <v>1.38</v>
      </c>
    </row>
    <row r="95" spans="1:5" x14ac:dyDescent="0.25">
      <c r="A95" t="s">
        <v>80</v>
      </c>
      <c r="B95" t="s">
        <v>416</v>
      </c>
      <c r="C95">
        <v>1.2105263157894699</v>
      </c>
      <c r="D95">
        <v>0.71</v>
      </c>
      <c r="E95">
        <v>0.55000000000000004</v>
      </c>
    </row>
    <row r="96" spans="1:5" x14ac:dyDescent="0.25">
      <c r="A96" t="s">
        <v>80</v>
      </c>
      <c r="B96" t="s">
        <v>84</v>
      </c>
      <c r="C96">
        <v>1.2105263157894699</v>
      </c>
      <c r="D96">
        <v>1.06</v>
      </c>
      <c r="E96">
        <v>1.31</v>
      </c>
    </row>
    <row r="97" spans="1:5" x14ac:dyDescent="0.25">
      <c r="A97" t="s">
        <v>80</v>
      </c>
      <c r="B97" t="s">
        <v>98</v>
      </c>
      <c r="C97">
        <v>1.2105263157894699</v>
      </c>
      <c r="D97">
        <v>1.06</v>
      </c>
      <c r="E97">
        <v>0.41</v>
      </c>
    </row>
    <row r="98" spans="1:5" x14ac:dyDescent="0.25">
      <c r="A98" t="s">
        <v>80</v>
      </c>
      <c r="B98" t="s">
        <v>95</v>
      </c>
      <c r="C98">
        <v>1.2105263157894699</v>
      </c>
      <c r="D98">
        <v>1.65</v>
      </c>
      <c r="E98">
        <v>0.71</v>
      </c>
    </row>
    <row r="99" spans="1:5" x14ac:dyDescent="0.25">
      <c r="A99" t="s">
        <v>80</v>
      </c>
      <c r="B99" t="s">
        <v>435</v>
      </c>
      <c r="C99">
        <v>1.2105263157894699</v>
      </c>
      <c r="D99">
        <v>0.47</v>
      </c>
      <c r="E99">
        <v>1.17</v>
      </c>
    </row>
    <row r="100" spans="1:5" x14ac:dyDescent="0.25">
      <c r="A100" t="s">
        <v>99</v>
      </c>
      <c r="B100" t="s">
        <v>100</v>
      </c>
      <c r="C100">
        <v>1.3448275862068999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1.3448275862068999</v>
      </c>
      <c r="D101">
        <v>0.97</v>
      </c>
      <c r="E101">
        <v>0.54</v>
      </c>
    </row>
    <row r="102" spans="1:5" x14ac:dyDescent="0.25">
      <c r="A102" t="s">
        <v>99</v>
      </c>
      <c r="B102" t="s">
        <v>111</v>
      </c>
      <c r="C102">
        <v>1.3448275862068999</v>
      </c>
      <c r="D102">
        <v>0.97</v>
      </c>
      <c r="E102">
        <v>0.78</v>
      </c>
    </row>
    <row r="103" spans="1:5" x14ac:dyDescent="0.25">
      <c r="A103" t="s">
        <v>99</v>
      </c>
      <c r="B103" t="s">
        <v>104</v>
      </c>
      <c r="C103">
        <v>1.3448275862068999</v>
      </c>
      <c r="D103">
        <v>0.68</v>
      </c>
      <c r="E103">
        <v>1.29</v>
      </c>
    </row>
    <row r="104" spans="1:5" x14ac:dyDescent="0.25">
      <c r="A104" t="s">
        <v>99</v>
      </c>
      <c r="B104" t="s">
        <v>106</v>
      </c>
      <c r="C104">
        <v>1.3448275862068999</v>
      </c>
      <c r="D104">
        <v>1.03</v>
      </c>
      <c r="E104">
        <v>1.67</v>
      </c>
    </row>
    <row r="105" spans="1:5" x14ac:dyDescent="0.25">
      <c r="A105" t="s">
        <v>99</v>
      </c>
      <c r="B105" t="s">
        <v>105</v>
      </c>
      <c r="C105">
        <v>1.3448275862068999</v>
      </c>
      <c r="D105">
        <v>1.32</v>
      </c>
      <c r="E105">
        <v>1.43</v>
      </c>
    </row>
    <row r="106" spans="1:5" x14ac:dyDescent="0.25">
      <c r="A106" t="s">
        <v>99</v>
      </c>
      <c r="B106" t="s">
        <v>117</v>
      </c>
      <c r="C106">
        <v>1.3448275862068999</v>
      </c>
      <c r="D106">
        <v>1.17</v>
      </c>
      <c r="E106">
        <v>0.78</v>
      </c>
    </row>
    <row r="107" spans="1:5" x14ac:dyDescent="0.25">
      <c r="A107" t="s">
        <v>99</v>
      </c>
      <c r="B107" t="s">
        <v>121</v>
      </c>
      <c r="C107">
        <v>1.3448275862068999</v>
      </c>
      <c r="D107">
        <v>1.43</v>
      </c>
      <c r="E107">
        <v>0.78</v>
      </c>
    </row>
    <row r="108" spans="1:5" x14ac:dyDescent="0.25">
      <c r="A108" t="s">
        <v>99</v>
      </c>
      <c r="B108" t="s">
        <v>108</v>
      </c>
      <c r="C108">
        <v>1.3448275862068999</v>
      </c>
      <c r="D108">
        <v>1.01</v>
      </c>
      <c r="E108">
        <v>0.5</v>
      </c>
    </row>
    <row r="109" spans="1:5" x14ac:dyDescent="0.25">
      <c r="A109" t="s">
        <v>99</v>
      </c>
      <c r="B109" t="s">
        <v>103</v>
      </c>
      <c r="C109">
        <v>1.3448275862068999</v>
      </c>
      <c r="D109">
        <v>0.85</v>
      </c>
      <c r="E109">
        <v>1.1100000000000001</v>
      </c>
    </row>
    <row r="110" spans="1:5" x14ac:dyDescent="0.25">
      <c r="A110" t="s">
        <v>99</v>
      </c>
      <c r="B110" t="s">
        <v>110</v>
      </c>
      <c r="C110">
        <v>1.3448275862068999</v>
      </c>
      <c r="D110">
        <v>0.8</v>
      </c>
      <c r="E110">
        <v>0.44</v>
      </c>
    </row>
    <row r="111" spans="1:5" x14ac:dyDescent="0.25">
      <c r="A111" t="s">
        <v>99</v>
      </c>
      <c r="B111" t="s">
        <v>107</v>
      </c>
      <c r="C111">
        <v>1.3448275862068999</v>
      </c>
      <c r="D111">
        <v>0.85</v>
      </c>
      <c r="E111">
        <v>0.78</v>
      </c>
    </row>
    <row r="112" spans="1:5" x14ac:dyDescent="0.25">
      <c r="A112" t="s">
        <v>99</v>
      </c>
      <c r="B112" t="s">
        <v>395</v>
      </c>
      <c r="C112">
        <v>1.3448275862068999</v>
      </c>
      <c r="D112">
        <v>1.1200000000000001</v>
      </c>
      <c r="E112">
        <v>0.94</v>
      </c>
    </row>
    <row r="113" spans="1:5" x14ac:dyDescent="0.25">
      <c r="A113" t="s">
        <v>99</v>
      </c>
      <c r="B113" t="s">
        <v>115</v>
      </c>
      <c r="C113">
        <v>1.3448275862068999</v>
      </c>
      <c r="D113">
        <v>1.0900000000000001</v>
      </c>
      <c r="E113">
        <v>0.9</v>
      </c>
    </row>
    <row r="114" spans="1:5" x14ac:dyDescent="0.25">
      <c r="A114" t="s">
        <v>99</v>
      </c>
      <c r="B114" t="s">
        <v>112</v>
      </c>
      <c r="C114">
        <v>1.3448275862068999</v>
      </c>
      <c r="D114">
        <v>0.42</v>
      </c>
      <c r="E114">
        <v>1.1100000000000001</v>
      </c>
    </row>
    <row r="115" spans="1:5" x14ac:dyDescent="0.25">
      <c r="A115" t="s">
        <v>99</v>
      </c>
      <c r="B115" t="s">
        <v>113</v>
      </c>
      <c r="C115">
        <v>1.3448275862068999</v>
      </c>
      <c r="D115">
        <v>1.18</v>
      </c>
      <c r="E115">
        <v>0.71</v>
      </c>
    </row>
    <row r="116" spans="1:5" x14ac:dyDescent="0.25">
      <c r="A116" t="s">
        <v>99</v>
      </c>
      <c r="B116" t="s">
        <v>114</v>
      </c>
      <c r="C116">
        <v>1.3448275862068999</v>
      </c>
      <c r="D116">
        <v>1.66</v>
      </c>
      <c r="E116">
        <v>0.6</v>
      </c>
    </row>
    <row r="117" spans="1:5" x14ac:dyDescent="0.25">
      <c r="A117" t="s">
        <v>99</v>
      </c>
      <c r="B117" t="s">
        <v>116</v>
      </c>
      <c r="C117">
        <v>1.3448275862068999</v>
      </c>
      <c r="D117">
        <v>1.1399999999999999</v>
      </c>
      <c r="E117">
        <v>0.98</v>
      </c>
    </row>
    <row r="118" spans="1:5" x14ac:dyDescent="0.25">
      <c r="A118" t="s">
        <v>99</v>
      </c>
      <c r="B118" t="s">
        <v>109</v>
      </c>
      <c r="C118">
        <v>1.3448275862068999</v>
      </c>
      <c r="D118">
        <v>1.0900000000000001</v>
      </c>
      <c r="E118">
        <v>0.78</v>
      </c>
    </row>
    <row r="119" spans="1:5" x14ac:dyDescent="0.25">
      <c r="A119" t="s">
        <v>99</v>
      </c>
      <c r="B119" t="s">
        <v>118</v>
      </c>
      <c r="C119">
        <v>1.3448275862068999</v>
      </c>
      <c r="D119">
        <v>0.9</v>
      </c>
      <c r="E119">
        <v>1.72</v>
      </c>
    </row>
    <row r="120" spans="1:5" x14ac:dyDescent="0.25">
      <c r="A120" t="s">
        <v>99</v>
      </c>
      <c r="B120" t="s">
        <v>417</v>
      </c>
      <c r="C120">
        <v>1.3448275862068999</v>
      </c>
      <c r="D120">
        <v>0.93</v>
      </c>
      <c r="E120">
        <v>0.97</v>
      </c>
    </row>
    <row r="121" spans="1:5" x14ac:dyDescent="0.25">
      <c r="A121" t="s">
        <v>99</v>
      </c>
      <c r="B121" t="s">
        <v>101</v>
      </c>
      <c r="C121">
        <v>1.3448275862068999</v>
      </c>
      <c r="D121">
        <v>0.96</v>
      </c>
      <c r="E121">
        <v>0.89</v>
      </c>
    </row>
    <row r="122" spans="1:5" x14ac:dyDescent="0.25">
      <c r="A122" t="s">
        <v>99</v>
      </c>
      <c r="B122" t="s">
        <v>120</v>
      </c>
      <c r="C122">
        <v>1.3448275862068999</v>
      </c>
      <c r="D122">
        <v>0.74</v>
      </c>
      <c r="E122">
        <v>1.19</v>
      </c>
    </row>
    <row r="123" spans="1:5" x14ac:dyDescent="0.25">
      <c r="A123" t="s">
        <v>99</v>
      </c>
      <c r="B123" t="s">
        <v>119</v>
      </c>
      <c r="C123">
        <v>1.3448275862068999</v>
      </c>
      <c r="D123">
        <v>0.8</v>
      </c>
      <c r="E123">
        <v>1.61</v>
      </c>
    </row>
    <row r="124" spans="1:5" x14ac:dyDescent="0.25">
      <c r="A124" t="s">
        <v>122</v>
      </c>
      <c r="B124" t="s">
        <v>123</v>
      </c>
      <c r="C124">
        <v>1.35015772870662</v>
      </c>
      <c r="D124">
        <v>1.08</v>
      </c>
      <c r="E124">
        <v>1.2</v>
      </c>
    </row>
    <row r="125" spans="1:5" x14ac:dyDescent="0.25">
      <c r="A125" t="s">
        <v>122</v>
      </c>
      <c r="B125" t="s">
        <v>125</v>
      </c>
      <c r="C125">
        <v>1.35015772870662</v>
      </c>
      <c r="D125">
        <v>0.79</v>
      </c>
      <c r="E125">
        <v>1.04</v>
      </c>
    </row>
    <row r="126" spans="1:5" x14ac:dyDescent="0.25">
      <c r="A126" t="s">
        <v>122</v>
      </c>
      <c r="B126" t="s">
        <v>127</v>
      </c>
      <c r="C126">
        <v>1.35015772870662</v>
      </c>
      <c r="D126">
        <v>0.74</v>
      </c>
      <c r="E126">
        <v>0.86</v>
      </c>
    </row>
    <row r="127" spans="1:5" x14ac:dyDescent="0.25">
      <c r="A127" t="s">
        <v>122</v>
      </c>
      <c r="B127" t="s">
        <v>130</v>
      </c>
      <c r="C127">
        <v>1.35015772870662</v>
      </c>
      <c r="D127">
        <v>1.0900000000000001</v>
      </c>
      <c r="E127">
        <v>0.69</v>
      </c>
    </row>
    <row r="128" spans="1:5" x14ac:dyDescent="0.25">
      <c r="A128" t="s">
        <v>122</v>
      </c>
      <c r="B128" t="s">
        <v>362</v>
      </c>
      <c r="C128">
        <v>1.35015772870662</v>
      </c>
      <c r="D128">
        <v>1.54</v>
      </c>
      <c r="E128">
        <v>0.94</v>
      </c>
    </row>
    <row r="129" spans="1:5" x14ac:dyDescent="0.25">
      <c r="A129" t="s">
        <v>122</v>
      </c>
      <c r="B129" t="s">
        <v>126</v>
      </c>
      <c r="C129">
        <v>1.35015772870662</v>
      </c>
      <c r="D129">
        <v>1.1399999999999999</v>
      </c>
      <c r="E129">
        <v>0.86</v>
      </c>
    </row>
    <row r="130" spans="1:5" x14ac:dyDescent="0.25">
      <c r="A130" t="s">
        <v>122</v>
      </c>
      <c r="B130" t="s">
        <v>129</v>
      </c>
      <c r="C130">
        <v>1.35015772870662</v>
      </c>
      <c r="D130">
        <v>1.1399999999999999</v>
      </c>
      <c r="E130">
        <v>0.93</v>
      </c>
    </row>
    <row r="131" spans="1:5" x14ac:dyDescent="0.25">
      <c r="A131" t="s">
        <v>122</v>
      </c>
      <c r="B131" t="s">
        <v>128</v>
      </c>
      <c r="C131">
        <v>1.35015772870662</v>
      </c>
      <c r="D131">
        <v>1.23</v>
      </c>
      <c r="E131">
        <v>1.01</v>
      </c>
    </row>
    <row r="132" spans="1:5" x14ac:dyDescent="0.25">
      <c r="A132" t="s">
        <v>122</v>
      </c>
      <c r="B132" t="s">
        <v>136</v>
      </c>
      <c r="C132">
        <v>1.35015772870662</v>
      </c>
      <c r="D132">
        <v>1.53</v>
      </c>
      <c r="E132">
        <v>0.99</v>
      </c>
    </row>
    <row r="133" spans="1:5" x14ac:dyDescent="0.25">
      <c r="A133" t="s">
        <v>122</v>
      </c>
      <c r="B133" t="s">
        <v>131</v>
      </c>
      <c r="C133">
        <v>1.35015772870662</v>
      </c>
      <c r="D133">
        <v>0.86</v>
      </c>
      <c r="E133">
        <v>0.72</v>
      </c>
    </row>
    <row r="134" spans="1:5" x14ac:dyDescent="0.25">
      <c r="A134" t="s">
        <v>122</v>
      </c>
      <c r="B134" t="s">
        <v>133</v>
      </c>
      <c r="C134">
        <v>1.35015772870662</v>
      </c>
      <c r="D134">
        <v>0.51</v>
      </c>
      <c r="E134">
        <v>1.33</v>
      </c>
    </row>
    <row r="135" spans="1:5" x14ac:dyDescent="0.25">
      <c r="A135" t="s">
        <v>122</v>
      </c>
      <c r="B135" t="s">
        <v>135</v>
      </c>
      <c r="C135">
        <v>1.35015772870662</v>
      </c>
      <c r="D135">
        <v>0.56000000000000005</v>
      </c>
      <c r="E135">
        <v>1.08</v>
      </c>
    </row>
    <row r="136" spans="1:5" x14ac:dyDescent="0.25">
      <c r="A136" t="s">
        <v>122</v>
      </c>
      <c r="B136" t="s">
        <v>137</v>
      </c>
      <c r="C136">
        <v>1.35015772870662</v>
      </c>
      <c r="D136">
        <v>1.1100000000000001</v>
      </c>
      <c r="E136">
        <v>0.74</v>
      </c>
    </row>
    <row r="137" spans="1:5" x14ac:dyDescent="0.25">
      <c r="A137" t="s">
        <v>122</v>
      </c>
      <c r="B137" t="s">
        <v>401</v>
      </c>
      <c r="C137">
        <v>1.35015772870662</v>
      </c>
      <c r="D137">
        <v>0.99</v>
      </c>
      <c r="E137">
        <v>1.22</v>
      </c>
    </row>
    <row r="138" spans="1:5" x14ac:dyDescent="0.25">
      <c r="A138" t="s">
        <v>122</v>
      </c>
      <c r="B138" t="s">
        <v>138</v>
      </c>
      <c r="C138">
        <v>1.35015772870662</v>
      </c>
      <c r="D138">
        <v>0.97</v>
      </c>
      <c r="E138">
        <v>1</v>
      </c>
    </row>
    <row r="139" spans="1:5" x14ac:dyDescent="0.25">
      <c r="A139" t="s">
        <v>122</v>
      </c>
      <c r="B139" t="s">
        <v>139</v>
      </c>
      <c r="C139">
        <v>1.35015772870662</v>
      </c>
      <c r="D139">
        <v>0.99</v>
      </c>
      <c r="E139">
        <v>0.79</v>
      </c>
    </row>
    <row r="140" spans="1:5" x14ac:dyDescent="0.25">
      <c r="A140" t="s">
        <v>122</v>
      </c>
      <c r="B140" t="s">
        <v>144</v>
      </c>
      <c r="C140">
        <v>1.35015772870662</v>
      </c>
      <c r="D140">
        <v>1.1100000000000001</v>
      </c>
      <c r="E140">
        <v>1.6</v>
      </c>
    </row>
    <row r="141" spans="1:5" x14ac:dyDescent="0.25">
      <c r="A141" t="s">
        <v>122</v>
      </c>
      <c r="B141" t="s">
        <v>132</v>
      </c>
      <c r="C141">
        <v>1.35015772870662</v>
      </c>
      <c r="D141">
        <v>1.1100000000000001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1.35015772870662</v>
      </c>
      <c r="D142">
        <v>1.37</v>
      </c>
      <c r="E142">
        <v>0.66</v>
      </c>
    </row>
    <row r="143" spans="1:5" x14ac:dyDescent="0.25">
      <c r="A143" t="s">
        <v>122</v>
      </c>
      <c r="B143" t="s">
        <v>124</v>
      </c>
      <c r="C143">
        <v>1.35015772870662</v>
      </c>
      <c r="D143">
        <v>0.85</v>
      </c>
      <c r="E143">
        <v>1.2</v>
      </c>
    </row>
    <row r="144" spans="1:5" x14ac:dyDescent="0.25">
      <c r="A144" t="s">
        <v>122</v>
      </c>
      <c r="B144" t="s">
        <v>134</v>
      </c>
      <c r="C144">
        <v>1.35015772870662</v>
      </c>
      <c r="D144">
        <v>0.69</v>
      </c>
      <c r="E144">
        <v>1.36</v>
      </c>
    </row>
    <row r="145" spans="1:5" x14ac:dyDescent="0.25">
      <c r="A145" t="s">
        <v>122</v>
      </c>
      <c r="B145" t="s">
        <v>141</v>
      </c>
      <c r="C145">
        <v>1.35015772870662</v>
      </c>
      <c r="D145">
        <v>0.63</v>
      </c>
      <c r="E145">
        <v>0.68</v>
      </c>
    </row>
    <row r="146" spans="1:5" x14ac:dyDescent="0.25">
      <c r="A146" t="s">
        <v>122</v>
      </c>
      <c r="B146" t="s">
        <v>142</v>
      </c>
      <c r="C146">
        <v>1.35015772870662</v>
      </c>
      <c r="D146">
        <v>1.1599999999999999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1.35015772870662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1.4394618834080699</v>
      </c>
      <c r="D148">
        <v>0.85</v>
      </c>
      <c r="E148">
        <v>1.1599999999999999</v>
      </c>
    </row>
    <row r="149" spans="1:5" x14ac:dyDescent="0.25">
      <c r="A149" t="s">
        <v>145</v>
      </c>
      <c r="B149" t="s">
        <v>349</v>
      </c>
      <c r="C149">
        <v>1.4394618834080699</v>
      </c>
      <c r="D149">
        <v>0.77</v>
      </c>
      <c r="E149">
        <v>0.89</v>
      </c>
    </row>
    <row r="150" spans="1:5" x14ac:dyDescent="0.25">
      <c r="A150" t="s">
        <v>145</v>
      </c>
      <c r="B150" t="s">
        <v>355</v>
      </c>
      <c r="C150">
        <v>1.4394618834080699</v>
      </c>
      <c r="D150">
        <v>0.35</v>
      </c>
      <c r="E150">
        <v>1.53</v>
      </c>
    </row>
    <row r="151" spans="1:5" x14ac:dyDescent="0.25">
      <c r="A151" t="s">
        <v>145</v>
      </c>
      <c r="B151" t="s">
        <v>357</v>
      </c>
      <c r="C151">
        <v>1.4394618834080699</v>
      </c>
      <c r="D151">
        <v>0.52</v>
      </c>
      <c r="E151">
        <v>0.6</v>
      </c>
    </row>
    <row r="152" spans="1:5" x14ac:dyDescent="0.25">
      <c r="A152" t="s">
        <v>145</v>
      </c>
      <c r="B152" t="s">
        <v>360</v>
      </c>
      <c r="C152">
        <v>1.4394618834080699</v>
      </c>
      <c r="D152">
        <v>1.1000000000000001</v>
      </c>
      <c r="E152">
        <v>1.1399999999999999</v>
      </c>
    </row>
    <row r="153" spans="1:5" x14ac:dyDescent="0.25">
      <c r="A153" t="s">
        <v>145</v>
      </c>
      <c r="B153" t="s">
        <v>366</v>
      </c>
      <c r="C153">
        <v>1.4394618834080699</v>
      </c>
      <c r="D153">
        <v>1.39</v>
      </c>
      <c r="E153">
        <v>0.89</v>
      </c>
    </row>
    <row r="154" spans="1:5" x14ac:dyDescent="0.25">
      <c r="A154" t="s">
        <v>145</v>
      </c>
      <c r="B154" t="s">
        <v>371</v>
      </c>
      <c r="C154">
        <v>1.4394618834080699</v>
      </c>
      <c r="D154">
        <v>0.61</v>
      </c>
      <c r="E154">
        <v>0.91</v>
      </c>
    </row>
    <row r="155" spans="1:5" x14ac:dyDescent="0.25">
      <c r="A155" t="s">
        <v>145</v>
      </c>
      <c r="B155" t="s">
        <v>149</v>
      </c>
      <c r="C155">
        <v>1.4394618834080699</v>
      </c>
      <c r="D155">
        <v>0.69</v>
      </c>
      <c r="E155">
        <v>1.61</v>
      </c>
    </row>
    <row r="156" spans="1:5" x14ac:dyDescent="0.25">
      <c r="A156" t="s">
        <v>145</v>
      </c>
      <c r="B156" t="s">
        <v>375</v>
      </c>
      <c r="C156">
        <v>1.4394618834080699</v>
      </c>
      <c r="D156">
        <v>0.82</v>
      </c>
      <c r="E156">
        <v>0.59</v>
      </c>
    </row>
    <row r="157" spans="1:5" x14ac:dyDescent="0.25">
      <c r="A157" t="s">
        <v>145</v>
      </c>
      <c r="B157" t="s">
        <v>388</v>
      </c>
      <c r="C157">
        <v>1.4394618834080699</v>
      </c>
      <c r="D157">
        <v>1.39</v>
      </c>
      <c r="E157">
        <v>1.1599999999999999</v>
      </c>
    </row>
    <row r="158" spans="1:5" x14ac:dyDescent="0.25">
      <c r="A158" t="s">
        <v>145</v>
      </c>
      <c r="B158" t="s">
        <v>389</v>
      </c>
      <c r="C158">
        <v>1.4394618834080699</v>
      </c>
      <c r="D158">
        <v>1.1000000000000001</v>
      </c>
      <c r="E158">
        <v>0.81</v>
      </c>
    </row>
    <row r="159" spans="1:5" x14ac:dyDescent="0.25">
      <c r="A159" t="s">
        <v>145</v>
      </c>
      <c r="B159" t="s">
        <v>391</v>
      </c>
      <c r="C159">
        <v>1.4394618834080699</v>
      </c>
      <c r="D159">
        <v>0.85</v>
      </c>
      <c r="E159">
        <v>1.52</v>
      </c>
    </row>
    <row r="160" spans="1:5" x14ac:dyDescent="0.25">
      <c r="A160" t="s">
        <v>145</v>
      </c>
      <c r="B160" t="s">
        <v>146</v>
      </c>
      <c r="C160">
        <v>1.4394618834080699</v>
      </c>
      <c r="D160">
        <v>1.48</v>
      </c>
      <c r="E160">
        <v>1.41</v>
      </c>
    </row>
    <row r="161" spans="1:5" x14ac:dyDescent="0.25">
      <c r="A161" t="s">
        <v>145</v>
      </c>
      <c r="B161" t="s">
        <v>404</v>
      </c>
      <c r="C161">
        <v>1.4394618834080699</v>
      </c>
      <c r="D161">
        <v>1.2</v>
      </c>
      <c r="E161">
        <v>0.66</v>
      </c>
    </row>
    <row r="162" spans="1:5" x14ac:dyDescent="0.25">
      <c r="A162" t="s">
        <v>145</v>
      </c>
      <c r="B162" t="s">
        <v>419</v>
      </c>
      <c r="C162">
        <v>1.4394618834080699</v>
      </c>
      <c r="D162">
        <v>1.29</v>
      </c>
      <c r="E162">
        <v>0.35</v>
      </c>
    </row>
    <row r="163" spans="1:5" x14ac:dyDescent="0.25">
      <c r="A163" t="s">
        <v>145</v>
      </c>
      <c r="B163" t="s">
        <v>423</v>
      </c>
      <c r="C163">
        <v>1.4394618834080699</v>
      </c>
      <c r="D163">
        <v>0.83</v>
      </c>
      <c r="E163">
        <v>0.64</v>
      </c>
    </row>
    <row r="164" spans="1:5" x14ac:dyDescent="0.25">
      <c r="A164" t="s">
        <v>145</v>
      </c>
      <c r="B164" t="s">
        <v>425</v>
      </c>
      <c r="C164">
        <v>1.4394618834080699</v>
      </c>
      <c r="D164">
        <v>1.46</v>
      </c>
      <c r="E164">
        <v>0.56000000000000005</v>
      </c>
    </row>
    <row r="165" spans="1:5" x14ac:dyDescent="0.25">
      <c r="A165" t="s">
        <v>145</v>
      </c>
      <c r="B165" t="s">
        <v>427</v>
      </c>
      <c r="C165">
        <v>1.4394618834080699</v>
      </c>
      <c r="D165">
        <v>1.2</v>
      </c>
      <c r="E165">
        <v>0.66</v>
      </c>
    </row>
    <row r="166" spans="1:5" x14ac:dyDescent="0.25">
      <c r="A166" t="s">
        <v>145</v>
      </c>
      <c r="B166" t="s">
        <v>432</v>
      </c>
      <c r="C166">
        <v>1.4394618834080699</v>
      </c>
      <c r="D166">
        <v>1.65</v>
      </c>
      <c r="E166">
        <v>2.0099999999999998</v>
      </c>
    </row>
    <row r="167" spans="1:5" x14ac:dyDescent="0.25">
      <c r="A167" t="s">
        <v>145</v>
      </c>
      <c r="B167" t="s">
        <v>433</v>
      </c>
      <c r="C167">
        <v>1.4394618834080699</v>
      </c>
      <c r="D167">
        <v>0.8</v>
      </c>
      <c r="E167">
        <v>1.61</v>
      </c>
    </row>
    <row r="168" spans="1:5" x14ac:dyDescent="0.25">
      <c r="A168" t="s">
        <v>145</v>
      </c>
      <c r="B168" t="s">
        <v>434</v>
      </c>
      <c r="C168">
        <v>1.4394618834080699</v>
      </c>
      <c r="D168">
        <v>0.82</v>
      </c>
      <c r="E168">
        <v>0.66</v>
      </c>
    </row>
    <row r="169" spans="1:5" x14ac:dyDescent="0.25">
      <c r="A169" t="s">
        <v>145</v>
      </c>
      <c r="B169" t="s">
        <v>148</v>
      </c>
      <c r="C169">
        <v>1.4394618834080699</v>
      </c>
      <c r="D169">
        <v>0.93</v>
      </c>
      <c r="E169">
        <v>0.54</v>
      </c>
    </row>
    <row r="170" spans="1:5" x14ac:dyDescent="0.25">
      <c r="A170" t="s">
        <v>145</v>
      </c>
      <c r="B170" t="s">
        <v>147</v>
      </c>
      <c r="C170">
        <v>1.4394618834080699</v>
      </c>
      <c r="D170">
        <v>1.04</v>
      </c>
      <c r="E170">
        <v>1.1299999999999999</v>
      </c>
    </row>
    <row r="171" spans="1:5" x14ac:dyDescent="0.25">
      <c r="A171" t="s">
        <v>21</v>
      </c>
      <c r="B171" t="s">
        <v>152</v>
      </c>
      <c r="C171">
        <v>1.3927125506072899</v>
      </c>
      <c r="D171">
        <v>0.78</v>
      </c>
      <c r="E171">
        <v>1.06</v>
      </c>
    </row>
    <row r="172" spans="1:5" x14ac:dyDescent="0.25">
      <c r="A172" t="s">
        <v>21</v>
      </c>
      <c r="B172" t="s">
        <v>269</v>
      </c>
      <c r="C172">
        <v>1.3927125506072899</v>
      </c>
      <c r="D172">
        <v>0.66</v>
      </c>
      <c r="E172">
        <v>0.69</v>
      </c>
    </row>
    <row r="173" spans="1:5" x14ac:dyDescent="0.25">
      <c r="A173" t="s">
        <v>21</v>
      </c>
      <c r="B173" t="s">
        <v>264</v>
      </c>
      <c r="C173">
        <v>1.3927125506072899</v>
      </c>
      <c r="D173">
        <v>1.44</v>
      </c>
      <c r="E173">
        <v>1.31</v>
      </c>
    </row>
    <row r="174" spans="1:5" x14ac:dyDescent="0.25">
      <c r="A174" t="s">
        <v>21</v>
      </c>
      <c r="B174" t="s">
        <v>372</v>
      </c>
      <c r="C174">
        <v>1.3927125506072899</v>
      </c>
      <c r="D174">
        <v>0.22</v>
      </c>
      <c r="E174">
        <v>0.81</v>
      </c>
    </row>
    <row r="175" spans="1:5" x14ac:dyDescent="0.25">
      <c r="A175" t="s">
        <v>21</v>
      </c>
      <c r="B175" t="s">
        <v>267</v>
      </c>
      <c r="C175">
        <v>1.3927125506072899</v>
      </c>
      <c r="D175">
        <v>1.02</v>
      </c>
      <c r="E175">
        <v>1.06</v>
      </c>
    </row>
    <row r="176" spans="1:5" x14ac:dyDescent="0.25">
      <c r="A176" t="s">
        <v>21</v>
      </c>
      <c r="B176" t="s">
        <v>272</v>
      </c>
      <c r="C176">
        <v>1.3927125506072899</v>
      </c>
      <c r="D176">
        <v>1.1599999999999999</v>
      </c>
      <c r="E176">
        <v>0.4</v>
      </c>
    </row>
    <row r="177" spans="1:5" x14ac:dyDescent="0.25">
      <c r="A177" t="s">
        <v>21</v>
      </c>
      <c r="B177" t="s">
        <v>397</v>
      </c>
      <c r="C177">
        <v>1.3927125506072899</v>
      </c>
      <c r="D177">
        <v>1.08</v>
      </c>
      <c r="E177">
        <v>1.31</v>
      </c>
    </row>
    <row r="178" spans="1:5" x14ac:dyDescent="0.25">
      <c r="A178" t="s">
        <v>21</v>
      </c>
      <c r="B178" t="s">
        <v>274</v>
      </c>
      <c r="C178">
        <v>1.3927125506072899</v>
      </c>
      <c r="D178">
        <v>1.55</v>
      </c>
      <c r="E178">
        <v>0.69</v>
      </c>
    </row>
    <row r="179" spans="1:5" x14ac:dyDescent="0.25">
      <c r="A179" t="s">
        <v>21</v>
      </c>
      <c r="B179" t="s">
        <v>150</v>
      </c>
      <c r="C179">
        <v>1.3927125506072899</v>
      </c>
      <c r="D179">
        <v>0.98</v>
      </c>
      <c r="E179">
        <v>0.96</v>
      </c>
    </row>
    <row r="180" spans="1:5" x14ac:dyDescent="0.25">
      <c r="A180" t="s">
        <v>21</v>
      </c>
      <c r="B180" t="s">
        <v>275</v>
      </c>
      <c r="C180">
        <v>1.3927125506072899</v>
      </c>
      <c r="D180">
        <v>0.88</v>
      </c>
      <c r="E180">
        <v>0.75</v>
      </c>
    </row>
    <row r="181" spans="1:5" x14ac:dyDescent="0.25">
      <c r="A181" t="s">
        <v>21</v>
      </c>
      <c r="B181" t="s">
        <v>23</v>
      </c>
      <c r="C181">
        <v>1.3927125506072899</v>
      </c>
      <c r="D181">
        <v>1.66</v>
      </c>
      <c r="E181">
        <v>0.98</v>
      </c>
    </row>
    <row r="182" spans="1:5" x14ac:dyDescent="0.25">
      <c r="A182" t="s">
        <v>21</v>
      </c>
      <c r="B182" t="s">
        <v>22</v>
      </c>
      <c r="C182">
        <v>1.3927125506072899</v>
      </c>
      <c r="D182">
        <v>1.33</v>
      </c>
      <c r="E182">
        <v>1.56</v>
      </c>
    </row>
    <row r="183" spans="1:5" x14ac:dyDescent="0.25">
      <c r="A183" t="s">
        <v>21</v>
      </c>
      <c r="B183" t="s">
        <v>266</v>
      </c>
      <c r="C183">
        <v>1.3927125506072899</v>
      </c>
      <c r="D183">
        <v>0.72</v>
      </c>
      <c r="E183">
        <v>1.19</v>
      </c>
    </row>
    <row r="184" spans="1:5" x14ac:dyDescent="0.25">
      <c r="A184" t="s">
        <v>21</v>
      </c>
      <c r="B184" t="s">
        <v>268</v>
      </c>
      <c r="C184">
        <v>1.3927125506072899</v>
      </c>
      <c r="D184">
        <v>0.78</v>
      </c>
      <c r="E184">
        <v>1.38</v>
      </c>
    </row>
    <row r="185" spans="1:5" x14ac:dyDescent="0.25">
      <c r="A185" t="s">
        <v>21</v>
      </c>
      <c r="B185" t="s">
        <v>151</v>
      </c>
      <c r="C185">
        <v>1.3927125506072899</v>
      </c>
      <c r="D185">
        <v>0.78</v>
      </c>
      <c r="E185">
        <v>1.84</v>
      </c>
    </row>
    <row r="186" spans="1:5" x14ac:dyDescent="0.25">
      <c r="A186" t="s">
        <v>21</v>
      </c>
      <c r="B186" t="s">
        <v>153</v>
      </c>
      <c r="C186">
        <v>1.3927125506072899</v>
      </c>
      <c r="D186">
        <v>1.88</v>
      </c>
      <c r="E186">
        <v>0.35</v>
      </c>
    </row>
    <row r="187" spans="1:5" x14ac:dyDescent="0.25">
      <c r="A187" t="s">
        <v>21</v>
      </c>
      <c r="B187" t="s">
        <v>273</v>
      </c>
      <c r="C187">
        <v>1.3927125506072899</v>
      </c>
      <c r="D187">
        <v>0.66</v>
      </c>
      <c r="E187">
        <v>0.75</v>
      </c>
    </row>
    <row r="188" spans="1:5" x14ac:dyDescent="0.25">
      <c r="A188" t="s">
        <v>21</v>
      </c>
      <c r="B188" t="s">
        <v>265</v>
      </c>
      <c r="C188">
        <v>1.3927125506072899</v>
      </c>
      <c r="D188">
        <v>0.83</v>
      </c>
      <c r="E188">
        <v>0.98</v>
      </c>
    </row>
    <row r="189" spans="1:5" x14ac:dyDescent="0.25">
      <c r="A189" t="s">
        <v>21</v>
      </c>
      <c r="B189" t="s">
        <v>271</v>
      </c>
      <c r="C189">
        <v>1.3927125506072899</v>
      </c>
      <c r="D189">
        <v>0.66</v>
      </c>
      <c r="E189">
        <v>1.06</v>
      </c>
    </row>
    <row r="190" spans="1:5" x14ac:dyDescent="0.25">
      <c r="A190" t="s">
        <v>21</v>
      </c>
      <c r="B190" t="s">
        <v>270</v>
      </c>
      <c r="C190">
        <v>1.3927125506072899</v>
      </c>
      <c r="D190">
        <v>0.84</v>
      </c>
      <c r="E190">
        <v>1.06</v>
      </c>
    </row>
    <row r="191" spans="1:5" x14ac:dyDescent="0.25">
      <c r="A191" t="s">
        <v>154</v>
      </c>
      <c r="B191" t="s">
        <v>159</v>
      </c>
      <c r="C191">
        <v>1.3333333333333299</v>
      </c>
      <c r="D191">
        <v>0.69</v>
      </c>
      <c r="E191">
        <v>0.82</v>
      </c>
    </row>
    <row r="192" spans="1:5" x14ac:dyDescent="0.25">
      <c r="A192" t="s">
        <v>154</v>
      </c>
      <c r="B192" t="s">
        <v>161</v>
      </c>
      <c r="C192">
        <v>1.3333333333333299</v>
      </c>
      <c r="D192">
        <v>0.44</v>
      </c>
      <c r="E192">
        <v>0.41</v>
      </c>
    </row>
    <row r="193" spans="1:5" x14ac:dyDescent="0.25">
      <c r="A193" t="s">
        <v>154</v>
      </c>
      <c r="B193" t="s">
        <v>163</v>
      </c>
      <c r="C193">
        <v>1.3333333333333299</v>
      </c>
      <c r="D193">
        <v>1.79</v>
      </c>
      <c r="E193">
        <v>0.91</v>
      </c>
    </row>
    <row r="194" spans="1:5" x14ac:dyDescent="0.25">
      <c r="A194" t="s">
        <v>154</v>
      </c>
      <c r="B194" t="s">
        <v>160</v>
      </c>
      <c r="C194">
        <v>1.3333333333333299</v>
      </c>
      <c r="D194">
        <v>0.75</v>
      </c>
      <c r="E194">
        <v>0.91</v>
      </c>
    </row>
    <row r="195" spans="1:5" x14ac:dyDescent="0.25">
      <c r="A195" t="s">
        <v>154</v>
      </c>
      <c r="B195" t="s">
        <v>165</v>
      </c>
      <c r="C195">
        <v>1.3333333333333299</v>
      </c>
      <c r="D195">
        <v>0.87</v>
      </c>
      <c r="E195">
        <v>1.6</v>
      </c>
    </row>
    <row r="196" spans="1:5" x14ac:dyDescent="0.25">
      <c r="A196" t="s">
        <v>154</v>
      </c>
      <c r="B196" t="s">
        <v>164</v>
      </c>
      <c r="C196">
        <v>1.3333333333333299</v>
      </c>
      <c r="D196">
        <v>0.87</v>
      </c>
      <c r="E196">
        <v>1.52</v>
      </c>
    </row>
    <row r="197" spans="1:5" x14ac:dyDescent="0.25">
      <c r="A197" t="s">
        <v>154</v>
      </c>
      <c r="B197" t="s">
        <v>167</v>
      </c>
      <c r="C197">
        <v>1.3333333333333299</v>
      </c>
      <c r="D197">
        <v>1.38</v>
      </c>
      <c r="E197">
        <v>0.46</v>
      </c>
    </row>
    <row r="198" spans="1:5" x14ac:dyDescent="0.25">
      <c r="A198" t="s">
        <v>154</v>
      </c>
      <c r="B198" t="s">
        <v>168</v>
      </c>
      <c r="C198">
        <v>1.3333333333333299</v>
      </c>
      <c r="D198">
        <v>0.75</v>
      </c>
      <c r="E198">
        <v>0.91</v>
      </c>
    </row>
    <row r="199" spans="1:5" x14ac:dyDescent="0.25">
      <c r="A199" t="s">
        <v>154</v>
      </c>
      <c r="B199" t="s">
        <v>156</v>
      </c>
      <c r="C199">
        <v>1.3333333333333299</v>
      </c>
      <c r="D199">
        <v>1.5</v>
      </c>
      <c r="E199">
        <v>0.57999999999999996</v>
      </c>
    </row>
    <row r="200" spans="1:5" x14ac:dyDescent="0.25">
      <c r="A200" t="s">
        <v>154</v>
      </c>
      <c r="B200" t="s">
        <v>169</v>
      </c>
      <c r="C200">
        <v>1.3333333333333299</v>
      </c>
      <c r="D200">
        <v>0.75</v>
      </c>
      <c r="E200">
        <v>1.1499999999999999</v>
      </c>
    </row>
    <row r="201" spans="1:5" x14ac:dyDescent="0.25">
      <c r="A201" t="s">
        <v>154</v>
      </c>
      <c r="B201" t="s">
        <v>162</v>
      </c>
      <c r="C201">
        <v>1.3333333333333299</v>
      </c>
      <c r="D201">
        <v>0.56000000000000005</v>
      </c>
      <c r="E201">
        <v>0.82</v>
      </c>
    </row>
    <row r="202" spans="1:5" x14ac:dyDescent="0.25">
      <c r="A202" t="s">
        <v>154</v>
      </c>
      <c r="B202" t="s">
        <v>170</v>
      </c>
      <c r="C202">
        <v>1.3333333333333299</v>
      </c>
      <c r="D202">
        <v>1.25</v>
      </c>
      <c r="E202">
        <v>1.73</v>
      </c>
    </row>
    <row r="203" spans="1:5" x14ac:dyDescent="0.25">
      <c r="A203" t="s">
        <v>154</v>
      </c>
      <c r="B203" t="s">
        <v>166</v>
      </c>
      <c r="C203">
        <v>1.3333333333333299</v>
      </c>
      <c r="D203">
        <v>0.82</v>
      </c>
      <c r="E203">
        <v>0.72</v>
      </c>
    </row>
    <row r="204" spans="1:5" x14ac:dyDescent="0.25">
      <c r="A204" t="s">
        <v>154</v>
      </c>
      <c r="B204" t="s">
        <v>174</v>
      </c>
      <c r="C204">
        <v>1.3333333333333299</v>
      </c>
      <c r="D204">
        <v>1.25</v>
      </c>
      <c r="E204">
        <v>1.24</v>
      </c>
    </row>
    <row r="205" spans="1:5" x14ac:dyDescent="0.25">
      <c r="A205" t="s">
        <v>154</v>
      </c>
      <c r="B205" t="s">
        <v>172</v>
      </c>
      <c r="C205">
        <v>1.3333333333333299</v>
      </c>
      <c r="D205">
        <v>0.69</v>
      </c>
      <c r="E205">
        <v>1.1499999999999999</v>
      </c>
    </row>
    <row r="206" spans="1:5" x14ac:dyDescent="0.25">
      <c r="A206" t="s">
        <v>154</v>
      </c>
      <c r="B206" t="s">
        <v>171</v>
      </c>
      <c r="C206">
        <v>1.3333333333333299</v>
      </c>
      <c r="D206">
        <v>0.75</v>
      </c>
      <c r="E206">
        <v>1.06</v>
      </c>
    </row>
    <row r="207" spans="1:5" x14ac:dyDescent="0.25">
      <c r="A207" t="s">
        <v>154</v>
      </c>
      <c r="B207" t="s">
        <v>158</v>
      </c>
      <c r="C207">
        <v>1.3333333333333299</v>
      </c>
      <c r="D207">
        <v>1.1000000000000001</v>
      </c>
      <c r="E207">
        <v>1.22</v>
      </c>
    </row>
    <row r="208" spans="1:5" x14ac:dyDescent="0.25">
      <c r="A208" t="s">
        <v>154</v>
      </c>
      <c r="B208" t="s">
        <v>155</v>
      </c>
      <c r="C208">
        <v>1.3333333333333299</v>
      </c>
      <c r="D208">
        <v>1.56</v>
      </c>
      <c r="E208">
        <v>1.1399999999999999</v>
      </c>
    </row>
    <row r="209" spans="1:5" x14ac:dyDescent="0.25">
      <c r="A209" t="s">
        <v>154</v>
      </c>
      <c r="B209" t="s">
        <v>157</v>
      </c>
      <c r="C209">
        <v>1.3333333333333299</v>
      </c>
      <c r="D209">
        <v>1.33</v>
      </c>
      <c r="E209">
        <v>0.68</v>
      </c>
    </row>
    <row r="210" spans="1:5" x14ac:dyDescent="0.25">
      <c r="A210" t="s">
        <v>154</v>
      </c>
      <c r="B210" t="s">
        <v>173</v>
      </c>
      <c r="C210">
        <v>1.3333333333333299</v>
      </c>
      <c r="D210">
        <v>0.81</v>
      </c>
      <c r="E210">
        <v>0.91</v>
      </c>
    </row>
    <row r="211" spans="1:5" x14ac:dyDescent="0.25">
      <c r="A211" t="s">
        <v>175</v>
      </c>
      <c r="B211" t="s">
        <v>284</v>
      </c>
      <c r="C211">
        <v>1.1721854304635799</v>
      </c>
      <c r="D211">
        <v>1.32</v>
      </c>
      <c r="E211">
        <v>1.06</v>
      </c>
    </row>
    <row r="212" spans="1:5" x14ac:dyDescent="0.25">
      <c r="A212" t="s">
        <v>175</v>
      </c>
      <c r="B212" t="s">
        <v>179</v>
      </c>
      <c r="C212">
        <v>1.1721854304635799</v>
      </c>
      <c r="D212">
        <v>1.02</v>
      </c>
      <c r="E212">
        <v>1.7</v>
      </c>
    </row>
    <row r="213" spans="1:5" x14ac:dyDescent="0.25">
      <c r="A213" t="s">
        <v>175</v>
      </c>
      <c r="B213" t="s">
        <v>282</v>
      </c>
      <c r="C213">
        <v>1.1721854304635799</v>
      </c>
      <c r="D213">
        <v>0.93</v>
      </c>
      <c r="E213">
        <v>0.56999999999999995</v>
      </c>
    </row>
    <row r="214" spans="1:5" x14ac:dyDescent="0.25">
      <c r="A214" t="s">
        <v>175</v>
      </c>
      <c r="B214" t="s">
        <v>176</v>
      </c>
      <c r="C214">
        <v>1.1721854304635799</v>
      </c>
      <c r="D214">
        <v>0.85</v>
      </c>
      <c r="E214">
        <v>0.65</v>
      </c>
    </row>
    <row r="215" spans="1:5" x14ac:dyDescent="0.25">
      <c r="A215" t="s">
        <v>175</v>
      </c>
      <c r="B215" t="s">
        <v>285</v>
      </c>
      <c r="C215">
        <v>1.1721854304635799</v>
      </c>
      <c r="D215">
        <v>1.0900000000000001</v>
      </c>
      <c r="E215">
        <v>1.22</v>
      </c>
    </row>
    <row r="216" spans="1:5" x14ac:dyDescent="0.25">
      <c r="A216" t="s">
        <v>175</v>
      </c>
      <c r="B216" t="s">
        <v>277</v>
      </c>
      <c r="C216">
        <v>1.1721854304635799</v>
      </c>
      <c r="D216">
        <v>0.54</v>
      </c>
      <c r="E216">
        <v>1.06</v>
      </c>
    </row>
    <row r="217" spans="1:5" x14ac:dyDescent="0.25">
      <c r="A217" t="s">
        <v>175</v>
      </c>
      <c r="B217" t="s">
        <v>281</v>
      </c>
      <c r="C217">
        <v>1.1721854304635799</v>
      </c>
      <c r="D217">
        <v>0.6</v>
      </c>
      <c r="E217">
        <v>1.52</v>
      </c>
    </row>
    <row r="218" spans="1:5" x14ac:dyDescent="0.25">
      <c r="A218" t="s">
        <v>175</v>
      </c>
      <c r="B218" t="s">
        <v>178</v>
      </c>
      <c r="C218">
        <v>1.1721854304635799</v>
      </c>
      <c r="D218">
        <v>0.43</v>
      </c>
      <c r="E218">
        <v>1.25</v>
      </c>
    </row>
    <row r="219" spans="1:5" x14ac:dyDescent="0.25">
      <c r="A219" t="s">
        <v>175</v>
      </c>
      <c r="B219" t="s">
        <v>278</v>
      </c>
      <c r="C219">
        <v>1.1721854304635799</v>
      </c>
      <c r="D219">
        <v>0.71</v>
      </c>
      <c r="E219">
        <v>1.56</v>
      </c>
    </row>
    <row r="220" spans="1:5" x14ac:dyDescent="0.25">
      <c r="A220" t="s">
        <v>175</v>
      </c>
      <c r="B220" t="s">
        <v>276</v>
      </c>
      <c r="C220">
        <v>1.1721854304635799</v>
      </c>
      <c r="D220">
        <v>2.4</v>
      </c>
      <c r="E220">
        <v>0.16</v>
      </c>
    </row>
    <row r="221" spans="1:5" x14ac:dyDescent="0.25">
      <c r="A221" t="s">
        <v>175</v>
      </c>
      <c r="B221" t="s">
        <v>279</v>
      </c>
      <c r="C221">
        <v>1.1721854304635799</v>
      </c>
      <c r="D221">
        <v>1.86</v>
      </c>
      <c r="E221">
        <v>0.73</v>
      </c>
    </row>
    <row r="222" spans="1:5" x14ac:dyDescent="0.25">
      <c r="A222" t="s">
        <v>175</v>
      </c>
      <c r="B222" t="s">
        <v>283</v>
      </c>
      <c r="C222">
        <v>1.1721854304635799</v>
      </c>
      <c r="D222">
        <v>0.93</v>
      </c>
      <c r="E222">
        <v>0.41</v>
      </c>
    </row>
    <row r="223" spans="1:5" x14ac:dyDescent="0.25">
      <c r="A223" t="s">
        <v>175</v>
      </c>
      <c r="B223" t="s">
        <v>177</v>
      </c>
      <c r="C223">
        <v>1.1721854304635799</v>
      </c>
      <c r="D223">
        <v>0.7</v>
      </c>
      <c r="E223">
        <v>1.22</v>
      </c>
    </row>
    <row r="224" spans="1:5" x14ac:dyDescent="0.25">
      <c r="A224" t="s">
        <v>175</v>
      </c>
      <c r="B224" t="s">
        <v>280</v>
      </c>
      <c r="C224">
        <v>1.1721854304635799</v>
      </c>
      <c r="D224">
        <v>0.51</v>
      </c>
      <c r="E224">
        <v>0.98</v>
      </c>
    </row>
    <row r="225" spans="1:5" x14ac:dyDescent="0.25">
      <c r="A225" t="s">
        <v>24</v>
      </c>
      <c r="B225" t="s">
        <v>292</v>
      </c>
      <c r="C225">
        <v>1.58904109589041</v>
      </c>
      <c r="D225">
        <v>1.49</v>
      </c>
      <c r="E225">
        <v>1.02</v>
      </c>
    </row>
    <row r="226" spans="1:5" x14ac:dyDescent="0.25">
      <c r="A226" t="s">
        <v>24</v>
      </c>
      <c r="B226" t="s">
        <v>289</v>
      </c>
      <c r="C226">
        <v>1.58904109589041</v>
      </c>
      <c r="D226">
        <v>0.69</v>
      </c>
      <c r="E226">
        <v>1.34</v>
      </c>
    </row>
    <row r="227" spans="1:5" x14ac:dyDescent="0.25">
      <c r="A227" t="s">
        <v>24</v>
      </c>
      <c r="B227" t="s">
        <v>180</v>
      </c>
      <c r="C227">
        <v>1.58904109589041</v>
      </c>
      <c r="D227">
        <v>1.0900000000000001</v>
      </c>
      <c r="E227">
        <v>1.28</v>
      </c>
    </row>
    <row r="228" spans="1:5" x14ac:dyDescent="0.25">
      <c r="A228" t="s">
        <v>24</v>
      </c>
      <c r="B228" t="s">
        <v>326</v>
      </c>
      <c r="C228">
        <v>1.58904109589041</v>
      </c>
      <c r="D228">
        <v>0.74</v>
      </c>
      <c r="E228">
        <v>1.28</v>
      </c>
    </row>
    <row r="229" spans="1:5" x14ac:dyDescent="0.25">
      <c r="A229" t="s">
        <v>24</v>
      </c>
      <c r="B229" t="s">
        <v>288</v>
      </c>
      <c r="C229">
        <v>1.58904109589041</v>
      </c>
      <c r="D229">
        <v>0.8</v>
      </c>
      <c r="E229">
        <v>1.41</v>
      </c>
    </row>
    <row r="230" spans="1:5" x14ac:dyDescent="0.25">
      <c r="A230" t="s">
        <v>24</v>
      </c>
      <c r="B230" t="s">
        <v>287</v>
      </c>
      <c r="C230">
        <v>1.58904109589041</v>
      </c>
      <c r="D230">
        <v>0.63</v>
      </c>
      <c r="E230">
        <v>0.7</v>
      </c>
    </row>
    <row r="231" spans="1:5" x14ac:dyDescent="0.25">
      <c r="A231" t="s">
        <v>24</v>
      </c>
      <c r="B231" t="s">
        <v>293</v>
      </c>
      <c r="C231">
        <v>1.58904109589041</v>
      </c>
      <c r="D231">
        <v>0.92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1.58904109589041</v>
      </c>
      <c r="D232">
        <v>1.83</v>
      </c>
      <c r="E232">
        <v>0.9</v>
      </c>
    </row>
    <row r="233" spans="1:5" x14ac:dyDescent="0.25">
      <c r="A233" t="s">
        <v>24</v>
      </c>
      <c r="B233" t="s">
        <v>295</v>
      </c>
      <c r="C233">
        <v>1.58904109589041</v>
      </c>
      <c r="D233">
        <v>1.26</v>
      </c>
      <c r="E233">
        <v>0.56000000000000005</v>
      </c>
    </row>
    <row r="234" spans="1:5" x14ac:dyDescent="0.25">
      <c r="A234" t="s">
        <v>24</v>
      </c>
      <c r="B234" t="s">
        <v>25</v>
      </c>
      <c r="C234">
        <v>1.58904109589041</v>
      </c>
      <c r="D234">
        <v>0.97</v>
      </c>
      <c r="E234">
        <v>0.9</v>
      </c>
    </row>
    <row r="235" spans="1:5" x14ac:dyDescent="0.25">
      <c r="A235" t="s">
        <v>24</v>
      </c>
      <c r="B235" t="s">
        <v>327</v>
      </c>
      <c r="C235">
        <v>1.58904109589041</v>
      </c>
      <c r="D235">
        <v>1.37</v>
      </c>
      <c r="E235">
        <v>0.96</v>
      </c>
    </row>
    <row r="236" spans="1:5" x14ac:dyDescent="0.25">
      <c r="A236" t="s">
        <v>24</v>
      </c>
      <c r="B236" t="s">
        <v>286</v>
      </c>
      <c r="C236">
        <v>1.58904109589041</v>
      </c>
      <c r="D236">
        <v>1.6</v>
      </c>
      <c r="E236">
        <v>0.64</v>
      </c>
    </row>
    <row r="237" spans="1:5" x14ac:dyDescent="0.25">
      <c r="A237" t="s">
        <v>24</v>
      </c>
      <c r="B237" t="s">
        <v>291</v>
      </c>
      <c r="C237">
        <v>1.58904109589041</v>
      </c>
      <c r="D237">
        <v>0.17</v>
      </c>
      <c r="E237">
        <v>1.1499999999999999</v>
      </c>
    </row>
    <row r="238" spans="1:5" x14ac:dyDescent="0.25">
      <c r="A238" t="s">
        <v>24</v>
      </c>
      <c r="B238" t="s">
        <v>26</v>
      </c>
      <c r="C238">
        <v>1.58904109589041</v>
      </c>
      <c r="D238">
        <v>1.63</v>
      </c>
      <c r="E238">
        <v>0.76</v>
      </c>
    </row>
    <row r="239" spans="1:5" x14ac:dyDescent="0.25">
      <c r="A239" t="s">
        <v>24</v>
      </c>
      <c r="B239" t="s">
        <v>184</v>
      </c>
      <c r="C239">
        <v>1.58904109589041</v>
      </c>
      <c r="D239">
        <v>1.0900000000000001</v>
      </c>
      <c r="E239">
        <v>1.0900000000000001</v>
      </c>
    </row>
    <row r="240" spans="1:5" x14ac:dyDescent="0.25">
      <c r="A240" t="s">
        <v>24</v>
      </c>
      <c r="B240" t="s">
        <v>290</v>
      </c>
      <c r="C240">
        <v>1.58904109589041</v>
      </c>
      <c r="D240">
        <v>0.88</v>
      </c>
      <c r="E240">
        <v>0.99</v>
      </c>
    </row>
    <row r="241" spans="1:5" x14ac:dyDescent="0.25">
      <c r="A241" t="s">
        <v>24</v>
      </c>
      <c r="B241" t="s">
        <v>183</v>
      </c>
      <c r="C241">
        <v>1.58904109589041</v>
      </c>
      <c r="D241">
        <v>0.69</v>
      </c>
      <c r="E241">
        <v>1.22</v>
      </c>
    </row>
    <row r="242" spans="1:5" x14ac:dyDescent="0.25">
      <c r="A242" t="s">
        <v>24</v>
      </c>
      <c r="B242" t="s">
        <v>182</v>
      </c>
      <c r="C242">
        <v>1.58904109589041</v>
      </c>
      <c r="D242">
        <v>0.8</v>
      </c>
      <c r="E242">
        <v>1.22</v>
      </c>
    </row>
    <row r="243" spans="1:5" x14ac:dyDescent="0.25">
      <c r="A243" t="s">
        <v>24</v>
      </c>
      <c r="B243" t="s">
        <v>185</v>
      </c>
      <c r="C243">
        <v>1.58904109589041</v>
      </c>
      <c r="D243">
        <v>0.51</v>
      </c>
      <c r="E243">
        <v>0.77</v>
      </c>
    </row>
    <row r="244" spans="1:5" x14ac:dyDescent="0.25">
      <c r="A244" t="s">
        <v>24</v>
      </c>
      <c r="B244" t="s">
        <v>181</v>
      </c>
      <c r="C244">
        <v>1.58904109589041</v>
      </c>
      <c r="D244">
        <v>0.8</v>
      </c>
      <c r="E244">
        <v>0.7</v>
      </c>
    </row>
    <row r="245" spans="1:5" x14ac:dyDescent="0.25">
      <c r="A245" t="s">
        <v>27</v>
      </c>
      <c r="B245" t="s">
        <v>187</v>
      </c>
      <c r="C245">
        <v>1.3</v>
      </c>
      <c r="D245">
        <v>0.7</v>
      </c>
      <c r="E245">
        <v>1.06</v>
      </c>
    </row>
    <row r="246" spans="1:5" x14ac:dyDescent="0.25">
      <c r="A246" t="s">
        <v>27</v>
      </c>
      <c r="B246" t="s">
        <v>191</v>
      </c>
      <c r="C246">
        <v>1.3</v>
      </c>
      <c r="D246">
        <v>1.28</v>
      </c>
      <c r="E246">
        <v>1.42</v>
      </c>
    </row>
    <row r="247" spans="1:5" x14ac:dyDescent="0.25">
      <c r="A247" t="s">
        <v>27</v>
      </c>
      <c r="B247" t="s">
        <v>28</v>
      </c>
      <c r="C247">
        <v>1.3</v>
      </c>
      <c r="D247">
        <v>1.26</v>
      </c>
      <c r="E247">
        <v>0.73</v>
      </c>
    </row>
    <row r="248" spans="1:5" x14ac:dyDescent="0.25">
      <c r="A248" t="s">
        <v>27</v>
      </c>
      <c r="B248" t="s">
        <v>186</v>
      </c>
      <c r="C248">
        <v>1.3</v>
      </c>
      <c r="D248">
        <v>1.33</v>
      </c>
      <c r="E248">
        <v>0.65</v>
      </c>
    </row>
    <row r="249" spans="1:5" x14ac:dyDescent="0.25">
      <c r="A249" t="s">
        <v>27</v>
      </c>
      <c r="B249" t="s">
        <v>189</v>
      </c>
      <c r="C249">
        <v>1.3</v>
      </c>
      <c r="D249">
        <v>0.45</v>
      </c>
      <c r="E249">
        <v>0.89</v>
      </c>
    </row>
    <row r="250" spans="1:5" x14ac:dyDescent="0.25">
      <c r="A250" t="s">
        <v>27</v>
      </c>
      <c r="B250" t="s">
        <v>297</v>
      </c>
      <c r="C250">
        <v>1.3</v>
      </c>
      <c r="D250">
        <v>0.77</v>
      </c>
      <c r="E250">
        <v>1.27</v>
      </c>
    </row>
    <row r="251" spans="1:5" x14ac:dyDescent="0.25">
      <c r="A251" t="s">
        <v>27</v>
      </c>
      <c r="B251" t="s">
        <v>298</v>
      </c>
      <c r="C251">
        <v>1.3</v>
      </c>
      <c r="D251">
        <v>1.54</v>
      </c>
      <c r="E251">
        <v>0.65</v>
      </c>
    </row>
    <row r="252" spans="1:5" x14ac:dyDescent="0.25">
      <c r="A252" t="s">
        <v>27</v>
      </c>
      <c r="B252" t="s">
        <v>31</v>
      </c>
      <c r="C252">
        <v>1.3</v>
      </c>
      <c r="D252">
        <v>0.63</v>
      </c>
      <c r="E252">
        <v>0.98</v>
      </c>
    </row>
    <row r="253" spans="1:5" x14ac:dyDescent="0.25">
      <c r="A253" t="s">
        <v>27</v>
      </c>
      <c r="B253" t="s">
        <v>195</v>
      </c>
      <c r="C253">
        <v>1.3</v>
      </c>
      <c r="D253">
        <v>1.47</v>
      </c>
      <c r="E253">
        <v>1.34</v>
      </c>
    </row>
    <row r="254" spans="1:5" x14ac:dyDescent="0.25">
      <c r="A254" t="s">
        <v>27</v>
      </c>
      <c r="B254" t="s">
        <v>188</v>
      </c>
      <c r="C254">
        <v>1.3</v>
      </c>
      <c r="D254">
        <v>1.26</v>
      </c>
      <c r="E254">
        <v>0.65</v>
      </c>
    </row>
    <row r="255" spans="1:5" x14ac:dyDescent="0.25">
      <c r="A255" t="s">
        <v>27</v>
      </c>
      <c r="B255" t="s">
        <v>296</v>
      </c>
      <c r="C255">
        <v>1.3</v>
      </c>
      <c r="D255">
        <v>0.64</v>
      </c>
      <c r="E255">
        <v>1.42</v>
      </c>
    </row>
    <row r="256" spans="1:5" x14ac:dyDescent="0.25">
      <c r="A256" t="s">
        <v>27</v>
      </c>
      <c r="B256" t="s">
        <v>190</v>
      </c>
      <c r="C256">
        <v>1.3</v>
      </c>
      <c r="D256">
        <v>0.84</v>
      </c>
      <c r="E256">
        <v>0.89</v>
      </c>
    </row>
    <row r="257" spans="1:5" x14ac:dyDescent="0.25">
      <c r="A257" t="s">
        <v>27</v>
      </c>
      <c r="B257" t="s">
        <v>192</v>
      </c>
      <c r="C257">
        <v>1.3</v>
      </c>
      <c r="D257">
        <v>1.03</v>
      </c>
      <c r="E257">
        <v>1.04</v>
      </c>
    </row>
    <row r="258" spans="1:5" x14ac:dyDescent="0.25">
      <c r="A258" t="s">
        <v>27</v>
      </c>
      <c r="B258" t="s">
        <v>329</v>
      </c>
      <c r="C258">
        <v>1.3</v>
      </c>
      <c r="D258">
        <v>0.9</v>
      </c>
      <c r="E258">
        <v>0.97</v>
      </c>
    </row>
    <row r="259" spans="1:5" x14ac:dyDescent="0.25">
      <c r="A259" t="s">
        <v>27</v>
      </c>
      <c r="B259" t="s">
        <v>194</v>
      </c>
      <c r="C259">
        <v>1.3</v>
      </c>
      <c r="D259">
        <v>0.7</v>
      </c>
      <c r="E259">
        <v>0.89</v>
      </c>
    </row>
    <row r="260" spans="1:5" x14ac:dyDescent="0.25">
      <c r="A260" t="s">
        <v>27</v>
      </c>
      <c r="B260" t="s">
        <v>299</v>
      </c>
      <c r="C260">
        <v>1.3</v>
      </c>
      <c r="D260">
        <v>1.22</v>
      </c>
      <c r="E260">
        <v>0.67</v>
      </c>
    </row>
    <row r="261" spans="1:5" x14ac:dyDescent="0.25">
      <c r="A261" t="s">
        <v>27</v>
      </c>
      <c r="B261" t="s">
        <v>328</v>
      </c>
      <c r="C261">
        <v>1.3</v>
      </c>
      <c r="D261">
        <v>1.28</v>
      </c>
      <c r="E261">
        <v>0.82</v>
      </c>
    </row>
    <row r="262" spans="1:5" x14ac:dyDescent="0.25">
      <c r="A262" t="s">
        <v>27</v>
      </c>
      <c r="B262" t="s">
        <v>193</v>
      </c>
      <c r="C262">
        <v>1.3</v>
      </c>
      <c r="D262">
        <v>1.05</v>
      </c>
      <c r="E262">
        <v>0.73</v>
      </c>
    </row>
    <row r="263" spans="1:5" x14ac:dyDescent="0.25">
      <c r="A263" t="s">
        <v>27</v>
      </c>
      <c r="B263" t="s">
        <v>30</v>
      </c>
      <c r="C263">
        <v>1.3</v>
      </c>
      <c r="D263">
        <v>0.84</v>
      </c>
      <c r="E263">
        <v>1.06</v>
      </c>
    </row>
    <row r="264" spans="1:5" x14ac:dyDescent="0.25">
      <c r="A264" t="s">
        <v>27</v>
      </c>
      <c r="B264" t="s">
        <v>29</v>
      </c>
      <c r="C264">
        <v>1.3</v>
      </c>
      <c r="D264">
        <v>0.83</v>
      </c>
      <c r="E264">
        <v>1.72</v>
      </c>
    </row>
    <row r="265" spans="1:5" x14ac:dyDescent="0.25">
      <c r="A265" t="s">
        <v>196</v>
      </c>
      <c r="B265" t="s">
        <v>205</v>
      </c>
      <c r="C265">
        <v>1.59278350515464</v>
      </c>
      <c r="D265">
        <v>1.2</v>
      </c>
      <c r="E265">
        <v>0.93</v>
      </c>
    </row>
    <row r="266" spans="1:5" x14ac:dyDescent="0.25">
      <c r="A266" t="s">
        <v>196</v>
      </c>
      <c r="B266" t="s">
        <v>306</v>
      </c>
      <c r="C266">
        <v>1.59278350515464</v>
      </c>
      <c r="D266">
        <v>1.95</v>
      </c>
      <c r="E266">
        <v>0.61</v>
      </c>
    </row>
    <row r="267" spans="1:5" x14ac:dyDescent="0.25">
      <c r="A267" t="s">
        <v>196</v>
      </c>
      <c r="B267" t="s">
        <v>206</v>
      </c>
      <c r="C267">
        <v>1.59278350515464</v>
      </c>
      <c r="D267">
        <v>0.63</v>
      </c>
      <c r="E267">
        <v>1.42</v>
      </c>
    </row>
    <row r="268" spans="1:5" x14ac:dyDescent="0.25">
      <c r="A268" t="s">
        <v>196</v>
      </c>
      <c r="B268" t="s">
        <v>197</v>
      </c>
      <c r="C268">
        <v>1.59278350515464</v>
      </c>
      <c r="D268">
        <v>0.74</v>
      </c>
      <c r="E268">
        <v>1.92</v>
      </c>
    </row>
    <row r="269" spans="1:5" x14ac:dyDescent="0.25">
      <c r="A269" t="s">
        <v>196</v>
      </c>
      <c r="B269" t="s">
        <v>307</v>
      </c>
      <c r="C269">
        <v>1.59278350515464</v>
      </c>
      <c r="D269">
        <v>1.31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1.59278350515464</v>
      </c>
      <c r="D270">
        <v>0.97</v>
      </c>
      <c r="E270">
        <v>1.42</v>
      </c>
    </row>
    <row r="271" spans="1:5" x14ac:dyDescent="0.25">
      <c r="A271" t="s">
        <v>196</v>
      </c>
      <c r="B271" t="s">
        <v>302</v>
      </c>
      <c r="C271">
        <v>1.59278350515464</v>
      </c>
      <c r="D271">
        <v>0.8</v>
      </c>
      <c r="E271">
        <v>0.5</v>
      </c>
    </row>
    <row r="272" spans="1:5" x14ac:dyDescent="0.25">
      <c r="A272" t="s">
        <v>196</v>
      </c>
      <c r="B272" t="s">
        <v>305</v>
      </c>
      <c r="C272">
        <v>1.59278350515464</v>
      </c>
      <c r="D272">
        <v>1</v>
      </c>
      <c r="E272">
        <v>0.75</v>
      </c>
    </row>
    <row r="273" spans="1:5" x14ac:dyDescent="0.25">
      <c r="A273" t="s">
        <v>196</v>
      </c>
      <c r="B273" t="s">
        <v>202</v>
      </c>
      <c r="C273">
        <v>1.59278350515464</v>
      </c>
      <c r="D273">
        <v>0.86</v>
      </c>
      <c r="E273">
        <v>0.68</v>
      </c>
    </row>
    <row r="274" spans="1:5" x14ac:dyDescent="0.25">
      <c r="A274" t="s">
        <v>196</v>
      </c>
      <c r="B274" t="s">
        <v>200</v>
      </c>
      <c r="C274">
        <v>1.59278350515464</v>
      </c>
      <c r="D274">
        <v>1.51</v>
      </c>
      <c r="E274">
        <v>0.41</v>
      </c>
    </row>
    <row r="275" spans="1:5" x14ac:dyDescent="0.25">
      <c r="A275" t="s">
        <v>196</v>
      </c>
      <c r="B275" t="s">
        <v>199</v>
      </c>
      <c r="C275">
        <v>1.59278350515464</v>
      </c>
      <c r="D275">
        <v>1.1399999999999999</v>
      </c>
      <c r="E275">
        <v>1.42</v>
      </c>
    </row>
    <row r="276" spans="1:5" x14ac:dyDescent="0.25">
      <c r="A276" t="s">
        <v>196</v>
      </c>
      <c r="B276" t="s">
        <v>303</v>
      </c>
      <c r="C276">
        <v>1.59278350515464</v>
      </c>
      <c r="D276">
        <v>0.8</v>
      </c>
      <c r="E276">
        <v>0.93</v>
      </c>
    </row>
    <row r="277" spans="1:5" x14ac:dyDescent="0.25">
      <c r="A277" t="s">
        <v>196</v>
      </c>
      <c r="B277" t="s">
        <v>201</v>
      </c>
      <c r="C277">
        <v>1.59278350515464</v>
      </c>
      <c r="D277">
        <v>1.1000000000000001</v>
      </c>
      <c r="E277">
        <v>0.91</v>
      </c>
    </row>
    <row r="278" spans="1:5" x14ac:dyDescent="0.25">
      <c r="A278" t="s">
        <v>196</v>
      </c>
      <c r="B278" t="s">
        <v>304</v>
      </c>
      <c r="C278">
        <v>1.59278350515464</v>
      </c>
      <c r="D278">
        <v>0.94</v>
      </c>
      <c r="E278">
        <v>1.91</v>
      </c>
    </row>
    <row r="279" spans="1:5" x14ac:dyDescent="0.25">
      <c r="A279" t="s">
        <v>196</v>
      </c>
      <c r="B279" t="s">
        <v>198</v>
      </c>
      <c r="C279">
        <v>1.59278350515464</v>
      </c>
      <c r="D279">
        <v>0.97</v>
      </c>
      <c r="E279">
        <v>0.37</v>
      </c>
    </row>
    <row r="280" spans="1:5" x14ac:dyDescent="0.25">
      <c r="A280" t="s">
        <v>196</v>
      </c>
      <c r="B280" t="s">
        <v>300</v>
      </c>
      <c r="C280">
        <v>1.59278350515464</v>
      </c>
      <c r="D280">
        <v>0.63</v>
      </c>
      <c r="E280">
        <v>1.05</v>
      </c>
    </row>
    <row r="281" spans="1:5" x14ac:dyDescent="0.25">
      <c r="A281" t="s">
        <v>196</v>
      </c>
      <c r="B281" t="s">
        <v>301</v>
      </c>
      <c r="C281">
        <v>1.59278350515464</v>
      </c>
      <c r="D281">
        <v>0.94</v>
      </c>
      <c r="E281">
        <v>1.43</v>
      </c>
    </row>
    <row r="282" spans="1:5" x14ac:dyDescent="0.25">
      <c r="A282" t="s">
        <v>196</v>
      </c>
      <c r="B282" t="s">
        <v>203</v>
      </c>
      <c r="C282">
        <v>1.59278350515464</v>
      </c>
      <c r="D282">
        <v>0.63</v>
      </c>
      <c r="E282">
        <v>0.8</v>
      </c>
    </row>
    <row r="283" spans="1:5" x14ac:dyDescent="0.25">
      <c r="A283" t="s">
        <v>32</v>
      </c>
      <c r="B283" t="s">
        <v>331</v>
      </c>
      <c r="C283">
        <v>1.2307692307692299</v>
      </c>
      <c r="D283">
        <v>0.65</v>
      </c>
      <c r="E283">
        <v>0.79</v>
      </c>
    </row>
    <row r="284" spans="1:5" x14ac:dyDescent="0.25">
      <c r="A284" t="s">
        <v>32</v>
      </c>
      <c r="B284" t="s">
        <v>36</v>
      </c>
      <c r="C284">
        <v>1.2307692307692299</v>
      </c>
      <c r="D284">
        <v>1.46</v>
      </c>
      <c r="E284">
        <v>0.7</v>
      </c>
    </row>
    <row r="285" spans="1:5" x14ac:dyDescent="0.25">
      <c r="A285" t="s">
        <v>32</v>
      </c>
      <c r="B285" t="s">
        <v>212</v>
      </c>
      <c r="C285">
        <v>1.2307692307692299</v>
      </c>
      <c r="D285">
        <v>0.54</v>
      </c>
      <c r="E285">
        <v>1.56</v>
      </c>
    </row>
    <row r="286" spans="1:5" x14ac:dyDescent="0.25">
      <c r="A286" t="s">
        <v>32</v>
      </c>
      <c r="B286" t="s">
        <v>311</v>
      </c>
      <c r="C286">
        <v>1.2307692307692299</v>
      </c>
      <c r="D286">
        <v>0.73</v>
      </c>
      <c r="E286">
        <v>1.66</v>
      </c>
    </row>
    <row r="287" spans="1:5" x14ac:dyDescent="0.25">
      <c r="A287" t="s">
        <v>32</v>
      </c>
      <c r="B287" t="s">
        <v>210</v>
      </c>
      <c r="C287">
        <v>1.2307692307692299</v>
      </c>
      <c r="D287">
        <v>1.1399999999999999</v>
      </c>
      <c r="E287">
        <v>1.1399999999999999</v>
      </c>
    </row>
    <row r="288" spans="1:5" x14ac:dyDescent="0.25">
      <c r="A288" t="s">
        <v>32</v>
      </c>
      <c r="B288" t="s">
        <v>312</v>
      </c>
      <c r="C288">
        <v>1.2307692307692299</v>
      </c>
      <c r="D288">
        <v>0.63</v>
      </c>
      <c r="E288">
        <v>0.97</v>
      </c>
    </row>
    <row r="289" spans="1:5" x14ac:dyDescent="0.25">
      <c r="A289" t="s">
        <v>32</v>
      </c>
      <c r="B289" t="s">
        <v>209</v>
      </c>
      <c r="C289">
        <v>1.2307692307692299</v>
      </c>
      <c r="D289">
        <v>0.81</v>
      </c>
      <c r="E289">
        <v>1.26</v>
      </c>
    </row>
    <row r="290" spans="1:5" x14ac:dyDescent="0.25">
      <c r="A290" t="s">
        <v>32</v>
      </c>
      <c r="B290" t="s">
        <v>313</v>
      </c>
      <c r="C290">
        <v>1.2307692307692299</v>
      </c>
      <c r="D290">
        <v>0.54</v>
      </c>
      <c r="E290">
        <v>1.17</v>
      </c>
    </row>
    <row r="291" spans="1:5" x14ac:dyDescent="0.25">
      <c r="A291" t="s">
        <v>32</v>
      </c>
      <c r="B291" t="s">
        <v>309</v>
      </c>
      <c r="C291">
        <v>1.2307692307692299</v>
      </c>
      <c r="D291">
        <v>0.97</v>
      </c>
      <c r="E291">
        <v>1.1399999999999999</v>
      </c>
    </row>
    <row r="292" spans="1:5" x14ac:dyDescent="0.25">
      <c r="A292" t="s">
        <v>32</v>
      </c>
      <c r="B292" t="s">
        <v>308</v>
      </c>
      <c r="C292">
        <v>1.2307692307692299</v>
      </c>
      <c r="D292">
        <v>1.06</v>
      </c>
      <c r="E292">
        <v>1.31</v>
      </c>
    </row>
    <row r="293" spans="1:5" x14ac:dyDescent="0.25">
      <c r="A293" t="s">
        <v>32</v>
      </c>
      <c r="B293" t="s">
        <v>207</v>
      </c>
      <c r="C293">
        <v>1.2307692307692299</v>
      </c>
      <c r="D293">
        <v>1.26</v>
      </c>
      <c r="E293">
        <v>0.68</v>
      </c>
    </row>
    <row r="294" spans="1:5" x14ac:dyDescent="0.25">
      <c r="A294" t="s">
        <v>32</v>
      </c>
      <c r="B294" t="s">
        <v>330</v>
      </c>
      <c r="C294">
        <v>1.2307692307692299</v>
      </c>
      <c r="D294">
        <v>0.99</v>
      </c>
      <c r="E294">
        <v>0.78</v>
      </c>
    </row>
    <row r="295" spans="1:5" x14ac:dyDescent="0.25">
      <c r="A295" t="s">
        <v>32</v>
      </c>
      <c r="B295" t="s">
        <v>35</v>
      </c>
      <c r="C295">
        <v>1.2307692307692299</v>
      </c>
      <c r="D295">
        <v>1.87</v>
      </c>
      <c r="E295">
        <v>0.96</v>
      </c>
    </row>
    <row r="296" spans="1:5" x14ac:dyDescent="0.25">
      <c r="A296" t="s">
        <v>32</v>
      </c>
      <c r="B296" t="s">
        <v>34</v>
      </c>
      <c r="C296">
        <v>1.2307692307692299</v>
      </c>
      <c r="D296">
        <v>0.81</v>
      </c>
      <c r="E296">
        <v>0.88</v>
      </c>
    </row>
    <row r="297" spans="1:5" x14ac:dyDescent="0.25">
      <c r="A297" t="s">
        <v>32</v>
      </c>
      <c r="B297" t="s">
        <v>310</v>
      </c>
      <c r="C297">
        <v>1.2307692307692299</v>
      </c>
      <c r="D297">
        <v>0.63</v>
      </c>
      <c r="E297">
        <v>1.07</v>
      </c>
    </row>
    <row r="298" spans="1:5" x14ac:dyDescent="0.25">
      <c r="A298" t="s">
        <v>32</v>
      </c>
      <c r="B298" t="s">
        <v>208</v>
      </c>
      <c r="C298">
        <v>1.2307692307692299</v>
      </c>
      <c r="D298">
        <v>1.26</v>
      </c>
      <c r="E298">
        <v>0.57999999999999996</v>
      </c>
    </row>
    <row r="299" spans="1:5" x14ac:dyDescent="0.25">
      <c r="A299" t="s">
        <v>32</v>
      </c>
      <c r="B299" t="s">
        <v>33</v>
      </c>
      <c r="C299">
        <v>1.2307692307692299</v>
      </c>
      <c r="D299">
        <v>1.62</v>
      </c>
      <c r="E299">
        <v>0.49</v>
      </c>
    </row>
    <row r="300" spans="1:5" x14ac:dyDescent="0.25">
      <c r="A300" t="s">
        <v>32</v>
      </c>
      <c r="B300" t="s">
        <v>211</v>
      </c>
      <c r="C300">
        <v>1.2307692307692299</v>
      </c>
      <c r="D300">
        <v>0.9</v>
      </c>
      <c r="E300">
        <v>0.78</v>
      </c>
    </row>
    <row r="301" spans="1:5" x14ac:dyDescent="0.25">
      <c r="A301" t="s">
        <v>213</v>
      </c>
      <c r="B301" t="s">
        <v>221</v>
      </c>
      <c r="C301">
        <v>1.23668639053254</v>
      </c>
      <c r="D301">
        <v>1.1299999999999999</v>
      </c>
      <c r="E301">
        <v>0.87</v>
      </c>
    </row>
    <row r="302" spans="1:5" x14ac:dyDescent="0.25">
      <c r="A302" t="s">
        <v>213</v>
      </c>
      <c r="B302" t="s">
        <v>214</v>
      </c>
      <c r="C302">
        <v>1.23668639053254</v>
      </c>
      <c r="D302">
        <v>1.62</v>
      </c>
      <c r="E302">
        <v>0.57999999999999996</v>
      </c>
    </row>
    <row r="303" spans="1:5" x14ac:dyDescent="0.25">
      <c r="A303" t="s">
        <v>213</v>
      </c>
      <c r="B303" t="s">
        <v>217</v>
      </c>
      <c r="C303">
        <v>1.23668639053254</v>
      </c>
      <c r="D303">
        <v>0.97</v>
      </c>
      <c r="E303">
        <v>1.08</v>
      </c>
    </row>
    <row r="304" spans="1:5" x14ac:dyDescent="0.25">
      <c r="A304" t="s">
        <v>213</v>
      </c>
      <c r="B304" t="s">
        <v>216</v>
      </c>
      <c r="C304">
        <v>1.23668639053254</v>
      </c>
      <c r="D304">
        <v>0.64</v>
      </c>
      <c r="E304">
        <v>1.33</v>
      </c>
    </row>
    <row r="305" spans="1:5" x14ac:dyDescent="0.25">
      <c r="A305" t="s">
        <v>213</v>
      </c>
      <c r="B305" t="s">
        <v>218</v>
      </c>
      <c r="C305">
        <v>1.23668639053254</v>
      </c>
      <c r="D305">
        <v>0.98</v>
      </c>
      <c r="E305">
        <v>0.99</v>
      </c>
    </row>
    <row r="306" spans="1:5" x14ac:dyDescent="0.25">
      <c r="A306" t="s">
        <v>213</v>
      </c>
      <c r="B306" t="s">
        <v>219</v>
      </c>
      <c r="C306">
        <v>1.23668639053254</v>
      </c>
      <c r="D306">
        <v>0.98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1.23668639053254</v>
      </c>
      <c r="D307">
        <v>0.92</v>
      </c>
      <c r="E307">
        <v>0.99</v>
      </c>
    </row>
    <row r="308" spans="1:5" x14ac:dyDescent="0.25">
      <c r="A308" t="s">
        <v>213</v>
      </c>
      <c r="B308" t="s">
        <v>314</v>
      </c>
      <c r="C308">
        <v>1.23668639053254</v>
      </c>
      <c r="D308">
        <v>0.75</v>
      </c>
      <c r="E308">
        <v>1.45</v>
      </c>
    </row>
    <row r="309" spans="1:5" x14ac:dyDescent="0.25">
      <c r="A309" t="s">
        <v>213</v>
      </c>
      <c r="B309" t="s">
        <v>315</v>
      </c>
      <c r="C309">
        <v>1.23668639053254</v>
      </c>
      <c r="D309">
        <v>2.31</v>
      </c>
      <c r="E309">
        <v>0.06</v>
      </c>
    </row>
    <row r="310" spans="1:5" x14ac:dyDescent="0.25">
      <c r="A310" t="s">
        <v>213</v>
      </c>
      <c r="B310" t="s">
        <v>220</v>
      </c>
      <c r="C310">
        <v>1.23668639053254</v>
      </c>
      <c r="D310">
        <v>0.64</v>
      </c>
      <c r="E310">
        <v>1.57</v>
      </c>
    </row>
    <row r="311" spans="1:5" x14ac:dyDescent="0.25">
      <c r="A311" t="s">
        <v>213</v>
      </c>
      <c r="B311" t="s">
        <v>222</v>
      </c>
      <c r="C311">
        <v>1.23668639053254</v>
      </c>
      <c r="D311">
        <v>0.35</v>
      </c>
      <c r="E311">
        <v>0.75</v>
      </c>
    </row>
    <row r="312" spans="1:5" x14ac:dyDescent="0.25">
      <c r="A312" t="s">
        <v>213</v>
      </c>
      <c r="B312" t="s">
        <v>223</v>
      </c>
      <c r="C312">
        <v>1.23668639053254</v>
      </c>
      <c r="D312">
        <v>0.68</v>
      </c>
      <c r="E312">
        <v>1.19</v>
      </c>
    </row>
    <row r="313" spans="1:5" x14ac:dyDescent="0.25">
      <c r="A313" t="s">
        <v>37</v>
      </c>
      <c r="B313" t="s">
        <v>224</v>
      </c>
      <c r="C313">
        <v>1.75</v>
      </c>
      <c r="D313">
        <v>0.83</v>
      </c>
      <c r="E313">
        <v>1.79</v>
      </c>
    </row>
    <row r="314" spans="1:5" x14ac:dyDescent="0.25">
      <c r="A314" t="s">
        <v>37</v>
      </c>
      <c r="B314" t="s">
        <v>229</v>
      </c>
      <c r="C314">
        <v>1.75</v>
      </c>
      <c r="D314">
        <v>0.5</v>
      </c>
      <c r="E314">
        <v>0.56999999999999995</v>
      </c>
    </row>
    <row r="315" spans="1:5" x14ac:dyDescent="0.25">
      <c r="A315" t="s">
        <v>37</v>
      </c>
      <c r="B315" t="s">
        <v>227</v>
      </c>
      <c r="C315">
        <v>1.75</v>
      </c>
      <c r="D315">
        <v>0.73</v>
      </c>
      <c r="E315">
        <v>0.44</v>
      </c>
    </row>
    <row r="316" spans="1:5" x14ac:dyDescent="0.25">
      <c r="A316" t="s">
        <v>37</v>
      </c>
      <c r="B316" t="s">
        <v>226</v>
      </c>
      <c r="C316">
        <v>1.75</v>
      </c>
      <c r="D316">
        <v>1.1399999999999999</v>
      </c>
      <c r="E316">
        <v>0.77</v>
      </c>
    </row>
    <row r="317" spans="1:5" x14ac:dyDescent="0.25">
      <c r="A317" t="s">
        <v>37</v>
      </c>
      <c r="B317" t="s">
        <v>39</v>
      </c>
      <c r="C317">
        <v>1.75</v>
      </c>
      <c r="D317">
        <v>1.1399999999999999</v>
      </c>
      <c r="E317">
        <v>0.77</v>
      </c>
    </row>
    <row r="318" spans="1:5" x14ac:dyDescent="0.25">
      <c r="A318" t="s">
        <v>37</v>
      </c>
      <c r="B318" t="s">
        <v>225</v>
      </c>
      <c r="C318">
        <v>1.75</v>
      </c>
      <c r="D318">
        <v>2</v>
      </c>
      <c r="E318">
        <v>1.05</v>
      </c>
    </row>
    <row r="319" spans="1:5" x14ac:dyDescent="0.25">
      <c r="A319" t="s">
        <v>37</v>
      </c>
      <c r="B319" t="s">
        <v>231</v>
      </c>
      <c r="C319">
        <v>1.75</v>
      </c>
      <c r="D319">
        <v>1.03</v>
      </c>
      <c r="E319">
        <v>0.77</v>
      </c>
    </row>
    <row r="320" spans="1:5" x14ac:dyDescent="0.25">
      <c r="A320" t="s">
        <v>37</v>
      </c>
      <c r="B320" t="s">
        <v>38</v>
      </c>
      <c r="C320">
        <v>1.75</v>
      </c>
      <c r="D320">
        <v>0.56999999999999995</v>
      </c>
      <c r="E320">
        <v>0.77</v>
      </c>
    </row>
    <row r="321" spans="1:5" x14ac:dyDescent="0.25">
      <c r="A321" t="s">
        <v>37</v>
      </c>
      <c r="B321" t="s">
        <v>228</v>
      </c>
      <c r="C321">
        <v>1.75</v>
      </c>
      <c r="D321">
        <v>0.93</v>
      </c>
      <c r="E321">
        <v>1.63</v>
      </c>
    </row>
    <row r="322" spans="1:5" x14ac:dyDescent="0.25">
      <c r="A322" t="s">
        <v>37</v>
      </c>
      <c r="B322" t="s">
        <v>230</v>
      </c>
      <c r="C322">
        <v>1.75</v>
      </c>
      <c r="D322">
        <v>1.24</v>
      </c>
      <c r="E322">
        <v>1.1499999999999999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1.3672566371681401</v>
      </c>
      <c r="D343">
        <v>0.61</v>
      </c>
      <c r="E343">
        <v>1.08</v>
      </c>
    </row>
    <row r="344" spans="1:5" x14ac:dyDescent="0.25">
      <c r="A344" t="s">
        <v>340</v>
      </c>
      <c r="B344" t="s">
        <v>352</v>
      </c>
      <c r="C344">
        <v>1.3672566371681401</v>
      </c>
      <c r="D344">
        <v>1.26</v>
      </c>
      <c r="E344">
        <v>0.79</v>
      </c>
    </row>
    <row r="345" spans="1:5" x14ac:dyDescent="0.25">
      <c r="A345" t="s">
        <v>340</v>
      </c>
      <c r="B345" t="s">
        <v>353</v>
      </c>
      <c r="C345">
        <v>1.3672566371681401</v>
      </c>
      <c r="D345">
        <v>1.73</v>
      </c>
      <c r="E345">
        <v>0.39</v>
      </c>
    </row>
    <row r="346" spans="1:5" x14ac:dyDescent="0.25">
      <c r="A346" t="s">
        <v>340</v>
      </c>
      <c r="B346" t="s">
        <v>354</v>
      </c>
      <c r="C346">
        <v>1.3672566371681401</v>
      </c>
      <c r="D346">
        <v>1.86</v>
      </c>
      <c r="E346">
        <v>0.94</v>
      </c>
    </row>
    <row r="347" spans="1:5" x14ac:dyDescent="0.25">
      <c r="A347" t="s">
        <v>340</v>
      </c>
      <c r="B347" t="s">
        <v>356</v>
      </c>
      <c r="C347">
        <v>1.3672566371681401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1.3672566371681401</v>
      </c>
      <c r="D348">
        <v>0.67</v>
      </c>
      <c r="E348">
        <v>1.52</v>
      </c>
    </row>
    <row r="349" spans="1:5" x14ac:dyDescent="0.25">
      <c r="A349" t="s">
        <v>340</v>
      </c>
      <c r="B349" t="s">
        <v>365</v>
      </c>
      <c r="C349">
        <v>1.3672566371681401</v>
      </c>
      <c r="D349">
        <v>1.2</v>
      </c>
      <c r="E349">
        <v>1.42</v>
      </c>
    </row>
    <row r="350" spans="1:5" x14ac:dyDescent="0.25">
      <c r="A350" t="s">
        <v>340</v>
      </c>
      <c r="B350" t="s">
        <v>377</v>
      </c>
      <c r="C350">
        <v>1.3672566371681401</v>
      </c>
      <c r="D350">
        <v>0.37</v>
      </c>
      <c r="E350">
        <v>0.94</v>
      </c>
    </row>
    <row r="351" spans="1:5" x14ac:dyDescent="0.25">
      <c r="A351" t="s">
        <v>340</v>
      </c>
      <c r="B351" t="s">
        <v>378</v>
      </c>
      <c r="C351">
        <v>1.3672566371681401</v>
      </c>
      <c r="D351">
        <v>0.66</v>
      </c>
      <c r="E351">
        <v>1.34</v>
      </c>
    </row>
    <row r="352" spans="1:5" x14ac:dyDescent="0.25">
      <c r="A352" t="s">
        <v>340</v>
      </c>
      <c r="B352" t="s">
        <v>385</v>
      </c>
      <c r="C352">
        <v>1.3672566371681401</v>
      </c>
      <c r="D352">
        <v>0.55000000000000004</v>
      </c>
      <c r="E352">
        <v>0.65</v>
      </c>
    </row>
    <row r="353" spans="1:5" x14ac:dyDescent="0.25">
      <c r="A353" t="s">
        <v>340</v>
      </c>
      <c r="B353" t="s">
        <v>387</v>
      </c>
      <c r="C353">
        <v>1.3672566371681401</v>
      </c>
      <c r="D353">
        <v>1.04</v>
      </c>
      <c r="E353">
        <v>1.08</v>
      </c>
    </row>
    <row r="354" spans="1:5" x14ac:dyDescent="0.25">
      <c r="A354" t="s">
        <v>340</v>
      </c>
      <c r="B354" t="s">
        <v>390</v>
      </c>
      <c r="C354">
        <v>1.3672566371681401</v>
      </c>
      <c r="D354">
        <v>0.4</v>
      </c>
      <c r="E354">
        <v>0.94</v>
      </c>
    </row>
    <row r="355" spans="1:5" x14ac:dyDescent="0.25">
      <c r="A355" t="s">
        <v>340</v>
      </c>
      <c r="B355" t="s">
        <v>394</v>
      </c>
      <c r="C355">
        <v>1.3672566371681401</v>
      </c>
      <c r="D355">
        <v>1.2</v>
      </c>
      <c r="E355">
        <v>1.18</v>
      </c>
    </row>
    <row r="356" spans="1:5" x14ac:dyDescent="0.25">
      <c r="A356" t="s">
        <v>340</v>
      </c>
      <c r="B356" t="s">
        <v>405</v>
      </c>
      <c r="C356">
        <v>1.3672566371681401</v>
      </c>
      <c r="D356">
        <v>0.86</v>
      </c>
      <c r="E356">
        <v>1.18</v>
      </c>
    </row>
    <row r="357" spans="1:5" x14ac:dyDescent="0.25">
      <c r="A357" t="s">
        <v>340</v>
      </c>
      <c r="B357" t="s">
        <v>413</v>
      </c>
      <c r="C357">
        <v>1.3672566371681401</v>
      </c>
      <c r="D357">
        <v>1.33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1.3672566371681401</v>
      </c>
      <c r="D358">
        <v>1.26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1.3672566371681401</v>
      </c>
      <c r="D359">
        <v>1.2</v>
      </c>
      <c r="E359">
        <v>0.79</v>
      </c>
    </row>
    <row r="360" spans="1:5" x14ac:dyDescent="0.25">
      <c r="A360" t="s">
        <v>340</v>
      </c>
      <c r="B360" t="s">
        <v>428</v>
      </c>
      <c r="C360">
        <v>1.3672566371681401</v>
      </c>
      <c r="D360">
        <v>1.06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1.3672566371681401</v>
      </c>
      <c r="D361">
        <v>0.8</v>
      </c>
      <c r="E361">
        <v>1.5</v>
      </c>
    </row>
    <row r="362" spans="1:5" x14ac:dyDescent="0.25">
      <c r="A362" t="s">
        <v>340</v>
      </c>
      <c r="B362" t="s">
        <v>431</v>
      </c>
      <c r="C362">
        <v>1.3672566371681401</v>
      </c>
      <c r="D362">
        <v>1.1000000000000001</v>
      </c>
      <c r="E362">
        <v>0.87</v>
      </c>
    </row>
    <row r="363" spans="1:5" x14ac:dyDescent="0.25">
      <c r="A363" t="s">
        <v>342</v>
      </c>
      <c r="B363" t="s">
        <v>343</v>
      </c>
      <c r="C363">
        <v>1.1459854014598501</v>
      </c>
      <c r="D363">
        <v>0.73</v>
      </c>
      <c r="E363">
        <v>1.25</v>
      </c>
    </row>
    <row r="364" spans="1:5" x14ac:dyDescent="0.25">
      <c r="A364" t="s">
        <v>342</v>
      </c>
      <c r="B364" t="s">
        <v>346</v>
      </c>
      <c r="C364">
        <v>1.1459854014598501</v>
      </c>
      <c r="D364">
        <v>0.6</v>
      </c>
      <c r="E364">
        <v>1.1599999999999999</v>
      </c>
    </row>
    <row r="365" spans="1:5" x14ac:dyDescent="0.25">
      <c r="A365" t="s">
        <v>342</v>
      </c>
      <c r="B365" t="s">
        <v>348</v>
      </c>
      <c r="C365">
        <v>1.1459854014598501</v>
      </c>
      <c r="D365">
        <v>1.54</v>
      </c>
      <c r="E365">
        <v>0.89</v>
      </c>
    </row>
    <row r="366" spans="1:5" x14ac:dyDescent="0.25">
      <c r="A366" t="s">
        <v>342</v>
      </c>
      <c r="B366" t="s">
        <v>363</v>
      </c>
      <c r="C366">
        <v>1.1459854014598501</v>
      </c>
      <c r="D366">
        <v>1.1399999999999999</v>
      </c>
      <c r="E366">
        <v>1.51</v>
      </c>
    </row>
    <row r="367" spans="1:5" x14ac:dyDescent="0.25">
      <c r="A367" t="s">
        <v>342</v>
      </c>
      <c r="B367" t="s">
        <v>364</v>
      </c>
      <c r="C367">
        <v>1.1459854014598501</v>
      </c>
      <c r="D367">
        <v>0.81</v>
      </c>
      <c r="E367">
        <v>1.07</v>
      </c>
    </row>
    <row r="368" spans="1:5" x14ac:dyDescent="0.25">
      <c r="A368" t="s">
        <v>342</v>
      </c>
      <c r="B368" t="s">
        <v>380</v>
      </c>
      <c r="C368">
        <v>1.1459854014598501</v>
      </c>
      <c r="D368">
        <v>1.53</v>
      </c>
      <c r="E368">
        <v>0.67</v>
      </c>
    </row>
    <row r="369" spans="1:5" x14ac:dyDescent="0.25">
      <c r="A369" t="s">
        <v>342</v>
      </c>
      <c r="B369" t="s">
        <v>384</v>
      </c>
      <c r="C369">
        <v>1.1459854014598501</v>
      </c>
      <c r="D369">
        <v>0.57999999999999996</v>
      </c>
      <c r="E369">
        <v>0.77</v>
      </c>
    </row>
    <row r="370" spans="1:5" x14ac:dyDescent="0.25">
      <c r="A370" t="s">
        <v>342</v>
      </c>
      <c r="B370" t="s">
        <v>386</v>
      </c>
      <c r="C370">
        <v>1.1459854014598501</v>
      </c>
      <c r="D370">
        <v>0.57999999999999996</v>
      </c>
      <c r="E370">
        <v>0.67</v>
      </c>
    </row>
    <row r="371" spans="1:5" x14ac:dyDescent="0.25">
      <c r="A371" t="s">
        <v>342</v>
      </c>
      <c r="B371" t="s">
        <v>392</v>
      </c>
      <c r="C371">
        <v>1.1459854014598501</v>
      </c>
      <c r="D371">
        <v>1.24</v>
      </c>
      <c r="E371">
        <v>1.25</v>
      </c>
    </row>
    <row r="372" spans="1:5" x14ac:dyDescent="0.25">
      <c r="A372" t="s">
        <v>342</v>
      </c>
      <c r="B372" t="s">
        <v>393</v>
      </c>
      <c r="C372">
        <v>1.1459854014598501</v>
      </c>
      <c r="D372">
        <v>1.31</v>
      </c>
      <c r="E372">
        <v>0.67</v>
      </c>
    </row>
    <row r="373" spans="1:5" x14ac:dyDescent="0.25">
      <c r="A373" t="s">
        <v>342</v>
      </c>
      <c r="B373" t="s">
        <v>396</v>
      </c>
      <c r="C373">
        <v>1.1459854014598501</v>
      </c>
      <c r="D373">
        <v>0.8</v>
      </c>
      <c r="E373">
        <v>1.45</v>
      </c>
    </row>
    <row r="374" spans="1:5" x14ac:dyDescent="0.25">
      <c r="A374" t="s">
        <v>342</v>
      </c>
      <c r="B374" t="s">
        <v>398</v>
      </c>
      <c r="C374">
        <v>1.1459854014598501</v>
      </c>
      <c r="D374">
        <v>0.87</v>
      </c>
      <c r="E374">
        <v>0.57999999999999996</v>
      </c>
    </row>
    <row r="375" spans="1:5" x14ac:dyDescent="0.25">
      <c r="A375" t="s">
        <v>342</v>
      </c>
      <c r="B375" t="s">
        <v>399</v>
      </c>
      <c r="C375">
        <v>1.1459854014598501</v>
      </c>
      <c r="D375">
        <v>0.65</v>
      </c>
      <c r="E375">
        <v>1.45</v>
      </c>
    </row>
    <row r="376" spans="1:5" x14ac:dyDescent="0.25">
      <c r="A376" t="s">
        <v>342</v>
      </c>
      <c r="B376" t="s">
        <v>400</v>
      </c>
      <c r="C376">
        <v>1.1459854014598501</v>
      </c>
      <c r="D376">
        <v>1.34</v>
      </c>
      <c r="E376">
        <v>0.8</v>
      </c>
    </row>
    <row r="377" spans="1:5" x14ac:dyDescent="0.25">
      <c r="A377" t="s">
        <v>342</v>
      </c>
      <c r="B377" t="s">
        <v>402</v>
      </c>
      <c r="C377">
        <v>1.1459854014598501</v>
      </c>
      <c r="D377">
        <v>0.87</v>
      </c>
      <c r="E377">
        <v>0.98</v>
      </c>
    </row>
    <row r="378" spans="1:5" x14ac:dyDescent="0.25">
      <c r="A378" t="s">
        <v>342</v>
      </c>
      <c r="B378" t="s">
        <v>406</v>
      </c>
      <c r="C378">
        <v>1.1459854014598501</v>
      </c>
      <c r="D378">
        <v>1.28</v>
      </c>
      <c r="E378">
        <v>1.33</v>
      </c>
    </row>
    <row r="379" spans="1:5" x14ac:dyDescent="0.25">
      <c r="A379" t="s">
        <v>342</v>
      </c>
      <c r="B379" t="s">
        <v>409</v>
      </c>
      <c r="C379">
        <v>1.1459854014598501</v>
      </c>
      <c r="D379">
        <v>1.0900000000000001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1.1459854014598501</v>
      </c>
      <c r="D380">
        <v>0.74</v>
      </c>
      <c r="E380">
        <v>1.33</v>
      </c>
    </row>
    <row r="381" spans="1:5" x14ac:dyDescent="0.25">
      <c r="A381" t="s">
        <v>342</v>
      </c>
      <c r="B381" t="s">
        <v>420</v>
      </c>
      <c r="C381">
        <v>1.1459854014598501</v>
      </c>
      <c r="D381">
        <v>1.07</v>
      </c>
      <c r="E381">
        <v>0.53</v>
      </c>
    </row>
    <row r="382" spans="1:5" x14ac:dyDescent="0.25">
      <c r="A382" t="s">
        <v>342</v>
      </c>
      <c r="B382" t="s">
        <v>426</v>
      </c>
      <c r="C382">
        <v>1.1459854014598501</v>
      </c>
      <c r="D382">
        <v>0.94</v>
      </c>
      <c r="E382">
        <v>0.62</v>
      </c>
    </row>
    <row r="383" spans="1:5" x14ac:dyDescent="0.25">
      <c r="A383" t="s">
        <v>342</v>
      </c>
      <c r="B383" t="s">
        <v>430</v>
      </c>
      <c r="C383">
        <v>1.1459854014598501</v>
      </c>
      <c r="D383">
        <v>1.31</v>
      </c>
      <c r="E383">
        <v>0.87</v>
      </c>
    </row>
    <row r="384" spans="1:5" x14ac:dyDescent="0.25">
      <c r="A384" t="s">
        <v>342</v>
      </c>
      <c r="B384" t="s">
        <v>436</v>
      </c>
      <c r="C384">
        <v>1.1459854014598501</v>
      </c>
      <c r="D384">
        <v>0.95</v>
      </c>
      <c r="E384">
        <v>0.96</v>
      </c>
    </row>
    <row r="385" spans="1:5" x14ac:dyDescent="0.25">
      <c r="A385" t="s">
        <v>40</v>
      </c>
      <c r="B385" t="s">
        <v>339</v>
      </c>
      <c r="C385">
        <v>1.488</v>
      </c>
      <c r="D385">
        <v>1.57</v>
      </c>
      <c r="E385">
        <v>0.71</v>
      </c>
    </row>
    <row r="386" spans="1:5" x14ac:dyDescent="0.25">
      <c r="A386" t="s">
        <v>40</v>
      </c>
      <c r="B386" t="s">
        <v>333</v>
      </c>
      <c r="C386">
        <v>1.488</v>
      </c>
      <c r="D386">
        <v>0.92</v>
      </c>
      <c r="E386">
        <v>1.31</v>
      </c>
    </row>
    <row r="387" spans="1:5" x14ac:dyDescent="0.25">
      <c r="A387" t="s">
        <v>40</v>
      </c>
      <c r="B387" t="s">
        <v>238</v>
      </c>
      <c r="C387">
        <v>1.488</v>
      </c>
      <c r="D387">
        <v>0.78</v>
      </c>
      <c r="E387">
        <v>1.06</v>
      </c>
    </row>
    <row r="388" spans="1:5" x14ac:dyDescent="0.25">
      <c r="A388" t="s">
        <v>40</v>
      </c>
      <c r="B388" t="s">
        <v>320</v>
      </c>
      <c r="C388">
        <v>1.488</v>
      </c>
      <c r="D388">
        <v>1.51</v>
      </c>
      <c r="E388">
        <v>0.49</v>
      </c>
    </row>
    <row r="389" spans="1:5" x14ac:dyDescent="0.25">
      <c r="A389" t="s">
        <v>40</v>
      </c>
      <c r="B389" t="s">
        <v>234</v>
      </c>
      <c r="C389">
        <v>1.488</v>
      </c>
      <c r="D389">
        <v>0.95</v>
      </c>
      <c r="E389">
        <v>1.34</v>
      </c>
    </row>
    <row r="390" spans="1:5" x14ac:dyDescent="0.25">
      <c r="A390" t="s">
        <v>40</v>
      </c>
      <c r="B390" t="s">
        <v>316</v>
      </c>
      <c r="C390">
        <v>1.488</v>
      </c>
      <c r="D390">
        <v>0.45</v>
      </c>
      <c r="E390">
        <v>1.06</v>
      </c>
    </row>
    <row r="391" spans="1:5" x14ac:dyDescent="0.25">
      <c r="A391" t="s">
        <v>40</v>
      </c>
      <c r="B391" t="s">
        <v>335</v>
      </c>
      <c r="C391">
        <v>1.488</v>
      </c>
      <c r="D391">
        <v>0.56000000000000005</v>
      </c>
      <c r="E391">
        <v>1.1299999999999999</v>
      </c>
    </row>
    <row r="392" spans="1:5" x14ac:dyDescent="0.25">
      <c r="A392" t="s">
        <v>40</v>
      </c>
      <c r="B392" t="s">
        <v>332</v>
      </c>
      <c r="C392">
        <v>1.488</v>
      </c>
      <c r="D392">
        <v>1.18</v>
      </c>
      <c r="E392">
        <v>1.06</v>
      </c>
    </row>
    <row r="393" spans="1:5" x14ac:dyDescent="0.25">
      <c r="A393" t="s">
        <v>40</v>
      </c>
      <c r="B393" t="s">
        <v>321</v>
      </c>
      <c r="C393">
        <v>1.488</v>
      </c>
      <c r="D393">
        <v>1.62</v>
      </c>
      <c r="E393">
        <v>0.49</v>
      </c>
    </row>
    <row r="394" spans="1:5" x14ac:dyDescent="0.25">
      <c r="A394" t="s">
        <v>40</v>
      </c>
      <c r="B394" t="s">
        <v>236</v>
      </c>
      <c r="C394">
        <v>1.488</v>
      </c>
      <c r="D394">
        <v>1.29</v>
      </c>
      <c r="E394">
        <v>0.85</v>
      </c>
    </row>
    <row r="395" spans="1:5" x14ac:dyDescent="0.25">
      <c r="A395" t="s">
        <v>40</v>
      </c>
      <c r="B395" t="s">
        <v>41</v>
      </c>
      <c r="C395">
        <v>1.488</v>
      </c>
      <c r="D395">
        <v>0.78</v>
      </c>
      <c r="E395">
        <v>1.55</v>
      </c>
    </row>
    <row r="396" spans="1:5" x14ac:dyDescent="0.25">
      <c r="A396" t="s">
        <v>40</v>
      </c>
      <c r="B396" t="s">
        <v>233</v>
      </c>
      <c r="C396">
        <v>1.488</v>
      </c>
      <c r="D396">
        <v>1.29</v>
      </c>
      <c r="E396">
        <v>0.99</v>
      </c>
    </row>
    <row r="397" spans="1:5" x14ac:dyDescent="0.25">
      <c r="A397" t="s">
        <v>40</v>
      </c>
      <c r="B397" t="s">
        <v>317</v>
      </c>
      <c r="C397">
        <v>1.488</v>
      </c>
      <c r="D397">
        <v>1.01</v>
      </c>
      <c r="E397">
        <v>0.85</v>
      </c>
    </row>
    <row r="398" spans="1:5" x14ac:dyDescent="0.25">
      <c r="A398" t="s">
        <v>40</v>
      </c>
      <c r="B398" t="s">
        <v>42</v>
      </c>
      <c r="C398">
        <v>1.488</v>
      </c>
      <c r="D398">
        <v>1.29</v>
      </c>
      <c r="E398">
        <v>0.99</v>
      </c>
    </row>
    <row r="399" spans="1:5" x14ac:dyDescent="0.25">
      <c r="A399" t="s">
        <v>40</v>
      </c>
      <c r="B399" t="s">
        <v>334</v>
      </c>
      <c r="C399">
        <v>1.488</v>
      </c>
      <c r="D399">
        <v>0.78</v>
      </c>
      <c r="E399">
        <v>1.27</v>
      </c>
    </row>
    <row r="400" spans="1:5" x14ac:dyDescent="0.25">
      <c r="A400" t="s">
        <v>40</v>
      </c>
      <c r="B400" t="s">
        <v>237</v>
      </c>
      <c r="C400">
        <v>1.488</v>
      </c>
      <c r="D400">
        <v>0.45</v>
      </c>
      <c r="E400">
        <v>0.85</v>
      </c>
    </row>
    <row r="401" spans="1:5" x14ac:dyDescent="0.25">
      <c r="A401" t="s">
        <v>40</v>
      </c>
      <c r="B401" t="s">
        <v>232</v>
      </c>
      <c r="C401">
        <v>1.488</v>
      </c>
      <c r="D401">
        <v>1.06</v>
      </c>
      <c r="E401">
        <v>0.92</v>
      </c>
    </row>
    <row r="402" spans="1:5" x14ac:dyDescent="0.25">
      <c r="A402" t="s">
        <v>40</v>
      </c>
      <c r="B402" t="s">
        <v>319</v>
      </c>
      <c r="C402">
        <v>1.488</v>
      </c>
      <c r="D402">
        <v>1.06</v>
      </c>
      <c r="E402">
        <v>1.27</v>
      </c>
    </row>
    <row r="403" spans="1:5" x14ac:dyDescent="0.25">
      <c r="A403" t="s">
        <v>40</v>
      </c>
      <c r="B403" t="s">
        <v>235</v>
      </c>
      <c r="C403">
        <v>1.488</v>
      </c>
      <c r="D403">
        <v>0.55000000000000004</v>
      </c>
      <c r="E403">
        <v>0.92</v>
      </c>
    </row>
    <row r="404" spans="1:5" x14ac:dyDescent="0.25">
      <c r="A404" t="s">
        <v>40</v>
      </c>
      <c r="B404" t="s">
        <v>239</v>
      </c>
      <c r="C404">
        <v>1.488</v>
      </c>
      <c r="D404">
        <v>0.95</v>
      </c>
      <c r="E404">
        <v>1.06</v>
      </c>
    </row>
    <row r="405" spans="1:5" x14ac:dyDescent="0.25">
      <c r="A405" t="s">
        <v>40</v>
      </c>
      <c r="B405" t="s">
        <v>318</v>
      </c>
      <c r="C405">
        <v>1.488</v>
      </c>
      <c r="D405">
        <v>0.9</v>
      </c>
      <c r="E405">
        <v>0.85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4" sqref="H14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1.4125000000000001</v>
      </c>
      <c r="D2">
        <v>0.85</v>
      </c>
      <c r="E2">
        <v>1</v>
      </c>
    </row>
    <row r="3" spans="1:5" x14ac:dyDescent="0.25">
      <c r="A3" t="s">
        <v>10</v>
      </c>
      <c r="B3" t="s">
        <v>241</v>
      </c>
      <c r="C3">
        <v>1.4125000000000001</v>
      </c>
      <c r="D3">
        <v>1.04</v>
      </c>
      <c r="E3">
        <v>0.9</v>
      </c>
    </row>
    <row r="4" spans="1:5" x14ac:dyDescent="0.25">
      <c r="A4" t="s">
        <v>10</v>
      </c>
      <c r="B4" t="s">
        <v>244</v>
      </c>
      <c r="C4">
        <v>1.4125000000000001</v>
      </c>
      <c r="D4">
        <v>1.07</v>
      </c>
      <c r="E4">
        <v>1.43</v>
      </c>
    </row>
    <row r="5" spans="1:5" x14ac:dyDescent="0.25">
      <c r="A5" t="s">
        <v>10</v>
      </c>
      <c r="B5" t="s">
        <v>242</v>
      </c>
      <c r="C5">
        <v>1.4125000000000001</v>
      </c>
      <c r="D5">
        <v>0.61</v>
      </c>
      <c r="E5">
        <v>1.02</v>
      </c>
    </row>
    <row r="6" spans="1:5" x14ac:dyDescent="0.25">
      <c r="A6" t="s">
        <v>10</v>
      </c>
      <c r="B6" t="s">
        <v>49</v>
      </c>
      <c r="C6">
        <v>1.4125000000000001</v>
      </c>
      <c r="D6">
        <v>1.23</v>
      </c>
      <c r="E6">
        <v>1.23</v>
      </c>
    </row>
    <row r="7" spans="1:5" x14ac:dyDescent="0.25">
      <c r="A7" t="s">
        <v>10</v>
      </c>
      <c r="B7" t="s">
        <v>245</v>
      </c>
      <c r="C7">
        <v>1.4125000000000001</v>
      </c>
      <c r="D7">
        <v>1.59</v>
      </c>
      <c r="E7">
        <v>0.36</v>
      </c>
    </row>
    <row r="8" spans="1:5" x14ac:dyDescent="0.25">
      <c r="A8" t="s">
        <v>10</v>
      </c>
      <c r="B8" t="s">
        <v>11</v>
      </c>
      <c r="C8">
        <v>1.4125000000000001</v>
      </c>
      <c r="D8">
        <v>0.72</v>
      </c>
      <c r="E8">
        <v>1.02</v>
      </c>
    </row>
    <row r="9" spans="1:5" x14ac:dyDescent="0.25">
      <c r="A9" t="s">
        <v>10</v>
      </c>
      <c r="B9" t="s">
        <v>46</v>
      </c>
      <c r="C9">
        <v>1.4125000000000001</v>
      </c>
      <c r="D9">
        <v>1.07</v>
      </c>
      <c r="E9">
        <v>0.97</v>
      </c>
    </row>
    <row r="10" spans="1:5" x14ac:dyDescent="0.25">
      <c r="A10" t="s">
        <v>10</v>
      </c>
      <c r="B10" t="s">
        <v>240</v>
      </c>
      <c r="C10">
        <v>1.4125000000000001</v>
      </c>
      <c r="D10">
        <v>0.81</v>
      </c>
      <c r="E10">
        <v>0.76</v>
      </c>
    </row>
    <row r="11" spans="1:5" x14ac:dyDescent="0.25">
      <c r="A11" t="s">
        <v>10</v>
      </c>
      <c r="B11" t="s">
        <v>44</v>
      </c>
      <c r="C11">
        <v>1.4125000000000001</v>
      </c>
      <c r="D11">
        <v>0.61</v>
      </c>
      <c r="E11">
        <v>0.66</v>
      </c>
    </row>
    <row r="12" spans="1:5" x14ac:dyDescent="0.25">
      <c r="A12" t="s">
        <v>10</v>
      </c>
      <c r="B12" t="s">
        <v>50</v>
      </c>
      <c r="C12">
        <v>1.4125000000000001</v>
      </c>
      <c r="D12">
        <v>0.97</v>
      </c>
      <c r="E12">
        <v>0.92</v>
      </c>
    </row>
    <row r="13" spans="1:5" x14ac:dyDescent="0.25">
      <c r="A13" t="s">
        <v>10</v>
      </c>
      <c r="B13" t="s">
        <v>45</v>
      </c>
      <c r="C13">
        <v>1.4125000000000001</v>
      </c>
      <c r="D13">
        <v>0.47</v>
      </c>
      <c r="E13">
        <v>1.19</v>
      </c>
    </row>
    <row r="14" spans="1:5" x14ac:dyDescent="0.25">
      <c r="A14" t="s">
        <v>10</v>
      </c>
      <c r="B14" t="s">
        <v>43</v>
      </c>
      <c r="C14">
        <v>1.4125000000000001</v>
      </c>
      <c r="D14">
        <v>0.61</v>
      </c>
      <c r="E14">
        <v>0.87</v>
      </c>
    </row>
    <row r="15" spans="1:5" x14ac:dyDescent="0.25">
      <c r="A15" t="s">
        <v>10</v>
      </c>
      <c r="B15" t="s">
        <v>247</v>
      </c>
      <c r="C15">
        <v>1.4125000000000001</v>
      </c>
      <c r="D15">
        <v>1.28</v>
      </c>
      <c r="E15">
        <v>1.28</v>
      </c>
    </row>
    <row r="16" spans="1:5" x14ac:dyDescent="0.25">
      <c r="A16" t="s">
        <v>10</v>
      </c>
      <c r="B16" t="s">
        <v>246</v>
      </c>
      <c r="C16">
        <v>1.4125000000000001</v>
      </c>
      <c r="D16">
        <v>0.87</v>
      </c>
      <c r="E16">
        <v>1.33</v>
      </c>
    </row>
    <row r="17" spans="1:5" x14ac:dyDescent="0.25">
      <c r="A17" t="s">
        <v>10</v>
      </c>
      <c r="B17" t="s">
        <v>243</v>
      </c>
      <c r="C17">
        <v>1.4125000000000001</v>
      </c>
      <c r="D17">
        <v>0.92</v>
      </c>
      <c r="E17">
        <v>0.77</v>
      </c>
    </row>
    <row r="18" spans="1:5" x14ac:dyDescent="0.25">
      <c r="A18" t="s">
        <v>10</v>
      </c>
      <c r="B18" t="s">
        <v>47</v>
      </c>
      <c r="C18">
        <v>1.4125000000000001</v>
      </c>
      <c r="D18">
        <v>0.9</v>
      </c>
      <c r="E18">
        <v>1.28</v>
      </c>
    </row>
    <row r="19" spans="1:5" x14ac:dyDescent="0.25">
      <c r="A19" t="s">
        <v>10</v>
      </c>
      <c r="B19" t="s">
        <v>48</v>
      </c>
      <c r="C19">
        <v>1.4125000000000001</v>
      </c>
      <c r="D19">
        <v>1.28</v>
      </c>
      <c r="E19">
        <v>0.97</v>
      </c>
    </row>
    <row r="20" spans="1:5" x14ac:dyDescent="0.25">
      <c r="A20" t="s">
        <v>13</v>
      </c>
      <c r="B20" t="s">
        <v>58</v>
      </c>
      <c r="C20">
        <v>1.44148936170213</v>
      </c>
      <c r="D20">
        <v>0.62</v>
      </c>
      <c r="E20">
        <v>0.93</v>
      </c>
    </row>
    <row r="21" spans="1:5" x14ac:dyDescent="0.25">
      <c r="A21" t="s">
        <v>13</v>
      </c>
      <c r="B21" t="s">
        <v>248</v>
      </c>
      <c r="C21">
        <v>1.44148936170213</v>
      </c>
      <c r="D21">
        <v>1.35</v>
      </c>
      <c r="E21">
        <v>0.79</v>
      </c>
    </row>
    <row r="22" spans="1:5" x14ac:dyDescent="0.25">
      <c r="A22" t="s">
        <v>13</v>
      </c>
      <c r="B22" t="s">
        <v>56</v>
      </c>
      <c r="C22">
        <v>1.44148936170213</v>
      </c>
      <c r="D22">
        <v>0.5</v>
      </c>
      <c r="E22">
        <v>1.18</v>
      </c>
    </row>
    <row r="23" spans="1:5" x14ac:dyDescent="0.25">
      <c r="A23" t="s">
        <v>13</v>
      </c>
      <c r="B23" t="s">
        <v>51</v>
      </c>
      <c r="C23">
        <v>1.44148936170213</v>
      </c>
      <c r="D23">
        <v>1.07</v>
      </c>
      <c r="E23">
        <v>0.96</v>
      </c>
    </row>
    <row r="24" spans="1:5" x14ac:dyDescent="0.25">
      <c r="A24" t="s">
        <v>13</v>
      </c>
      <c r="B24" t="s">
        <v>250</v>
      </c>
      <c r="C24">
        <v>1.44148936170213</v>
      </c>
      <c r="D24">
        <v>1.35</v>
      </c>
      <c r="E24">
        <v>1.02</v>
      </c>
    </row>
    <row r="25" spans="1:5" x14ac:dyDescent="0.25">
      <c r="A25" t="s">
        <v>13</v>
      </c>
      <c r="B25" t="s">
        <v>53</v>
      </c>
      <c r="C25">
        <v>1.44148936170213</v>
      </c>
      <c r="D25">
        <v>0.51</v>
      </c>
      <c r="E25">
        <v>0.9</v>
      </c>
    </row>
    <row r="26" spans="1:5" x14ac:dyDescent="0.25">
      <c r="A26" t="s">
        <v>13</v>
      </c>
      <c r="B26" t="s">
        <v>249</v>
      </c>
      <c r="C26">
        <v>1.44148936170213</v>
      </c>
      <c r="D26">
        <v>0.68</v>
      </c>
      <c r="E26">
        <v>1.05</v>
      </c>
    </row>
    <row r="27" spans="1:5" x14ac:dyDescent="0.25">
      <c r="A27" t="s">
        <v>13</v>
      </c>
      <c r="B27" t="s">
        <v>54</v>
      </c>
      <c r="C27">
        <v>1.44148936170213</v>
      </c>
      <c r="D27">
        <v>0.85</v>
      </c>
      <c r="E27">
        <v>0.96</v>
      </c>
    </row>
    <row r="28" spans="1:5" x14ac:dyDescent="0.25">
      <c r="A28" t="s">
        <v>13</v>
      </c>
      <c r="B28" t="s">
        <v>55</v>
      </c>
      <c r="C28">
        <v>1.44148936170213</v>
      </c>
      <c r="D28">
        <v>0.9</v>
      </c>
      <c r="E28">
        <v>1.3</v>
      </c>
    </row>
    <row r="29" spans="1:5" x14ac:dyDescent="0.25">
      <c r="A29" t="s">
        <v>13</v>
      </c>
      <c r="B29" t="s">
        <v>15</v>
      </c>
      <c r="C29">
        <v>1.44148936170213</v>
      </c>
      <c r="D29">
        <v>0.99</v>
      </c>
      <c r="E29">
        <v>0.5</v>
      </c>
    </row>
    <row r="30" spans="1:5" x14ac:dyDescent="0.25">
      <c r="A30" t="s">
        <v>13</v>
      </c>
      <c r="B30" t="s">
        <v>52</v>
      </c>
      <c r="C30">
        <v>1.44148936170213</v>
      </c>
      <c r="D30">
        <v>0.68</v>
      </c>
      <c r="E30">
        <v>1.43</v>
      </c>
    </row>
    <row r="31" spans="1:5" x14ac:dyDescent="0.25">
      <c r="A31" t="s">
        <v>13</v>
      </c>
      <c r="B31" t="s">
        <v>62</v>
      </c>
      <c r="C31">
        <v>1.44148936170213</v>
      </c>
      <c r="D31">
        <v>1.1200000000000001</v>
      </c>
      <c r="E31">
        <v>1.1200000000000001</v>
      </c>
    </row>
    <row r="32" spans="1:5" x14ac:dyDescent="0.25">
      <c r="A32" t="s">
        <v>13</v>
      </c>
      <c r="B32" t="s">
        <v>60</v>
      </c>
      <c r="C32">
        <v>1.44148936170213</v>
      </c>
      <c r="D32">
        <v>0.99</v>
      </c>
      <c r="E32">
        <v>0.68</v>
      </c>
    </row>
    <row r="33" spans="1:5" x14ac:dyDescent="0.25">
      <c r="A33" t="s">
        <v>13</v>
      </c>
      <c r="B33" t="s">
        <v>251</v>
      </c>
      <c r="C33">
        <v>1.44148936170213</v>
      </c>
      <c r="D33">
        <v>0.43</v>
      </c>
      <c r="E33">
        <v>1.86</v>
      </c>
    </row>
    <row r="34" spans="1:5" x14ac:dyDescent="0.25">
      <c r="A34" t="s">
        <v>13</v>
      </c>
      <c r="B34" t="s">
        <v>61</v>
      </c>
      <c r="C34">
        <v>1.44148936170213</v>
      </c>
      <c r="D34">
        <v>1.35</v>
      </c>
      <c r="E34">
        <v>1.07</v>
      </c>
    </row>
    <row r="35" spans="1:5" x14ac:dyDescent="0.25">
      <c r="A35" t="s">
        <v>13</v>
      </c>
      <c r="B35" t="s">
        <v>14</v>
      </c>
      <c r="C35">
        <v>1.44148936170213</v>
      </c>
      <c r="D35">
        <v>0.81</v>
      </c>
      <c r="E35">
        <v>0.81</v>
      </c>
    </row>
    <row r="36" spans="1:5" x14ac:dyDescent="0.25">
      <c r="A36" t="s">
        <v>13</v>
      </c>
      <c r="B36" t="s">
        <v>57</v>
      </c>
      <c r="C36">
        <v>1.44148936170213</v>
      </c>
      <c r="D36">
        <v>0.93</v>
      </c>
      <c r="E36">
        <v>0.87</v>
      </c>
    </row>
    <row r="37" spans="1:5" x14ac:dyDescent="0.25">
      <c r="A37" t="s">
        <v>13</v>
      </c>
      <c r="B37" t="s">
        <v>59</v>
      </c>
      <c r="C37">
        <v>1.44148936170213</v>
      </c>
      <c r="D37">
        <v>0.85</v>
      </c>
      <c r="E37">
        <v>0.62</v>
      </c>
    </row>
    <row r="38" spans="1:5" x14ac:dyDescent="0.25">
      <c r="A38" t="s">
        <v>16</v>
      </c>
      <c r="B38" t="s">
        <v>63</v>
      </c>
      <c r="C38">
        <v>1.2978723404255299</v>
      </c>
      <c r="D38">
        <v>1.07</v>
      </c>
      <c r="E38">
        <v>0.88</v>
      </c>
    </row>
    <row r="39" spans="1:5" x14ac:dyDescent="0.25">
      <c r="A39" t="s">
        <v>16</v>
      </c>
      <c r="B39" t="s">
        <v>20</v>
      </c>
      <c r="C39">
        <v>1.2978723404255299</v>
      </c>
      <c r="D39">
        <v>0.44</v>
      </c>
      <c r="E39">
        <v>1.57</v>
      </c>
    </row>
    <row r="40" spans="1:5" x14ac:dyDescent="0.25">
      <c r="A40" t="s">
        <v>16</v>
      </c>
      <c r="B40" t="s">
        <v>253</v>
      </c>
      <c r="C40">
        <v>1.2978723404255299</v>
      </c>
      <c r="D40">
        <v>1.1299999999999999</v>
      </c>
      <c r="E40">
        <v>1.32</v>
      </c>
    </row>
    <row r="41" spans="1:5" x14ac:dyDescent="0.25">
      <c r="A41" t="s">
        <v>16</v>
      </c>
      <c r="B41" t="s">
        <v>65</v>
      </c>
      <c r="C41">
        <v>1.2978723404255299</v>
      </c>
      <c r="D41">
        <v>0.63</v>
      </c>
      <c r="E41">
        <v>0.91</v>
      </c>
    </row>
    <row r="42" spans="1:5" x14ac:dyDescent="0.25">
      <c r="A42" t="s">
        <v>16</v>
      </c>
      <c r="B42" t="s">
        <v>66</v>
      </c>
      <c r="C42">
        <v>1.2978723404255299</v>
      </c>
      <c r="D42">
        <v>0.74</v>
      </c>
      <c r="E42">
        <v>0.97</v>
      </c>
    </row>
    <row r="43" spans="1:5" x14ac:dyDescent="0.25">
      <c r="A43" t="s">
        <v>16</v>
      </c>
      <c r="B43" t="s">
        <v>17</v>
      </c>
      <c r="C43">
        <v>1.2978723404255299</v>
      </c>
      <c r="D43">
        <v>1.31</v>
      </c>
      <c r="E43">
        <v>0.69</v>
      </c>
    </row>
    <row r="44" spans="1:5" x14ac:dyDescent="0.25">
      <c r="A44" t="s">
        <v>16</v>
      </c>
      <c r="B44" t="s">
        <v>322</v>
      </c>
      <c r="C44">
        <v>1.2978723404255299</v>
      </c>
      <c r="D44">
        <v>1.26</v>
      </c>
      <c r="E44">
        <v>0.94</v>
      </c>
    </row>
    <row r="45" spans="1:5" x14ac:dyDescent="0.25">
      <c r="A45" t="s">
        <v>16</v>
      </c>
      <c r="B45" t="s">
        <v>67</v>
      </c>
      <c r="C45">
        <v>1.2978723404255299</v>
      </c>
      <c r="D45">
        <v>0.74</v>
      </c>
      <c r="E45">
        <v>0.86</v>
      </c>
    </row>
    <row r="46" spans="1:5" x14ac:dyDescent="0.25">
      <c r="A46" t="s">
        <v>16</v>
      </c>
      <c r="B46" t="s">
        <v>252</v>
      </c>
      <c r="C46">
        <v>1.2978723404255299</v>
      </c>
      <c r="D46">
        <v>0.49</v>
      </c>
      <c r="E46">
        <v>1.26</v>
      </c>
    </row>
    <row r="47" spans="1:5" x14ac:dyDescent="0.25">
      <c r="A47" t="s">
        <v>16</v>
      </c>
      <c r="B47" t="s">
        <v>254</v>
      </c>
      <c r="C47">
        <v>1.2978723404255299</v>
      </c>
      <c r="D47">
        <v>1.07</v>
      </c>
      <c r="E47">
        <v>0.31</v>
      </c>
    </row>
    <row r="48" spans="1:5" x14ac:dyDescent="0.25">
      <c r="A48" t="s">
        <v>16</v>
      </c>
      <c r="B48" t="s">
        <v>255</v>
      </c>
      <c r="C48">
        <v>1.2978723404255299</v>
      </c>
      <c r="D48">
        <v>1.26</v>
      </c>
      <c r="E48">
        <v>0.97</v>
      </c>
    </row>
    <row r="49" spans="1:5" x14ac:dyDescent="0.25">
      <c r="A49" t="s">
        <v>16</v>
      </c>
      <c r="B49" t="s">
        <v>64</v>
      </c>
      <c r="C49">
        <v>1.2978723404255299</v>
      </c>
      <c r="D49">
        <v>0.88</v>
      </c>
      <c r="E49">
        <v>1.01</v>
      </c>
    </row>
    <row r="50" spans="1:5" x14ac:dyDescent="0.25">
      <c r="A50" t="s">
        <v>16</v>
      </c>
      <c r="B50" t="s">
        <v>323</v>
      </c>
      <c r="C50">
        <v>1.2978723404255299</v>
      </c>
      <c r="D50">
        <v>0.63</v>
      </c>
      <c r="E50">
        <v>0.86</v>
      </c>
    </row>
    <row r="51" spans="1:5" x14ac:dyDescent="0.25">
      <c r="A51" t="s">
        <v>16</v>
      </c>
      <c r="B51" t="s">
        <v>18</v>
      </c>
      <c r="C51">
        <v>1.2978723404255299</v>
      </c>
      <c r="D51">
        <v>0.51</v>
      </c>
      <c r="E51">
        <v>0.69</v>
      </c>
    </row>
    <row r="52" spans="1:5" x14ac:dyDescent="0.25">
      <c r="A52" t="s">
        <v>16</v>
      </c>
      <c r="B52" t="s">
        <v>256</v>
      </c>
      <c r="C52">
        <v>1.2978723404255299</v>
      </c>
      <c r="D52">
        <v>0.5</v>
      </c>
      <c r="E52">
        <v>0.82</v>
      </c>
    </row>
    <row r="53" spans="1:5" x14ac:dyDescent="0.25">
      <c r="A53" t="s">
        <v>16</v>
      </c>
      <c r="B53" t="s">
        <v>257</v>
      </c>
      <c r="C53">
        <v>1.2978723404255299</v>
      </c>
      <c r="D53">
        <v>0.44</v>
      </c>
      <c r="E53">
        <v>1.51</v>
      </c>
    </row>
    <row r="54" spans="1:5" x14ac:dyDescent="0.25">
      <c r="A54" t="s">
        <v>16</v>
      </c>
      <c r="B54" t="s">
        <v>68</v>
      </c>
      <c r="C54">
        <v>1.2978723404255299</v>
      </c>
      <c r="D54">
        <v>1.03</v>
      </c>
      <c r="E54">
        <v>1.1399999999999999</v>
      </c>
    </row>
    <row r="55" spans="1:5" x14ac:dyDescent="0.25">
      <c r="A55" t="s">
        <v>16</v>
      </c>
      <c r="B55" t="s">
        <v>19</v>
      </c>
      <c r="C55">
        <v>1.2978723404255299</v>
      </c>
      <c r="D55">
        <v>0.51</v>
      </c>
      <c r="E55">
        <v>1.37</v>
      </c>
    </row>
    <row r="56" spans="1:5" x14ac:dyDescent="0.25">
      <c r="A56" t="s">
        <v>69</v>
      </c>
      <c r="B56" t="s">
        <v>324</v>
      </c>
      <c r="C56">
        <v>1.3574468085106399</v>
      </c>
      <c r="D56">
        <v>0.92</v>
      </c>
      <c r="E56">
        <v>0.73</v>
      </c>
    </row>
    <row r="57" spans="1:5" x14ac:dyDescent="0.25">
      <c r="A57" t="s">
        <v>69</v>
      </c>
      <c r="B57" t="s">
        <v>351</v>
      </c>
      <c r="C57">
        <v>1.3574468085106399</v>
      </c>
      <c r="D57">
        <v>1.04</v>
      </c>
      <c r="E57">
        <v>0.61</v>
      </c>
    </row>
    <row r="58" spans="1:5" x14ac:dyDescent="0.25">
      <c r="A58" t="s">
        <v>69</v>
      </c>
      <c r="B58" t="s">
        <v>73</v>
      </c>
      <c r="C58">
        <v>1.3574468085106399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1.3574468085106399</v>
      </c>
      <c r="D59">
        <v>0.49</v>
      </c>
      <c r="E59">
        <v>0.98</v>
      </c>
    </row>
    <row r="60" spans="1:5" x14ac:dyDescent="0.25">
      <c r="A60" t="s">
        <v>69</v>
      </c>
      <c r="B60" t="s">
        <v>77</v>
      </c>
      <c r="C60">
        <v>1.3574468085106399</v>
      </c>
      <c r="D60">
        <v>1.04</v>
      </c>
      <c r="E60">
        <v>0.8</v>
      </c>
    </row>
    <row r="61" spans="1:5" x14ac:dyDescent="0.25">
      <c r="A61" t="s">
        <v>69</v>
      </c>
      <c r="B61" t="s">
        <v>263</v>
      </c>
      <c r="C61">
        <v>1.3574468085106399</v>
      </c>
      <c r="D61">
        <v>0.8</v>
      </c>
      <c r="E61">
        <v>1.29</v>
      </c>
    </row>
    <row r="62" spans="1:5" x14ac:dyDescent="0.25">
      <c r="A62" t="s">
        <v>69</v>
      </c>
      <c r="B62" t="s">
        <v>381</v>
      </c>
      <c r="C62">
        <v>1.3574468085106399</v>
      </c>
      <c r="D62">
        <v>1.2</v>
      </c>
      <c r="E62">
        <v>0.87</v>
      </c>
    </row>
    <row r="63" spans="1:5" x14ac:dyDescent="0.25">
      <c r="A63" t="s">
        <v>69</v>
      </c>
      <c r="B63" t="s">
        <v>76</v>
      </c>
      <c r="C63">
        <v>1.3574468085106399</v>
      </c>
      <c r="D63">
        <v>0.8</v>
      </c>
      <c r="E63">
        <v>0.93</v>
      </c>
    </row>
    <row r="64" spans="1:5" x14ac:dyDescent="0.25">
      <c r="A64" t="s">
        <v>69</v>
      </c>
      <c r="B64" t="s">
        <v>72</v>
      </c>
      <c r="C64">
        <v>1.3574468085106399</v>
      </c>
      <c r="D64">
        <v>1.47</v>
      </c>
      <c r="E64">
        <v>1.59</v>
      </c>
    </row>
    <row r="65" spans="1:5" x14ac:dyDescent="0.25">
      <c r="A65" t="s">
        <v>69</v>
      </c>
      <c r="B65" t="s">
        <v>78</v>
      </c>
      <c r="C65">
        <v>1.3574468085106399</v>
      </c>
      <c r="D65">
        <v>1.41</v>
      </c>
      <c r="E65">
        <v>0.61</v>
      </c>
    </row>
    <row r="66" spans="1:5" x14ac:dyDescent="0.25">
      <c r="A66" t="s">
        <v>69</v>
      </c>
      <c r="B66" t="s">
        <v>260</v>
      </c>
      <c r="C66">
        <v>1.3574468085106399</v>
      </c>
      <c r="D66">
        <v>1.41</v>
      </c>
      <c r="E66">
        <v>1.1000000000000001</v>
      </c>
    </row>
    <row r="67" spans="1:5" x14ac:dyDescent="0.25">
      <c r="A67" t="s">
        <v>69</v>
      </c>
      <c r="B67" t="s">
        <v>262</v>
      </c>
      <c r="C67">
        <v>1.3574468085106399</v>
      </c>
      <c r="D67">
        <v>1.4</v>
      </c>
      <c r="E67">
        <v>0.47</v>
      </c>
    </row>
    <row r="68" spans="1:5" x14ac:dyDescent="0.25">
      <c r="A68" t="s">
        <v>69</v>
      </c>
      <c r="B68" t="s">
        <v>261</v>
      </c>
      <c r="C68">
        <v>1.3574468085106399</v>
      </c>
      <c r="D68">
        <v>1.53</v>
      </c>
      <c r="E68">
        <v>0.8</v>
      </c>
    </row>
    <row r="69" spans="1:5" x14ac:dyDescent="0.25">
      <c r="A69" t="s">
        <v>69</v>
      </c>
      <c r="B69" t="s">
        <v>325</v>
      </c>
      <c r="C69">
        <v>1.3574468085106399</v>
      </c>
      <c r="D69">
        <v>0.61</v>
      </c>
      <c r="E69">
        <v>1.1599999999999999</v>
      </c>
    </row>
    <row r="70" spans="1:5" x14ac:dyDescent="0.25">
      <c r="A70" t="s">
        <v>69</v>
      </c>
      <c r="B70" t="s">
        <v>258</v>
      </c>
      <c r="C70">
        <v>1.3574468085106399</v>
      </c>
      <c r="D70">
        <v>0.37</v>
      </c>
      <c r="E70">
        <v>1.35</v>
      </c>
    </row>
    <row r="71" spans="1:5" x14ac:dyDescent="0.25">
      <c r="A71" t="s">
        <v>69</v>
      </c>
      <c r="B71" t="s">
        <v>79</v>
      </c>
      <c r="C71">
        <v>1.3574468085106399</v>
      </c>
      <c r="D71">
        <v>0.93</v>
      </c>
      <c r="E71">
        <v>1.6</v>
      </c>
    </row>
    <row r="72" spans="1:5" x14ac:dyDescent="0.25">
      <c r="A72" t="s">
        <v>69</v>
      </c>
      <c r="B72" t="s">
        <v>259</v>
      </c>
      <c r="C72">
        <v>1.3574468085106399</v>
      </c>
      <c r="D72">
        <v>1.27</v>
      </c>
      <c r="E72">
        <v>0.8</v>
      </c>
    </row>
    <row r="73" spans="1:5" x14ac:dyDescent="0.25">
      <c r="A73" t="s">
        <v>69</v>
      </c>
      <c r="B73" t="s">
        <v>71</v>
      </c>
      <c r="C73">
        <v>1.3574468085106399</v>
      </c>
      <c r="D73">
        <v>0.67</v>
      </c>
      <c r="E73">
        <v>1.41</v>
      </c>
    </row>
    <row r="74" spans="1:5" x14ac:dyDescent="0.25">
      <c r="A74" t="s">
        <v>69</v>
      </c>
      <c r="B74" t="s">
        <v>74</v>
      </c>
      <c r="C74">
        <v>1.3574468085106399</v>
      </c>
      <c r="D74">
        <v>1.1000000000000001</v>
      </c>
      <c r="E74">
        <v>0.86</v>
      </c>
    </row>
    <row r="75" spans="1:5" x14ac:dyDescent="0.25">
      <c r="A75" t="s">
        <v>69</v>
      </c>
      <c r="B75" t="s">
        <v>70</v>
      </c>
      <c r="C75">
        <v>1.3574468085106399</v>
      </c>
      <c r="D75">
        <v>0.67</v>
      </c>
      <c r="E75">
        <v>1.1000000000000001</v>
      </c>
    </row>
    <row r="76" spans="1:5" x14ac:dyDescent="0.25">
      <c r="A76" t="s">
        <v>80</v>
      </c>
      <c r="B76" t="s">
        <v>97</v>
      </c>
      <c r="C76">
        <v>1.0380116959064301</v>
      </c>
      <c r="D76">
        <v>0.83</v>
      </c>
      <c r="E76">
        <v>1.05</v>
      </c>
    </row>
    <row r="77" spans="1:5" x14ac:dyDescent="0.25">
      <c r="A77" t="s">
        <v>80</v>
      </c>
      <c r="B77" t="s">
        <v>82</v>
      </c>
      <c r="C77">
        <v>1.0380116959064301</v>
      </c>
      <c r="D77">
        <v>0.71</v>
      </c>
      <c r="E77">
        <v>0.65</v>
      </c>
    </row>
    <row r="78" spans="1:5" x14ac:dyDescent="0.25">
      <c r="A78" t="s">
        <v>80</v>
      </c>
      <c r="B78" t="s">
        <v>83</v>
      </c>
      <c r="C78">
        <v>1.0380116959064301</v>
      </c>
      <c r="D78">
        <v>1.24</v>
      </c>
      <c r="E78">
        <v>0.94</v>
      </c>
    </row>
    <row r="79" spans="1:5" x14ac:dyDescent="0.25">
      <c r="A79" t="s">
        <v>80</v>
      </c>
      <c r="B79" t="s">
        <v>85</v>
      </c>
      <c r="C79">
        <v>1.0380116959064301</v>
      </c>
      <c r="D79">
        <v>0.99</v>
      </c>
      <c r="E79">
        <v>0.77</v>
      </c>
    </row>
    <row r="80" spans="1:5" x14ac:dyDescent="0.25">
      <c r="A80" t="s">
        <v>80</v>
      </c>
      <c r="B80" t="s">
        <v>359</v>
      </c>
      <c r="C80">
        <v>1.0380116959064301</v>
      </c>
      <c r="D80">
        <v>1.53</v>
      </c>
      <c r="E80">
        <v>0.77</v>
      </c>
    </row>
    <row r="81" spans="1:5" x14ac:dyDescent="0.25">
      <c r="A81" t="s">
        <v>80</v>
      </c>
      <c r="B81" t="s">
        <v>87</v>
      </c>
      <c r="C81">
        <v>1.0380116959064301</v>
      </c>
      <c r="D81">
        <v>0.83</v>
      </c>
      <c r="E81">
        <v>1.43</v>
      </c>
    </row>
    <row r="82" spans="1:5" x14ac:dyDescent="0.25">
      <c r="A82" t="s">
        <v>80</v>
      </c>
      <c r="B82" t="s">
        <v>89</v>
      </c>
      <c r="C82">
        <v>1.0380116959064301</v>
      </c>
      <c r="D82">
        <v>1</v>
      </c>
      <c r="E82">
        <v>0.83</v>
      </c>
    </row>
    <row r="83" spans="1:5" x14ac:dyDescent="0.25">
      <c r="A83" t="s">
        <v>80</v>
      </c>
      <c r="B83" t="s">
        <v>369</v>
      </c>
      <c r="C83">
        <v>1.0380116959064301</v>
      </c>
      <c r="D83">
        <v>0.66</v>
      </c>
      <c r="E83">
        <v>1.38</v>
      </c>
    </row>
    <row r="84" spans="1:5" x14ac:dyDescent="0.25">
      <c r="A84" t="s">
        <v>80</v>
      </c>
      <c r="B84" t="s">
        <v>91</v>
      </c>
      <c r="C84">
        <v>1.0380116959064301</v>
      </c>
      <c r="D84">
        <v>0.64</v>
      </c>
      <c r="E84">
        <v>0.83</v>
      </c>
    </row>
    <row r="85" spans="1:5" x14ac:dyDescent="0.25">
      <c r="A85" t="s">
        <v>80</v>
      </c>
      <c r="B85" t="s">
        <v>96</v>
      </c>
      <c r="C85">
        <v>1.0380116959064301</v>
      </c>
      <c r="D85">
        <v>0.77</v>
      </c>
      <c r="E85">
        <v>1.53</v>
      </c>
    </row>
    <row r="86" spans="1:5" x14ac:dyDescent="0.25">
      <c r="A86" t="s">
        <v>80</v>
      </c>
      <c r="B86" t="s">
        <v>86</v>
      </c>
      <c r="C86">
        <v>1.0380116959064301</v>
      </c>
      <c r="D86">
        <v>0.39</v>
      </c>
      <c r="E86">
        <v>0.83</v>
      </c>
    </row>
    <row r="87" spans="1:5" x14ac:dyDescent="0.25">
      <c r="A87" t="s">
        <v>80</v>
      </c>
      <c r="B87" t="s">
        <v>81</v>
      </c>
      <c r="C87">
        <v>1.0380116959064301</v>
      </c>
      <c r="D87">
        <v>0.88</v>
      </c>
      <c r="E87">
        <v>0.94</v>
      </c>
    </row>
    <row r="88" spans="1:5" x14ac:dyDescent="0.25">
      <c r="A88" t="s">
        <v>80</v>
      </c>
      <c r="B88" t="s">
        <v>94</v>
      </c>
      <c r="C88">
        <v>1.0380116959064301</v>
      </c>
      <c r="D88">
        <v>0.83</v>
      </c>
      <c r="E88">
        <v>0.77</v>
      </c>
    </row>
    <row r="89" spans="1:5" x14ac:dyDescent="0.25">
      <c r="A89" t="s">
        <v>80</v>
      </c>
      <c r="B89" t="s">
        <v>90</v>
      </c>
      <c r="C89">
        <v>1.0380116959064301</v>
      </c>
      <c r="D89">
        <v>1.06</v>
      </c>
      <c r="E89">
        <v>0.89</v>
      </c>
    </row>
    <row r="90" spans="1:5" x14ac:dyDescent="0.25">
      <c r="A90" t="s">
        <v>80</v>
      </c>
      <c r="B90" t="s">
        <v>93</v>
      </c>
      <c r="C90">
        <v>1.0380116959064301</v>
      </c>
      <c r="D90">
        <v>0.65</v>
      </c>
      <c r="E90">
        <v>0.94</v>
      </c>
    </row>
    <row r="91" spans="1:5" x14ac:dyDescent="0.25">
      <c r="A91" t="s">
        <v>80</v>
      </c>
      <c r="B91" t="s">
        <v>88</v>
      </c>
      <c r="C91">
        <v>1.0380116959064301</v>
      </c>
      <c r="D91">
        <v>1.27</v>
      </c>
      <c r="E91">
        <v>1.21</v>
      </c>
    </row>
    <row r="92" spans="1:5" x14ac:dyDescent="0.25">
      <c r="A92" t="s">
        <v>80</v>
      </c>
      <c r="B92" t="s">
        <v>410</v>
      </c>
      <c r="C92">
        <v>1.0380116959064301</v>
      </c>
      <c r="D92">
        <v>0.83</v>
      </c>
      <c r="E92">
        <v>1.06</v>
      </c>
    </row>
    <row r="93" spans="1:5" x14ac:dyDescent="0.25">
      <c r="A93" t="s">
        <v>80</v>
      </c>
      <c r="B93" t="s">
        <v>412</v>
      </c>
      <c r="C93">
        <v>1.0380116959064301</v>
      </c>
      <c r="D93">
        <v>1.06</v>
      </c>
      <c r="E93">
        <v>0.94</v>
      </c>
    </row>
    <row r="94" spans="1:5" x14ac:dyDescent="0.25">
      <c r="A94" t="s">
        <v>80</v>
      </c>
      <c r="B94" t="s">
        <v>92</v>
      </c>
      <c r="C94">
        <v>1.0380116959064301</v>
      </c>
      <c r="D94">
        <v>0.83</v>
      </c>
      <c r="E94">
        <v>1.1399999999999999</v>
      </c>
    </row>
    <row r="95" spans="1:5" x14ac:dyDescent="0.25">
      <c r="A95" t="s">
        <v>80</v>
      </c>
      <c r="B95" t="s">
        <v>416</v>
      </c>
      <c r="C95">
        <v>1.0380116959064301</v>
      </c>
      <c r="D95">
        <v>0.53</v>
      </c>
      <c r="E95">
        <v>1.3</v>
      </c>
    </row>
    <row r="96" spans="1:5" x14ac:dyDescent="0.25">
      <c r="A96" t="s">
        <v>80</v>
      </c>
      <c r="B96" t="s">
        <v>84</v>
      </c>
      <c r="C96">
        <v>1.0380116959064301</v>
      </c>
      <c r="D96">
        <v>0.83</v>
      </c>
      <c r="E96">
        <v>0.77</v>
      </c>
    </row>
    <row r="97" spans="1:5" x14ac:dyDescent="0.25">
      <c r="A97" t="s">
        <v>80</v>
      </c>
      <c r="B97" t="s">
        <v>98</v>
      </c>
      <c r="C97">
        <v>1.0380116959064301</v>
      </c>
      <c r="D97">
        <v>1.08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1.0380116959064301</v>
      </c>
      <c r="D98">
        <v>0.41</v>
      </c>
      <c r="E98">
        <v>0.53</v>
      </c>
    </row>
    <row r="99" spans="1:5" x14ac:dyDescent="0.25">
      <c r="A99" t="s">
        <v>80</v>
      </c>
      <c r="B99" t="s">
        <v>435</v>
      </c>
      <c r="C99">
        <v>1.0380116959064301</v>
      </c>
      <c r="D99">
        <v>0.77</v>
      </c>
      <c r="E99">
        <v>1.89</v>
      </c>
    </row>
    <row r="100" spans="1:5" x14ac:dyDescent="0.25">
      <c r="A100" t="s">
        <v>99</v>
      </c>
      <c r="B100" t="s">
        <v>100</v>
      </c>
      <c r="C100">
        <v>1.2884012539184999</v>
      </c>
      <c r="D100">
        <v>0.74</v>
      </c>
      <c r="E100">
        <v>1.19</v>
      </c>
    </row>
    <row r="101" spans="1:5" x14ac:dyDescent="0.25">
      <c r="A101" t="s">
        <v>99</v>
      </c>
      <c r="B101" t="s">
        <v>102</v>
      </c>
      <c r="C101">
        <v>1.2884012539184999</v>
      </c>
      <c r="D101">
        <v>1.24</v>
      </c>
      <c r="E101">
        <v>1.1200000000000001</v>
      </c>
    </row>
    <row r="102" spans="1:5" x14ac:dyDescent="0.25">
      <c r="A102" t="s">
        <v>99</v>
      </c>
      <c r="B102" t="s">
        <v>111</v>
      </c>
      <c r="C102">
        <v>1.2884012539184999</v>
      </c>
      <c r="D102">
        <v>0.8</v>
      </c>
      <c r="E102">
        <v>0.85</v>
      </c>
    </row>
    <row r="103" spans="1:5" x14ac:dyDescent="0.25">
      <c r="A103" t="s">
        <v>99</v>
      </c>
      <c r="B103" t="s">
        <v>104</v>
      </c>
      <c r="C103">
        <v>1.2884012539184999</v>
      </c>
      <c r="D103">
        <v>0.69</v>
      </c>
      <c r="E103">
        <v>1.22</v>
      </c>
    </row>
    <row r="104" spans="1:5" x14ac:dyDescent="0.25">
      <c r="A104" t="s">
        <v>99</v>
      </c>
      <c r="B104" t="s">
        <v>106</v>
      </c>
      <c r="C104">
        <v>1.2884012539184999</v>
      </c>
      <c r="D104">
        <v>0.8</v>
      </c>
      <c r="E104">
        <v>1.32</v>
      </c>
    </row>
    <row r="105" spans="1:5" x14ac:dyDescent="0.25">
      <c r="A105" t="s">
        <v>99</v>
      </c>
      <c r="B105" t="s">
        <v>105</v>
      </c>
      <c r="C105">
        <v>1.2884012539184999</v>
      </c>
      <c r="D105">
        <v>0.99</v>
      </c>
      <c r="E105">
        <v>0.69</v>
      </c>
    </row>
    <row r="106" spans="1:5" x14ac:dyDescent="0.25">
      <c r="A106" t="s">
        <v>99</v>
      </c>
      <c r="B106" t="s">
        <v>117</v>
      </c>
      <c r="C106">
        <v>1.2884012539184999</v>
      </c>
      <c r="D106">
        <v>0.74</v>
      </c>
      <c r="E106">
        <v>1.1200000000000001</v>
      </c>
    </row>
    <row r="107" spans="1:5" x14ac:dyDescent="0.25">
      <c r="A107" t="s">
        <v>99</v>
      </c>
      <c r="B107" t="s">
        <v>121</v>
      </c>
      <c r="C107">
        <v>1.2884012539184999</v>
      </c>
      <c r="D107">
        <v>1.1200000000000001</v>
      </c>
      <c r="E107">
        <v>1.05</v>
      </c>
    </row>
    <row r="108" spans="1:5" x14ac:dyDescent="0.25">
      <c r="A108" t="s">
        <v>99</v>
      </c>
      <c r="B108" t="s">
        <v>108</v>
      </c>
      <c r="C108">
        <v>1.2884012539184999</v>
      </c>
      <c r="D108">
        <v>0.69</v>
      </c>
      <c r="E108">
        <v>0.85</v>
      </c>
    </row>
    <row r="109" spans="1:5" x14ac:dyDescent="0.25">
      <c r="A109" t="s">
        <v>99</v>
      </c>
      <c r="B109" t="s">
        <v>103</v>
      </c>
      <c r="C109">
        <v>1.2884012539184999</v>
      </c>
      <c r="D109">
        <v>1.0900000000000001</v>
      </c>
      <c r="E109">
        <v>0.97</v>
      </c>
    </row>
    <row r="110" spans="1:5" x14ac:dyDescent="0.25">
      <c r="A110" t="s">
        <v>99</v>
      </c>
      <c r="B110" t="s">
        <v>110</v>
      </c>
      <c r="C110">
        <v>1.2884012539184999</v>
      </c>
      <c r="D110">
        <v>1.38</v>
      </c>
      <c r="E110">
        <v>0.85</v>
      </c>
    </row>
    <row r="111" spans="1:5" x14ac:dyDescent="0.25">
      <c r="A111" t="s">
        <v>99</v>
      </c>
      <c r="B111" t="s">
        <v>107</v>
      </c>
      <c r="C111">
        <v>1.2884012539184999</v>
      </c>
      <c r="D111">
        <v>0.95</v>
      </c>
      <c r="E111">
        <v>0.88</v>
      </c>
    </row>
    <row r="112" spans="1:5" x14ac:dyDescent="0.25">
      <c r="A112" t="s">
        <v>99</v>
      </c>
      <c r="B112" t="s">
        <v>395</v>
      </c>
      <c r="C112">
        <v>1.2884012539184999</v>
      </c>
      <c r="D112">
        <v>1.0900000000000001</v>
      </c>
      <c r="E112">
        <v>0.28999999999999998</v>
      </c>
    </row>
    <row r="113" spans="1:5" x14ac:dyDescent="0.25">
      <c r="A113" t="s">
        <v>99</v>
      </c>
      <c r="B113" t="s">
        <v>115</v>
      </c>
      <c r="C113">
        <v>1.2884012539184999</v>
      </c>
      <c r="D113">
        <v>0.94</v>
      </c>
      <c r="E113">
        <v>0.89</v>
      </c>
    </row>
    <row r="114" spans="1:5" x14ac:dyDescent="0.25">
      <c r="A114" t="s">
        <v>99</v>
      </c>
      <c r="B114" t="s">
        <v>112</v>
      </c>
      <c r="C114">
        <v>1.2884012539184999</v>
      </c>
      <c r="D114">
        <v>0.69</v>
      </c>
      <c r="E114">
        <v>1.32</v>
      </c>
    </row>
    <row r="115" spans="1:5" x14ac:dyDescent="0.25">
      <c r="A115" t="s">
        <v>99</v>
      </c>
      <c r="B115" t="s">
        <v>113</v>
      </c>
      <c r="C115">
        <v>1.2884012539184999</v>
      </c>
      <c r="D115">
        <v>1.27</v>
      </c>
      <c r="E115">
        <v>1.22</v>
      </c>
    </row>
    <row r="116" spans="1:5" x14ac:dyDescent="0.25">
      <c r="A116" t="s">
        <v>99</v>
      </c>
      <c r="B116" t="s">
        <v>114</v>
      </c>
      <c r="C116">
        <v>1.2884012539184999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1.2884012539184999</v>
      </c>
      <c r="D117">
        <v>0.92</v>
      </c>
      <c r="E117">
        <v>1.37</v>
      </c>
    </row>
    <row r="118" spans="1:5" x14ac:dyDescent="0.25">
      <c r="A118" t="s">
        <v>99</v>
      </c>
      <c r="B118" t="s">
        <v>109</v>
      </c>
      <c r="C118">
        <v>1.2884012539184999</v>
      </c>
      <c r="D118">
        <v>1.49</v>
      </c>
      <c r="E118">
        <v>0.54</v>
      </c>
    </row>
    <row r="119" spans="1:5" x14ac:dyDescent="0.25">
      <c r="A119" t="s">
        <v>99</v>
      </c>
      <c r="B119" t="s">
        <v>118</v>
      </c>
      <c r="C119">
        <v>1.2884012539184999</v>
      </c>
      <c r="D119">
        <v>1.37</v>
      </c>
      <c r="E119">
        <v>1.32</v>
      </c>
    </row>
    <row r="120" spans="1:5" x14ac:dyDescent="0.25">
      <c r="A120" t="s">
        <v>99</v>
      </c>
      <c r="B120" t="s">
        <v>417</v>
      </c>
      <c r="C120">
        <v>1.2884012539184999</v>
      </c>
      <c r="D120">
        <v>0.63</v>
      </c>
      <c r="E120">
        <v>0.74</v>
      </c>
    </row>
    <row r="121" spans="1:5" x14ac:dyDescent="0.25">
      <c r="A121" t="s">
        <v>99</v>
      </c>
      <c r="B121" t="s">
        <v>101</v>
      </c>
      <c r="C121">
        <v>1.2884012539184999</v>
      </c>
      <c r="D121">
        <v>1.2</v>
      </c>
      <c r="E121">
        <v>0.46</v>
      </c>
    </row>
    <row r="122" spans="1:5" x14ac:dyDescent="0.25">
      <c r="A122" t="s">
        <v>99</v>
      </c>
      <c r="B122" t="s">
        <v>120</v>
      </c>
      <c r="C122">
        <v>1.2884012539184999</v>
      </c>
      <c r="D122">
        <v>0.97</v>
      </c>
      <c r="E122">
        <v>1.72</v>
      </c>
    </row>
    <row r="123" spans="1:5" x14ac:dyDescent="0.25">
      <c r="A123" t="s">
        <v>99</v>
      </c>
      <c r="B123" t="s">
        <v>119</v>
      </c>
      <c r="C123">
        <v>1.2884012539184999</v>
      </c>
      <c r="D123">
        <v>0.74</v>
      </c>
      <c r="E123">
        <v>1.17</v>
      </c>
    </row>
    <row r="124" spans="1:5" x14ac:dyDescent="0.25">
      <c r="A124" t="s">
        <v>122</v>
      </c>
      <c r="B124" t="s">
        <v>123</v>
      </c>
      <c r="C124">
        <v>1.15772870662461</v>
      </c>
      <c r="D124">
        <v>0.74</v>
      </c>
      <c r="E124">
        <v>1.1100000000000001</v>
      </c>
    </row>
    <row r="125" spans="1:5" x14ac:dyDescent="0.25">
      <c r="A125" t="s">
        <v>122</v>
      </c>
      <c r="B125" t="s">
        <v>125</v>
      </c>
      <c r="C125">
        <v>1.15772870662461</v>
      </c>
      <c r="D125">
        <v>0.99</v>
      </c>
      <c r="E125">
        <v>1.23</v>
      </c>
    </row>
    <row r="126" spans="1:5" x14ac:dyDescent="0.25">
      <c r="A126" t="s">
        <v>122</v>
      </c>
      <c r="B126" t="s">
        <v>127</v>
      </c>
      <c r="C126">
        <v>1.15772870662461</v>
      </c>
      <c r="D126">
        <v>0.85</v>
      </c>
      <c r="E126">
        <v>1.03</v>
      </c>
    </row>
    <row r="127" spans="1:5" x14ac:dyDescent="0.25">
      <c r="A127" t="s">
        <v>122</v>
      </c>
      <c r="B127" t="s">
        <v>130</v>
      </c>
      <c r="C127">
        <v>1.15772870662461</v>
      </c>
      <c r="D127">
        <v>1.1599999999999999</v>
      </c>
      <c r="E127">
        <v>0.85</v>
      </c>
    </row>
    <row r="128" spans="1:5" x14ac:dyDescent="0.25">
      <c r="A128" t="s">
        <v>122</v>
      </c>
      <c r="B128" t="s">
        <v>362</v>
      </c>
      <c r="C128">
        <v>1.15772870662461</v>
      </c>
      <c r="D128">
        <v>0.61</v>
      </c>
      <c r="E128">
        <v>0.61</v>
      </c>
    </row>
    <row r="129" spans="1:5" x14ac:dyDescent="0.25">
      <c r="A129" t="s">
        <v>122</v>
      </c>
      <c r="B129" t="s">
        <v>126</v>
      </c>
      <c r="C129">
        <v>1.15772870662461</v>
      </c>
      <c r="D129">
        <v>0.85</v>
      </c>
      <c r="E129">
        <v>0.56999999999999995</v>
      </c>
    </row>
    <row r="130" spans="1:5" x14ac:dyDescent="0.25">
      <c r="A130" t="s">
        <v>122</v>
      </c>
      <c r="B130" t="s">
        <v>129</v>
      </c>
      <c r="C130">
        <v>1.15772870662461</v>
      </c>
      <c r="D130">
        <v>0.53</v>
      </c>
      <c r="E130">
        <v>1.1599999999999999</v>
      </c>
    </row>
    <row r="131" spans="1:5" x14ac:dyDescent="0.25">
      <c r="A131" t="s">
        <v>122</v>
      </c>
      <c r="B131" t="s">
        <v>128</v>
      </c>
      <c r="C131">
        <v>1.15772870662461</v>
      </c>
      <c r="D131">
        <v>0.91</v>
      </c>
      <c r="E131">
        <v>1.1399999999999999</v>
      </c>
    </row>
    <row r="132" spans="1:5" x14ac:dyDescent="0.25">
      <c r="A132" t="s">
        <v>122</v>
      </c>
      <c r="B132" t="s">
        <v>136</v>
      </c>
      <c r="C132">
        <v>1.15772870662461</v>
      </c>
      <c r="D132">
        <v>1.17</v>
      </c>
      <c r="E132">
        <v>1.05</v>
      </c>
    </row>
    <row r="133" spans="1:5" x14ac:dyDescent="0.25">
      <c r="A133" t="s">
        <v>122</v>
      </c>
      <c r="B133" t="s">
        <v>131</v>
      </c>
      <c r="C133">
        <v>1.15772870662461</v>
      </c>
      <c r="D133">
        <v>1.01</v>
      </c>
      <c r="E133">
        <v>0.69</v>
      </c>
    </row>
    <row r="134" spans="1:5" x14ac:dyDescent="0.25">
      <c r="A134" t="s">
        <v>122</v>
      </c>
      <c r="B134" t="s">
        <v>133</v>
      </c>
      <c r="C134">
        <v>1.15772870662461</v>
      </c>
      <c r="D134">
        <v>0.57999999999999996</v>
      </c>
      <c r="E134">
        <v>1.38</v>
      </c>
    </row>
    <row r="135" spans="1:5" x14ac:dyDescent="0.25">
      <c r="A135" t="s">
        <v>122</v>
      </c>
      <c r="B135" t="s">
        <v>135</v>
      </c>
      <c r="C135">
        <v>1.15772870662461</v>
      </c>
      <c r="D135">
        <v>1.0900000000000001</v>
      </c>
      <c r="E135">
        <v>0.94</v>
      </c>
    </row>
    <row r="136" spans="1:5" x14ac:dyDescent="0.25">
      <c r="A136" t="s">
        <v>122</v>
      </c>
      <c r="B136" t="s">
        <v>137</v>
      </c>
      <c r="C136">
        <v>1.15772870662461</v>
      </c>
      <c r="D136">
        <v>0.74</v>
      </c>
      <c r="E136">
        <v>0.97</v>
      </c>
    </row>
    <row r="137" spans="1:5" x14ac:dyDescent="0.25">
      <c r="A137" t="s">
        <v>122</v>
      </c>
      <c r="B137" t="s">
        <v>401</v>
      </c>
      <c r="C137">
        <v>1.15772870662461</v>
      </c>
      <c r="D137">
        <v>1.01</v>
      </c>
      <c r="E137">
        <v>0.85</v>
      </c>
    </row>
    <row r="138" spans="1:5" x14ac:dyDescent="0.25">
      <c r="A138" t="s">
        <v>122</v>
      </c>
      <c r="B138" t="s">
        <v>138</v>
      </c>
      <c r="C138">
        <v>1.15772870662461</v>
      </c>
      <c r="D138">
        <v>1.01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1.15772870662461</v>
      </c>
      <c r="D139">
        <v>1.06</v>
      </c>
      <c r="E139">
        <v>0.9</v>
      </c>
    </row>
    <row r="140" spans="1:5" x14ac:dyDescent="0.25">
      <c r="A140" t="s">
        <v>122</v>
      </c>
      <c r="B140" t="s">
        <v>144</v>
      </c>
      <c r="C140">
        <v>1.15772870662461</v>
      </c>
      <c r="D140">
        <v>1.23</v>
      </c>
      <c r="E140">
        <v>1.23</v>
      </c>
    </row>
    <row r="141" spans="1:5" x14ac:dyDescent="0.25">
      <c r="A141" t="s">
        <v>122</v>
      </c>
      <c r="B141" t="s">
        <v>132</v>
      </c>
      <c r="C141">
        <v>1.15772870662461</v>
      </c>
      <c r="D141">
        <v>1.01</v>
      </c>
      <c r="E141">
        <v>1.32</v>
      </c>
    </row>
    <row r="142" spans="1:5" x14ac:dyDescent="0.25">
      <c r="A142" t="s">
        <v>122</v>
      </c>
      <c r="B142" t="s">
        <v>140</v>
      </c>
      <c r="C142">
        <v>1.15772870662461</v>
      </c>
      <c r="D142">
        <v>0.68</v>
      </c>
      <c r="E142">
        <v>0.68</v>
      </c>
    </row>
    <row r="143" spans="1:5" x14ac:dyDescent="0.25">
      <c r="A143" t="s">
        <v>122</v>
      </c>
      <c r="B143" t="s">
        <v>124</v>
      </c>
      <c r="C143">
        <v>1.15772870662461</v>
      </c>
      <c r="D143">
        <v>0.74</v>
      </c>
      <c r="E143">
        <v>0.91</v>
      </c>
    </row>
    <row r="144" spans="1:5" x14ac:dyDescent="0.25">
      <c r="A144" t="s">
        <v>122</v>
      </c>
      <c r="B144" t="s">
        <v>134</v>
      </c>
      <c r="C144">
        <v>1.15772870662461</v>
      </c>
      <c r="D144">
        <v>0.26</v>
      </c>
      <c r="E144">
        <v>1.1599999999999999</v>
      </c>
    </row>
    <row r="145" spans="1:5" x14ac:dyDescent="0.25">
      <c r="A145" t="s">
        <v>122</v>
      </c>
      <c r="B145" t="s">
        <v>141</v>
      </c>
      <c r="C145">
        <v>1.15772870662461</v>
      </c>
      <c r="D145">
        <v>0.53</v>
      </c>
      <c r="E145">
        <v>1.01</v>
      </c>
    </row>
    <row r="146" spans="1:5" x14ac:dyDescent="0.25">
      <c r="A146" t="s">
        <v>122</v>
      </c>
      <c r="B146" t="s">
        <v>142</v>
      </c>
      <c r="C146">
        <v>1.15772870662461</v>
      </c>
      <c r="D146">
        <v>0.74</v>
      </c>
      <c r="E146">
        <v>0.91</v>
      </c>
    </row>
    <row r="147" spans="1:5" x14ac:dyDescent="0.25">
      <c r="A147" t="s">
        <v>122</v>
      </c>
      <c r="B147" t="s">
        <v>143</v>
      </c>
      <c r="C147">
        <v>1.15772870662461</v>
      </c>
      <c r="D147">
        <v>1.1100000000000001</v>
      </c>
      <c r="E147">
        <v>1.1100000000000001</v>
      </c>
    </row>
    <row r="148" spans="1:5" x14ac:dyDescent="0.25">
      <c r="A148" t="s">
        <v>145</v>
      </c>
      <c r="B148" t="s">
        <v>347</v>
      </c>
      <c r="C148">
        <v>1.2421524663677099</v>
      </c>
      <c r="D148">
        <v>0.98</v>
      </c>
      <c r="E148">
        <v>0.98</v>
      </c>
    </row>
    <row r="149" spans="1:5" x14ac:dyDescent="0.25">
      <c r="A149" t="s">
        <v>145</v>
      </c>
      <c r="B149" t="s">
        <v>349</v>
      </c>
      <c r="C149">
        <v>1.2421524663677099</v>
      </c>
      <c r="D149">
        <v>0.84</v>
      </c>
      <c r="E149">
        <v>0.84</v>
      </c>
    </row>
    <row r="150" spans="1:5" x14ac:dyDescent="0.25">
      <c r="A150" t="s">
        <v>145</v>
      </c>
      <c r="B150" t="s">
        <v>355</v>
      </c>
      <c r="C150">
        <v>1.2421524663677099</v>
      </c>
      <c r="D150">
        <v>0.78</v>
      </c>
      <c r="E150">
        <v>2.17</v>
      </c>
    </row>
    <row r="151" spans="1:5" x14ac:dyDescent="0.25">
      <c r="A151" t="s">
        <v>145</v>
      </c>
      <c r="B151" t="s">
        <v>357</v>
      </c>
      <c r="C151">
        <v>1.2421524663677099</v>
      </c>
      <c r="D151">
        <v>0.87</v>
      </c>
      <c r="E151">
        <v>0.57999999999999996</v>
      </c>
    </row>
    <row r="152" spans="1:5" x14ac:dyDescent="0.25">
      <c r="A152" t="s">
        <v>145</v>
      </c>
      <c r="B152" t="s">
        <v>360</v>
      </c>
      <c r="C152">
        <v>1.2421524663677099</v>
      </c>
      <c r="D152">
        <v>1.19</v>
      </c>
      <c r="E152">
        <v>0.6</v>
      </c>
    </row>
    <row r="153" spans="1:5" x14ac:dyDescent="0.25">
      <c r="A153" t="s">
        <v>145</v>
      </c>
      <c r="B153" t="s">
        <v>366</v>
      </c>
      <c r="C153">
        <v>1.2421524663677099</v>
      </c>
      <c r="D153">
        <v>0.93</v>
      </c>
      <c r="E153">
        <v>1</v>
      </c>
    </row>
    <row r="154" spans="1:5" x14ac:dyDescent="0.25">
      <c r="A154" t="s">
        <v>145</v>
      </c>
      <c r="B154" t="s">
        <v>371</v>
      </c>
      <c r="C154">
        <v>1.2421524663677099</v>
      </c>
      <c r="D154">
        <v>0.69</v>
      </c>
      <c r="E154">
        <v>1.1000000000000001</v>
      </c>
    </row>
    <row r="155" spans="1:5" x14ac:dyDescent="0.25">
      <c r="A155" t="s">
        <v>145</v>
      </c>
      <c r="B155" t="s">
        <v>149</v>
      </c>
      <c r="C155">
        <v>1.2421524663677099</v>
      </c>
      <c r="D155">
        <v>0.35</v>
      </c>
      <c r="E155">
        <v>1.97</v>
      </c>
    </row>
    <row r="156" spans="1:5" x14ac:dyDescent="0.25">
      <c r="A156" t="s">
        <v>145</v>
      </c>
      <c r="B156" t="s">
        <v>375</v>
      </c>
      <c r="C156">
        <v>1.2421524663677099</v>
      </c>
      <c r="D156">
        <v>1.24</v>
      </c>
      <c r="E156">
        <v>1.08</v>
      </c>
    </row>
    <row r="157" spans="1:5" x14ac:dyDescent="0.25">
      <c r="A157" t="s">
        <v>145</v>
      </c>
      <c r="B157" t="s">
        <v>388</v>
      </c>
      <c r="C157">
        <v>1.2421524663677099</v>
      </c>
      <c r="D157">
        <v>0.88</v>
      </c>
      <c r="E157">
        <v>0.76</v>
      </c>
    </row>
    <row r="158" spans="1:5" x14ac:dyDescent="0.25">
      <c r="A158" t="s">
        <v>145</v>
      </c>
      <c r="B158" t="s">
        <v>389</v>
      </c>
      <c r="C158">
        <v>1.2421524663677099</v>
      </c>
      <c r="D158">
        <v>0.87</v>
      </c>
      <c r="E158">
        <v>0.69</v>
      </c>
    </row>
    <row r="159" spans="1:5" x14ac:dyDescent="0.25">
      <c r="A159" t="s">
        <v>145</v>
      </c>
      <c r="B159" t="s">
        <v>391</v>
      </c>
      <c r="C159">
        <v>1.2421524663677099</v>
      </c>
      <c r="D159">
        <v>0.77</v>
      </c>
      <c r="E159">
        <v>1.62</v>
      </c>
    </row>
    <row r="160" spans="1:5" x14ac:dyDescent="0.25">
      <c r="A160" t="s">
        <v>145</v>
      </c>
      <c r="B160" t="s">
        <v>146</v>
      </c>
      <c r="C160">
        <v>1.2421524663677099</v>
      </c>
      <c r="D160">
        <v>0.76</v>
      </c>
      <c r="E160">
        <v>0.83</v>
      </c>
    </row>
    <row r="161" spans="1:5" x14ac:dyDescent="0.25">
      <c r="A161" t="s">
        <v>145</v>
      </c>
      <c r="B161" t="s">
        <v>404</v>
      </c>
      <c r="C161">
        <v>1.2421524663677099</v>
      </c>
      <c r="D161">
        <v>0.6</v>
      </c>
      <c r="E161">
        <v>0.5</v>
      </c>
    </row>
    <row r="162" spans="1:5" x14ac:dyDescent="0.25">
      <c r="A162" t="s">
        <v>145</v>
      </c>
      <c r="B162" t="s">
        <v>419</v>
      </c>
      <c r="C162">
        <v>1.2421524663677099</v>
      </c>
      <c r="D162">
        <v>0.56000000000000005</v>
      </c>
      <c r="E162">
        <v>1.04</v>
      </c>
    </row>
    <row r="163" spans="1:5" x14ac:dyDescent="0.25">
      <c r="A163" t="s">
        <v>145</v>
      </c>
      <c r="B163" t="s">
        <v>423</v>
      </c>
      <c r="C163">
        <v>1.2421524663677099</v>
      </c>
      <c r="D163">
        <v>1.25</v>
      </c>
      <c r="E163">
        <v>0.83</v>
      </c>
    </row>
    <row r="164" spans="1:5" x14ac:dyDescent="0.25">
      <c r="A164" t="s">
        <v>145</v>
      </c>
      <c r="B164" t="s">
        <v>425</v>
      </c>
      <c r="C164">
        <v>1.2421524663677099</v>
      </c>
      <c r="D164">
        <v>0.85</v>
      </c>
      <c r="E164">
        <v>0.77</v>
      </c>
    </row>
    <row r="165" spans="1:5" x14ac:dyDescent="0.25">
      <c r="A165" t="s">
        <v>145</v>
      </c>
      <c r="B165" t="s">
        <v>427</v>
      </c>
      <c r="C165">
        <v>1.2421524663677099</v>
      </c>
      <c r="D165">
        <v>1.45</v>
      </c>
      <c r="E165">
        <v>0.69</v>
      </c>
    </row>
    <row r="166" spans="1:5" x14ac:dyDescent="0.25">
      <c r="A166" t="s">
        <v>145</v>
      </c>
      <c r="B166" t="s">
        <v>432</v>
      </c>
      <c r="C166">
        <v>1.2421524663677099</v>
      </c>
      <c r="D166">
        <v>0.51</v>
      </c>
      <c r="E166">
        <v>1.26</v>
      </c>
    </row>
    <row r="167" spans="1:5" x14ac:dyDescent="0.25">
      <c r="A167" t="s">
        <v>145</v>
      </c>
      <c r="B167" t="s">
        <v>433</v>
      </c>
      <c r="C167">
        <v>1.2421524663677099</v>
      </c>
      <c r="D167">
        <v>0.61</v>
      </c>
      <c r="E167">
        <v>0.69</v>
      </c>
    </row>
    <row r="168" spans="1:5" x14ac:dyDescent="0.25">
      <c r="A168" t="s">
        <v>145</v>
      </c>
      <c r="B168" t="s">
        <v>434</v>
      </c>
      <c r="C168">
        <v>1.2421524663677099</v>
      </c>
      <c r="D168">
        <v>0.87</v>
      </c>
      <c r="E168">
        <v>1.3</v>
      </c>
    </row>
    <row r="169" spans="1:5" x14ac:dyDescent="0.25">
      <c r="A169" t="s">
        <v>145</v>
      </c>
      <c r="B169" t="s">
        <v>148</v>
      </c>
      <c r="C169">
        <v>1.2421524663677099</v>
      </c>
      <c r="D169">
        <v>0.93</v>
      </c>
      <c r="E169">
        <v>0.98</v>
      </c>
    </row>
    <row r="170" spans="1:5" x14ac:dyDescent="0.25">
      <c r="A170" t="s">
        <v>145</v>
      </c>
      <c r="B170" t="s">
        <v>147</v>
      </c>
      <c r="C170">
        <v>1.2421524663677099</v>
      </c>
      <c r="D170">
        <v>0.83</v>
      </c>
      <c r="E170">
        <v>1.18</v>
      </c>
    </row>
    <row r="171" spans="1:5" x14ac:dyDescent="0.25">
      <c r="A171" t="s">
        <v>21</v>
      </c>
      <c r="B171" t="s">
        <v>152</v>
      </c>
      <c r="C171">
        <v>1.33198380566802</v>
      </c>
      <c r="D171">
        <v>0.94</v>
      </c>
      <c r="E171">
        <v>1.27</v>
      </c>
    </row>
    <row r="172" spans="1:5" x14ac:dyDescent="0.25">
      <c r="A172" t="s">
        <v>21</v>
      </c>
      <c r="B172" t="s">
        <v>269</v>
      </c>
      <c r="C172">
        <v>1.33198380566802</v>
      </c>
      <c r="D172">
        <v>0.9</v>
      </c>
      <c r="E172">
        <v>1.02</v>
      </c>
    </row>
    <row r="173" spans="1:5" x14ac:dyDescent="0.25">
      <c r="A173" t="s">
        <v>21</v>
      </c>
      <c r="B173" t="s">
        <v>264</v>
      </c>
      <c r="C173">
        <v>1.33198380566802</v>
      </c>
      <c r="D173">
        <v>0.72</v>
      </c>
      <c r="E173">
        <v>1.27</v>
      </c>
    </row>
    <row r="174" spans="1:5" x14ac:dyDescent="0.25">
      <c r="A174" t="s">
        <v>21</v>
      </c>
      <c r="B174" t="s">
        <v>372</v>
      </c>
      <c r="C174">
        <v>1.33198380566802</v>
      </c>
      <c r="D174">
        <v>0.78</v>
      </c>
      <c r="E174">
        <v>1.44</v>
      </c>
    </row>
    <row r="175" spans="1:5" x14ac:dyDescent="0.25">
      <c r="A175" t="s">
        <v>21</v>
      </c>
      <c r="B175" t="s">
        <v>267</v>
      </c>
      <c r="C175">
        <v>1.33198380566802</v>
      </c>
      <c r="D175">
        <v>0.99</v>
      </c>
      <c r="E175">
        <v>0.94</v>
      </c>
    </row>
    <row r="176" spans="1:5" x14ac:dyDescent="0.25">
      <c r="A176" t="s">
        <v>21</v>
      </c>
      <c r="B176" t="s">
        <v>272</v>
      </c>
      <c r="C176">
        <v>1.33198380566802</v>
      </c>
      <c r="D176">
        <v>1.26</v>
      </c>
      <c r="E176">
        <v>0.48</v>
      </c>
    </row>
    <row r="177" spans="1:5" x14ac:dyDescent="0.25">
      <c r="A177" t="s">
        <v>21</v>
      </c>
      <c r="B177" t="s">
        <v>397</v>
      </c>
      <c r="C177">
        <v>1.33198380566802</v>
      </c>
      <c r="D177">
        <v>0.72</v>
      </c>
      <c r="E177">
        <v>1.44</v>
      </c>
    </row>
    <row r="178" spans="1:5" x14ac:dyDescent="0.25">
      <c r="A178" t="s">
        <v>21</v>
      </c>
      <c r="B178" t="s">
        <v>274</v>
      </c>
      <c r="C178">
        <v>1.33198380566802</v>
      </c>
      <c r="D178">
        <v>1.38</v>
      </c>
      <c r="E178">
        <v>0.6</v>
      </c>
    </row>
    <row r="179" spans="1:5" x14ac:dyDescent="0.25">
      <c r="A179" t="s">
        <v>21</v>
      </c>
      <c r="B179" t="s">
        <v>150</v>
      </c>
      <c r="C179">
        <v>1.33198380566802</v>
      </c>
      <c r="D179">
        <v>0.84</v>
      </c>
      <c r="E179">
        <v>0.72</v>
      </c>
    </row>
    <row r="180" spans="1:5" x14ac:dyDescent="0.25">
      <c r="A180" t="s">
        <v>21</v>
      </c>
      <c r="B180" t="s">
        <v>275</v>
      </c>
      <c r="C180">
        <v>1.33198380566802</v>
      </c>
      <c r="D180">
        <v>0.78</v>
      </c>
      <c r="E180">
        <v>0.66</v>
      </c>
    </row>
    <row r="181" spans="1:5" x14ac:dyDescent="0.25">
      <c r="A181" t="s">
        <v>21</v>
      </c>
      <c r="B181" t="s">
        <v>23</v>
      </c>
      <c r="C181">
        <v>1.33198380566802</v>
      </c>
      <c r="D181">
        <v>1.32</v>
      </c>
      <c r="E181">
        <v>1.2</v>
      </c>
    </row>
    <row r="182" spans="1:5" x14ac:dyDescent="0.25">
      <c r="A182" t="s">
        <v>21</v>
      </c>
      <c r="B182" t="s">
        <v>22</v>
      </c>
      <c r="C182">
        <v>1.33198380566802</v>
      </c>
      <c r="D182">
        <v>1.02</v>
      </c>
      <c r="E182">
        <v>1.08</v>
      </c>
    </row>
    <row r="183" spans="1:5" x14ac:dyDescent="0.25">
      <c r="A183" t="s">
        <v>21</v>
      </c>
      <c r="B183" t="s">
        <v>266</v>
      </c>
      <c r="C183">
        <v>1.33198380566802</v>
      </c>
      <c r="D183">
        <v>0.72</v>
      </c>
      <c r="E183">
        <v>1.1599999999999999</v>
      </c>
    </row>
    <row r="184" spans="1:5" x14ac:dyDescent="0.25">
      <c r="A184" t="s">
        <v>21</v>
      </c>
      <c r="B184" t="s">
        <v>268</v>
      </c>
      <c r="C184">
        <v>1.33198380566802</v>
      </c>
      <c r="D184">
        <v>0.9</v>
      </c>
      <c r="E184">
        <v>0.66</v>
      </c>
    </row>
    <row r="185" spans="1:5" x14ac:dyDescent="0.25">
      <c r="A185" t="s">
        <v>21</v>
      </c>
      <c r="B185" t="s">
        <v>151</v>
      </c>
      <c r="C185">
        <v>1.33198380566802</v>
      </c>
      <c r="D185">
        <v>0.55000000000000004</v>
      </c>
      <c r="E185">
        <v>1.33</v>
      </c>
    </row>
    <row r="186" spans="1:5" x14ac:dyDescent="0.25">
      <c r="A186" t="s">
        <v>21</v>
      </c>
      <c r="B186" t="s">
        <v>153</v>
      </c>
      <c r="C186">
        <v>1.33198380566802</v>
      </c>
      <c r="D186">
        <v>1.38</v>
      </c>
      <c r="E186">
        <v>0.54</v>
      </c>
    </row>
    <row r="187" spans="1:5" x14ac:dyDescent="0.25">
      <c r="A187" t="s">
        <v>21</v>
      </c>
      <c r="B187" t="s">
        <v>273</v>
      </c>
      <c r="C187">
        <v>1.33198380566802</v>
      </c>
      <c r="D187">
        <v>1.1000000000000001</v>
      </c>
      <c r="E187">
        <v>1.1599999999999999</v>
      </c>
    </row>
    <row r="188" spans="1:5" x14ac:dyDescent="0.25">
      <c r="A188" t="s">
        <v>21</v>
      </c>
      <c r="B188" t="s">
        <v>265</v>
      </c>
      <c r="C188">
        <v>1.33198380566802</v>
      </c>
      <c r="D188">
        <v>1.04</v>
      </c>
      <c r="E188">
        <v>0.59</v>
      </c>
    </row>
    <row r="189" spans="1:5" x14ac:dyDescent="0.25">
      <c r="A189" t="s">
        <v>21</v>
      </c>
      <c r="B189" t="s">
        <v>271</v>
      </c>
      <c r="C189">
        <v>1.33198380566802</v>
      </c>
      <c r="D189">
        <v>0.77</v>
      </c>
      <c r="E189">
        <v>1.05</v>
      </c>
    </row>
    <row r="190" spans="1:5" x14ac:dyDescent="0.25">
      <c r="A190" t="s">
        <v>21</v>
      </c>
      <c r="B190" t="s">
        <v>270</v>
      </c>
      <c r="C190">
        <v>1.33198380566802</v>
      </c>
      <c r="D190">
        <v>1.1000000000000001</v>
      </c>
      <c r="E190">
        <v>1.27</v>
      </c>
    </row>
    <row r="191" spans="1:5" x14ac:dyDescent="0.25">
      <c r="A191" t="s">
        <v>154</v>
      </c>
      <c r="B191" t="s">
        <v>159</v>
      </c>
      <c r="C191">
        <v>1.01204819277108</v>
      </c>
      <c r="D191">
        <v>0.63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1.01204819277108</v>
      </c>
      <c r="D192">
        <v>0.81</v>
      </c>
      <c r="E192">
        <v>0.87</v>
      </c>
    </row>
    <row r="193" spans="1:5" x14ac:dyDescent="0.25">
      <c r="A193" t="s">
        <v>154</v>
      </c>
      <c r="B193" t="s">
        <v>163</v>
      </c>
      <c r="C193">
        <v>1.01204819277108</v>
      </c>
      <c r="D193">
        <v>0.94</v>
      </c>
      <c r="E193">
        <v>1.06</v>
      </c>
    </row>
    <row r="194" spans="1:5" x14ac:dyDescent="0.25">
      <c r="A194" t="s">
        <v>154</v>
      </c>
      <c r="B194" t="s">
        <v>160</v>
      </c>
      <c r="C194">
        <v>1.01204819277108</v>
      </c>
      <c r="D194">
        <v>0.75</v>
      </c>
      <c r="E194">
        <v>1.06</v>
      </c>
    </row>
    <row r="195" spans="1:5" x14ac:dyDescent="0.25">
      <c r="A195" t="s">
        <v>154</v>
      </c>
      <c r="B195" t="s">
        <v>165</v>
      </c>
      <c r="C195">
        <v>1.01204819277108</v>
      </c>
      <c r="D195">
        <v>0.75</v>
      </c>
      <c r="E195">
        <v>1.37</v>
      </c>
    </row>
    <row r="196" spans="1:5" x14ac:dyDescent="0.25">
      <c r="A196" t="s">
        <v>154</v>
      </c>
      <c r="B196" t="s">
        <v>164</v>
      </c>
      <c r="C196">
        <v>1.01204819277108</v>
      </c>
      <c r="D196">
        <v>0.5</v>
      </c>
      <c r="E196">
        <v>1.1200000000000001</v>
      </c>
    </row>
    <row r="197" spans="1:5" x14ac:dyDescent="0.25">
      <c r="A197" t="s">
        <v>154</v>
      </c>
      <c r="B197" t="s">
        <v>167</v>
      </c>
      <c r="C197">
        <v>1.01204819277108</v>
      </c>
      <c r="D197">
        <v>0.75</v>
      </c>
      <c r="E197">
        <v>0.63</v>
      </c>
    </row>
    <row r="198" spans="1:5" x14ac:dyDescent="0.25">
      <c r="A198" t="s">
        <v>154</v>
      </c>
      <c r="B198" t="s">
        <v>168</v>
      </c>
      <c r="C198">
        <v>1.01204819277108</v>
      </c>
      <c r="D198">
        <v>0.37</v>
      </c>
      <c r="E198">
        <v>1.1200000000000001</v>
      </c>
    </row>
    <row r="199" spans="1:5" x14ac:dyDescent="0.25">
      <c r="A199" t="s">
        <v>154</v>
      </c>
      <c r="B199" t="s">
        <v>156</v>
      </c>
      <c r="C199">
        <v>1.01204819277108</v>
      </c>
      <c r="D199">
        <v>0.52</v>
      </c>
      <c r="E199">
        <v>0.75</v>
      </c>
    </row>
    <row r="200" spans="1:5" x14ac:dyDescent="0.25">
      <c r="A200" t="s">
        <v>154</v>
      </c>
      <c r="B200" t="s">
        <v>169</v>
      </c>
      <c r="C200">
        <v>1.01204819277108</v>
      </c>
      <c r="D200">
        <v>0.81</v>
      </c>
      <c r="E200">
        <v>1.1000000000000001</v>
      </c>
    </row>
    <row r="201" spans="1:5" x14ac:dyDescent="0.25">
      <c r="A201" t="s">
        <v>154</v>
      </c>
      <c r="B201" t="s">
        <v>162</v>
      </c>
      <c r="C201">
        <v>1.01204819277108</v>
      </c>
      <c r="D201">
        <v>0.69</v>
      </c>
      <c r="E201">
        <v>0.98</v>
      </c>
    </row>
    <row r="202" spans="1:5" x14ac:dyDescent="0.25">
      <c r="A202" t="s">
        <v>154</v>
      </c>
      <c r="B202" t="s">
        <v>170</v>
      </c>
      <c r="C202">
        <v>1.01204819277108</v>
      </c>
      <c r="D202">
        <v>0.63</v>
      </c>
      <c r="E202">
        <v>0.81</v>
      </c>
    </row>
    <row r="203" spans="1:5" x14ac:dyDescent="0.25">
      <c r="A203" t="s">
        <v>154</v>
      </c>
      <c r="B203" t="s">
        <v>166</v>
      </c>
      <c r="C203">
        <v>1.01204819277108</v>
      </c>
      <c r="D203">
        <v>0.87</v>
      </c>
      <c r="E203">
        <v>1.5</v>
      </c>
    </row>
    <row r="204" spans="1:5" x14ac:dyDescent="0.25">
      <c r="A204" t="s">
        <v>154</v>
      </c>
      <c r="B204" t="s">
        <v>174</v>
      </c>
      <c r="C204">
        <v>1.01204819277108</v>
      </c>
      <c r="D204">
        <v>0.87</v>
      </c>
      <c r="E204">
        <v>0.87</v>
      </c>
    </row>
    <row r="205" spans="1:5" x14ac:dyDescent="0.25">
      <c r="A205" t="s">
        <v>154</v>
      </c>
      <c r="B205" t="s">
        <v>172</v>
      </c>
      <c r="C205">
        <v>1.01204819277108</v>
      </c>
      <c r="D205">
        <v>0.57999999999999996</v>
      </c>
      <c r="E205">
        <v>1.27</v>
      </c>
    </row>
    <row r="206" spans="1:5" x14ac:dyDescent="0.25">
      <c r="A206" t="s">
        <v>154</v>
      </c>
      <c r="B206" t="s">
        <v>171</v>
      </c>
      <c r="C206">
        <v>1.01204819277108</v>
      </c>
      <c r="D206">
        <v>0.69</v>
      </c>
      <c r="E206">
        <v>1.1200000000000001</v>
      </c>
    </row>
    <row r="207" spans="1:5" x14ac:dyDescent="0.25">
      <c r="A207" t="s">
        <v>154</v>
      </c>
      <c r="B207" t="s">
        <v>158</v>
      </c>
      <c r="C207">
        <v>1.01204819277108</v>
      </c>
      <c r="D207">
        <v>0.88</v>
      </c>
      <c r="E207">
        <v>0.5</v>
      </c>
    </row>
    <row r="208" spans="1:5" x14ac:dyDescent="0.25">
      <c r="A208" t="s">
        <v>154</v>
      </c>
      <c r="B208" t="s">
        <v>155</v>
      </c>
      <c r="C208">
        <v>1.01204819277108</v>
      </c>
      <c r="D208">
        <v>1.31</v>
      </c>
      <c r="E208">
        <v>0.88</v>
      </c>
    </row>
    <row r="209" spans="1:5" x14ac:dyDescent="0.25">
      <c r="A209" t="s">
        <v>154</v>
      </c>
      <c r="B209" t="s">
        <v>157</v>
      </c>
      <c r="C209">
        <v>1.01204819277108</v>
      </c>
      <c r="D209">
        <v>0.88</v>
      </c>
      <c r="E209">
        <v>0.69</v>
      </c>
    </row>
    <row r="210" spans="1:5" x14ac:dyDescent="0.25">
      <c r="A210" t="s">
        <v>154</v>
      </c>
      <c r="B210" t="s">
        <v>173</v>
      </c>
      <c r="C210">
        <v>1.01204819277108</v>
      </c>
      <c r="D210">
        <v>1</v>
      </c>
      <c r="E210">
        <v>1.1200000000000001</v>
      </c>
    </row>
    <row r="211" spans="1:5" x14ac:dyDescent="0.25">
      <c r="A211" t="s">
        <v>175</v>
      </c>
      <c r="B211" t="s">
        <v>284</v>
      </c>
      <c r="C211">
        <v>1.1192052980132501</v>
      </c>
      <c r="D211">
        <v>1.47</v>
      </c>
      <c r="E211">
        <v>0.93</v>
      </c>
    </row>
    <row r="212" spans="1:5" x14ac:dyDescent="0.25">
      <c r="A212" t="s">
        <v>175</v>
      </c>
      <c r="B212" t="s">
        <v>179</v>
      </c>
      <c r="C212">
        <v>1.1192052980132501</v>
      </c>
      <c r="D212">
        <v>0.85</v>
      </c>
      <c r="E212">
        <v>0.78</v>
      </c>
    </row>
    <row r="213" spans="1:5" x14ac:dyDescent="0.25">
      <c r="A213" t="s">
        <v>175</v>
      </c>
      <c r="B213" t="s">
        <v>282</v>
      </c>
      <c r="C213">
        <v>1.1192052980132501</v>
      </c>
      <c r="D213">
        <v>1.1599999999999999</v>
      </c>
      <c r="E213">
        <v>0.47</v>
      </c>
    </row>
    <row r="214" spans="1:5" x14ac:dyDescent="0.25">
      <c r="A214" t="s">
        <v>175</v>
      </c>
      <c r="B214" t="s">
        <v>176</v>
      </c>
      <c r="C214">
        <v>1.1192052980132501</v>
      </c>
      <c r="D214">
        <v>0.85</v>
      </c>
      <c r="E214">
        <v>0.93</v>
      </c>
    </row>
    <row r="215" spans="1:5" x14ac:dyDescent="0.25">
      <c r="A215" t="s">
        <v>175</v>
      </c>
      <c r="B215" t="s">
        <v>285</v>
      </c>
      <c r="C215">
        <v>1.1192052980132501</v>
      </c>
      <c r="D215">
        <v>0.62</v>
      </c>
      <c r="E215">
        <v>1.1599999999999999</v>
      </c>
    </row>
    <row r="216" spans="1:5" x14ac:dyDescent="0.25">
      <c r="A216" t="s">
        <v>175</v>
      </c>
      <c r="B216" t="s">
        <v>277</v>
      </c>
      <c r="C216">
        <v>1.1192052980132501</v>
      </c>
      <c r="D216">
        <v>1.01</v>
      </c>
      <c r="E216">
        <v>1.01</v>
      </c>
    </row>
    <row r="217" spans="1:5" x14ac:dyDescent="0.25">
      <c r="A217" t="s">
        <v>175</v>
      </c>
      <c r="B217" t="s">
        <v>281</v>
      </c>
      <c r="C217">
        <v>1.1192052980132501</v>
      </c>
      <c r="D217">
        <v>0.28000000000000003</v>
      </c>
      <c r="E217">
        <v>1.23</v>
      </c>
    </row>
    <row r="218" spans="1:5" x14ac:dyDescent="0.25">
      <c r="A218" t="s">
        <v>175</v>
      </c>
      <c r="B218" t="s">
        <v>178</v>
      </c>
      <c r="C218">
        <v>1.1192052980132501</v>
      </c>
      <c r="D218">
        <v>0.51</v>
      </c>
      <c r="E218">
        <v>1.62</v>
      </c>
    </row>
    <row r="219" spans="1:5" x14ac:dyDescent="0.25">
      <c r="A219" t="s">
        <v>175</v>
      </c>
      <c r="B219" t="s">
        <v>278</v>
      </c>
      <c r="C219">
        <v>1.1192052980132501</v>
      </c>
      <c r="D219">
        <v>0.77</v>
      </c>
      <c r="E219">
        <v>1.28</v>
      </c>
    </row>
    <row r="220" spans="1:5" x14ac:dyDescent="0.25">
      <c r="A220" t="s">
        <v>175</v>
      </c>
      <c r="B220" t="s">
        <v>276</v>
      </c>
      <c r="C220">
        <v>1.1192052980132501</v>
      </c>
      <c r="D220">
        <v>1.86</v>
      </c>
      <c r="E220">
        <v>0.62</v>
      </c>
    </row>
    <row r="221" spans="1:5" x14ac:dyDescent="0.25">
      <c r="A221" t="s">
        <v>175</v>
      </c>
      <c r="B221" t="s">
        <v>279</v>
      </c>
      <c r="C221">
        <v>1.1192052980132501</v>
      </c>
      <c r="D221">
        <v>1.32</v>
      </c>
      <c r="E221">
        <v>0.85</v>
      </c>
    </row>
    <row r="222" spans="1:5" x14ac:dyDescent="0.25">
      <c r="A222" t="s">
        <v>175</v>
      </c>
      <c r="B222" t="s">
        <v>283</v>
      </c>
      <c r="C222">
        <v>1.1192052980132501</v>
      </c>
      <c r="D222">
        <v>1.1599999999999999</v>
      </c>
      <c r="E222">
        <v>0.78</v>
      </c>
    </row>
    <row r="223" spans="1:5" x14ac:dyDescent="0.25">
      <c r="A223" t="s">
        <v>175</v>
      </c>
      <c r="B223" t="s">
        <v>177</v>
      </c>
      <c r="C223">
        <v>1.1192052980132501</v>
      </c>
      <c r="D223">
        <v>0.16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1.1192052980132501</v>
      </c>
      <c r="D224">
        <v>1.1399999999999999</v>
      </c>
      <c r="E224">
        <v>1.28</v>
      </c>
    </row>
    <row r="225" spans="1:5" x14ac:dyDescent="0.25">
      <c r="A225" t="s">
        <v>24</v>
      </c>
      <c r="B225" t="s">
        <v>292</v>
      </c>
      <c r="C225">
        <v>1.4200913242009101</v>
      </c>
      <c r="D225">
        <v>1.32</v>
      </c>
      <c r="E225">
        <v>0.74</v>
      </c>
    </row>
    <row r="226" spans="1:5" x14ac:dyDescent="0.25">
      <c r="A226" t="s">
        <v>24</v>
      </c>
      <c r="B226" t="s">
        <v>289</v>
      </c>
      <c r="C226">
        <v>1.4200913242009101</v>
      </c>
      <c r="D226">
        <v>0.74</v>
      </c>
      <c r="E226">
        <v>1.2</v>
      </c>
    </row>
    <row r="227" spans="1:5" x14ac:dyDescent="0.25">
      <c r="A227" t="s">
        <v>24</v>
      </c>
      <c r="B227" t="s">
        <v>180</v>
      </c>
      <c r="C227">
        <v>1.4200913242009101</v>
      </c>
      <c r="D227">
        <v>0.56999999999999995</v>
      </c>
      <c r="E227">
        <v>0.92</v>
      </c>
    </row>
    <row r="228" spans="1:5" x14ac:dyDescent="0.25">
      <c r="A228" t="s">
        <v>24</v>
      </c>
      <c r="B228" t="s">
        <v>326</v>
      </c>
      <c r="C228">
        <v>1.4200913242009101</v>
      </c>
      <c r="D228">
        <v>0.63</v>
      </c>
      <c r="E228">
        <v>1.1399999999999999</v>
      </c>
    </row>
    <row r="229" spans="1:5" x14ac:dyDescent="0.25">
      <c r="A229" t="s">
        <v>24</v>
      </c>
      <c r="B229" t="s">
        <v>288</v>
      </c>
      <c r="C229">
        <v>1.4200913242009101</v>
      </c>
      <c r="D229">
        <v>0.51</v>
      </c>
      <c r="E229">
        <v>1.72</v>
      </c>
    </row>
    <row r="230" spans="1:5" x14ac:dyDescent="0.25">
      <c r="A230" t="s">
        <v>24</v>
      </c>
      <c r="B230" t="s">
        <v>287</v>
      </c>
      <c r="C230">
        <v>1.4200913242009101</v>
      </c>
      <c r="D230">
        <v>0.63</v>
      </c>
      <c r="E230">
        <v>1.37</v>
      </c>
    </row>
    <row r="231" spans="1:5" x14ac:dyDescent="0.25">
      <c r="A231" t="s">
        <v>24</v>
      </c>
      <c r="B231" t="s">
        <v>293</v>
      </c>
      <c r="C231">
        <v>1.4200913242009101</v>
      </c>
      <c r="D231">
        <v>0.46</v>
      </c>
      <c r="E231">
        <v>0.8</v>
      </c>
    </row>
    <row r="232" spans="1:5" x14ac:dyDescent="0.25">
      <c r="A232" t="s">
        <v>24</v>
      </c>
      <c r="B232" t="s">
        <v>294</v>
      </c>
      <c r="C232">
        <v>1.4200913242009101</v>
      </c>
      <c r="D232">
        <v>1.26</v>
      </c>
      <c r="E232">
        <v>0.56999999999999995</v>
      </c>
    </row>
    <row r="233" spans="1:5" x14ac:dyDescent="0.25">
      <c r="A233" t="s">
        <v>24</v>
      </c>
      <c r="B233" t="s">
        <v>295</v>
      </c>
      <c r="C233">
        <v>1.4200913242009101</v>
      </c>
      <c r="D233">
        <v>1.2</v>
      </c>
      <c r="E233">
        <v>0.63</v>
      </c>
    </row>
    <row r="234" spans="1:5" x14ac:dyDescent="0.25">
      <c r="A234" t="s">
        <v>24</v>
      </c>
      <c r="B234" t="s">
        <v>25</v>
      </c>
      <c r="C234">
        <v>1.4200913242009101</v>
      </c>
      <c r="D234">
        <v>1.1399999999999999</v>
      </c>
      <c r="E234">
        <v>0.92</v>
      </c>
    </row>
    <row r="235" spans="1:5" x14ac:dyDescent="0.25">
      <c r="A235" t="s">
        <v>24</v>
      </c>
      <c r="B235" t="s">
        <v>327</v>
      </c>
      <c r="C235">
        <v>1.4200913242009101</v>
      </c>
      <c r="D235">
        <v>1.2</v>
      </c>
      <c r="E235">
        <v>0.56999999999999995</v>
      </c>
    </row>
    <row r="236" spans="1:5" x14ac:dyDescent="0.25">
      <c r="A236" t="s">
        <v>24</v>
      </c>
      <c r="B236" t="s">
        <v>286</v>
      </c>
      <c r="C236">
        <v>1.4200913242009101</v>
      </c>
      <c r="D236">
        <v>1.07</v>
      </c>
      <c r="E236">
        <v>0.69</v>
      </c>
    </row>
    <row r="237" spans="1:5" x14ac:dyDescent="0.25">
      <c r="A237" t="s">
        <v>24</v>
      </c>
      <c r="B237" t="s">
        <v>291</v>
      </c>
      <c r="C237">
        <v>1.4200913242009101</v>
      </c>
      <c r="D237">
        <v>0.69</v>
      </c>
      <c r="E237">
        <v>1.43</v>
      </c>
    </row>
    <row r="238" spans="1:5" x14ac:dyDescent="0.25">
      <c r="A238" t="s">
        <v>24</v>
      </c>
      <c r="B238" t="s">
        <v>26</v>
      </c>
      <c r="C238">
        <v>1.4200913242009101</v>
      </c>
      <c r="D238">
        <v>1.01</v>
      </c>
      <c r="E238">
        <v>1.2</v>
      </c>
    </row>
    <row r="239" spans="1:5" x14ac:dyDescent="0.25">
      <c r="A239" t="s">
        <v>24</v>
      </c>
      <c r="B239" t="s">
        <v>184</v>
      </c>
      <c r="C239">
        <v>1.4200913242009101</v>
      </c>
      <c r="D239">
        <v>0.8</v>
      </c>
      <c r="E239">
        <v>0.92</v>
      </c>
    </row>
    <row r="240" spans="1:5" x14ac:dyDescent="0.25">
      <c r="A240" t="s">
        <v>24</v>
      </c>
      <c r="B240" t="s">
        <v>290</v>
      </c>
      <c r="C240">
        <v>1.4200913242009101</v>
      </c>
      <c r="D240">
        <v>1.1499999999999999</v>
      </c>
      <c r="E240">
        <v>1</v>
      </c>
    </row>
    <row r="241" spans="1:5" x14ac:dyDescent="0.25">
      <c r="A241" t="s">
        <v>24</v>
      </c>
      <c r="B241" t="s">
        <v>183</v>
      </c>
      <c r="C241">
        <v>1.4200913242009101</v>
      </c>
      <c r="D241">
        <v>1.03</v>
      </c>
      <c r="E241">
        <v>1.0900000000000001</v>
      </c>
    </row>
    <row r="242" spans="1:5" x14ac:dyDescent="0.25">
      <c r="A242" t="s">
        <v>24</v>
      </c>
      <c r="B242" t="s">
        <v>182</v>
      </c>
      <c r="C242">
        <v>1.4200913242009101</v>
      </c>
      <c r="D242">
        <v>1.03</v>
      </c>
      <c r="E242">
        <v>1.26</v>
      </c>
    </row>
    <row r="243" spans="1:5" x14ac:dyDescent="0.25">
      <c r="A243" t="s">
        <v>24</v>
      </c>
      <c r="B243" t="s">
        <v>185</v>
      </c>
      <c r="C243">
        <v>1.4200913242009101</v>
      </c>
      <c r="D243">
        <v>0.8</v>
      </c>
      <c r="E243">
        <v>1.0900000000000001</v>
      </c>
    </row>
    <row r="244" spans="1:5" x14ac:dyDescent="0.25">
      <c r="A244" t="s">
        <v>24</v>
      </c>
      <c r="B244" t="s">
        <v>181</v>
      </c>
      <c r="C244">
        <v>1.4200913242009101</v>
      </c>
      <c r="D244">
        <v>0.63</v>
      </c>
      <c r="E244">
        <v>0.74</v>
      </c>
    </row>
    <row r="245" spans="1:5" x14ac:dyDescent="0.25">
      <c r="A245" t="s">
        <v>27</v>
      </c>
      <c r="B245" t="s">
        <v>187</v>
      </c>
      <c r="C245">
        <v>1.1173913043478301</v>
      </c>
      <c r="D245">
        <v>0.64</v>
      </c>
      <c r="E245">
        <v>1.1499999999999999</v>
      </c>
    </row>
    <row r="246" spans="1:5" x14ac:dyDescent="0.25">
      <c r="A246" t="s">
        <v>27</v>
      </c>
      <c r="B246" t="s">
        <v>191</v>
      </c>
      <c r="C246">
        <v>1.1173913043478301</v>
      </c>
      <c r="D246">
        <v>0.91</v>
      </c>
      <c r="E246">
        <v>1.26</v>
      </c>
    </row>
    <row r="247" spans="1:5" x14ac:dyDescent="0.25">
      <c r="A247" t="s">
        <v>27</v>
      </c>
      <c r="B247" t="s">
        <v>28</v>
      </c>
      <c r="C247">
        <v>1.1173913043478301</v>
      </c>
      <c r="D247">
        <v>0.77</v>
      </c>
      <c r="E247">
        <v>0.64</v>
      </c>
    </row>
    <row r="248" spans="1:5" x14ac:dyDescent="0.25">
      <c r="A248" t="s">
        <v>27</v>
      </c>
      <c r="B248" t="s">
        <v>186</v>
      </c>
      <c r="C248">
        <v>1.1173913043478301</v>
      </c>
      <c r="D248">
        <v>1.1499999999999999</v>
      </c>
      <c r="E248">
        <v>0.9</v>
      </c>
    </row>
    <row r="249" spans="1:5" x14ac:dyDescent="0.25">
      <c r="A249" t="s">
        <v>27</v>
      </c>
      <c r="B249" t="s">
        <v>189</v>
      </c>
      <c r="C249">
        <v>1.1173913043478301</v>
      </c>
      <c r="D249">
        <v>0.84</v>
      </c>
      <c r="E249">
        <v>0.63</v>
      </c>
    </row>
    <row r="250" spans="1:5" x14ac:dyDescent="0.25">
      <c r="A250" t="s">
        <v>27</v>
      </c>
      <c r="B250" t="s">
        <v>297</v>
      </c>
      <c r="C250">
        <v>1.1173913043478301</v>
      </c>
      <c r="D250">
        <v>0.77</v>
      </c>
      <c r="E250">
        <v>0.98</v>
      </c>
    </row>
    <row r="251" spans="1:5" x14ac:dyDescent="0.25">
      <c r="A251" t="s">
        <v>27</v>
      </c>
      <c r="B251" t="s">
        <v>298</v>
      </c>
      <c r="C251">
        <v>1.1173913043478301</v>
      </c>
      <c r="D251">
        <v>1.35</v>
      </c>
      <c r="E251">
        <v>0.83</v>
      </c>
    </row>
    <row r="252" spans="1:5" x14ac:dyDescent="0.25">
      <c r="A252" t="s">
        <v>27</v>
      </c>
      <c r="B252" t="s">
        <v>31</v>
      </c>
      <c r="C252">
        <v>1.1173913043478301</v>
      </c>
      <c r="D252">
        <v>0.96</v>
      </c>
      <c r="E252">
        <v>0.83</v>
      </c>
    </row>
    <row r="253" spans="1:5" x14ac:dyDescent="0.25">
      <c r="A253" t="s">
        <v>27</v>
      </c>
      <c r="B253" t="s">
        <v>195</v>
      </c>
      <c r="C253">
        <v>1.1173913043478301</v>
      </c>
      <c r="D253">
        <v>1.19</v>
      </c>
      <c r="E253">
        <v>0.84</v>
      </c>
    </row>
    <row r="254" spans="1:5" x14ac:dyDescent="0.25">
      <c r="A254" t="s">
        <v>27</v>
      </c>
      <c r="B254" t="s">
        <v>188</v>
      </c>
      <c r="C254">
        <v>1.1173913043478301</v>
      </c>
      <c r="D254">
        <v>0.9</v>
      </c>
      <c r="E254">
        <v>0.71</v>
      </c>
    </row>
    <row r="255" spans="1:5" x14ac:dyDescent="0.25">
      <c r="A255" t="s">
        <v>27</v>
      </c>
      <c r="B255" t="s">
        <v>296</v>
      </c>
      <c r="C255">
        <v>1.1173913043478301</v>
      </c>
      <c r="D255">
        <v>0.56000000000000005</v>
      </c>
      <c r="E255">
        <v>1.54</v>
      </c>
    </row>
    <row r="256" spans="1:5" x14ac:dyDescent="0.25">
      <c r="A256" t="s">
        <v>27</v>
      </c>
      <c r="B256" t="s">
        <v>190</v>
      </c>
      <c r="C256">
        <v>1.1173913043478301</v>
      </c>
      <c r="D256">
        <v>1.22</v>
      </c>
      <c r="E256">
        <v>1.54</v>
      </c>
    </row>
    <row r="257" spans="1:5" x14ac:dyDescent="0.25">
      <c r="A257" t="s">
        <v>27</v>
      </c>
      <c r="B257" t="s">
        <v>192</v>
      </c>
      <c r="C257">
        <v>1.1173913043478301</v>
      </c>
      <c r="D257">
        <v>0.77</v>
      </c>
      <c r="E257">
        <v>0.42</v>
      </c>
    </row>
    <row r="258" spans="1:5" x14ac:dyDescent="0.25">
      <c r="A258" t="s">
        <v>27</v>
      </c>
      <c r="B258" t="s">
        <v>329</v>
      </c>
      <c r="C258">
        <v>1.1173913043478301</v>
      </c>
      <c r="D258">
        <v>0.42</v>
      </c>
      <c r="E258">
        <v>1.54</v>
      </c>
    </row>
    <row r="259" spans="1:5" x14ac:dyDescent="0.25">
      <c r="A259" t="s">
        <v>27</v>
      </c>
      <c r="B259" t="s">
        <v>194</v>
      </c>
      <c r="C259">
        <v>1.1173913043478301</v>
      </c>
      <c r="D259">
        <v>0.77</v>
      </c>
      <c r="E259">
        <v>1.0900000000000001</v>
      </c>
    </row>
    <row r="260" spans="1:5" x14ac:dyDescent="0.25">
      <c r="A260" t="s">
        <v>27</v>
      </c>
      <c r="B260" t="s">
        <v>299</v>
      </c>
      <c r="C260">
        <v>1.1173913043478301</v>
      </c>
      <c r="D260">
        <v>0.63</v>
      </c>
      <c r="E260">
        <v>1.26</v>
      </c>
    </row>
    <row r="261" spans="1:5" x14ac:dyDescent="0.25">
      <c r="A261" t="s">
        <v>27</v>
      </c>
      <c r="B261" t="s">
        <v>328</v>
      </c>
      <c r="C261">
        <v>1.1173913043478301</v>
      </c>
      <c r="D261">
        <v>0.7</v>
      </c>
      <c r="E261">
        <v>0.84</v>
      </c>
    </row>
    <row r="262" spans="1:5" x14ac:dyDescent="0.25">
      <c r="A262" t="s">
        <v>27</v>
      </c>
      <c r="B262" t="s">
        <v>193</v>
      </c>
      <c r="C262">
        <v>1.1173913043478301</v>
      </c>
      <c r="D262">
        <v>0.9</v>
      </c>
      <c r="E262">
        <v>0.71</v>
      </c>
    </row>
    <row r="263" spans="1:5" x14ac:dyDescent="0.25">
      <c r="A263" t="s">
        <v>27</v>
      </c>
      <c r="B263" t="s">
        <v>30</v>
      </c>
      <c r="C263">
        <v>1.1173913043478301</v>
      </c>
      <c r="D263">
        <v>1.0900000000000001</v>
      </c>
      <c r="E263">
        <v>1.1499999999999999</v>
      </c>
    </row>
    <row r="264" spans="1:5" x14ac:dyDescent="0.25">
      <c r="A264" t="s">
        <v>27</v>
      </c>
      <c r="B264" t="s">
        <v>29</v>
      </c>
      <c r="C264">
        <v>1.1173913043478301</v>
      </c>
      <c r="D264">
        <v>0.56000000000000005</v>
      </c>
      <c r="E264">
        <v>1.19</v>
      </c>
    </row>
    <row r="265" spans="1:5" x14ac:dyDescent="0.25">
      <c r="A265" t="s">
        <v>196</v>
      </c>
      <c r="B265" t="s">
        <v>205</v>
      </c>
      <c r="C265">
        <v>1.4690721649484499</v>
      </c>
      <c r="D265">
        <v>1.54</v>
      </c>
      <c r="E265">
        <v>0.97</v>
      </c>
    </row>
    <row r="266" spans="1:5" x14ac:dyDescent="0.25">
      <c r="A266" t="s">
        <v>196</v>
      </c>
      <c r="B266" t="s">
        <v>306</v>
      </c>
      <c r="C266">
        <v>1.4690721649484499</v>
      </c>
      <c r="D266">
        <v>2.11</v>
      </c>
      <c r="E266">
        <v>0.34</v>
      </c>
    </row>
    <row r="267" spans="1:5" x14ac:dyDescent="0.25">
      <c r="A267" t="s">
        <v>196</v>
      </c>
      <c r="B267" t="s">
        <v>206</v>
      </c>
      <c r="C267">
        <v>1.4690721649484499</v>
      </c>
      <c r="D267">
        <v>0.5</v>
      </c>
      <c r="E267">
        <v>1.51</v>
      </c>
    </row>
    <row r="268" spans="1:5" x14ac:dyDescent="0.25">
      <c r="A268" t="s">
        <v>196</v>
      </c>
      <c r="B268" t="s">
        <v>197</v>
      </c>
      <c r="C268">
        <v>1.4690721649484499</v>
      </c>
      <c r="D268">
        <v>0.23</v>
      </c>
      <c r="E268">
        <v>1.1399999999999999</v>
      </c>
    </row>
    <row r="269" spans="1:5" x14ac:dyDescent="0.25">
      <c r="A269" t="s">
        <v>196</v>
      </c>
      <c r="B269" t="s">
        <v>307</v>
      </c>
      <c r="C269">
        <v>1.4690721649484499</v>
      </c>
      <c r="D269">
        <v>1.19</v>
      </c>
      <c r="E269">
        <v>0.69</v>
      </c>
    </row>
    <row r="270" spans="1:5" x14ac:dyDescent="0.25">
      <c r="A270" t="s">
        <v>196</v>
      </c>
      <c r="B270" t="s">
        <v>204</v>
      </c>
      <c r="C270">
        <v>1.4690721649484499</v>
      </c>
      <c r="D270">
        <v>0.91</v>
      </c>
      <c r="E270">
        <v>1.03</v>
      </c>
    </row>
    <row r="271" spans="1:5" x14ac:dyDescent="0.25">
      <c r="A271" t="s">
        <v>196</v>
      </c>
      <c r="B271" t="s">
        <v>302</v>
      </c>
      <c r="C271">
        <v>1.4690721649484499</v>
      </c>
      <c r="D271">
        <v>0.94</v>
      </c>
      <c r="E271">
        <v>0.94</v>
      </c>
    </row>
    <row r="272" spans="1:5" x14ac:dyDescent="0.25">
      <c r="A272" t="s">
        <v>196</v>
      </c>
      <c r="B272" t="s">
        <v>305</v>
      </c>
      <c r="C272">
        <v>1.4690721649484499</v>
      </c>
      <c r="D272">
        <v>0.73</v>
      </c>
      <c r="E272">
        <v>0.99</v>
      </c>
    </row>
    <row r="273" spans="1:5" x14ac:dyDescent="0.25">
      <c r="A273" t="s">
        <v>196</v>
      </c>
      <c r="B273" t="s">
        <v>202</v>
      </c>
      <c r="C273">
        <v>1.4690721649484499</v>
      </c>
      <c r="D273">
        <v>0.51</v>
      </c>
      <c r="E273">
        <v>1.2</v>
      </c>
    </row>
    <row r="274" spans="1:5" x14ac:dyDescent="0.25">
      <c r="A274" t="s">
        <v>196</v>
      </c>
      <c r="B274" t="s">
        <v>200</v>
      </c>
      <c r="C274">
        <v>1.4690721649484499</v>
      </c>
      <c r="D274">
        <v>1.41</v>
      </c>
      <c r="E274">
        <v>0.94</v>
      </c>
    </row>
    <row r="275" spans="1:5" x14ac:dyDescent="0.25">
      <c r="A275" t="s">
        <v>196</v>
      </c>
      <c r="B275" t="s">
        <v>199</v>
      </c>
      <c r="C275">
        <v>1.4690721649484499</v>
      </c>
      <c r="D275">
        <v>0.63</v>
      </c>
      <c r="E275">
        <v>0.69</v>
      </c>
    </row>
    <row r="276" spans="1:5" x14ac:dyDescent="0.25">
      <c r="A276" t="s">
        <v>196</v>
      </c>
      <c r="B276" t="s">
        <v>303</v>
      </c>
      <c r="C276">
        <v>1.4690721649484499</v>
      </c>
      <c r="D276">
        <v>1.2</v>
      </c>
      <c r="E276">
        <v>0.74</v>
      </c>
    </row>
    <row r="277" spans="1:5" x14ac:dyDescent="0.25">
      <c r="A277" t="s">
        <v>196</v>
      </c>
      <c r="B277" t="s">
        <v>201</v>
      </c>
      <c r="C277">
        <v>1.4690721649484499</v>
      </c>
      <c r="D277">
        <v>0.63</v>
      </c>
      <c r="E277">
        <v>0.84</v>
      </c>
    </row>
    <row r="278" spans="1:5" x14ac:dyDescent="0.25">
      <c r="A278" t="s">
        <v>196</v>
      </c>
      <c r="B278" t="s">
        <v>304</v>
      </c>
      <c r="C278">
        <v>1.4690721649484499</v>
      </c>
      <c r="D278">
        <v>1.1399999999999999</v>
      </c>
      <c r="E278">
        <v>1.37</v>
      </c>
    </row>
    <row r="279" spans="1:5" x14ac:dyDescent="0.25">
      <c r="A279" t="s">
        <v>196</v>
      </c>
      <c r="B279" t="s">
        <v>198</v>
      </c>
      <c r="C279">
        <v>1.4690721649484499</v>
      </c>
      <c r="D279">
        <v>0.97</v>
      </c>
      <c r="E279">
        <v>0.86</v>
      </c>
    </row>
    <row r="280" spans="1:5" x14ac:dyDescent="0.25">
      <c r="A280" t="s">
        <v>196</v>
      </c>
      <c r="B280" t="s">
        <v>300</v>
      </c>
      <c r="C280">
        <v>1.4690721649484499</v>
      </c>
      <c r="D280">
        <v>0.46</v>
      </c>
      <c r="E280">
        <v>1.03</v>
      </c>
    </row>
    <row r="281" spans="1:5" x14ac:dyDescent="0.25">
      <c r="A281" t="s">
        <v>196</v>
      </c>
      <c r="B281" t="s">
        <v>301</v>
      </c>
      <c r="C281">
        <v>1.4690721649484499</v>
      </c>
      <c r="D281">
        <v>0.51</v>
      </c>
      <c r="E281">
        <v>1.48</v>
      </c>
    </row>
    <row r="282" spans="1:5" x14ac:dyDescent="0.25">
      <c r="A282" t="s">
        <v>196</v>
      </c>
      <c r="B282" t="s">
        <v>203</v>
      </c>
      <c r="C282">
        <v>1.4690721649484499</v>
      </c>
      <c r="D282">
        <v>0.86</v>
      </c>
      <c r="E282">
        <v>1.2</v>
      </c>
    </row>
    <row r="283" spans="1:5" x14ac:dyDescent="0.25">
      <c r="A283" t="s">
        <v>32</v>
      </c>
      <c r="B283" t="s">
        <v>331</v>
      </c>
      <c r="C283">
        <v>1.14201183431953</v>
      </c>
      <c r="D283">
        <v>0.09</v>
      </c>
      <c r="E283">
        <v>0.54</v>
      </c>
    </row>
    <row r="284" spans="1:5" x14ac:dyDescent="0.25">
      <c r="A284" t="s">
        <v>32</v>
      </c>
      <c r="B284" t="s">
        <v>36</v>
      </c>
      <c r="C284">
        <v>1.14201183431953</v>
      </c>
      <c r="D284">
        <v>1.35</v>
      </c>
      <c r="E284">
        <v>0.81</v>
      </c>
    </row>
    <row r="285" spans="1:5" x14ac:dyDescent="0.25">
      <c r="A285" t="s">
        <v>32</v>
      </c>
      <c r="B285" t="s">
        <v>212</v>
      </c>
      <c r="C285">
        <v>1.14201183431953</v>
      </c>
      <c r="D285">
        <v>1.06</v>
      </c>
      <c r="E285">
        <v>1.3</v>
      </c>
    </row>
    <row r="286" spans="1:5" x14ac:dyDescent="0.25">
      <c r="A286" t="s">
        <v>32</v>
      </c>
      <c r="B286" t="s">
        <v>311</v>
      </c>
      <c r="C286">
        <v>1.14201183431953</v>
      </c>
      <c r="D286">
        <v>0.72</v>
      </c>
      <c r="E286">
        <v>1.17</v>
      </c>
    </row>
    <row r="287" spans="1:5" x14ac:dyDescent="0.25">
      <c r="A287" t="s">
        <v>32</v>
      </c>
      <c r="B287" t="s">
        <v>210</v>
      </c>
      <c r="C287">
        <v>1.14201183431953</v>
      </c>
      <c r="D287">
        <v>0.61</v>
      </c>
      <c r="E287">
        <v>1.42</v>
      </c>
    </row>
    <row r="288" spans="1:5" x14ac:dyDescent="0.25">
      <c r="A288" t="s">
        <v>32</v>
      </c>
      <c r="B288" t="s">
        <v>312</v>
      </c>
      <c r="C288">
        <v>1.14201183431953</v>
      </c>
      <c r="D288">
        <v>0.65</v>
      </c>
      <c r="E288">
        <v>1.3</v>
      </c>
    </row>
    <row r="289" spans="1:5" x14ac:dyDescent="0.25">
      <c r="A289" t="s">
        <v>32</v>
      </c>
      <c r="B289" t="s">
        <v>209</v>
      </c>
      <c r="C289">
        <v>1.14201183431953</v>
      </c>
      <c r="D289">
        <v>1.17</v>
      </c>
      <c r="E289">
        <v>0.36</v>
      </c>
    </row>
    <row r="290" spans="1:5" x14ac:dyDescent="0.25">
      <c r="A290" t="s">
        <v>32</v>
      </c>
      <c r="B290" t="s">
        <v>313</v>
      </c>
      <c r="C290">
        <v>1.14201183431953</v>
      </c>
      <c r="D290">
        <v>0.99</v>
      </c>
      <c r="E290">
        <v>1.26</v>
      </c>
    </row>
    <row r="291" spans="1:5" x14ac:dyDescent="0.25">
      <c r="A291" t="s">
        <v>32</v>
      </c>
      <c r="B291" t="s">
        <v>309</v>
      </c>
      <c r="C291">
        <v>1.14201183431953</v>
      </c>
      <c r="D291">
        <v>0.54</v>
      </c>
      <c r="E291">
        <v>0.9</v>
      </c>
    </row>
    <row r="292" spans="1:5" x14ac:dyDescent="0.25">
      <c r="A292" t="s">
        <v>32</v>
      </c>
      <c r="B292" t="s">
        <v>308</v>
      </c>
      <c r="C292">
        <v>1.14201183431953</v>
      </c>
      <c r="D292">
        <v>0.45</v>
      </c>
      <c r="E292">
        <v>0.81</v>
      </c>
    </row>
    <row r="293" spans="1:5" x14ac:dyDescent="0.25">
      <c r="A293" t="s">
        <v>32</v>
      </c>
      <c r="B293" t="s">
        <v>207</v>
      </c>
      <c r="C293">
        <v>1.14201183431953</v>
      </c>
      <c r="D293">
        <v>0.97</v>
      </c>
      <c r="E293">
        <v>0.73</v>
      </c>
    </row>
    <row r="294" spans="1:5" x14ac:dyDescent="0.25">
      <c r="A294" t="s">
        <v>32</v>
      </c>
      <c r="B294" t="s">
        <v>330</v>
      </c>
      <c r="C294">
        <v>1.14201183431953</v>
      </c>
      <c r="D294">
        <v>0.56999999999999995</v>
      </c>
      <c r="E294">
        <v>1.3</v>
      </c>
    </row>
    <row r="295" spans="1:5" x14ac:dyDescent="0.25">
      <c r="A295" t="s">
        <v>32</v>
      </c>
      <c r="B295" t="s">
        <v>35</v>
      </c>
      <c r="C295">
        <v>1.14201183431953</v>
      </c>
      <c r="D295">
        <v>1.81</v>
      </c>
      <c r="E295">
        <v>0.9</v>
      </c>
    </row>
    <row r="296" spans="1:5" x14ac:dyDescent="0.25">
      <c r="A296" t="s">
        <v>32</v>
      </c>
      <c r="B296" t="s">
        <v>34</v>
      </c>
      <c r="C296">
        <v>1.14201183431953</v>
      </c>
      <c r="D296">
        <v>0.56999999999999995</v>
      </c>
      <c r="E296">
        <v>1.06</v>
      </c>
    </row>
    <row r="297" spans="1:5" x14ac:dyDescent="0.25">
      <c r="A297" t="s">
        <v>32</v>
      </c>
      <c r="B297" t="s">
        <v>310</v>
      </c>
      <c r="C297">
        <v>1.14201183431953</v>
      </c>
      <c r="D297">
        <v>1.06</v>
      </c>
      <c r="E297">
        <v>0.89</v>
      </c>
    </row>
    <row r="298" spans="1:5" x14ac:dyDescent="0.25">
      <c r="A298" t="s">
        <v>32</v>
      </c>
      <c r="B298" t="s">
        <v>208</v>
      </c>
      <c r="C298">
        <v>1.14201183431953</v>
      </c>
      <c r="D298">
        <v>1.54</v>
      </c>
      <c r="E298">
        <v>0.97</v>
      </c>
    </row>
    <row r="299" spans="1:5" x14ac:dyDescent="0.25">
      <c r="A299" t="s">
        <v>32</v>
      </c>
      <c r="B299" t="s">
        <v>33</v>
      </c>
      <c r="C299">
        <v>1.14201183431953</v>
      </c>
      <c r="D299">
        <v>1.79</v>
      </c>
      <c r="E299">
        <v>0.41</v>
      </c>
    </row>
    <row r="300" spans="1:5" x14ac:dyDescent="0.25">
      <c r="A300" t="s">
        <v>32</v>
      </c>
      <c r="B300" t="s">
        <v>211</v>
      </c>
      <c r="C300">
        <v>1.14201183431953</v>
      </c>
      <c r="D300">
        <v>0.63</v>
      </c>
      <c r="E300">
        <v>1.9</v>
      </c>
    </row>
    <row r="301" spans="1:5" x14ac:dyDescent="0.25">
      <c r="A301" t="s">
        <v>213</v>
      </c>
      <c r="B301" t="s">
        <v>221</v>
      </c>
      <c r="C301">
        <v>1.2307692307692299</v>
      </c>
      <c r="D301">
        <v>0.62</v>
      </c>
      <c r="E301">
        <v>0.75</v>
      </c>
    </row>
    <row r="302" spans="1:5" x14ac:dyDescent="0.25">
      <c r="A302" t="s">
        <v>213</v>
      </c>
      <c r="B302" t="s">
        <v>214</v>
      </c>
      <c r="C302">
        <v>1.2307692307692299</v>
      </c>
      <c r="D302">
        <v>2.02</v>
      </c>
      <c r="E302">
        <v>0.69</v>
      </c>
    </row>
    <row r="303" spans="1:5" x14ac:dyDescent="0.25">
      <c r="A303" t="s">
        <v>213</v>
      </c>
      <c r="B303" t="s">
        <v>217</v>
      </c>
      <c r="C303">
        <v>1.2307692307692299</v>
      </c>
      <c r="D303">
        <v>0.46</v>
      </c>
      <c r="E303">
        <v>1.04</v>
      </c>
    </row>
    <row r="304" spans="1:5" x14ac:dyDescent="0.25">
      <c r="A304" t="s">
        <v>213</v>
      </c>
      <c r="B304" t="s">
        <v>216</v>
      </c>
      <c r="C304">
        <v>1.2307692307692299</v>
      </c>
      <c r="D304">
        <v>1</v>
      </c>
      <c r="E304">
        <v>1.87</v>
      </c>
    </row>
    <row r="305" spans="1:5" x14ac:dyDescent="0.25">
      <c r="A305" t="s">
        <v>213</v>
      </c>
      <c r="B305" t="s">
        <v>218</v>
      </c>
      <c r="C305">
        <v>1.2307692307692299</v>
      </c>
      <c r="D305">
        <v>1.27</v>
      </c>
      <c r="E305">
        <v>0.52</v>
      </c>
    </row>
    <row r="306" spans="1:5" x14ac:dyDescent="0.25">
      <c r="A306" t="s">
        <v>213</v>
      </c>
      <c r="B306" t="s">
        <v>219</v>
      </c>
      <c r="C306">
        <v>1.2307692307692299</v>
      </c>
      <c r="D306">
        <v>0.49</v>
      </c>
      <c r="E306">
        <v>1.1299999999999999</v>
      </c>
    </row>
    <row r="307" spans="1:5" x14ac:dyDescent="0.25">
      <c r="A307" t="s">
        <v>213</v>
      </c>
      <c r="B307" t="s">
        <v>215</v>
      </c>
      <c r="C307">
        <v>1.2307692307692299</v>
      </c>
      <c r="D307">
        <v>1.1000000000000001</v>
      </c>
      <c r="E307">
        <v>0.98</v>
      </c>
    </row>
    <row r="308" spans="1:5" x14ac:dyDescent="0.25">
      <c r="A308" t="s">
        <v>213</v>
      </c>
      <c r="B308" t="s">
        <v>314</v>
      </c>
      <c r="C308">
        <v>1.2307692307692299</v>
      </c>
      <c r="D308">
        <v>0.75</v>
      </c>
      <c r="E308">
        <v>1.04</v>
      </c>
    </row>
    <row r="309" spans="1:5" x14ac:dyDescent="0.25">
      <c r="A309" t="s">
        <v>213</v>
      </c>
      <c r="B309" t="s">
        <v>315</v>
      </c>
      <c r="C309">
        <v>1.2307692307692299</v>
      </c>
      <c r="D309">
        <v>1.56</v>
      </c>
      <c r="E309">
        <v>0.38</v>
      </c>
    </row>
    <row r="310" spans="1:5" x14ac:dyDescent="0.25">
      <c r="A310" t="s">
        <v>213</v>
      </c>
      <c r="B310" t="s">
        <v>220</v>
      </c>
      <c r="C310">
        <v>1.2307692307692299</v>
      </c>
      <c r="D310">
        <v>0.57999999999999996</v>
      </c>
      <c r="E310">
        <v>1.5</v>
      </c>
    </row>
    <row r="311" spans="1:5" x14ac:dyDescent="0.25">
      <c r="A311" t="s">
        <v>213</v>
      </c>
      <c r="B311" t="s">
        <v>222</v>
      </c>
      <c r="C311">
        <v>1.2307692307692299</v>
      </c>
      <c r="D311">
        <v>1.19</v>
      </c>
      <c r="E311">
        <v>1.4</v>
      </c>
    </row>
    <row r="312" spans="1:5" x14ac:dyDescent="0.25">
      <c r="A312" t="s">
        <v>213</v>
      </c>
      <c r="B312" t="s">
        <v>223</v>
      </c>
      <c r="C312">
        <v>1.2307692307692299</v>
      </c>
      <c r="D312">
        <v>0.87</v>
      </c>
      <c r="E312">
        <v>0.75</v>
      </c>
    </row>
    <row r="313" spans="1:5" x14ac:dyDescent="0.25">
      <c r="A313" t="s">
        <v>37</v>
      </c>
      <c r="B313" t="s">
        <v>224</v>
      </c>
      <c r="C313">
        <v>1.30555555555556</v>
      </c>
      <c r="D313">
        <v>0.28999999999999998</v>
      </c>
      <c r="E313">
        <v>1.24</v>
      </c>
    </row>
    <row r="314" spans="1:5" x14ac:dyDescent="0.25">
      <c r="A314" t="s">
        <v>37</v>
      </c>
      <c r="B314" t="s">
        <v>229</v>
      </c>
      <c r="C314">
        <v>1.30555555555556</v>
      </c>
      <c r="D314">
        <v>0.43</v>
      </c>
      <c r="E314">
        <v>1</v>
      </c>
    </row>
    <row r="315" spans="1:5" x14ac:dyDescent="0.25">
      <c r="A315" t="s">
        <v>37</v>
      </c>
      <c r="B315" t="s">
        <v>227</v>
      </c>
      <c r="C315">
        <v>1.30555555555556</v>
      </c>
      <c r="D315">
        <v>0.9</v>
      </c>
      <c r="E315">
        <v>1.1399999999999999</v>
      </c>
    </row>
    <row r="316" spans="1:5" x14ac:dyDescent="0.25">
      <c r="A316" t="s">
        <v>37</v>
      </c>
      <c r="B316" t="s">
        <v>226</v>
      </c>
      <c r="C316">
        <v>1.30555555555556</v>
      </c>
      <c r="D316">
        <v>0.98</v>
      </c>
      <c r="E316">
        <v>1.47</v>
      </c>
    </row>
    <row r="317" spans="1:5" x14ac:dyDescent="0.25">
      <c r="A317" t="s">
        <v>37</v>
      </c>
      <c r="B317" t="s">
        <v>39</v>
      </c>
      <c r="C317">
        <v>1.30555555555556</v>
      </c>
      <c r="D317">
        <v>0.71</v>
      </c>
      <c r="E317">
        <v>0.71</v>
      </c>
    </row>
    <row r="318" spans="1:5" x14ac:dyDescent="0.25">
      <c r="A318" t="s">
        <v>37</v>
      </c>
      <c r="B318" t="s">
        <v>225</v>
      </c>
      <c r="C318">
        <v>1.30555555555556</v>
      </c>
      <c r="D318">
        <v>1</v>
      </c>
      <c r="E318">
        <v>0.5</v>
      </c>
    </row>
    <row r="319" spans="1:5" x14ac:dyDescent="0.25">
      <c r="A319" t="s">
        <v>37</v>
      </c>
      <c r="B319" t="s">
        <v>231</v>
      </c>
      <c r="C319">
        <v>1.30555555555556</v>
      </c>
      <c r="D319">
        <v>0.86</v>
      </c>
      <c r="E319">
        <v>0.95</v>
      </c>
    </row>
    <row r="320" spans="1:5" x14ac:dyDescent="0.25">
      <c r="A320" t="s">
        <v>37</v>
      </c>
      <c r="B320" t="s">
        <v>38</v>
      </c>
      <c r="C320">
        <v>1.30555555555556</v>
      </c>
      <c r="D320">
        <v>0.41</v>
      </c>
      <c r="E320">
        <v>0.9</v>
      </c>
    </row>
    <row r="321" spans="1:5" x14ac:dyDescent="0.25">
      <c r="A321" t="s">
        <v>37</v>
      </c>
      <c r="B321" t="s">
        <v>228</v>
      </c>
      <c r="C321">
        <v>1.30555555555556</v>
      </c>
      <c r="D321">
        <v>0.65</v>
      </c>
      <c r="E321">
        <v>1.31</v>
      </c>
    </row>
    <row r="322" spans="1:5" x14ac:dyDescent="0.25">
      <c r="A322" t="s">
        <v>37</v>
      </c>
      <c r="B322" t="s">
        <v>230</v>
      </c>
      <c r="C322">
        <v>1.30555555555556</v>
      </c>
      <c r="D322">
        <v>1.1399999999999999</v>
      </c>
      <c r="E322">
        <v>0.93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1.15486725663717</v>
      </c>
      <c r="D343">
        <v>0.66</v>
      </c>
      <c r="E343">
        <v>1.26</v>
      </c>
    </row>
    <row r="344" spans="1:5" x14ac:dyDescent="0.25">
      <c r="A344" t="s">
        <v>340</v>
      </c>
      <c r="B344" t="s">
        <v>352</v>
      </c>
      <c r="C344">
        <v>1.15486725663717</v>
      </c>
      <c r="D344">
        <v>0.86</v>
      </c>
      <c r="E344">
        <v>1.06</v>
      </c>
    </row>
    <row r="345" spans="1:5" x14ac:dyDescent="0.25">
      <c r="A345" t="s">
        <v>340</v>
      </c>
      <c r="B345" t="s">
        <v>353</v>
      </c>
      <c r="C345">
        <v>1.15486725663717</v>
      </c>
      <c r="D345">
        <v>1.32</v>
      </c>
      <c r="E345">
        <v>0.59</v>
      </c>
    </row>
    <row r="346" spans="1:5" x14ac:dyDescent="0.25">
      <c r="A346" t="s">
        <v>340</v>
      </c>
      <c r="B346" t="s">
        <v>354</v>
      </c>
      <c r="C346">
        <v>1.15486725663717</v>
      </c>
      <c r="D346">
        <v>1.4</v>
      </c>
      <c r="E346">
        <v>0.6</v>
      </c>
    </row>
    <row r="347" spans="1:5" x14ac:dyDescent="0.25">
      <c r="A347" t="s">
        <v>340</v>
      </c>
      <c r="B347" t="s">
        <v>356</v>
      </c>
      <c r="C347">
        <v>1.15486725663717</v>
      </c>
      <c r="D347">
        <v>0.98</v>
      </c>
      <c r="E347">
        <v>1.4</v>
      </c>
    </row>
    <row r="348" spans="1:5" x14ac:dyDescent="0.25">
      <c r="A348" t="s">
        <v>340</v>
      </c>
      <c r="B348" t="s">
        <v>361</v>
      </c>
      <c r="C348">
        <v>1.15486725663717</v>
      </c>
      <c r="D348">
        <v>0.6</v>
      </c>
      <c r="E348">
        <v>1.2</v>
      </c>
    </row>
    <row r="349" spans="1:5" x14ac:dyDescent="0.25">
      <c r="A349" t="s">
        <v>340</v>
      </c>
      <c r="B349" t="s">
        <v>365</v>
      </c>
      <c r="C349">
        <v>1.15486725663717</v>
      </c>
      <c r="D349">
        <v>0.67</v>
      </c>
      <c r="E349">
        <v>0.98</v>
      </c>
    </row>
    <row r="350" spans="1:5" x14ac:dyDescent="0.25">
      <c r="A350" t="s">
        <v>340</v>
      </c>
      <c r="B350" t="s">
        <v>377</v>
      </c>
      <c r="C350">
        <v>1.15486725663717</v>
      </c>
      <c r="D350">
        <v>0.86</v>
      </c>
      <c r="E350">
        <v>0.86</v>
      </c>
    </row>
    <row r="351" spans="1:5" x14ac:dyDescent="0.25">
      <c r="A351" t="s">
        <v>340</v>
      </c>
      <c r="B351" t="s">
        <v>378</v>
      </c>
      <c r="C351">
        <v>1.15486725663717</v>
      </c>
      <c r="D351">
        <v>0.66</v>
      </c>
      <c r="E351">
        <v>1.02</v>
      </c>
    </row>
    <row r="352" spans="1:5" x14ac:dyDescent="0.25">
      <c r="A352" t="s">
        <v>340</v>
      </c>
      <c r="B352" t="s">
        <v>385</v>
      </c>
      <c r="C352">
        <v>1.15486725663717</v>
      </c>
      <c r="D352">
        <v>0.53</v>
      </c>
      <c r="E352">
        <v>1.33</v>
      </c>
    </row>
    <row r="353" spans="1:5" x14ac:dyDescent="0.25">
      <c r="A353" t="s">
        <v>340</v>
      </c>
      <c r="B353" t="s">
        <v>387</v>
      </c>
      <c r="C353">
        <v>1.15486725663717</v>
      </c>
      <c r="D353">
        <v>0.66</v>
      </c>
      <c r="E353">
        <v>1.53</v>
      </c>
    </row>
    <row r="354" spans="1:5" x14ac:dyDescent="0.25">
      <c r="A354" t="s">
        <v>340</v>
      </c>
      <c r="B354" t="s">
        <v>390</v>
      </c>
      <c r="C354">
        <v>1.15486725663717</v>
      </c>
      <c r="D354">
        <v>0.73</v>
      </c>
      <c r="E354">
        <v>1.28</v>
      </c>
    </row>
    <row r="355" spans="1:5" x14ac:dyDescent="0.25">
      <c r="A355" t="s">
        <v>340</v>
      </c>
      <c r="B355" t="s">
        <v>394</v>
      </c>
      <c r="C355">
        <v>1.15486725663717</v>
      </c>
      <c r="D355">
        <v>0.86</v>
      </c>
      <c r="E355">
        <v>1.1299999999999999</v>
      </c>
    </row>
    <row r="356" spans="1:5" x14ac:dyDescent="0.25">
      <c r="A356" t="s">
        <v>340</v>
      </c>
      <c r="B356" t="s">
        <v>405</v>
      </c>
      <c r="C356">
        <v>1.15486725663717</v>
      </c>
      <c r="D356">
        <v>0.55000000000000004</v>
      </c>
      <c r="E356">
        <v>0.98</v>
      </c>
    </row>
    <row r="357" spans="1:5" x14ac:dyDescent="0.25">
      <c r="A357" t="s">
        <v>340</v>
      </c>
      <c r="B357" t="s">
        <v>413</v>
      </c>
      <c r="C357">
        <v>1.15486725663717</v>
      </c>
      <c r="D357">
        <v>1.28</v>
      </c>
      <c r="E357">
        <v>0.73</v>
      </c>
    </row>
    <row r="358" spans="1:5" x14ac:dyDescent="0.25">
      <c r="A358" t="s">
        <v>340</v>
      </c>
      <c r="B358" t="s">
        <v>415</v>
      </c>
      <c r="C358">
        <v>1.15486725663717</v>
      </c>
      <c r="D358">
        <v>0.86</v>
      </c>
      <c r="E358">
        <v>0.6</v>
      </c>
    </row>
    <row r="359" spans="1:5" x14ac:dyDescent="0.25">
      <c r="A359" t="s">
        <v>340</v>
      </c>
      <c r="B359" t="s">
        <v>418</v>
      </c>
      <c r="C359">
        <v>1.15486725663717</v>
      </c>
      <c r="D359">
        <v>1.1599999999999999</v>
      </c>
      <c r="E359">
        <v>0.61</v>
      </c>
    </row>
    <row r="360" spans="1:5" x14ac:dyDescent="0.25">
      <c r="A360" t="s">
        <v>340</v>
      </c>
      <c r="B360" t="s">
        <v>428</v>
      </c>
      <c r="C360">
        <v>1.15486725663717</v>
      </c>
      <c r="D360">
        <v>0.73</v>
      </c>
      <c r="E360">
        <v>1.1000000000000001</v>
      </c>
    </row>
    <row r="361" spans="1:5" x14ac:dyDescent="0.25">
      <c r="A361" t="s">
        <v>340</v>
      </c>
      <c r="B361" t="s">
        <v>429</v>
      </c>
      <c r="C361">
        <v>1.15486725663717</v>
      </c>
      <c r="D361">
        <v>0.61</v>
      </c>
      <c r="E361">
        <v>0.91</v>
      </c>
    </row>
    <row r="362" spans="1:5" x14ac:dyDescent="0.25">
      <c r="A362" t="s">
        <v>340</v>
      </c>
      <c r="B362" t="s">
        <v>431</v>
      </c>
      <c r="C362">
        <v>1.15486725663717</v>
      </c>
      <c r="D362">
        <v>0.93</v>
      </c>
      <c r="E362">
        <v>0.8</v>
      </c>
    </row>
    <row r="363" spans="1:5" x14ac:dyDescent="0.25">
      <c r="A363" t="s">
        <v>342</v>
      </c>
      <c r="B363" t="s">
        <v>343</v>
      </c>
      <c r="C363">
        <v>0.86496350364963503</v>
      </c>
      <c r="D363">
        <v>0.47</v>
      </c>
      <c r="E363">
        <v>1.21</v>
      </c>
    </row>
    <row r="364" spans="1:5" x14ac:dyDescent="0.25">
      <c r="A364" t="s">
        <v>342</v>
      </c>
      <c r="B364" t="s">
        <v>346</v>
      </c>
      <c r="C364">
        <v>0.86496350364963503</v>
      </c>
      <c r="D364">
        <v>0.36</v>
      </c>
      <c r="E364">
        <v>0.73</v>
      </c>
    </row>
    <row r="365" spans="1:5" x14ac:dyDescent="0.25">
      <c r="A365" t="s">
        <v>342</v>
      </c>
      <c r="B365" t="s">
        <v>348</v>
      </c>
      <c r="C365">
        <v>0.86496350364963503</v>
      </c>
      <c r="D365">
        <v>1.1100000000000001</v>
      </c>
      <c r="E365">
        <v>0.79</v>
      </c>
    </row>
    <row r="366" spans="1:5" x14ac:dyDescent="0.25">
      <c r="A366" t="s">
        <v>342</v>
      </c>
      <c r="B366" t="s">
        <v>363</v>
      </c>
      <c r="C366">
        <v>0.86496350364963503</v>
      </c>
      <c r="D366">
        <v>0.73</v>
      </c>
      <c r="E366">
        <v>1.31</v>
      </c>
    </row>
    <row r="367" spans="1:5" x14ac:dyDescent="0.25">
      <c r="A367" t="s">
        <v>342</v>
      </c>
      <c r="B367" t="s">
        <v>364</v>
      </c>
      <c r="C367">
        <v>0.86496350364963503</v>
      </c>
      <c r="D367">
        <v>0.73</v>
      </c>
      <c r="E367">
        <v>1.6</v>
      </c>
    </row>
    <row r="368" spans="1:5" x14ac:dyDescent="0.25">
      <c r="A368" t="s">
        <v>342</v>
      </c>
      <c r="B368" t="s">
        <v>380</v>
      </c>
      <c r="C368">
        <v>0.86496350364963503</v>
      </c>
      <c r="D368">
        <v>1.07</v>
      </c>
      <c r="E368">
        <v>0.6</v>
      </c>
    </row>
    <row r="369" spans="1:5" x14ac:dyDescent="0.25">
      <c r="A369" t="s">
        <v>342</v>
      </c>
      <c r="B369" t="s">
        <v>384</v>
      </c>
      <c r="C369">
        <v>0.86496350364963503</v>
      </c>
      <c r="D369">
        <v>1.21</v>
      </c>
      <c r="E369">
        <v>1.21</v>
      </c>
    </row>
    <row r="370" spans="1:5" x14ac:dyDescent="0.25">
      <c r="A370" t="s">
        <v>342</v>
      </c>
      <c r="B370" t="s">
        <v>386</v>
      </c>
      <c r="C370">
        <v>0.86496350364963503</v>
      </c>
      <c r="D370">
        <v>0.81</v>
      </c>
      <c r="E370">
        <v>1.07</v>
      </c>
    </row>
    <row r="371" spans="1:5" x14ac:dyDescent="0.25">
      <c r="A371" t="s">
        <v>342</v>
      </c>
      <c r="B371" t="s">
        <v>392</v>
      </c>
      <c r="C371">
        <v>0.86496350364963503</v>
      </c>
      <c r="D371">
        <v>0.54</v>
      </c>
      <c r="E371">
        <v>1.28</v>
      </c>
    </row>
    <row r="372" spans="1:5" x14ac:dyDescent="0.25">
      <c r="A372" t="s">
        <v>342</v>
      </c>
      <c r="B372" t="s">
        <v>393</v>
      </c>
      <c r="C372">
        <v>0.86496350364963503</v>
      </c>
      <c r="D372">
        <v>0.73</v>
      </c>
      <c r="E372">
        <v>0.87</v>
      </c>
    </row>
    <row r="373" spans="1:5" x14ac:dyDescent="0.25">
      <c r="A373" t="s">
        <v>342</v>
      </c>
      <c r="B373" t="s">
        <v>396</v>
      </c>
      <c r="C373">
        <v>0.86496350364963503</v>
      </c>
      <c r="D373">
        <v>0.47</v>
      </c>
      <c r="E373">
        <v>1.07</v>
      </c>
    </row>
    <row r="374" spans="1:5" x14ac:dyDescent="0.25">
      <c r="A374" t="s">
        <v>342</v>
      </c>
      <c r="B374" t="s">
        <v>398</v>
      </c>
      <c r="C374">
        <v>0.86496350364963503</v>
      </c>
      <c r="D374">
        <v>0.87</v>
      </c>
      <c r="E374">
        <v>1.34</v>
      </c>
    </row>
    <row r="375" spans="1:5" x14ac:dyDescent="0.25">
      <c r="A375" t="s">
        <v>342</v>
      </c>
      <c r="B375" t="s">
        <v>399</v>
      </c>
      <c r="C375">
        <v>0.86496350364963503</v>
      </c>
      <c r="D375">
        <v>0.87</v>
      </c>
      <c r="E375">
        <v>1.1399999999999999</v>
      </c>
    </row>
    <row r="376" spans="1:5" x14ac:dyDescent="0.25">
      <c r="A376" t="s">
        <v>342</v>
      </c>
      <c r="B376" t="s">
        <v>400</v>
      </c>
      <c r="C376">
        <v>0.86496350364963503</v>
      </c>
      <c r="D376">
        <v>1.02</v>
      </c>
      <c r="E376">
        <v>0.28999999999999998</v>
      </c>
    </row>
    <row r="377" spans="1:5" x14ac:dyDescent="0.25">
      <c r="A377" t="s">
        <v>342</v>
      </c>
      <c r="B377" t="s">
        <v>402</v>
      </c>
      <c r="C377">
        <v>0.86496350364963503</v>
      </c>
      <c r="D377">
        <v>0.95</v>
      </c>
      <c r="E377">
        <v>0.73</v>
      </c>
    </row>
    <row r="378" spans="1:5" x14ac:dyDescent="0.25">
      <c r="A378" t="s">
        <v>342</v>
      </c>
      <c r="B378" t="s">
        <v>406</v>
      </c>
      <c r="C378">
        <v>0.86496350364963503</v>
      </c>
      <c r="D378">
        <v>0.65</v>
      </c>
      <c r="E378">
        <v>0.8</v>
      </c>
    </row>
    <row r="379" spans="1:5" x14ac:dyDescent="0.25">
      <c r="A379" t="s">
        <v>342</v>
      </c>
      <c r="B379" t="s">
        <v>409</v>
      </c>
      <c r="C379">
        <v>0.86496350364963503</v>
      </c>
      <c r="D379">
        <v>0.74</v>
      </c>
      <c r="E379">
        <v>1.01</v>
      </c>
    </row>
    <row r="380" spans="1:5" x14ac:dyDescent="0.25">
      <c r="A380" t="s">
        <v>342</v>
      </c>
      <c r="B380" t="s">
        <v>414</v>
      </c>
      <c r="C380">
        <v>0.86496350364963503</v>
      </c>
      <c r="D380">
        <v>0.87</v>
      </c>
      <c r="E380">
        <v>1.02</v>
      </c>
    </row>
    <row r="381" spans="1:5" x14ac:dyDescent="0.25">
      <c r="A381" t="s">
        <v>342</v>
      </c>
      <c r="B381" t="s">
        <v>420</v>
      </c>
      <c r="C381">
        <v>0.86496350364963503</v>
      </c>
      <c r="D381">
        <v>0.73</v>
      </c>
      <c r="E381">
        <v>0.8</v>
      </c>
    </row>
    <row r="382" spans="1:5" x14ac:dyDescent="0.25">
      <c r="A382" t="s">
        <v>342</v>
      </c>
      <c r="B382" t="s">
        <v>426</v>
      </c>
      <c r="C382">
        <v>0.86496350364963503</v>
      </c>
      <c r="D382">
        <v>0.57999999999999996</v>
      </c>
      <c r="E382">
        <v>1.1599999999999999</v>
      </c>
    </row>
    <row r="383" spans="1:5" x14ac:dyDescent="0.25">
      <c r="A383" t="s">
        <v>342</v>
      </c>
      <c r="B383" t="s">
        <v>430</v>
      </c>
      <c r="C383">
        <v>0.86496350364963503</v>
      </c>
      <c r="D383">
        <v>0.81</v>
      </c>
      <c r="E383">
        <v>0.94</v>
      </c>
    </row>
    <row r="384" spans="1:5" x14ac:dyDescent="0.25">
      <c r="A384" t="s">
        <v>342</v>
      </c>
      <c r="B384" t="s">
        <v>436</v>
      </c>
      <c r="C384">
        <v>0.86496350364963503</v>
      </c>
      <c r="D384">
        <v>0.34</v>
      </c>
      <c r="E384">
        <v>0.94</v>
      </c>
    </row>
    <row r="385" spans="1:5" x14ac:dyDescent="0.25">
      <c r="A385" t="s">
        <v>40</v>
      </c>
      <c r="B385" t="s">
        <v>339</v>
      </c>
      <c r="C385">
        <v>1.18</v>
      </c>
      <c r="D385">
        <v>0.67</v>
      </c>
      <c r="E385">
        <v>0.73</v>
      </c>
    </row>
    <row r="386" spans="1:5" x14ac:dyDescent="0.25">
      <c r="A386" t="s">
        <v>40</v>
      </c>
      <c r="B386" t="s">
        <v>333</v>
      </c>
      <c r="C386">
        <v>1.18</v>
      </c>
      <c r="D386">
        <v>0.62</v>
      </c>
      <c r="E386">
        <v>1.23</v>
      </c>
    </row>
    <row r="387" spans="1:5" x14ac:dyDescent="0.25">
      <c r="A387" t="s">
        <v>40</v>
      </c>
      <c r="B387" t="s">
        <v>238</v>
      </c>
      <c r="C387">
        <v>1.18</v>
      </c>
      <c r="D387">
        <v>0.56000000000000005</v>
      </c>
      <c r="E387">
        <v>0.78</v>
      </c>
    </row>
    <row r="388" spans="1:5" x14ac:dyDescent="0.25">
      <c r="A388" t="s">
        <v>40</v>
      </c>
      <c r="B388" t="s">
        <v>320</v>
      </c>
      <c r="C388">
        <v>1.18</v>
      </c>
      <c r="D388">
        <v>1.46</v>
      </c>
      <c r="E388">
        <v>1.06</v>
      </c>
    </row>
    <row r="389" spans="1:5" x14ac:dyDescent="0.25">
      <c r="A389" t="s">
        <v>40</v>
      </c>
      <c r="B389" t="s">
        <v>234</v>
      </c>
      <c r="C389">
        <v>1.18</v>
      </c>
      <c r="D389">
        <v>0.62</v>
      </c>
      <c r="E389">
        <v>1.34</v>
      </c>
    </row>
    <row r="390" spans="1:5" x14ac:dyDescent="0.25">
      <c r="A390" t="s">
        <v>40</v>
      </c>
      <c r="B390" t="s">
        <v>316</v>
      </c>
      <c r="C390">
        <v>1.18</v>
      </c>
      <c r="D390">
        <v>0.78</v>
      </c>
      <c r="E390">
        <v>1.57</v>
      </c>
    </row>
    <row r="391" spans="1:5" x14ac:dyDescent="0.25">
      <c r="A391" t="s">
        <v>40</v>
      </c>
      <c r="B391" t="s">
        <v>335</v>
      </c>
      <c r="C391">
        <v>1.18</v>
      </c>
      <c r="D391">
        <v>0.73</v>
      </c>
      <c r="E391">
        <v>1.1200000000000001</v>
      </c>
    </row>
    <row r="392" spans="1:5" x14ac:dyDescent="0.25">
      <c r="A392" t="s">
        <v>40</v>
      </c>
      <c r="B392" t="s">
        <v>332</v>
      </c>
      <c r="C392">
        <v>1.18</v>
      </c>
      <c r="D392">
        <v>1.46</v>
      </c>
      <c r="E392">
        <v>0.62</v>
      </c>
    </row>
    <row r="393" spans="1:5" x14ac:dyDescent="0.25">
      <c r="A393" t="s">
        <v>40</v>
      </c>
      <c r="B393" t="s">
        <v>321</v>
      </c>
      <c r="C393">
        <v>1.18</v>
      </c>
      <c r="D393">
        <v>1.1200000000000001</v>
      </c>
      <c r="E393">
        <v>0.67</v>
      </c>
    </row>
    <row r="394" spans="1:5" x14ac:dyDescent="0.25">
      <c r="A394" t="s">
        <v>40</v>
      </c>
      <c r="B394" t="s">
        <v>236</v>
      </c>
      <c r="C394">
        <v>1.18</v>
      </c>
      <c r="D394">
        <v>0.78</v>
      </c>
      <c r="E394">
        <v>0.95</v>
      </c>
    </row>
    <row r="395" spans="1:5" x14ac:dyDescent="0.25">
      <c r="A395" t="s">
        <v>40</v>
      </c>
      <c r="B395" t="s">
        <v>41</v>
      </c>
      <c r="C395">
        <v>1.18</v>
      </c>
      <c r="D395">
        <v>0.37</v>
      </c>
      <c r="E395">
        <v>1.34</v>
      </c>
    </row>
    <row r="396" spans="1:5" x14ac:dyDescent="0.25">
      <c r="A396" t="s">
        <v>40</v>
      </c>
      <c r="B396" t="s">
        <v>233</v>
      </c>
      <c r="C396">
        <v>1.18</v>
      </c>
      <c r="D396">
        <v>0.62</v>
      </c>
      <c r="E396">
        <v>0.95</v>
      </c>
    </row>
    <row r="397" spans="1:5" x14ac:dyDescent="0.25">
      <c r="A397" t="s">
        <v>40</v>
      </c>
      <c r="B397" t="s">
        <v>317</v>
      </c>
      <c r="C397">
        <v>1.18</v>
      </c>
      <c r="D397">
        <v>1.18</v>
      </c>
      <c r="E397">
        <v>0.95</v>
      </c>
    </row>
    <row r="398" spans="1:5" x14ac:dyDescent="0.25">
      <c r="A398" t="s">
        <v>40</v>
      </c>
      <c r="B398" t="s">
        <v>42</v>
      </c>
      <c r="C398">
        <v>1.18</v>
      </c>
      <c r="D398">
        <v>0.78</v>
      </c>
      <c r="E398">
        <v>0.95</v>
      </c>
    </row>
    <row r="399" spans="1:5" x14ac:dyDescent="0.25">
      <c r="A399" t="s">
        <v>40</v>
      </c>
      <c r="B399" t="s">
        <v>334</v>
      </c>
      <c r="C399">
        <v>1.18</v>
      </c>
      <c r="D399">
        <v>0.67</v>
      </c>
      <c r="E399">
        <v>1.1200000000000001</v>
      </c>
    </row>
    <row r="400" spans="1:5" x14ac:dyDescent="0.25">
      <c r="A400" t="s">
        <v>40</v>
      </c>
      <c r="B400" t="s">
        <v>237</v>
      </c>
      <c r="C400">
        <v>1.18</v>
      </c>
      <c r="D400">
        <v>0.5</v>
      </c>
      <c r="E400">
        <v>0.9</v>
      </c>
    </row>
    <row r="401" spans="1:5" x14ac:dyDescent="0.25">
      <c r="A401" t="s">
        <v>40</v>
      </c>
      <c r="B401" t="s">
        <v>232</v>
      </c>
      <c r="C401">
        <v>1.18</v>
      </c>
      <c r="D401">
        <v>0.61</v>
      </c>
      <c r="E401">
        <v>0.92</v>
      </c>
    </row>
    <row r="402" spans="1:5" x14ac:dyDescent="0.25">
      <c r="A402" t="s">
        <v>40</v>
      </c>
      <c r="B402" t="s">
        <v>319</v>
      </c>
      <c r="C402">
        <v>1.18</v>
      </c>
      <c r="D402">
        <v>0.56000000000000005</v>
      </c>
      <c r="E402">
        <v>1.29</v>
      </c>
    </row>
    <row r="403" spans="1:5" x14ac:dyDescent="0.25">
      <c r="A403" t="s">
        <v>40</v>
      </c>
      <c r="B403" t="s">
        <v>235</v>
      </c>
      <c r="C403">
        <v>1.18</v>
      </c>
      <c r="D403">
        <v>0.95</v>
      </c>
      <c r="E403">
        <v>0.95</v>
      </c>
    </row>
    <row r="404" spans="1:5" x14ac:dyDescent="0.25">
      <c r="A404" t="s">
        <v>40</v>
      </c>
      <c r="B404" t="s">
        <v>239</v>
      </c>
      <c r="C404">
        <v>1.18</v>
      </c>
      <c r="D404">
        <v>0.78</v>
      </c>
      <c r="E404">
        <v>0.5</v>
      </c>
    </row>
    <row r="405" spans="1:5" x14ac:dyDescent="0.25">
      <c r="A405" t="s">
        <v>40</v>
      </c>
      <c r="B405" t="s">
        <v>318</v>
      </c>
      <c r="C405">
        <v>1.18</v>
      </c>
      <c r="D405">
        <v>0.78</v>
      </c>
      <c r="E405">
        <v>1.06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82"/>
  <sheetViews>
    <sheetView tabSelected="1" zoomScale="80" zoomScaleNormal="80" workbookViewId="0">
      <pane xSplit="12" ySplit="1" topLeftCell="BH663" activePane="bottomRight" state="frozen"/>
      <selection pane="topRight" activeCell="M1" sqref="M1"/>
      <selection pane="bottomLeft" activeCell="A2" sqref="A2"/>
      <selection pane="bottomRight" activeCell="BJ636" sqref="BJ636:BL68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5">
        <v>44198</v>
      </c>
      <c r="E2" s="1">
        <f>VLOOKUP(A2,home!$A$2:$E$405,3,FALSE)</f>
        <v>1.5904255319148899</v>
      </c>
      <c r="F2">
        <f>VLOOKUP(B2,home!$B$2:$E$405,3,FALSE)</f>
        <v>1.1299999999999999</v>
      </c>
      <c r="G2">
        <f>VLOOKUP(C2,away!$B$2:$E$405,4,FALSE)</f>
        <v>0.86</v>
      </c>
      <c r="H2">
        <f>VLOOKUP(A2,away!$A$2:$E$405,3,FALSE)</f>
        <v>1.2978723404255299</v>
      </c>
      <c r="I2">
        <f>VLOOKUP(C2,away!$B$2:$E$405,3,FALSE)</f>
        <v>0.63</v>
      </c>
      <c r="J2">
        <f>VLOOKUP(B2,home!$B$2:$E$405,4,FALSE)</f>
        <v>0.54</v>
      </c>
      <c r="K2" s="3">
        <f>E2*F2*G2</f>
        <v>1.5455755319148898</v>
      </c>
      <c r="L2" s="3">
        <f>H2*I2*J2</f>
        <v>0.44153617021276526</v>
      </c>
      <c r="M2" s="5">
        <f>_xlfn.POISSON.DIST(0,$K2,FALSE) * _xlfn.POISSON.DIST(0,$L2,FALSE)</f>
        <v>0.13709081327604314</v>
      </c>
      <c r="N2" s="5">
        <f>_xlfn.POISSON.DIST(1,K2,FALSE) * _xlfn.POISSON.DIST(0,L2,FALSE)</f>
        <v>0.21188420664976526</v>
      </c>
      <c r="O2" s="5">
        <f>_xlfn.POISSON.DIST(0,K2,FALSE) * _xlfn.POISSON.DIST(1,L2,FALSE)</f>
        <v>6.0530552665257399E-2</v>
      </c>
      <c r="P2" s="5">
        <f>_xlfn.POISSON.DIST(1,K2,FALSE) * _xlfn.POISSON.DIST(1,L2,FALSE)</f>
        <v>9.3554541132707475E-2</v>
      </c>
      <c r="Q2" s="5">
        <f>_xlfn.POISSON.DIST(2,K2,FALSE) * _xlfn.POISSON.DIST(0,L2,FALSE)</f>
        <v>0.1637415226985377</v>
      </c>
      <c r="R2" s="5">
        <f>_xlfn.POISSON.DIST(0,K2,FALSE) * _xlfn.POISSON.DIST(2,L2,FALSE)</f>
        <v>1.3363214202339919E-2</v>
      </c>
      <c r="S2" s="5">
        <f>_xlfn.POISSON.DIST(2,K2,FALSE) * _xlfn.POISSON.DIST(2,L2,FALSE)</f>
        <v>1.5961047931285704E-2</v>
      </c>
      <c r="T2" s="5">
        <f>_xlfn.POISSON.DIST(2,K2,FALSE) * _xlfn.POISSON.DIST(1,L2,FALSE)</f>
        <v>7.2297804837118895E-2</v>
      </c>
      <c r="U2" s="5">
        <f>_xlfn.POISSON.DIST(1,K2,FALSE) * _xlfn.POISSON.DIST(2,L2,FALSE)</f>
        <v>2.0653856898874133E-2</v>
      </c>
      <c r="V2" s="5">
        <f>_xlfn.POISSON.DIST(3,K2,FALSE) * _xlfn.POISSON.DIST(3,L2,FALSE)</f>
        <v>1.2102508950292605E-3</v>
      </c>
      <c r="W2" s="5">
        <f>_xlfn.POISSON.DIST(3,K2,FALSE) * _xlfn.POISSON.DIST(0,L2,FALSE)</f>
        <v>8.4358297013782141E-2</v>
      </c>
      <c r="X2" s="5">
        <f>_xlfn.POISSON.DIST(3,K2,FALSE) * _xlfn.POISSON.DIST(1,L2,FALSE)</f>
        <v>3.7247239389136315E-2</v>
      </c>
      <c r="Y2" s="5">
        <f>_xlfn.POISSON.DIST(3,K2,FALSE) * _xlfn.POISSON.DIST(2,L2,FALSE)</f>
        <v>8.2230017154386516E-3</v>
      </c>
      <c r="Z2" s="5">
        <f>_xlfn.POISSON.DIST(0,K2,FALSE) * _xlfn.POISSON.DIST(3,L2,FALSE)</f>
        <v>1.9667808068780006E-3</v>
      </c>
      <c r="AA2" s="5">
        <f>_xlfn.POISSON.DIST(1,K2,FALSE) * _xlfn.POISSON.DIST(3,L2,FALSE)</f>
        <v>3.0398082917504621E-3</v>
      </c>
      <c r="AB2" s="5">
        <f>_xlfn.POISSON.DIST(2,K2,FALSE) * _xlfn.POISSON.DIST(3,L2,FALSE)</f>
        <v>2.3491266587207568E-3</v>
      </c>
      <c r="AC2" s="5">
        <f>_xlfn.POISSON.DIST(4,K2,FALSE) * _xlfn.POISSON.DIST(4,L2,FALSE)</f>
        <v>5.1619280877671119E-5</v>
      </c>
      <c r="AD2" s="5">
        <f>_xlfn.POISSON.DIST(4,K2,FALSE) * _xlfn.POISSON.DIST(0,L2,FALSE)</f>
        <v>3.2595529944627645E-2</v>
      </c>
      <c r="AE2" s="5">
        <f>_xlfn.POISSON.DIST(4,K2,FALSE) * _xlfn.POISSON.DIST(1,L2,FALSE)</f>
        <v>1.4392105457806399E-2</v>
      </c>
      <c r="AF2" s="5">
        <f>_xlfn.POISSON.DIST(4,K2,FALSE) * _xlfn.POISSON.DIST(2,L2,FALSE)</f>
        <v>3.1773175625690363E-3</v>
      </c>
      <c r="AG2" s="5">
        <f>_xlfn.POISSON.DIST(4,K2,FALSE) * _xlfn.POISSON.DIST(3,L2,FALSE)</f>
        <v>4.676335427088302E-4</v>
      </c>
      <c r="AH2" s="5">
        <f>_xlfn.POISSON.DIST(0,K2,FALSE) * _xlfn.POISSON.DIST(4,L2,FALSE)</f>
        <v>2.1710121627922113E-4</v>
      </c>
      <c r="AI2" s="5">
        <f>_xlfn.POISSON.DIST(1,K2,FALSE) * _xlfn.POISSON.DIST(4,L2,FALSE)</f>
        <v>3.355463278301268E-4</v>
      </c>
      <c r="AJ2" s="5">
        <f>_xlfn.POISSON.DIST(2,K2,FALSE) * _xlfn.POISSON.DIST(4,L2,FALSE)</f>
        <v>2.5930609705906814E-4</v>
      </c>
      <c r="AK2" s="5">
        <f>_xlfn.POISSON.DIST(3,K2,FALSE) * _xlfn.POISSON.DIST(4,L2,FALSE)</f>
        <v>1.3359238629694778E-4</v>
      </c>
      <c r="AL2" s="5">
        <f>_xlfn.POISSON.DIST(5,K2,FALSE) * _xlfn.POISSON.DIST(5,L2,FALSE)</f>
        <v>1.4090566743919896E-6</v>
      </c>
      <c r="AM2" s="5">
        <f>_xlfn.POISSON.DIST(5,K2,FALSE) * _xlfn.POISSON.DIST(0,L2,FALSE)</f>
        <v>1.0075770706443122E-2</v>
      </c>
      <c r="AN2" s="5">
        <f>_xlfn.POISSON.DIST(5,K2,FALSE) * _xlfn.POISSON.DIST(1,L2,FALSE)</f>
        <v>4.4488172096648643E-3</v>
      </c>
      <c r="AO2" s="5">
        <f>_xlfn.POISSON.DIST(5,K2,FALSE) * _xlfn.POISSON.DIST(2,L2,FALSE)</f>
        <v>9.8215685636603221E-4</v>
      </c>
      <c r="AP2" s="5">
        <f>_xlfn.POISSON.DIST(5,K2,FALSE) * _xlfn.POISSON.DIST(3,L2,FALSE)</f>
        <v>1.4455259230268896E-4</v>
      </c>
      <c r="AQ2" s="5">
        <f>_xlfn.POISSON.DIST(5,K2,FALSE) * _xlfn.POISSON.DIST(4,L2,FALSE)</f>
        <v>1.5956299499914132E-5</v>
      </c>
      <c r="AR2" s="5">
        <f>_xlfn.POISSON.DIST(0,K2,FALSE) * _xlfn.POISSON.DIST(5,L2,FALSE)</f>
        <v>1.9171607916892112E-5</v>
      </c>
      <c r="AS2" s="5">
        <f>_xlfn.POISSON.DIST(1,K2,FALSE) * _xlfn.POISSON.DIST(5,L2,FALSE)</f>
        <v>2.9631168103814243E-5</v>
      </c>
      <c r="AT2" s="5">
        <f>_xlfn.POISSON.DIST(2,K2,FALSE) * _xlfn.POISSON.DIST(5,L2,FALSE)</f>
        <v>2.2898604201656111E-5</v>
      </c>
      <c r="AU2" s="5">
        <f>_xlfn.POISSON.DIST(3,K2,FALSE) * _xlfn.POISSON.DIST(5,L2,FALSE)</f>
        <v>1.1797174123027726E-5</v>
      </c>
      <c r="AV2" s="5">
        <f>_xlfn.POISSON.DIST(4,K2,FALSE) * _xlfn.POISSON.DIST(5,L2,FALSE)</f>
        <v>4.5583559175727877E-6</v>
      </c>
      <c r="AW2" s="5">
        <f>_xlfn.POISSON.DIST(6,K2,FALSE) * _xlfn.POISSON.DIST(6,L2,FALSE)</f>
        <v>2.6710528479574724E-8</v>
      </c>
      <c r="AX2" s="5">
        <f>_xlfn.POISSON.DIST(6,K2,FALSE) * _xlfn.POISSON.DIST(0,L2,FALSE)</f>
        <v>2.5954774448438793E-3</v>
      </c>
      <c r="AY2" s="5">
        <f>_xlfn.POISSON.DIST(6,K2,FALSE) * _xlfn.POISSON.DIST(1,L2,FALSE)</f>
        <v>1.14599717086998E-3</v>
      </c>
      <c r="AZ2" s="5">
        <f>_xlfn.POISSON.DIST(6,K2,FALSE) * _xlfn.POISSON.DIST(2,L2,FALSE)</f>
        <v>2.529996009502974E-4</v>
      </c>
      <c r="BA2" s="5">
        <f>_xlfn.POISSON.DIST(6,K2,FALSE) * _xlfn.POISSON.DIST(3,L2,FALSE)</f>
        <v>3.7236158289650742E-5</v>
      </c>
      <c r="BB2" s="5">
        <f>_xlfn.POISSON.DIST(6,K2,FALSE) * _xlfn.POISSON.DIST(4,L2,FALSE)</f>
        <v>4.1102776811621747E-6</v>
      </c>
      <c r="BC2" s="5">
        <f>_xlfn.POISSON.DIST(6,K2,FALSE) * _xlfn.POISSON.DIST(5,L2,FALSE)</f>
        <v>3.6296725317027047E-7</v>
      </c>
      <c r="BD2" s="5">
        <f>_xlfn.POISSON.DIST(0,K2,FALSE) * _xlfn.POISSON.DIST(6,L2,FALSE)</f>
        <v>1.4108263894075451E-6</v>
      </c>
      <c r="BE2" s="5">
        <f>_xlfn.POISSON.DIST(1,K2,FALSE) * _xlfn.POISSON.DIST(6,L2,FALSE)</f>
        <v>2.18053874724813E-6</v>
      </c>
      <c r="BF2" s="5">
        <f>_xlfn.POISSON.DIST(2,K2,FALSE) * _xlfn.POISSON.DIST(6,L2,FALSE)</f>
        <v>1.6850936670695282E-6</v>
      </c>
      <c r="BG2" s="5">
        <f>_xlfn.POISSON.DIST(3,K2,FALSE) * _xlfn.POISSON.DIST(6,L2,FALSE)</f>
        <v>8.6814651360246622E-7</v>
      </c>
      <c r="BH2" s="5">
        <f>_xlfn.POISSON.DIST(4,K2,FALSE) * _xlfn.POISSON.DIST(6,L2,FALSE)</f>
        <v>3.354465023852972E-7</v>
      </c>
      <c r="BI2" s="5">
        <f>_xlfn.POISSON.DIST(5,K2,FALSE) * _xlfn.POISSON.DIST(6,L2,FALSE)</f>
        <v>1.0369158127062904E-7</v>
      </c>
      <c r="BJ2" s="8">
        <f>SUM(N2,Q2,T2,W2,X2,Y2,AD2,AE2,AF2,AG2,AM2,AN2,AO2,AP2,AQ2,AX2,AY2,AZ2,BA2,BB2,BC2)</f>
        <v>0.64808809609565576</v>
      </c>
      <c r="BK2" s="8">
        <f>SUM(M2,P2,S2,V2,AC2,AL2,AY2)</f>
        <v>0.24901567874348762</v>
      </c>
      <c r="BL2" s="8">
        <f>SUM(O2,R2,U2,AA2,AB2,AH2,AI2,AJ2,AK2,AR2,AS2,AT2,AU2,AV2,BD2,BE2,BF2,BG2,BH2,BI2)</f>
        <v>0.10097674539807198</v>
      </c>
      <c r="BM2" s="8">
        <f>SUM(S2:BI2)</f>
        <v>0.31873647995910093</v>
      </c>
      <c r="BN2" s="8">
        <f>SUM(M2:R2)</f>
        <v>0.68016485062465082</v>
      </c>
    </row>
    <row r="3" spans="1:88" x14ac:dyDescent="0.25">
      <c r="A3" t="s">
        <v>80</v>
      </c>
      <c r="B3" t="s">
        <v>95</v>
      </c>
      <c r="C3" t="s">
        <v>410</v>
      </c>
      <c r="D3" s="15">
        <v>44198</v>
      </c>
      <c r="E3">
        <f>VLOOKUP(A3,home!$A$2:$E$405,3,FALSE)</f>
        <v>1.2105263157894699</v>
      </c>
      <c r="F3">
        <f>VLOOKUP(B3,home!$B$2:$E$405,3,FALSE)</f>
        <v>1.65</v>
      </c>
      <c r="G3">
        <f>VLOOKUP(C3,away!$B$2:$E$405,4,FALSE)</f>
        <v>1.06</v>
      </c>
      <c r="H3">
        <f>VLOOKUP(A3,away!$A$2:$E$405,3,FALSE)</f>
        <v>1.0380116959064301</v>
      </c>
      <c r="I3">
        <f>VLOOKUP(C3,away!$B$2:$E$405,3,FALSE)</f>
        <v>0.83</v>
      </c>
      <c r="J3">
        <f>VLOOKUP(B3,home!$B$2:$E$405,4,FALSE)</f>
        <v>0.71</v>
      </c>
      <c r="K3" s="3">
        <f t="shared" ref="K3:K11" si="0">E3*F3*G3</f>
        <v>2.117210526315783</v>
      </c>
      <c r="L3" s="3">
        <f t="shared" ref="L3:L11" si="1">H3*I3*J3</f>
        <v>0.61170029239765922</v>
      </c>
      <c r="M3" s="5">
        <f>_xlfn.POISSON.DIST(0,K3,FALSE) * _xlfn.POISSON.DIST(0,L3,FALSE)</f>
        <v>6.5290363997344933E-2</v>
      </c>
      <c r="N3" s="5">
        <f>_xlfn.POISSON.DIST(1,K3,FALSE) * _xlfn.POISSON.DIST(0,L3,FALSE)</f>
        <v>0.13823344592216771</v>
      </c>
      <c r="O3" s="5">
        <f>_xlfn.POISSON.DIST(0,K3,FALSE) * _xlfn.POISSON.DIST(1,L3,FALSE)</f>
        <v>3.9938134747925493E-2</v>
      </c>
      <c r="P3" s="5">
        <f>_xlfn.POISSON.DIST(1,K3,FALSE) * _xlfn.POISSON.DIST(1,L3,FALSE)</f>
        <v>8.4557439289725991E-2</v>
      </c>
      <c r="Q3" s="5">
        <f>_xlfn.POISSON.DIST(2,K3,FALSE) * _xlfn.POISSON.DIST(0,L3,FALSE)</f>
        <v>0.14633465339765855</v>
      </c>
      <c r="R3" s="5">
        <f>_xlfn.POISSON.DIST(0,K3,FALSE) * _xlfn.POISSON.DIST(2,L3,FALSE)</f>
        <v>1.2215084351561567E-2</v>
      </c>
      <c r="S3" s="5">
        <f>_xlfn.POISSON.DIST(2,K3,FALSE) * _xlfn.POISSON.DIST(2,L3,FALSE)</f>
        <v>2.7377548927152773E-2</v>
      </c>
      <c r="T3" s="5">
        <f>_xlfn.POISSON.DIST(2,K3,FALSE) * _xlfn.POISSON.DIST(1,L3,FALSE)</f>
        <v>8.9512950271257843E-2</v>
      </c>
      <c r="U3" s="5">
        <f>_xlfn.POISSON.DIST(1,K3,FALSE) * _xlfn.POISSON.DIST(2,L3,FALSE)</f>
        <v>2.5861905168961353E-2</v>
      </c>
      <c r="V3" s="5">
        <f>_xlfn.POISSON.DIST(3,K3,FALSE) * _xlfn.POISSON.DIST(3,L3,FALSE)</f>
        <v>3.9396241132635046E-3</v>
      </c>
      <c r="W3" s="5">
        <f>_xlfn.POISSON.DIST(3,K3,FALSE) * _xlfn.POISSON.DIST(0,L3,FALSE)</f>
        <v>0.10327375617943142</v>
      </c>
      <c r="X3" s="5">
        <f>_xlfn.POISSON.DIST(3,K3,FALSE) * _xlfn.POISSON.DIST(1,L3,FALSE)</f>
        <v>6.3172586851962753E-2</v>
      </c>
      <c r="Y3" s="5">
        <f>_xlfn.POISSON.DIST(3,K3,FALSE) * _xlfn.POISSON.DIST(2,L3,FALSE)</f>
        <v>1.9321344924431071E-2</v>
      </c>
      <c r="Z3" s="5">
        <f>_xlfn.POISSON.DIST(0,K3,FALSE) * _xlfn.POISSON.DIST(3,L3,FALSE)</f>
        <v>2.4906568898374276E-3</v>
      </c>
      <c r="AA3" s="5">
        <f>_xlfn.POISSON.DIST(1,K3,FALSE) * _xlfn.POISSON.DIST(3,L3,FALSE)</f>
        <v>5.2732449846047309E-3</v>
      </c>
      <c r="AB3" s="5">
        <f>_xlfn.POISSON.DIST(2,K3,FALSE) * _xlfn.POISSON.DIST(3,L3,FALSE)</f>
        <v>5.5822848946235244E-3</v>
      </c>
      <c r="AC3" s="5">
        <f>_xlfn.POISSON.DIST(4,K3,FALSE) * _xlfn.POISSON.DIST(4,L3,FALSE)</f>
        <v>3.1888753024409365E-4</v>
      </c>
      <c r="AD3" s="5">
        <f>_xlfn.POISSON.DIST(4,K3,FALSE) * _xlfn.POISSON.DIST(0,L3,FALSE)</f>
        <v>5.4663070918815469E-2</v>
      </c>
      <c r="AE3" s="5">
        <f>_xlfn.POISSON.DIST(4,K3,FALSE) * _xlfn.POISSON.DIST(1,L3,FALSE)</f>
        <v>3.3437416464393403E-2</v>
      </c>
      <c r="AF3" s="5">
        <f>_xlfn.POISSON.DIST(4,K3,FALSE) * _xlfn.POISSON.DIST(2,L3,FALSE)</f>
        <v>1.0226838714145875E-2</v>
      </c>
      <c r="AG3" s="5">
        <f>_xlfn.POISSON.DIST(4,K3,FALSE) * _xlfn.POISSON.DIST(3,L3,FALSE)</f>
        <v>2.085253410582244E-3</v>
      </c>
      <c r="AH3" s="5">
        <f>_xlfn.POISSON.DIST(0,K3,FALSE) * _xlfn.POISSON.DIST(4,L3,FALSE)</f>
        <v>3.8088388694394965E-4</v>
      </c>
      <c r="AI3" s="5">
        <f>_xlfn.POISSON.DIST(1,K3,FALSE) * _xlfn.POISSON.DIST(4,L3,FALSE)</f>
        <v>8.0641137474180089E-4</v>
      </c>
      <c r="AJ3" s="5">
        <f>_xlfn.POISSON.DIST(2,K3,FALSE) * _xlfn.POISSON.DIST(4,L3,FALSE)</f>
        <v>8.5367132557206135E-4</v>
      </c>
      <c r="AK3" s="5">
        <f>_xlfn.POISSON.DIST(3,K3,FALSE) * _xlfn.POISSON.DIST(4,L3,FALSE)</f>
        <v>6.0246730550503856E-4</v>
      </c>
      <c r="AL3" s="5">
        <f>_xlfn.POISSON.DIST(5,K3,FALSE) * _xlfn.POISSON.DIST(5,L3,FALSE)</f>
        <v>1.6519627907090318E-5</v>
      </c>
      <c r="AM3" s="5">
        <f>_xlfn.POISSON.DIST(5,K3,FALSE) * _xlfn.POISSON.DIST(0,L3,FALSE)</f>
        <v>2.3146645830012441E-2</v>
      </c>
      <c r="AN3" s="5">
        <f>_xlfn.POISSON.DIST(5,K3,FALSE) * _xlfn.POISSON.DIST(1,L3,FALSE)</f>
        <v>1.415881002224367E-2</v>
      </c>
      <c r="AO3" s="5">
        <f>_xlfn.POISSON.DIST(5,K3,FALSE) * _xlfn.POISSON.DIST(2,L3,FALSE)</f>
        <v>4.3304741153046798E-3</v>
      </c>
      <c r="AP3" s="5">
        <f>_xlfn.POISSON.DIST(5,K3,FALSE) * _xlfn.POISSON.DIST(3,L3,FALSE)</f>
        <v>8.8298409418412248E-4</v>
      </c>
      <c r="AQ3" s="5">
        <f>_xlfn.POISSON.DIST(5,K3,FALSE) * _xlfn.POISSON.DIST(4,L3,FALSE)</f>
        <v>1.3503040714872748E-4</v>
      </c>
      <c r="AR3" s="5">
        <f>_xlfn.POISSON.DIST(0,K3,FALSE) * _xlfn.POISSON.DIST(5,L3,FALSE)</f>
        <v>4.6597357002634216E-5</v>
      </c>
      <c r="AS3" s="5">
        <f>_xlfn.POISSON.DIST(1,K3,FALSE) * _xlfn.POISSON.DIST(5,L3,FALSE)</f>
        <v>9.8656414744471621E-5</v>
      </c>
      <c r="AT3" s="5">
        <f>_xlfn.POISSON.DIST(2,K3,FALSE) * _xlfn.POISSON.DIST(5,L3,FALSE)</f>
        <v>1.0443819989278549E-4</v>
      </c>
      <c r="AU3" s="5">
        <f>_xlfn.POISSON.DIST(3,K3,FALSE) * _xlfn.POISSON.DIST(5,L3,FALSE)</f>
        <v>7.3705885387492421E-5</v>
      </c>
      <c r="AV3" s="5">
        <f>_xlfn.POISSON.DIST(4,K3,FALSE) * _xlfn.POISSON.DIST(5,L3,FALSE)</f>
        <v>3.901271909845591E-5</v>
      </c>
      <c r="AW3" s="5">
        <f>_xlfn.POISSON.DIST(6,K3,FALSE) * _xlfn.POISSON.DIST(6,L3,FALSE)</f>
        <v>5.942928329530529E-7</v>
      </c>
      <c r="AX3" s="5">
        <f>_xlfn.POISSON.DIST(6,K3,FALSE) * _xlfn.POISSON.DIST(0,L3,FALSE)</f>
        <v>8.1677203667009455E-3</v>
      </c>
      <c r="AY3" s="5">
        <f>_xlfn.POISSON.DIST(6,K3,FALSE) * _xlfn.POISSON.DIST(1,L3,FALSE)</f>
        <v>4.9961969365332837E-3</v>
      </c>
      <c r="AZ3" s="5">
        <f>_xlfn.POISSON.DIST(6,K3,FALSE) * _xlfn.POISSON.DIST(2,L3,FALSE)</f>
        <v>1.5280875634768494E-3</v>
      </c>
      <c r="BA3" s="5">
        <f>_xlfn.POISSON.DIST(6,K3,FALSE) * _xlfn.POISSON.DIST(3,L3,FALSE)</f>
        <v>3.1157720312933849E-4</v>
      </c>
      <c r="BB3" s="5">
        <f>_xlfn.POISSON.DIST(6,K3,FALSE) * _xlfn.POISSON.DIST(4,L3,FALSE)</f>
        <v>4.7647966564665294E-5</v>
      </c>
      <c r="BC3" s="5">
        <f>_xlfn.POISSON.DIST(6,K3,FALSE) * _xlfn.POISSON.DIST(5,L3,FALSE)</f>
        <v>5.8292550159519323E-6</v>
      </c>
      <c r="BD3" s="5">
        <f>_xlfn.POISSON.DIST(0,K3,FALSE) * _xlfn.POISSON.DIST(6,L3,FALSE)</f>
        <v>4.750602817244908E-6</v>
      </c>
      <c r="BE3" s="5">
        <f>_xlfn.POISSON.DIST(1,K3,FALSE) * _xlfn.POISSON.DIST(6,L3,FALSE)</f>
        <v>1.0058026291016335E-5</v>
      </c>
      <c r="BF3" s="5">
        <f>_xlfn.POISSON.DIST(2,K3,FALSE) * _xlfn.POISSON.DIST(6,L3,FALSE)</f>
        <v>1.064747956865034E-5</v>
      </c>
      <c r="BG3" s="5">
        <f>_xlfn.POISSON.DIST(3,K3,FALSE) * _xlfn.POISSON.DIST(6,L3,FALSE)</f>
        <v>7.5143186071595764E-6</v>
      </c>
      <c r="BH3" s="5">
        <f>_xlfn.POISSON.DIST(4,K3,FALSE) * _xlfn.POISSON.DIST(6,L3,FALSE)</f>
        <v>3.9773486132922027E-6</v>
      </c>
      <c r="BI3" s="5">
        <f>_xlfn.POISSON.DIST(5,K3,FALSE) * _xlfn.POISSON.DIST(6,L3,FALSE)</f>
        <v>1.6841768701779458E-6</v>
      </c>
      <c r="BJ3" s="8">
        <f>SUM(N3,Q3,T3,W3,X3,Y3,AD3,AE3,AF3,AG3,AM3,AN3,AO3,AP3,AQ3,AX3,AY3,AZ3,BA3,BB3,BC3)</f>
        <v>0.71797232081516094</v>
      </c>
      <c r="BK3" s="8">
        <f>SUM(M3,P3,S3,V3,AC3,AL3,AY3)</f>
        <v>0.18649658042217165</v>
      </c>
      <c r="BL3" s="8">
        <f>SUM(O3,R3,U3,AA3,AB3,AH3,AI3,AJ3,AK3,AR3,AS3,AT3,AU3,AV3,BD3,BE3,BF3,BG3,BH3,BI3)</f>
        <v>9.1915130569332856E-2</v>
      </c>
      <c r="BM3" s="8">
        <f>SUM(S3:BI3)</f>
        <v>0.50730996434641862</v>
      </c>
      <c r="BN3" s="8">
        <f>SUM(M3:R3)</f>
        <v>0.48656912170638422</v>
      </c>
    </row>
    <row r="4" spans="1:88" x14ac:dyDescent="0.25">
      <c r="A4" t="s">
        <v>27</v>
      </c>
      <c r="B4" t="s">
        <v>194</v>
      </c>
      <c r="C4" t="s">
        <v>299</v>
      </c>
      <c r="D4" s="15">
        <v>44198</v>
      </c>
      <c r="E4">
        <f>VLOOKUP(A4,home!$A$2:$E$405,3,FALSE)</f>
        <v>1.3</v>
      </c>
      <c r="F4">
        <f>VLOOKUP(B4,home!$B$2:$E$405,3,FALSE)</f>
        <v>0.7</v>
      </c>
      <c r="G4">
        <f>VLOOKUP(C4,away!$B$2:$E$405,4,FALSE)</f>
        <v>1.26</v>
      </c>
      <c r="H4">
        <f>VLOOKUP(A4,away!$A$2:$E$405,3,FALSE)</f>
        <v>1.1173913043478301</v>
      </c>
      <c r="I4">
        <f>VLOOKUP(C4,away!$B$2:$E$405,3,FALSE)</f>
        <v>0.63</v>
      </c>
      <c r="J4">
        <f>VLOOKUP(B4,home!$B$2:$E$405,4,FALSE)</f>
        <v>0.89</v>
      </c>
      <c r="K4" s="3">
        <f t="shared" si="0"/>
        <v>1.1465999999999998</v>
      </c>
      <c r="L4" s="3">
        <f t="shared" si="1"/>
        <v>0.62652130434782827</v>
      </c>
      <c r="M4" s="5">
        <f t="shared" ref="M4:M23" si="2">_xlfn.POISSON.DIST(0,K4,FALSE) * _xlfn.POISSON.DIST(0,L4,FALSE)</f>
        <v>0.16980215660224435</v>
      </c>
      <c r="N4" s="5">
        <f t="shared" ref="N4:N23" si="3">_xlfn.POISSON.DIST(1,K4,FALSE) * _xlfn.POISSON.DIST(0,L4,FALSE)</f>
        <v>0.19469515276013333</v>
      </c>
      <c r="O4" s="5">
        <f t="shared" ref="O4:O23" si="4">_xlfn.POISSON.DIST(0,K4,FALSE) * _xlfn.POISSON.DIST(1,L4,FALSE)</f>
        <v>0.10638466863551231</v>
      </c>
      <c r="P4" s="5">
        <f t="shared" ref="P4:P23" si="5">_xlfn.POISSON.DIST(1,K4,FALSE) * _xlfn.POISSON.DIST(1,L4,FALSE)</f>
        <v>0.1219806610574784</v>
      </c>
      <c r="Q4" s="5">
        <f t="shared" ref="Q4:Q23" si="6">_xlfn.POISSON.DIST(2,K4,FALSE) * _xlfn.POISSON.DIST(0,L4,FALSE)</f>
        <v>0.11161873107738444</v>
      </c>
      <c r="R4" s="5">
        <f t="shared" ref="R4:R23" si="7">_xlfn.POISSON.DIST(0,K4,FALSE) * _xlfn.POISSON.DIST(2,L4,FALSE)</f>
        <v>3.3326130678066328E-2</v>
      </c>
      <c r="S4" s="5">
        <f t="shared" ref="S4:S23" si="8">_xlfn.POISSON.DIST(2,K4,FALSE) * _xlfn.POISSON.DIST(2,L4,FALSE)</f>
        <v>2.1906791364955436E-2</v>
      </c>
      <c r="T4" s="5">
        <f t="shared" ref="T4:T23" si="9">_xlfn.POISSON.DIST(2,K4,FALSE) * _xlfn.POISSON.DIST(1,L4,FALSE)</f>
        <v>6.9931512984252361E-2</v>
      </c>
      <c r="U4" s="5">
        <f t="shared" ref="U4:U23" si="10">_xlfn.POISSON.DIST(1,K4,FALSE) * _xlfn.POISSON.DIST(2,L4,FALSE)</f>
        <v>3.8211741435470847E-2</v>
      </c>
      <c r="V4" s="5">
        <f t="shared" ref="V4:V23" si="11">_xlfn.POISSON.DIST(3,K4,FALSE) * _xlfn.POISSON.DIST(3,L4,FALSE)</f>
        <v>1.748574109106067E-3</v>
      </c>
      <c r="W4" s="5">
        <f t="shared" ref="W4:W23" si="12">_xlfn.POISSON.DIST(3,K4,FALSE) * _xlfn.POISSON.DIST(0,L4,FALSE)</f>
        <v>4.2660679017776322E-2</v>
      </c>
      <c r="X4" s="5">
        <f t="shared" ref="X4:X23" si="13">_xlfn.POISSON.DIST(3,K4,FALSE) * _xlfn.POISSON.DIST(1,L4,FALSE)</f>
        <v>2.6727824262581246E-2</v>
      </c>
      <c r="Y4" s="5">
        <f t="shared" ref="Y4:Y23" si="14">_xlfn.POISSON.DIST(3,K4,FALSE) * _xlfn.POISSON.DIST(2,L4,FALSE)</f>
        <v>8.3727756596859645E-3</v>
      </c>
      <c r="Z4" s="5">
        <f t="shared" ref="Z4:Z23" si="15">_xlfn.POISSON.DIST(0,K4,FALSE) * _xlfn.POISSON.DIST(3,L4,FALSE)</f>
        <v>6.9598436204294321E-3</v>
      </c>
      <c r="AA4" s="5">
        <f t="shared" ref="AA4:AA23" si="16">_xlfn.POISSON.DIST(1,K4,FALSE) * _xlfn.POISSON.DIST(3,L4,FALSE)</f>
        <v>7.9801566951843862E-3</v>
      </c>
      <c r="AB4" s="5">
        <f t="shared" ref="AB4:AB23" si="17">_xlfn.POISSON.DIST(2,K4,FALSE) * _xlfn.POISSON.DIST(3,L4,FALSE)</f>
        <v>4.5750238333492083E-3</v>
      </c>
      <c r="AC4" s="5">
        <f t="shared" ref="AC4:AC23" si="18">_xlfn.POISSON.DIST(4,K4,FALSE) * _xlfn.POISSON.DIST(4,L4,FALSE)</f>
        <v>7.8507625434779879E-5</v>
      </c>
      <c r="AD4" s="5">
        <f t="shared" ref="AD4:AD23" si="19">_xlfn.POISSON.DIST(4,K4,FALSE) * _xlfn.POISSON.DIST(0,L4,FALSE)</f>
        <v>1.2228683640445579E-2</v>
      </c>
      <c r="AE4" s="5">
        <f t="shared" ref="AE4:AE23" si="20">_xlfn.POISSON.DIST(4,K4,FALSE) * _xlfn.POISSON.DIST(1,L4,FALSE)</f>
        <v>7.6615308248689125E-3</v>
      </c>
      <c r="AF4" s="5">
        <f t="shared" ref="AF4:AF23" si="21">_xlfn.POISSON.DIST(4,K4,FALSE) * _xlfn.POISSON.DIST(2,L4,FALSE)</f>
        <v>2.4000561428489811E-3</v>
      </c>
      <c r="AG4" s="5">
        <f t="shared" ref="AG4:AG23" si="22">_xlfn.POISSON.DIST(4,K4,FALSE) * _xlfn.POISSON.DIST(3,L4,FALSE)</f>
        <v>5.0122876837525399E-4</v>
      </c>
      <c r="AH4" s="5">
        <f t="shared" ref="AH4:AH23" si="23">_xlfn.POISSON.DIST(0,K4,FALSE) * _xlfn.POISSON.DIST(4,L4,FALSE)</f>
        <v>1.0901225757820896E-3</v>
      </c>
      <c r="AI4" s="5">
        <f t="shared" ref="AI4:AI23" si="24">_xlfn.POISSON.DIST(1,K4,FALSE) * _xlfn.POISSON.DIST(4,L4,FALSE)</f>
        <v>1.2499345453917438E-3</v>
      </c>
      <c r="AJ4" s="5">
        <f t="shared" ref="AJ4:AJ23" si="25">_xlfn.POISSON.DIST(2,K4,FALSE) * _xlfn.POISSON.DIST(4,L4,FALSE)</f>
        <v>7.1658747487308668E-4</v>
      </c>
      <c r="AK4" s="5">
        <f t="shared" ref="AK4:AK23" si="26">_xlfn.POISSON.DIST(3,K4,FALSE) * _xlfn.POISSON.DIST(4,L4,FALSE)</f>
        <v>2.7387973289649364E-4</v>
      </c>
      <c r="AL4" s="5">
        <f t="shared" ref="AL4:AL23" si="27">_xlfn.POISSON.DIST(5,K4,FALSE) * _xlfn.POISSON.DIST(5,L4,FALSE)</f>
        <v>2.255898803693002E-6</v>
      </c>
      <c r="AM4" s="5">
        <f t="shared" ref="AM4:AM23" si="28">_xlfn.POISSON.DIST(5,K4,FALSE) * _xlfn.POISSON.DIST(0,L4,FALSE)</f>
        <v>2.8042817324269833E-3</v>
      </c>
      <c r="AN4" s="5">
        <f t="shared" ref="AN4:AN23" si="29">_xlfn.POISSON.DIST(5,K4,FALSE) * _xlfn.POISSON.DIST(1,L4,FALSE)</f>
        <v>1.7569422487589408E-3</v>
      </c>
      <c r="AO4" s="5">
        <f t="shared" ref="AO4:AO23" si="30">_xlfn.POISSON.DIST(5,K4,FALSE) * _xlfn.POISSON.DIST(2,L4,FALSE)</f>
        <v>5.5038087467812902E-4</v>
      </c>
      <c r="AP4" s="5">
        <f t="shared" ref="AP4:AP23" si="31">_xlfn.POISSON.DIST(5,K4,FALSE) * _xlfn.POISSON.DIST(3,L4,FALSE)</f>
        <v>1.1494178116381336E-4</v>
      </c>
      <c r="AQ4" s="5">
        <f t="shared" ref="AQ4:AQ23" si="32">_xlfn.POISSON.DIST(5,K4,FALSE) * _xlfn.POISSON.DIST(4,L4,FALSE)</f>
        <v>1.8003368664703742E-5</v>
      </c>
      <c r="AR4" s="5">
        <f t="shared" ref="AR4:AR23" si="33">_xlfn.POISSON.DIST(0,K4,FALSE) * _xlfn.POISSON.DIST(5,L4,FALSE)</f>
        <v>1.3659700361560184E-4</v>
      </c>
      <c r="AS4" s="5">
        <f t="shared" ref="AS4:AS23" si="34">_xlfn.POISSON.DIST(1,K4,FALSE) * _xlfn.POISSON.DIST(5,L4,FALSE)</f>
        <v>1.5662212434564904E-4</v>
      </c>
      <c r="AT4" s="5">
        <f t="shared" ref="AT4:AT23" si="35">_xlfn.POISSON.DIST(2,K4,FALSE) * _xlfn.POISSON.DIST(5,L4,FALSE)</f>
        <v>8.9791463887360594E-5</v>
      </c>
      <c r="AU4" s="5">
        <f t="shared" ref="AU4:AU23" si="36">_xlfn.POISSON.DIST(3,K4,FALSE) * _xlfn.POISSON.DIST(5,L4,FALSE)</f>
        <v>3.4318297497749206E-5</v>
      </c>
      <c r="AV4" s="5">
        <f t="shared" ref="AV4:AV23" si="37">_xlfn.POISSON.DIST(4,K4,FALSE) * _xlfn.POISSON.DIST(5,L4,FALSE)</f>
        <v>9.8373399777298073E-6</v>
      </c>
      <c r="AW4" s="5">
        <f t="shared" ref="AW4:AW23" si="38">_xlfn.POISSON.DIST(6,K4,FALSE) * _xlfn.POISSON.DIST(6,L4,FALSE)</f>
        <v>4.501579185178115E-8</v>
      </c>
      <c r="AX4" s="5">
        <f t="shared" ref="AX4:AX23" si="39">_xlfn.POISSON.DIST(6,K4,FALSE) * _xlfn.POISSON.DIST(0,L4,FALSE)</f>
        <v>5.3589823906679504E-4</v>
      </c>
      <c r="AY4" s="5">
        <f t="shared" ref="AY4:AY23" si="40">_xlfn.POISSON.DIST(6,K4,FALSE) * _xlfn.POISSON.DIST(1,L4,FALSE)</f>
        <v>3.3575166373783267E-4</v>
      </c>
      <c r="AZ4" s="5">
        <f t="shared" ref="AZ4:AZ23" si="41">_xlfn.POISSON.DIST(6,K4,FALSE) * _xlfn.POISSON.DIST(2,L4,FALSE)</f>
        <v>1.0517778515099016E-4</v>
      </c>
      <c r="BA4" s="5">
        <f t="shared" ref="BA4:BA23" si="42">_xlfn.POISSON.DIST(6,K4,FALSE) * _xlfn.POISSON.DIST(3,L4,FALSE)</f>
        <v>2.1965374380404676E-5</v>
      </c>
      <c r="BB4" s="5">
        <f t="shared" ref="BB4:BB23" si="43">_xlfn.POISSON.DIST(6,K4,FALSE) * _xlfn.POISSON.DIST(4,L4,FALSE)</f>
        <v>3.440443751824876E-6</v>
      </c>
      <c r="BC4" s="5">
        <f t="shared" ref="BC4:BC23" si="44">_xlfn.POISSON.DIST(6,K4,FALSE) * _xlfn.POISSON.DIST(5,L4,FALSE)</f>
        <v>4.3110226138573154E-7</v>
      </c>
      <c r="BD4" s="5">
        <f t="shared" ref="BD4:BD23" si="45">_xlfn.POISSON.DIST(0,K4,FALSE) * _xlfn.POISSON.DIST(6,L4,FALSE)</f>
        <v>1.4263488812541978E-5</v>
      </c>
      <c r="BE4" s="5">
        <f t="shared" ref="BE4:BE23" si="46">_xlfn.POISSON.DIST(1,K4,FALSE) * _xlfn.POISSON.DIST(6,L4,FALSE)</f>
        <v>1.6354516272460631E-5</v>
      </c>
      <c r="BF4" s="5">
        <f t="shared" ref="BF4:BF23" si="47">_xlfn.POISSON.DIST(2,K4,FALSE) * _xlfn.POISSON.DIST(6,L4,FALSE)</f>
        <v>9.3760441790016788E-6</v>
      </c>
      <c r="BG4" s="5">
        <f t="shared" ref="BG4:BG23" si="48">_xlfn.POISSON.DIST(3,K4,FALSE) * _xlfn.POISSON.DIST(6,L4,FALSE)</f>
        <v>3.5835240852144405E-6</v>
      </c>
      <c r="BH4" s="5">
        <f t="shared" ref="BH4:BH23" si="49">_xlfn.POISSON.DIST(4,K4,FALSE) * _xlfn.POISSON.DIST(6,L4,FALSE)</f>
        <v>1.0272171790267191E-6</v>
      </c>
      <c r="BI4" s="5">
        <f t="shared" ref="BI4:BI23" si="50">_xlfn.POISSON.DIST(5,K4,FALSE) * _xlfn.POISSON.DIST(6,L4,FALSE)</f>
        <v>2.3556144349440749E-7</v>
      </c>
      <c r="BJ4" s="8">
        <f t="shared" ref="BJ4:BJ23" si="51">SUM(N4,Q4,T4,W4,X4,Y4,AD4,AE4,AF4,AG4,AM4,AN4,AO4,AP4,AQ4,AX4,AY4,AZ4,BA4,BB4,BC4)</f>
        <v>0.48304538975239436</v>
      </c>
      <c r="BK4" s="8">
        <f t="shared" ref="BK4:BK23" si="52">SUM(M4,P4,S4,V4,AC4,AL4,AY4)</f>
        <v>0.31585469832176055</v>
      </c>
      <c r="BL4" s="8">
        <f t="shared" ref="BL4:BL23" si="53">SUM(O4,R4,U4,AA4,AB4,AH4,AI4,AJ4,AK4,AR4,AS4,AT4,AU4,AV4,BD4,BE4,BF4,BG4,BH4,BI4)</f>
        <v>0.1942802521878223</v>
      </c>
      <c r="BM4" s="8">
        <f t="shared" ref="BM4:BM23" si="54">SUM(S4:BI4)</f>
        <v>0.26199697642364156</v>
      </c>
      <c r="BN4" s="8">
        <f t="shared" ref="BN4:BN23" si="55">SUM(M4:R4)</f>
        <v>0.73780750081081914</v>
      </c>
    </row>
    <row r="5" spans="1:88" x14ac:dyDescent="0.25">
      <c r="A5" t="s">
        <v>32</v>
      </c>
      <c r="B5" t="s">
        <v>310</v>
      </c>
      <c r="C5" t="s">
        <v>331</v>
      </c>
      <c r="D5" s="15">
        <v>44198</v>
      </c>
      <c r="E5">
        <f>VLOOKUP(A5,home!$A$2:$E$405,3,FALSE)</f>
        <v>1.2307692307692299</v>
      </c>
      <c r="F5">
        <f>VLOOKUP(B5,home!$B$2:$E$405,3,FALSE)</f>
        <v>0.63</v>
      </c>
      <c r="G5">
        <f>VLOOKUP(C5,away!$B$2:$E$405,4,FALSE)</f>
        <v>0.54</v>
      </c>
      <c r="H5">
        <f>VLOOKUP(A5,away!$A$2:$E$405,3,FALSE)</f>
        <v>1.14201183431953</v>
      </c>
      <c r="I5">
        <f>VLOOKUP(C5,away!$B$2:$E$405,3,FALSE)</f>
        <v>0.09</v>
      </c>
      <c r="J5">
        <f>VLOOKUP(B5,home!$B$2:$E$405,4,FALSE)</f>
        <v>1.07</v>
      </c>
      <c r="K5" s="3">
        <f t="shared" si="0"/>
        <v>0.41870769230769206</v>
      </c>
      <c r="L5" s="3">
        <f t="shared" si="1"/>
        <v>0.10997573964497075</v>
      </c>
      <c r="M5" s="5">
        <f t="shared" si="2"/>
        <v>0.58938041852751577</v>
      </c>
      <c r="N5" s="5">
        <f t="shared" si="3"/>
        <v>0.24677811493299778</v>
      </c>
      <c r="O5" s="5">
        <f t="shared" si="4"/>
        <v>6.4817547459825944E-2</v>
      </c>
      <c r="P5" s="5">
        <f t="shared" si="5"/>
        <v>2.7139605717948028E-2</v>
      </c>
      <c r="Q5" s="5">
        <f t="shared" si="6"/>
        <v>5.1663947507818955E-2</v>
      </c>
      <c r="R5" s="5">
        <f t="shared" si="7"/>
        <v>3.5641788619336771E-3</v>
      </c>
      <c r="S5" s="5">
        <f t="shared" si="8"/>
        <v>3.1242902519813305E-4</v>
      </c>
      <c r="T5" s="5">
        <f t="shared" si="9"/>
        <v>5.6817808401513322E-3</v>
      </c>
      <c r="U5" s="5">
        <f t="shared" si="10"/>
        <v>1.4923491062521059E-3</v>
      </c>
      <c r="V5" s="5">
        <f t="shared" si="11"/>
        <v>1.5985149248207831E-6</v>
      </c>
      <c r="W5" s="5">
        <f t="shared" si="12"/>
        <v>7.2106974121682044E-3</v>
      </c>
      <c r="X5" s="5">
        <f t="shared" si="13"/>
        <v>7.9300178125927461E-4</v>
      </c>
      <c r="Y5" s="5">
        <f t="shared" si="14"/>
        <v>4.3605478716884018E-5</v>
      </c>
      <c r="Z5" s="5">
        <f t="shared" si="15"/>
        <v>1.3065773552270872E-4</v>
      </c>
      <c r="AA5" s="5">
        <f t="shared" si="16"/>
        <v>5.470739892286212E-5</v>
      </c>
      <c r="AB5" s="5">
        <f t="shared" si="17"/>
        <v>1.1453204377573959E-5</v>
      </c>
      <c r="AC5" s="5">
        <f t="shared" si="18"/>
        <v>4.6004947982363711E-9</v>
      </c>
      <c r="AD5" s="5">
        <f t="shared" si="19"/>
        <v>7.5479361834449889E-4</v>
      </c>
      <c r="AE5" s="5">
        <f t="shared" si="20"/>
        <v>8.3008986456740012E-5</v>
      </c>
      <c r="AF5" s="5">
        <f t="shared" si="21"/>
        <v>4.5644873413796713E-6</v>
      </c>
      <c r="AG5" s="5">
        <f t="shared" si="22"/>
        <v>1.6732762382277846E-7</v>
      </c>
      <c r="AH5" s="5">
        <f t="shared" si="23"/>
        <v>3.5922952761117145E-6</v>
      </c>
      <c r="AI5" s="5">
        <f t="shared" si="24"/>
        <v>1.5041216651485593E-6</v>
      </c>
      <c r="AJ5" s="5">
        <f t="shared" si="25"/>
        <v>3.1489365568217821E-7</v>
      </c>
      <c r="AK5" s="5">
        <f t="shared" si="26"/>
        <v>4.3949465297672601E-8</v>
      </c>
      <c r="AL5" s="5">
        <f t="shared" si="27"/>
        <v>8.4736859934057769E-12</v>
      </c>
      <c r="AM5" s="5">
        <f t="shared" si="28"/>
        <v>6.3207578821119635E-5</v>
      </c>
      <c r="AN5" s="5">
        <f t="shared" si="29"/>
        <v>6.9513002320204184E-6</v>
      </c>
      <c r="AO5" s="5">
        <f t="shared" si="30"/>
        <v>3.8223719225535115E-7</v>
      </c>
      <c r="AP5" s="5">
        <f t="shared" si="31"/>
        <v>1.401227264603304E-8</v>
      </c>
      <c r="AQ5" s="5">
        <f t="shared" si="32"/>
        <v>3.8525251208861869E-10</v>
      </c>
      <c r="AR5" s="5">
        <f t="shared" si="33"/>
        <v>7.9013066002704069E-8</v>
      </c>
      <c r="AS5" s="5">
        <f t="shared" si="34"/>
        <v>3.3083378528147569E-8</v>
      </c>
      <c r="AT5" s="5">
        <f t="shared" si="35"/>
        <v>6.9261325386312606E-9</v>
      </c>
      <c r="AU5" s="5">
        <f t="shared" si="36"/>
        <v>9.666749906225039E-10</v>
      </c>
      <c r="AV5" s="5">
        <f t="shared" si="37"/>
        <v>1.0118856363377711E-10</v>
      </c>
      <c r="AW5" s="5">
        <f t="shared" si="38"/>
        <v>1.0838712504475152E-14</v>
      </c>
      <c r="AX5" s="5">
        <f t="shared" si="39"/>
        <v>4.4109165774245887E-6</v>
      </c>
      <c r="AY5" s="5">
        <f t="shared" si="40"/>
        <v>4.8509381311453201E-7</v>
      </c>
      <c r="AZ5" s="5">
        <f t="shared" si="41"/>
        <v>2.6674275447234934E-8</v>
      </c>
      <c r="BA5" s="5">
        <f t="shared" si="42"/>
        <v>9.7784105726778146E-10</v>
      </c>
      <c r="BB5" s="5">
        <f t="shared" si="43"/>
        <v>2.6884698382061112E-11</v>
      </c>
      <c r="BC5" s="5">
        <f t="shared" si="44"/>
        <v>5.9133291793982398E-13</v>
      </c>
      <c r="BD5" s="5">
        <f t="shared" si="45"/>
        <v>1.448253395877378E-9</v>
      </c>
      <c r="BE5" s="5">
        <f t="shared" si="46"/>
        <v>6.0639483726459526E-10</v>
      </c>
      <c r="BF5" s="5">
        <f t="shared" si="47"/>
        <v>1.269510914691786E-10</v>
      </c>
      <c r="BG5" s="5">
        <f t="shared" si="48"/>
        <v>1.7718466181667501E-11</v>
      </c>
      <c r="BH5" s="5">
        <f t="shared" si="49"/>
        <v>1.8547145215394706E-12</v>
      </c>
      <c r="BI5" s="5">
        <f t="shared" si="50"/>
        <v>1.5531664744067145E-13</v>
      </c>
      <c r="BJ5" s="8">
        <f t="shared" si="51"/>
        <v>0.31308916157663252</v>
      </c>
      <c r="BK5" s="8">
        <f t="shared" si="52"/>
        <v>0.61683454148836836</v>
      </c>
      <c r="BL5" s="8">
        <f t="shared" si="53"/>
        <v>6.9945813583142849E-2</v>
      </c>
      <c r="BM5" s="8">
        <f t="shared" si="54"/>
        <v>1.6655876281823984E-2</v>
      </c>
      <c r="BN5" s="8">
        <f t="shared" si="55"/>
        <v>0.98334381300804019</v>
      </c>
    </row>
    <row r="6" spans="1:88" x14ac:dyDescent="0.25">
      <c r="A6" t="s">
        <v>32</v>
      </c>
      <c r="B6" t="s">
        <v>35</v>
      </c>
      <c r="C6" t="s">
        <v>34</v>
      </c>
      <c r="D6" s="15">
        <v>44198</v>
      </c>
      <c r="E6">
        <f>VLOOKUP(A6,home!$A$2:$E$405,3,FALSE)</f>
        <v>1.2307692307692299</v>
      </c>
      <c r="F6">
        <f>VLOOKUP(B6,home!$B$2:$E$405,3,FALSE)</f>
        <v>1.87</v>
      </c>
      <c r="G6">
        <f>VLOOKUP(C6,away!$B$2:$E$405,4,FALSE)</f>
        <v>1.06</v>
      </c>
      <c r="H6">
        <f>VLOOKUP(A6,away!$A$2:$E$405,3,FALSE)</f>
        <v>1.14201183431953</v>
      </c>
      <c r="I6">
        <f>VLOOKUP(C6,away!$B$2:$E$405,3,FALSE)</f>
        <v>0.56999999999999995</v>
      </c>
      <c r="J6">
        <f>VLOOKUP(B6,home!$B$2:$E$405,4,FALSE)</f>
        <v>0.96</v>
      </c>
      <c r="K6" s="3">
        <f t="shared" si="0"/>
        <v>2.4396307692307677</v>
      </c>
      <c r="L6" s="3">
        <f t="shared" si="1"/>
        <v>0.62490887573964671</v>
      </c>
      <c r="M6" s="5">
        <f t="shared" si="2"/>
        <v>4.6675324139580733E-2</v>
      </c>
      <c r="N6" s="5">
        <f t="shared" si="3"/>
        <v>0.11387055693474075</v>
      </c>
      <c r="O6" s="5">
        <f t="shared" si="4"/>
        <v>2.9167824332848986E-2</v>
      </c>
      <c r="P6" s="5">
        <f t="shared" si="5"/>
        <v>7.1158721713936279E-2</v>
      </c>
      <c r="Q6" s="5">
        <f t="shared" si="6"/>
        <v>0.13890105720371879</v>
      </c>
      <c r="R6" s="5">
        <f t="shared" si="7"/>
        <v>9.1136161558060848E-3</v>
      </c>
      <c r="S6" s="5">
        <f t="shared" si="8"/>
        <v>2.7121202526730386E-2</v>
      </c>
      <c r="T6" s="5">
        <f t="shared" si="9"/>
        <v>8.6800503496224257E-2</v>
      </c>
      <c r="U6" s="5">
        <f t="shared" si="10"/>
        <v>2.2233858392663151E-2</v>
      </c>
      <c r="V6" s="5">
        <f t="shared" si="11"/>
        <v>4.5941717568785314E-3</v>
      </c>
      <c r="W6" s="5">
        <f t="shared" si="12"/>
        <v>0.11295576434429176</v>
      </c>
      <c r="X6" s="5">
        <f t="shared" si="13"/>
        <v>7.0587059704703831E-2</v>
      </c>
      <c r="Y6" s="5">
        <f t="shared" si="14"/>
        <v>2.2055240060916893E-2</v>
      </c>
      <c r="Z6" s="5">
        <f t="shared" si="15"/>
        <v>1.8983932086158203E-3</v>
      </c>
      <c r="AA6" s="5">
        <f t="shared" si="16"/>
        <v>4.6313784838378788E-3</v>
      </c>
      <c r="AB6" s="5">
        <f t="shared" si="17"/>
        <v>5.6494267265621168E-3</v>
      </c>
      <c r="AC6" s="5">
        <f t="shared" si="18"/>
        <v>4.3775190046902173E-4</v>
      </c>
      <c r="AD6" s="5">
        <f t="shared" si="19"/>
        <v>6.8892589564078482E-2</v>
      </c>
      <c r="AE6" s="5">
        <f t="shared" si="20"/>
        <v>4.30515906912812E-2</v>
      </c>
      <c r="AF6" s="5">
        <f t="shared" si="21"/>
        <v>1.3451660568845987E-2</v>
      </c>
      <c r="AG6" s="5">
        <f t="shared" si="22"/>
        <v>2.8020206943029603E-3</v>
      </c>
      <c r="AH6" s="5">
        <f t="shared" si="23"/>
        <v>2.9658069142697314E-4</v>
      </c>
      <c r="AI6" s="5">
        <f t="shared" si="24"/>
        <v>7.2354738036497948E-4</v>
      </c>
      <c r="AJ6" s="5">
        <f t="shared" si="25"/>
        <v>8.8259422606736101E-4</v>
      </c>
      <c r="AK6" s="5">
        <f t="shared" si="26"/>
        <v>7.1773467688644992E-4</v>
      </c>
      <c r="AL6" s="5">
        <f t="shared" si="27"/>
        <v>2.6694932484727393E-5</v>
      </c>
      <c r="AM6" s="5">
        <f t="shared" si="28"/>
        <v>3.3614496254502461E-2</v>
      </c>
      <c r="AN6" s="5">
        <f t="shared" si="29"/>
        <v>2.1005997062955695E-2</v>
      </c>
      <c r="AO6" s="5">
        <f t="shared" si="30"/>
        <v>6.5634170042009818E-3</v>
      </c>
      <c r="AP6" s="5">
        <f t="shared" si="31"/>
        <v>1.3671791803685717E-3</v>
      </c>
      <c r="AQ6" s="5">
        <f t="shared" si="32"/>
        <v>2.1359060113469391E-4</v>
      </c>
      <c r="AR6" s="5">
        <f t="shared" si="33"/>
        <v>3.7067181289143395E-5</v>
      </c>
      <c r="AS6" s="5">
        <f t="shared" si="34"/>
        <v>9.0430236001649226E-5</v>
      </c>
      <c r="AT6" s="5">
        <f t="shared" si="35"/>
        <v>1.1030819310921169E-4</v>
      </c>
      <c r="AU6" s="5">
        <f t="shared" si="36"/>
        <v>8.9703754002494059E-5</v>
      </c>
      <c r="AV6" s="5">
        <f t="shared" si="37"/>
        <v>5.4711009594998053E-5</v>
      </c>
      <c r="AW6" s="5">
        <f t="shared" si="38"/>
        <v>1.1304910314378569E-6</v>
      </c>
      <c r="AX6" s="5">
        <f t="shared" si="39"/>
        <v>1.3667826559112766E-2</v>
      </c>
      <c r="AY6" s="5">
        <f t="shared" si="40"/>
        <v>8.5411461288596412E-3</v>
      </c>
      <c r="AZ6" s="5">
        <f t="shared" si="41"/>
        <v>2.6687190124568571E-3</v>
      </c>
      <c r="BA6" s="5">
        <f t="shared" si="42"/>
        <v>5.5590206591314489E-4</v>
      </c>
      <c r="BB6" s="5">
        <f t="shared" si="43"/>
        <v>8.684703375778257E-5</v>
      </c>
      <c r="BC6" s="5">
        <f t="shared" si="44"/>
        <v>1.0854296445379816E-5</v>
      </c>
      <c r="BD6" s="5">
        <f t="shared" si="45"/>
        <v>3.8606017643727097E-6</v>
      </c>
      <c r="BE6" s="5">
        <f t="shared" si="46"/>
        <v>9.4184428521102518E-6</v>
      </c>
      <c r="BF6" s="5">
        <f t="shared" si="47"/>
        <v>1.1488761490124882E-5</v>
      </c>
      <c r="BG6" s="5">
        <f t="shared" si="48"/>
        <v>9.3427786772207285E-6</v>
      </c>
      <c r="BH6" s="5">
        <f t="shared" si="49"/>
        <v>5.6982325827652068E-6</v>
      </c>
      <c r="BI6" s="5">
        <f t="shared" si="50"/>
        <v>2.78031670782946E-6</v>
      </c>
      <c r="BJ6" s="8">
        <f t="shared" si="51"/>
        <v>0.76166401846281284</v>
      </c>
      <c r="BK6" s="8">
        <f t="shared" si="52"/>
        <v>0.15855501309893932</v>
      </c>
      <c r="BL6" s="8">
        <f t="shared" si="53"/>
        <v>7.3841370574535908E-2</v>
      </c>
      <c r="BM6" s="8">
        <f t="shared" si="54"/>
        <v>0.57853167922644422</v>
      </c>
      <c r="BN6" s="8">
        <f t="shared" si="55"/>
        <v>0.40888710048063159</v>
      </c>
    </row>
    <row r="7" spans="1:88" x14ac:dyDescent="0.25">
      <c r="A7" t="s">
        <v>32</v>
      </c>
      <c r="B7" t="s">
        <v>309</v>
      </c>
      <c r="C7" t="s">
        <v>208</v>
      </c>
      <c r="D7" s="15">
        <v>44198</v>
      </c>
      <c r="E7">
        <f>VLOOKUP(A7,home!$A$2:$E$405,3,FALSE)</f>
        <v>1.2307692307692299</v>
      </c>
      <c r="F7">
        <f>VLOOKUP(B7,home!$B$2:$E$405,3,FALSE)</f>
        <v>0.97</v>
      </c>
      <c r="G7">
        <f>VLOOKUP(C7,away!$B$2:$E$405,4,FALSE)</f>
        <v>0.97</v>
      </c>
      <c r="H7">
        <f>VLOOKUP(A7,away!$A$2:$E$405,3,FALSE)</f>
        <v>1.14201183431953</v>
      </c>
      <c r="I7">
        <f>VLOOKUP(C7,away!$B$2:$E$405,3,FALSE)</f>
        <v>1.54</v>
      </c>
      <c r="J7">
        <f>VLOOKUP(B7,home!$B$2:$E$405,4,FALSE)</f>
        <v>1.1399999999999999</v>
      </c>
      <c r="K7" s="3">
        <f t="shared" si="0"/>
        <v>1.1580307692307685</v>
      </c>
      <c r="L7" s="3">
        <f t="shared" si="1"/>
        <v>2.0049159763313669</v>
      </c>
      <c r="M7" s="5">
        <f t="shared" si="2"/>
        <v>4.2300907233385497E-2</v>
      </c>
      <c r="N7" s="5">
        <f t="shared" si="3"/>
        <v>4.8985752142636785E-2</v>
      </c>
      <c r="O7" s="5">
        <f t="shared" si="4"/>
        <v>8.4809764725525635E-2</v>
      </c>
      <c r="P7" s="5">
        <f t="shared" si="5"/>
        <v>9.8212317083380948E-2</v>
      </c>
      <c r="Q7" s="5">
        <f t="shared" si="6"/>
        <v>2.836350411754273E-2</v>
      </c>
      <c r="R7" s="5">
        <f t="shared" si="7"/>
        <v>8.5018226123555418E-2</v>
      </c>
      <c r="S7" s="5">
        <f t="shared" si="8"/>
        <v>5.7006219592814357E-2</v>
      </c>
      <c r="T7" s="5">
        <f t="shared" si="9"/>
        <v>5.6866442550001908E-2</v>
      </c>
      <c r="U7" s="5">
        <f t="shared" si="10"/>
        <v>9.8453721796496294E-2</v>
      </c>
      <c r="V7" s="5">
        <f t="shared" si="11"/>
        <v>1.4706048957202735E-2</v>
      </c>
      <c r="W7" s="5">
        <f t="shared" si="12"/>
        <v>1.0948603497106022E-2</v>
      </c>
      <c r="X7" s="5">
        <f t="shared" si="13"/>
        <v>2.1951030069865332E-2</v>
      </c>
      <c r="Y7" s="5">
        <f t="shared" si="14"/>
        <v>2.2004985442001631E-2</v>
      </c>
      <c r="Z7" s="5">
        <f t="shared" si="15"/>
        <v>5.6818133278156331E-2</v>
      </c>
      <c r="AA7" s="5">
        <f t="shared" si="16"/>
        <v>6.5797146586359698E-2</v>
      </c>
      <c r="AB7" s="5">
        <f t="shared" si="17"/>
        <v>3.8097560137295886E-2</v>
      </c>
      <c r="AC7" s="5">
        <f t="shared" si="18"/>
        <v>2.133989608159944E-3</v>
      </c>
      <c r="AD7" s="5">
        <f t="shared" si="19"/>
        <v>3.1697049324390923E-3</v>
      </c>
      <c r="AE7" s="5">
        <f t="shared" si="20"/>
        <v>6.3549920593034704E-3</v>
      </c>
      <c r="AF7" s="5">
        <f t="shared" si="21"/>
        <v>6.3706125545782526E-3</v>
      </c>
      <c r="AG7" s="5">
        <f t="shared" si="22"/>
        <v>4.2575142965637063E-3</v>
      </c>
      <c r="AH7" s="5">
        <f t="shared" si="23"/>
        <v>2.8478895788675129E-2</v>
      </c>
      <c r="AI7" s="5">
        <f t="shared" si="24"/>
        <v>3.2979437597002351E-2</v>
      </c>
      <c r="AJ7" s="5">
        <f t="shared" si="25"/>
        <v>1.9095601744627388E-2</v>
      </c>
      <c r="AK7" s="5">
        <f t="shared" si="26"/>
        <v>7.3710981257517506E-3</v>
      </c>
      <c r="AL7" s="5">
        <f t="shared" si="27"/>
        <v>1.9818398966519799E-4</v>
      </c>
      <c r="AM7" s="5">
        <f t="shared" si="28"/>
        <v>7.3412316822940007E-4</v>
      </c>
      <c r="AN7" s="5">
        <f t="shared" si="29"/>
        <v>1.4718552685781237E-3</v>
      </c>
      <c r="AO7" s="5">
        <f t="shared" si="30"/>
        <v>1.4754730714098881E-3</v>
      </c>
      <c r="AP7" s="5">
        <f t="shared" si="31"/>
        <v>9.8606651117213182E-4</v>
      </c>
      <c r="AQ7" s="5">
        <f t="shared" si="32"/>
        <v>4.9424512549358485E-4</v>
      </c>
      <c r="AR7" s="5">
        <f t="shared" si="33"/>
        <v>1.1419558630998174E-2</v>
      </c>
      <c r="AS7" s="5">
        <f t="shared" si="34"/>
        <v>1.3224200265730677E-2</v>
      </c>
      <c r="AT7" s="5">
        <f t="shared" si="35"/>
        <v>7.6570154030929163E-3</v>
      </c>
      <c r="AU7" s="5">
        <f t="shared" si="36"/>
        <v>2.9556864790851768E-3</v>
      </c>
      <c r="AV7" s="5">
        <f t="shared" si="37"/>
        <v>8.5569397174499722E-4</v>
      </c>
      <c r="AW7" s="5">
        <f t="shared" si="38"/>
        <v>1.2781515224864785E-5</v>
      </c>
      <c r="AX7" s="5">
        <f t="shared" si="39"/>
        <v>1.4168953620247041E-4</v>
      </c>
      <c r="AY7" s="5">
        <f t="shared" si="40"/>
        <v>2.8407561481131444E-4</v>
      </c>
      <c r="AZ7" s="5">
        <f t="shared" si="41"/>
        <v>2.8477386931068002E-4</v>
      </c>
      <c r="BA7" s="5">
        <f t="shared" si="42"/>
        <v>1.9031589340756099E-4</v>
      </c>
      <c r="BB7" s="5">
        <f t="shared" si="43"/>
        <v>9.5391843810649129E-5</v>
      </c>
      <c r="BC7" s="5">
        <f t="shared" si="44"/>
        <v>3.8250526333535385E-5</v>
      </c>
      <c r="BD7" s="5">
        <f t="shared" si="45"/>
        <v>3.8158759236568297E-3</v>
      </c>
      <c r="BE7" s="5">
        <f t="shared" si="46"/>
        <v>4.4189017311614875E-3</v>
      </c>
      <c r="BF7" s="5">
        <f t="shared" si="47"/>
        <v>2.5586120854460565E-3</v>
      </c>
      <c r="BG7" s="5">
        <f t="shared" si="48"/>
        <v>9.8765050715741228E-4</v>
      </c>
      <c r="BH7" s="5">
        <f t="shared" si="49"/>
        <v>2.8593241913366422E-4</v>
      </c>
      <c r="BI7" s="5">
        <f t="shared" si="50"/>
        <v>6.6223707855474288E-5</v>
      </c>
      <c r="BJ7" s="8">
        <f t="shared" si="51"/>
        <v>0.21546940209079826</v>
      </c>
      <c r="BK7" s="8">
        <f t="shared" si="52"/>
        <v>0.21484174207941997</v>
      </c>
      <c r="BL7" s="8">
        <f t="shared" si="53"/>
        <v>0.50834680375035246</v>
      </c>
      <c r="BM7" s="8">
        <f t="shared" si="54"/>
        <v>0.60751431567311376</v>
      </c>
      <c r="BN7" s="8">
        <f t="shared" si="55"/>
        <v>0.38769047142602703</v>
      </c>
    </row>
    <row r="8" spans="1:88" x14ac:dyDescent="0.25">
      <c r="A8" t="s">
        <v>32</v>
      </c>
      <c r="B8" t="s">
        <v>33</v>
      </c>
      <c r="C8" t="s">
        <v>36</v>
      </c>
      <c r="D8" s="15">
        <v>44198</v>
      </c>
      <c r="E8">
        <f>VLOOKUP(A8,home!$A$2:$E$405,3,FALSE)</f>
        <v>1.2307692307692299</v>
      </c>
      <c r="F8">
        <f>VLOOKUP(B8,home!$B$2:$E$405,3,FALSE)</f>
        <v>1.62</v>
      </c>
      <c r="G8">
        <f>VLOOKUP(C8,away!$B$2:$E$405,4,FALSE)</f>
        <v>0.81</v>
      </c>
      <c r="H8">
        <f>VLOOKUP(A8,away!$A$2:$E$405,3,FALSE)</f>
        <v>1.14201183431953</v>
      </c>
      <c r="I8">
        <f>VLOOKUP(C8,away!$B$2:$E$405,3,FALSE)</f>
        <v>1.35</v>
      </c>
      <c r="J8">
        <f>VLOOKUP(B8,home!$B$2:$E$405,4,FALSE)</f>
        <v>0.49</v>
      </c>
      <c r="K8" s="3">
        <f t="shared" si="0"/>
        <v>1.6150153846153839</v>
      </c>
      <c r="L8" s="3">
        <f t="shared" si="1"/>
        <v>0.75544082840236915</v>
      </c>
      <c r="M8" s="5">
        <f t="shared" si="2"/>
        <v>9.3438088880428843E-2</v>
      </c>
      <c r="N8" s="5">
        <f t="shared" si="3"/>
        <v>0.1509039510509522</v>
      </c>
      <c r="O8" s="5">
        <f t="shared" si="4"/>
        <v>7.0586947268165376E-2</v>
      </c>
      <c r="P8" s="5">
        <f t="shared" si="5"/>
        <v>0.1139990057911219</v>
      </c>
      <c r="Q8" s="5">
        <f t="shared" si="6"/>
        <v>0.12185610127326735</v>
      </c>
      <c r="R8" s="5">
        <f t="shared" si="7"/>
        <v>2.6662130959328598E-2</v>
      </c>
      <c r="S8" s="5">
        <f t="shared" si="8"/>
        <v>3.4771080715260354E-2</v>
      </c>
      <c r="T8" s="5">
        <f t="shared" si="9"/>
        <v>9.2055074091760086E-2</v>
      </c>
      <c r="U8" s="5">
        <f t="shared" si="10"/>
        <v>4.30597516859458E-2</v>
      </c>
      <c r="V8" s="5">
        <f t="shared" si="11"/>
        <v>4.7136007730626001E-3</v>
      </c>
      <c r="W8" s="5">
        <f t="shared" si="12"/>
        <v>6.5599826088525673E-2</v>
      </c>
      <c r="X8" s="5">
        <f t="shared" si="13"/>
        <v>4.9556786963367183E-2</v>
      </c>
      <c r="Y8" s="5">
        <f t="shared" si="14"/>
        <v>1.8718610098282917E-2</v>
      </c>
      <c r="Z8" s="5">
        <f t="shared" si="15"/>
        <v>6.7138874329625495E-3</v>
      </c>
      <c r="AA8" s="5">
        <f t="shared" si="16"/>
        <v>1.0843031494810404E-2</v>
      </c>
      <c r="AB8" s="5">
        <f t="shared" si="17"/>
        <v>8.7558313399939743E-3</v>
      </c>
      <c r="AC8" s="5">
        <f t="shared" si="18"/>
        <v>3.5942636473509785E-4</v>
      </c>
      <c r="AD8" s="5">
        <f t="shared" si="19"/>
        <v>2.648618209026566E-2</v>
      </c>
      <c r="AE8" s="5">
        <f t="shared" si="20"/>
        <v>2.0008743339486285E-2</v>
      </c>
      <c r="AF8" s="5">
        <f t="shared" si="21"/>
        <v>7.5577108218359522E-3</v>
      </c>
      <c r="AG8" s="5">
        <f t="shared" si="22"/>
        <v>1.9031344413577673E-3</v>
      </c>
      <c r="AH8" s="5">
        <f t="shared" si="23"/>
        <v>1.2679861710393708E-3</v>
      </c>
      <c r="AI8" s="5">
        <f t="shared" si="24"/>
        <v>2.0478171737081368E-3</v>
      </c>
      <c r="AJ8" s="5">
        <f t="shared" si="25"/>
        <v>1.6536281202091181E-3</v>
      </c>
      <c r="AK8" s="5">
        <f t="shared" si="26"/>
        <v>8.9021161819011435E-4</v>
      </c>
      <c r="AL8" s="5">
        <f t="shared" si="27"/>
        <v>1.75407047493672E-5</v>
      </c>
      <c r="AM8" s="5">
        <f t="shared" si="28"/>
        <v>8.5551183111006943E-3</v>
      </c>
      <c r="AN8" s="5">
        <f t="shared" si="29"/>
        <v>6.4628856640181857E-3</v>
      </c>
      <c r="AO8" s="5">
        <f t="shared" si="30"/>
        <v>2.441163849947847E-3</v>
      </c>
      <c r="AP8" s="5">
        <f t="shared" si="31"/>
        <v>6.1471828035683952E-4</v>
      </c>
      <c r="AQ8" s="5">
        <f t="shared" si="32"/>
        <v>1.1609582173671262E-4</v>
      </c>
      <c r="AR8" s="5">
        <f t="shared" si="33"/>
        <v>1.9157770469054616E-4</v>
      </c>
      <c r="AS8" s="5">
        <f t="shared" si="34"/>
        <v>3.0940094042453478E-4</v>
      </c>
      <c r="AT8" s="5">
        <f t="shared" si="35"/>
        <v>2.4984363940004585E-4</v>
      </c>
      <c r="AU8" s="5">
        <f t="shared" si="36"/>
        <v>1.3450044045979075E-4</v>
      </c>
      <c r="AV8" s="5">
        <f t="shared" si="37"/>
        <v>5.4305070145026902E-5</v>
      </c>
      <c r="AW8" s="5">
        <f t="shared" si="38"/>
        <v>5.9445865476359452E-7</v>
      </c>
      <c r="AX8" s="5">
        <f t="shared" si="39"/>
        <v>2.3027746149387363E-3</v>
      </c>
      <c r="AY8" s="5">
        <f t="shared" si="40"/>
        <v>1.7396099627332658E-3</v>
      </c>
      <c r="AZ8" s="5">
        <f t="shared" si="41"/>
        <v>6.570861956721164E-4</v>
      </c>
      <c r="BA8" s="5">
        <f t="shared" si="42"/>
        <v>1.6546324666343496E-4</v>
      </c>
      <c r="BB8" s="5">
        <f t="shared" si="43"/>
        <v>3.1249423032392704E-5</v>
      </c>
      <c r="BC8" s="5">
        <f t="shared" si="44"/>
        <v>4.7214180045373652E-6</v>
      </c>
      <c r="BD8" s="5">
        <f t="shared" si="45"/>
        <v>2.4120936655808432E-5</v>
      </c>
      <c r="BE8" s="5">
        <f t="shared" si="46"/>
        <v>3.8955683790463761E-5</v>
      </c>
      <c r="BF8" s="5">
        <f t="shared" si="47"/>
        <v>3.1457014319905566E-5</v>
      </c>
      <c r="BG8" s="5">
        <f t="shared" si="48"/>
        <v>1.6934520693571306E-5</v>
      </c>
      <c r="BH8" s="5">
        <f t="shared" si="49"/>
        <v>6.837377862801313E-6</v>
      </c>
      <c r="BI8" s="5">
        <f t="shared" si="50"/>
        <v>2.2084940877705539E-6</v>
      </c>
      <c r="BJ8" s="8">
        <f t="shared" si="51"/>
        <v>0.5777370070473058</v>
      </c>
      <c r="BK8" s="8">
        <f t="shared" si="52"/>
        <v>0.24903835319209144</v>
      </c>
      <c r="BL8" s="8">
        <f t="shared" si="53"/>
        <v>0.16682747765392114</v>
      </c>
      <c r="BM8" s="8">
        <f t="shared" si="54"/>
        <v>0.42113148459893812</v>
      </c>
      <c r="BN8" s="8">
        <f t="shared" si="55"/>
        <v>0.57744622522326428</v>
      </c>
    </row>
    <row r="9" spans="1:88" x14ac:dyDescent="0.25">
      <c r="A9" t="s">
        <v>340</v>
      </c>
      <c r="B9" t="s">
        <v>356</v>
      </c>
      <c r="C9" t="s">
        <v>405</v>
      </c>
      <c r="D9" s="15">
        <v>44198</v>
      </c>
      <c r="E9">
        <f>VLOOKUP(A9,home!$A$2:$E$405,3,FALSE)</f>
        <v>1.3672566371681401</v>
      </c>
      <c r="F9">
        <f>VLOOKUP(B9,home!$B$2:$E$405,3,FALSE)</f>
        <v>1</v>
      </c>
      <c r="G9">
        <f>VLOOKUP(C9,away!$B$2:$E$405,4,FALSE)</f>
        <v>0.98</v>
      </c>
      <c r="H9">
        <f>VLOOKUP(A9,away!$A$2:$E$405,3,FALSE)</f>
        <v>1.15486725663717</v>
      </c>
      <c r="I9">
        <f>VLOOKUP(C9,away!$B$2:$E$405,3,FALSE)</f>
        <v>0.55000000000000004</v>
      </c>
      <c r="J9">
        <f>VLOOKUP(B9,home!$B$2:$E$405,4,FALSE)</f>
        <v>1.18</v>
      </c>
      <c r="K9" s="3">
        <f t="shared" si="0"/>
        <v>1.3399115044247771</v>
      </c>
      <c r="L9" s="3">
        <f t="shared" si="1"/>
        <v>0.74950884955752339</v>
      </c>
      <c r="M9" s="5">
        <f t="shared" si="2"/>
        <v>0.12375885135597725</v>
      </c>
      <c r="N9" s="5">
        <f t="shared" si="3"/>
        <v>0.16582590870626984</v>
      </c>
      <c r="O9" s="5">
        <f t="shared" si="4"/>
        <v>9.275835430237904E-2</v>
      </c>
      <c r="P9" s="5">
        <f t="shared" si="5"/>
        <v>0.12428798606126719</v>
      </c>
      <c r="Q9" s="5">
        <f t="shared" si="6"/>
        <v>0.11109602140361191</v>
      </c>
      <c r="R9" s="5">
        <f t="shared" si="7"/>
        <v>3.4761603710012627E-2</v>
      </c>
      <c r="S9" s="5">
        <f t="shared" si="8"/>
        <v>3.1204845774491095E-2</v>
      </c>
      <c r="T9" s="5">
        <f t="shared" si="9"/>
        <v>8.3267451192639147E-2</v>
      </c>
      <c r="U9" s="5">
        <f t="shared" si="10"/>
        <v>4.6577472723300928E-2</v>
      </c>
      <c r="V9" s="5">
        <f t="shared" si="11"/>
        <v>3.4820292260759724E-3</v>
      </c>
      <c r="W9" s="5">
        <f t="shared" si="12"/>
        <v>4.9619612391506959E-2</v>
      </c>
      <c r="X9" s="5">
        <f t="shared" si="13"/>
        <v>3.7190338599048613E-2</v>
      </c>
      <c r="Y9" s="5">
        <f t="shared" si="14"/>
        <v>1.3937243949013838E-2</v>
      </c>
      <c r="Z9" s="5">
        <f t="shared" si="15"/>
        <v>8.6847098684887016E-3</v>
      </c>
      <c r="AA9" s="5">
        <f t="shared" si="16"/>
        <v>1.1636742665379405E-2</v>
      </c>
      <c r="AB9" s="5">
        <f t="shared" si="17"/>
        <v>7.7961026856862561E-3</v>
      </c>
      <c r="AC9" s="5">
        <f t="shared" si="18"/>
        <v>2.1855729669722392E-4</v>
      </c>
      <c r="AD9" s="5">
        <f t="shared" si="19"/>
        <v>1.6621472372119594E-2</v>
      </c>
      <c r="AE9" s="5">
        <f t="shared" si="20"/>
        <v>1.2457940635579513E-2</v>
      </c>
      <c r="AF9" s="5">
        <f t="shared" si="21"/>
        <v>4.6686683768145613E-3</v>
      </c>
      <c r="AG9" s="5">
        <f t="shared" si="22"/>
        <v>1.1664027546906242E-3</v>
      </c>
      <c r="AH9" s="5">
        <f t="shared" si="23"/>
        <v>1.627316725567959E-3</v>
      </c>
      <c r="AI9" s="5">
        <f t="shared" si="24"/>
        <v>2.1804604019313662E-3</v>
      </c>
      <c r="AJ9" s="5">
        <f t="shared" si="25"/>
        <v>1.4608119887452558E-3</v>
      </c>
      <c r="AK9" s="5">
        <f t="shared" si="26"/>
        <v>6.5245292984046882E-4</v>
      </c>
      <c r="AL9" s="5">
        <f t="shared" si="27"/>
        <v>8.7796698007025796E-6</v>
      </c>
      <c r="AM9" s="5">
        <f t="shared" si="28"/>
        <v>4.4542604103763274E-3</v>
      </c>
      <c r="AN9" s="5">
        <f t="shared" si="29"/>
        <v>3.3385075958107823E-3</v>
      </c>
      <c r="AO9" s="5">
        <f t="shared" si="30"/>
        <v>1.2511204936875963E-3</v>
      </c>
      <c r="AP9" s="5">
        <f t="shared" si="31"/>
        <v>3.1257529396054373E-4</v>
      </c>
      <c r="AQ9" s="5">
        <f t="shared" si="32"/>
        <v>5.8569487244117945E-5</v>
      </c>
      <c r="AR9" s="5">
        <f t="shared" si="33"/>
        <v>2.4393765736923148E-4</v>
      </c>
      <c r="AS9" s="5">
        <f t="shared" si="34"/>
        <v>3.2685487347146276E-4</v>
      </c>
      <c r="AT9" s="5">
        <f t="shared" si="35"/>
        <v>2.18978302620859E-4</v>
      </c>
      <c r="AU9" s="5">
        <f t="shared" si="36"/>
        <v>9.7803848967033106E-5</v>
      </c>
      <c r="AV9" s="5">
        <f t="shared" si="37"/>
        <v>3.2762125601987736E-5</v>
      </c>
      <c r="AW9" s="5">
        <f t="shared" si="38"/>
        <v>2.4492243177767728E-7</v>
      </c>
      <c r="AX9" s="5">
        <f t="shared" si="39"/>
        <v>9.9471912792784413E-4</v>
      </c>
      <c r="AY9" s="5">
        <f t="shared" si="40"/>
        <v>7.4555078920606128E-4</v>
      </c>
      <c r="AZ9" s="5">
        <f t="shared" si="41"/>
        <v>2.7939845715226926E-4</v>
      </c>
      <c r="BA9" s="5">
        <f t="shared" si="42"/>
        <v>6.9803872062781453E-5</v>
      </c>
      <c r="BB9" s="5">
        <f t="shared" si="43"/>
        <v>1.3079654961108966E-5</v>
      </c>
      <c r="BC9" s="5">
        <f t="shared" si="44"/>
        <v>1.9606634285020276E-6</v>
      </c>
      <c r="BD9" s="5">
        <f t="shared" si="45"/>
        <v>3.0472238823094986E-5</v>
      </c>
      <c r="BE9" s="5">
        <f t="shared" si="46"/>
        <v>4.0830103364644298E-5</v>
      </c>
      <c r="BF9" s="5">
        <f t="shared" si="47"/>
        <v>2.7354362612569856E-5</v>
      </c>
      <c r="BG9" s="5">
        <f t="shared" si="48"/>
        <v>1.2217475053596453E-5</v>
      </c>
      <c r="BH9" s="5">
        <f t="shared" si="49"/>
        <v>4.0925838448341494E-6</v>
      </c>
      <c r="BI9" s="5">
        <f t="shared" si="50"/>
        <v>1.0967400353032529E-6</v>
      </c>
      <c r="BJ9" s="8">
        <f t="shared" si="51"/>
        <v>0.5073706062271125</v>
      </c>
      <c r="BK9" s="8">
        <f t="shared" si="52"/>
        <v>0.28370660017351557</v>
      </c>
      <c r="BL9" s="8">
        <f t="shared" si="53"/>
        <v>0.20048771844460794</v>
      </c>
      <c r="BM9" s="8">
        <f t="shared" si="54"/>
        <v>0.34701560330743253</v>
      </c>
      <c r="BN9" s="8">
        <f t="shared" si="55"/>
        <v>0.65248872553951787</v>
      </c>
    </row>
    <row r="10" spans="1:88" x14ac:dyDescent="0.25">
      <c r="A10" t="s">
        <v>342</v>
      </c>
      <c r="B10" t="s">
        <v>393</v>
      </c>
      <c r="C10" t="s">
        <v>398</v>
      </c>
      <c r="D10" s="15">
        <v>44198</v>
      </c>
      <c r="E10">
        <f>VLOOKUP(A10,home!$A$2:$E$405,3,FALSE)</f>
        <v>1.1459854014598501</v>
      </c>
      <c r="F10">
        <f>VLOOKUP(B10,home!$B$2:$E$405,3,FALSE)</f>
        <v>1.31</v>
      </c>
      <c r="G10">
        <f>VLOOKUP(C10,away!$B$2:$E$405,4,FALSE)</f>
        <v>1.34</v>
      </c>
      <c r="H10">
        <f>VLOOKUP(A10,away!$A$2:$E$405,3,FALSE)</f>
        <v>0.86496350364963503</v>
      </c>
      <c r="I10">
        <f>VLOOKUP(C10,away!$B$2:$E$405,3,FALSE)</f>
        <v>0.87</v>
      </c>
      <c r="J10">
        <f>VLOOKUP(B10,home!$B$2:$E$405,4,FALSE)</f>
        <v>0.67</v>
      </c>
      <c r="K10" s="3">
        <f t="shared" si="0"/>
        <v>2.0116627737226209</v>
      </c>
      <c r="L10" s="3">
        <f t="shared" si="1"/>
        <v>0.50418722627737222</v>
      </c>
      <c r="M10" s="5">
        <f t="shared" si="2"/>
        <v>8.0794207934780662E-2</v>
      </c>
      <c r="N10" s="5">
        <f t="shared" si="3"/>
        <v>0.16253070043480305</v>
      </c>
      <c r="O10" s="5">
        <f t="shared" si="4"/>
        <v>4.0735407597914317E-2</v>
      </c>
      <c r="P10" s="5">
        <f t="shared" si="5"/>
        <v>8.1945903037141832E-2</v>
      </c>
      <c r="Q10" s="5">
        <f t="shared" si="6"/>
        <v>0.16347847982587818</v>
      </c>
      <c r="R10" s="5">
        <f t="shared" si="7"/>
        <v>1.0269136084035306E-2</v>
      </c>
      <c r="S10" s="5">
        <f t="shared" si="8"/>
        <v>2.0778503794459172E-2</v>
      </c>
      <c r="T10" s="5">
        <f t="shared" si="9"/>
        <v>8.2423761299450865E-2</v>
      </c>
      <c r="U10" s="5">
        <f t="shared" si="10"/>
        <v>2.0658038778545516E-2</v>
      </c>
      <c r="V10" s="5">
        <f t="shared" si="11"/>
        <v>2.3416327326776713E-3</v>
      </c>
      <c r="W10" s="5">
        <f t="shared" si="12"/>
        <v>0.10962119072349454</v>
      </c>
      <c r="X10" s="5">
        <f t="shared" si="13"/>
        <v>5.5269604092101507E-2</v>
      </c>
      <c r="Y10" s="5">
        <f t="shared" si="14"/>
        <v>1.393311419232258E-2</v>
      </c>
      <c r="Z10" s="5">
        <f t="shared" si="15"/>
        <v>1.725855746158213E-3</v>
      </c>
      <c r="AA10" s="5">
        <f t="shared" si="16"/>
        <v>3.471839757361754E-3</v>
      </c>
      <c r="AB10" s="5">
        <f t="shared" si="17"/>
        <v>3.4920853981074097E-3</v>
      </c>
      <c r="AC10" s="5">
        <f t="shared" si="18"/>
        <v>1.484382465073321E-4</v>
      </c>
      <c r="AD10" s="5">
        <f t="shared" si="19"/>
        <v>5.5130217147400372E-2</v>
      </c>
      <c r="AE10" s="5">
        <f t="shared" si="20"/>
        <v>2.7795951267617015E-2</v>
      </c>
      <c r="AF10" s="5">
        <f t="shared" si="21"/>
        <v>7.0071817856804152E-3</v>
      </c>
      <c r="AG10" s="5">
        <f t="shared" si="22"/>
        <v>1.1776438495145114E-3</v>
      </c>
      <c r="AH10" s="5">
        <f t="shared" si="23"/>
        <v>2.1753860540259343E-4</v>
      </c>
      <c r="AI10" s="5">
        <f t="shared" si="24"/>
        <v>4.3761431433593181E-4</v>
      </c>
      <c r="AJ10" s="5">
        <f t="shared" si="25"/>
        <v>4.4016621269887183E-4</v>
      </c>
      <c r="AK10" s="5">
        <f t="shared" si="26"/>
        <v>2.9515532811226453E-4</v>
      </c>
      <c r="AL10" s="5">
        <f t="shared" si="27"/>
        <v>6.0221674133434142E-6</v>
      </c>
      <c r="AM10" s="5">
        <f t="shared" si="28"/>
        <v>2.2180681108533971E-2</v>
      </c>
      <c r="AN10" s="5">
        <f t="shared" si="29"/>
        <v>1.118321608505465E-2</v>
      </c>
      <c r="AO10" s="5">
        <f t="shared" si="30"/>
        <v>2.8192173493920988E-3</v>
      </c>
      <c r="AP10" s="5">
        <f t="shared" si="31"/>
        <v>4.7380445855434936E-4</v>
      </c>
      <c r="AQ10" s="5">
        <f t="shared" si="32"/>
        <v>5.9721538939092375E-5</v>
      </c>
      <c r="AR10" s="5">
        <f t="shared" si="33"/>
        <v>2.1936037213236278E-5</v>
      </c>
      <c r="AS10" s="5">
        <f t="shared" si="34"/>
        <v>4.4127909464861513E-5</v>
      </c>
      <c r="AT10" s="5">
        <f t="shared" si="35"/>
        <v>4.4385236376332017E-5</v>
      </c>
      <c r="AU10" s="5">
        <f t="shared" si="36"/>
        <v>2.9762709240382076E-5</v>
      </c>
      <c r="AV10" s="5">
        <f t="shared" si="37"/>
        <v>1.4968133556001724E-5</v>
      </c>
      <c r="AW10" s="5">
        <f t="shared" si="38"/>
        <v>1.696669846424427E-7</v>
      </c>
      <c r="AX10" s="5">
        <f t="shared" si="39"/>
        <v>7.4366750803083999E-3</v>
      </c>
      <c r="AY10" s="5">
        <f t="shared" si="40"/>
        <v>3.7494765814667457E-3</v>
      </c>
      <c r="AZ10" s="5">
        <f t="shared" si="41"/>
        <v>9.4521909880084106E-4</v>
      </c>
      <c r="BA10" s="5">
        <f t="shared" si="42"/>
        <v>1.588557985495979E-4</v>
      </c>
      <c r="BB10" s="5">
        <f t="shared" si="43"/>
        <v>2.0023266112199687E-5</v>
      </c>
      <c r="BC10" s="5">
        <f t="shared" si="44"/>
        <v>2.0190950004247327E-6</v>
      </c>
      <c r="BD10" s="5">
        <f t="shared" si="45"/>
        <v>1.8433116263431367E-6</v>
      </c>
      <c r="BE10" s="5">
        <f t="shared" si="46"/>
        <v>3.7081213790845892E-6</v>
      </c>
      <c r="BF10" s="5">
        <f t="shared" si="47"/>
        <v>3.7297448693747287E-6</v>
      </c>
      <c r="BG10" s="5">
        <f t="shared" si="48"/>
        <v>2.5009963030680266E-6</v>
      </c>
      <c r="BH10" s="5">
        <f t="shared" si="49"/>
        <v>1.257790290024962E-6</v>
      </c>
      <c r="BI10" s="5">
        <f t="shared" si="50"/>
        <v>5.0604998071859908E-7</v>
      </c>
      <c r="BJ10" s="8">
        <f t="shared" si="51"/>
        <v>0.72739675407897531</v>
      </c>
      <c r="BK10" s="8">
        <f t="shared" si="52"/>
        <v>0.18976418449444676</v>
      </c>
      <c r="BL10" s="8">
        <f t="shared" si="53"/>
        <v>8.0185708116813387E-2</v>
      </c>
      <c r="BM10" s="8">
        <f t="shared" si="54"/>
        <v>0.4555693606073582</v>
      </c>
      <c r="BN10" s="8">
        <f t="shared" si="55"/>
        <v>0.53975383491455342</v>
      </c>
    </row>
    <row r="11" spans="1:88" x14ac:dyDescent="0.25">
      <c r="A11" t="s">
        <v>342</v>
      </c>
      <c r="B11" t="s">
        <v>414</v>
      </c>
      <c r="C11" t="s">
        <v>396</v>
      </c>
      <c r="D11" s="15">
        <v>44198</v>
      </c>
      <c r="E11">
        <f>VLOOKUP(A11,home!$A$2:$E$405,3,FALSE)</f>
        <v>1.1459854014598501</v>
      </c>
      <c r="F11">
        <f>VLOOKUP(B11,home!$B$2:$E$405,3,FALSE)</f>
        <v>0.74</v>
      </c>
      <c r="G11">
        <f>VLOOKUP(C11,away!$B$2:$E$405,4,FALSE)</f>
        <v>1.07</v>
      </c>
      <c r="H11">
        <f>VLOOKUP(A11,away!$A$2:$E$405,3,FALSE)</f>
        <v>0.86496350364963503</v>
      </c>
      <c r="I11">
        <f>VLOOKUP(C11,away!$B$2:$E$405,3,FALSE)</f>
        <v>0.47</v>
      </c>
      <c r="J11">
        <f>VLOOKUP(B11,home!$B$2:$E$405,4,FALSE)</f>
        <v>1.33</v>
      </c>
      <c r="K11" s="3">
        <f t="shared" si="0"/>
        <v>0.90739124087590928</v>
      </c>
      <c r="L11" s="3">
        <f t="shared" si="1"/>
        <v>0.54068868613138688</v>
      </c>
      <c r="M11" s="5">
        <f t="shared" si="2"/>
        <v>0.23502111283856189</v>
      </c>
      <c r="N11" s="5">
        <f t="shared" si="3"/>
        <v>0.21325609921061975</v>
      </c>
      <c r="O11" s="5">
        <f t="shared" si="4"/>
        <v>0.12707325671381842</v>
      </c>
      <c r="P11" s="5">
        <f t="shared" si="5"/>
        <v>0.11530516009169466</v>
      </c>
      <c r="Q11" s="5">
        <f t="shared" si="6"/>
        <v>9.6753358243540116E-2</v>
      </c>
      <c r="R11" s="5">
        <f t="shared" si="7"/>
        <v>3.4353536107515459E-2</v>
      </c>
      <c r="S11" s="5">
        <f t="shared" si="8"/>
        <v>1.4142644232248171E-2</v>
      </c>
      <c r="T11" s="5">
        <f t="shared" si="9"/>
        <v>5.2313446147499089E-2</v>
      </c>
      <c r="U11" s="5">
        <f t="shared" si="10"/>
        <v>3.1172097757073802E-2</v>
      </c>
      <c r="V11" s="5">
        <f t="shared" si="11"/>
        <v>7.7095667308050393E-4</v>
      </c>
      <c r="W11" s="5">
        <f t="shared" si="12"/>
        <v>2.926438326517242E-2</v>
      </c>
      <c r="X11" s="5">
        <f t="shared" si="13"/>
        <v>1.5822920938091418E-2</v>
      </c>
      <c r="Y11" s="5">
        <f t="shared" si="14"/>
        <v>4.27763716638873E-3</v>
      </c>
      <c r="Z11" s="5">
        <f t="shared" si="15"/>
        <v>6.1915227673132317E-3</v>
      </c>
      <c r="AA11" s="5">
        <f t="shared" si="16"/>
        <v>5.618133526743797E-3</v>
      </c>
      <c r="AB11" s="5">
        <f t="shared" si="17"/>
        <v>2.548922576119301E-3</v>
      </c>
      <c r="AC11" s="5">
        <f t="shared" si="18"/>
        <v>2.3640238514010324E-5</v>
      </c>
      <c r="AD11" s="5">
        <f t="shared" si="19"/>
        <v>6.6385612611132494E-3</v>
      </c>
      <c r="AE11" s="5">
        <f t="shared" si="20"/>
        <v>3.5893949660740446E-3</v>
      </c>
      <c r="AF11" s="5">
        <f t="shared" si="21"/>
        <v>9.7037262410659458E-4</v>
      </c>
      <c r="AG11" s="5">
        <f t="shared" si="22"/>
        <v>1.7488983306202031E-4</v>
      </c>
      <c r="AH11" s="5">
        <f t="shared" si="23"/>
        <v>8.3692157755278958E-4</v>
      </c>
      <c r="AI11" s="5">
        <f t="shared" si="24"/>
        <v>7.5941530877144921E-4</v>
      </c>
      <c r="AJ11" s="5">
        <f t="shared" si="25"/>
        <v>3.4454339968314351E-4</v>
      </c>
      <c r="AK11" s="5">
        <f t="shared" si="26"/>
        <v>1.0421188765803067E-4</v>
      </c>
      <c r="AL11" s="5">
        <f t="shared" si="27"/>
        <v>4.6393133851531259E-7</v>
      </c>
      <c r="AM11" s="5">
        <f t="shared" si="28"/>
        <v>1.2047544680704586E-3</v>
      </c>
      <c r="AN11" s="5">
        <f t="shared" si="29"/>
        <v>6.5139711045193401E-4</v>
      </c>
      <c r="AO11" s="5">
        <f t="shared" si="30"/>
        <v>1.7610152390001906E-4</v>
      </c>
      <c r="AP11" s="5">
        <f t="shared" si="31"/>
        <v>3.1738700527745451E-5</v>
      </c>
      <c r="AQ11" s="5">
        <f t="shared" si="32"/>
        <v>4.2901890719660587E-6</v>
      </c>
      <c r="AR11" s="5">
        <f t="shared" si="33"/>
        <v>9.0502805632405116E-5</v>
      </c>
      <c r="AS11" s="5">
        <f t="shared" si="34"/>
        <v>8.2121453105539303E-5</v>
      </c>
      <c r="AT11" s="5">
        <f t="shared" si="35"/>
        <v>3.7258143617984043E-5</v>
      </c>
      <c r="AU11" s="5">
        <f t="shared" si="36"/>
        <v>1.1269237723418462E-5</v>
      </c>
      <c r="AV11" s="5">
        <f t="shared" si="37"/>
        <v>2.5564019003945711E-6</v>
      </c>
      <c r="AW11" s="5">
        <f t="shared" si="38"/>
        <v>6.3225616689131239E-9</v>
      </c>
      <c r="AX11" s="5">
        <f t="shared" si="39"/>
        <v>1.8219727528887488E-4</v>
      </c>
      <c r="AY11" s="5">
        <f t="shared" si="40"/>
        <v>9.8512005392660339E-5</v>
      </c>
      <c r="AZ11" s="5">
        <f t="shared" si="41"/>
        <v>2.6632163381962807E-5</v>
      </c>
      <c r="BA11" s="5">
        <f t="shared" si="42"/>
        <v>4.7999031426099689E-6</v>
      </c>
      <c r="BB11" s="5">
        <f t="shared" si="43"/>
        <v>6.4881333093392445E-7</v>
      </c>
      <c r="BC11" s="5">
        <f t="shared" si="44"/>
        <v>7.0161205489438485E-8</v>
      </c>
      <c r="BD11" s="5">
        <f t="shared" si="45"/>
        <v>8.1556405114315662E-6</v>
      </c>
      <c r="BE11" s="5">
        <f t="shared" si="46"/>
        <v>7.4003567638057234E-6</v>
      </c>
      <c r="BF11" s="5">
        <f t="shared" si="47"/>
        <v>3.3575094534170514E-6</v>
      </c>
      <c r="BG11" s="5">
        <f t="shared" si="48"/>
        <v>1.0155248897295648E-6</v>
      </c>
      <c r="BH11" s="5">
        <f t="shared" si="49"/>
        <v>2.3036959745802019E-7</v>
      </c>
      <c r="BI11" s="5">
        <f t="shared" si="50"/>
        <v>4.1807070979503336E-8</v>
      </c>
      <c r="BJ11" s="8">
        <f t="shared" si="51"/>
        <v>0.42544220596943211</v>
      </c>
      <c r="BK11" s="8">
        <f t="shared" si="52"/>
        <v>0.36536249001083043</v>
      </c>
      <c r="BL11" s="8">
        <f t="shared" si="53"/>
        <v>0.20305494810520272</v>
      </c>
      <c r="BM11" s="8">
        <f t="shared" si="54"/>
        <v>0.17819013796419716</v>
      </c>
      <c r="BN11" s="8">
        <f t="shared" si="55"/>
        <v>0.82176252320575027</v>
      </c>
    </row>
    <row r="12" spans="1:88" x14ac:dyDescent="0.25">
      <c r="A12" t="s">
        <v>32</v>
      </c>
      <c r="B12" t="s">
        <v>312</v>
      </c>
      <c r="C12" t="s">
        <v>207</v>
      </c>
      <c r="D12" s="15">
        <v>44229</v>
      </c>
      <c r="E12">
        <f>VLOOKUP(A12,home!$A$2:$E$405,3,FALSE)</f>
        <v>1.2307692307692299</v>
      </c>
      <c r="F12">
        <f>VLOOKUP(B12,home!$B$2:$E$405,3,FALSE)</f>
        <v>0.63</v>
      </c>
      <c r="G12">
        <f>VLOOKUP(C12,away!$B$2:$E$405,4,FALSE)</f>
        <v>0.73</v>
      </c>
      <c r="H12">
        <f>VLOOKUP(A12,away!$A$2:$E$405,3,FALSE)</f>
        <v>1.14201183431953</v>
      </c>
      <c r="I12">
        <f>VLOOKUP(C12,away!$B$2:$E$405,3,FALSE)</f>
        <v>0.97</v>
      </c>
      <c r="J12">
        <f>VLOOKUP(B12,home!$B$2:$E$405,4,FALSE)</f>
        <v>0.97</v>
      </c>
      <c r="K12" s="3">
        <f t="shared" ref="K12:K75" si="56">E12*F12*G12</f>
        <v>0.56603076923076889</v>
      </c>
      <c r="L12" s="3">
        <f t="shared" ref="L12:L75" si="57">H12*I12*J12</f>
        <v>1.0745189349112458</v>
      </c>
      <c r="M12" s="5">
        <f t="shared" si="2"/>
        <v>0.19387343996073203</v>
      </c>
      <c r="N12" s="5">
        <f t="shared" si="3"/>
        <v>0.10973833235438843</v>
      </c>
      <c r="O12" s="5">
        <f t="shared" si="4"/>
        <v>0.20832068221418512</v>
      </c>
      <c r="P12" s="5">
        <f t="shared" si="5"/>
        <v>0.11791591600037375</v>
      </c>
      <c r="Q12" s="5">
        <f t="shared" si="6"/>
        <v>3.1057636338328126E-2</v>
      </c>
      <c r="R12" s="5">
        <f t="shared" si="7"/>
        <v>0.11192225878638515</v>
      </c>
      <c r="S12" s="5">
        <f t="shared" si="8"/>
        <v>1.7929432790050315E-2</v>
      </c>
      <c r="T12" s="5">
        <f t="shared" si="9"/>
        <v>3.3372018319121136E-2</v>
      </c>
      <c r="U12" s="5">
        <f t="shared" si="10"/>
        <v>6.3351442234902772E-2</v>
      </c>
      <c r="V12" s="5">
        <f t="shared" si="11"/>
        <v>1.2116526988111035E-3</v>
      </c>
      <c r="W12" s="5">
        <f t="shared" si="12"/>
        <v>5.8598592623577842E-3</v>
      </c>
      <c r="X12" s="5">
        <f t="shared" si="13"/>
        <v>6.2965297333184836E-3</v>
      </c>
      <c r="Y12" s="5">
        <f t="shared" si="14"/>
        <v>3.3828702113411842E-3</v>
      </c>
      <c r="Z12" s="5">
        <f t="shared" si="15"/>
        <v>4.0087528768002471E-2</v>
      </c>
      <c r="AA12" s="5">
        <f t="shared" si="16"/>
        <v>2.2690774745113013E-2</v>
      </c>
      <c r="AB12" s="5">
        <f t="shared" si="17"/>
        <v>6.4218383417092113E-3</v>
      </c>
      <c r="AC12" s="5">
        <f t="shared" si="18"/>
        <v>4.6058764510102047E-5</v>
      </c>
      <c r="AD12" s="5">
        <f t="shared" si="19"/>
        <v>8.2921516146410544E-4</v>
      </c>
      <c r="AE12" s="5">
        <f t="shared" si="20"/>
        <v>8.9100739210866723E-4</v>
      </c>
      <c r="AF12" s="5">
        <f t="shared" si="21"/>
        <v>4.7870215698332598E-4</v>
      </c>
      <c r="AG12" s="5">
        <f t="shared" si="22"/>
        <v>1.7145817728714648E-4</v>
      </c>
      <c r="AH12" s="5">
        <f t="shared" si="23"/>
        <v>1.0768702178754483E-2</v>
      </c>
      <c r="AI12" s="5">
        <f t="shared" si="24"/>
        <v>6.0954167778574575E-3</v>
      </c>
      <c r="AJ12" s="5">
        <f t="shared" si="25"/>
        <v>1.7250967237763953E-3</v>
      </c>
      <c r="AK12" s="5">
        <f t="shared" si="26"/>
        <v>3.2548594185221084E-4</v>
      </c>
      <c r="AL12" s="5">
        <f t="shared" si="27"/>
        <v>1.1205374822160736E-6</v>
      </c>
      <c r="AM12" s="5">
        <f t="shared" si="28"/>
        <v>9.3872259140268826E-5</v>
      </c>
      <c r="AN12" s="5">
        <f t="shared" si="29"/>
        <v>1.008675199091141E-4</v>
      </c>
      <c r="AO12" s="5">
        <f t="shared" si="30"/>
        <v>5.4192030029940088E-5</v>
      </c>
      <c r="AP12" s="5">
        <f t="shared" si="31"/>
        <v>1.9410120796149825E-5</v>
      </c>
      <c r="AQ12" s="5">
        <f t="shared" si="32"/>
        <v>5.2141355810943832E-6</v>
      </c>
      <c r="AR12" s="5">
        <f t="shared" si="33"/>
        <v>2.3142348790983367E-3</v>
      </c>
      <c r="AS12" s="5">
        <f t="shared" si="34"/>
        <v>1.3099281487967071E-3</v>
      </c>
      <c r="AT12" s="5">
        <f t="shared" si="35"/>
        <v>3.7072981885021851E-4</v>
      </c>
      <c r="AU12" s="5">
        <f t="shared" si="36"/>
        <v>6.9948161513524277E-5</v>
      </c>
      <c r="AV12" s="5">
        <f t="shared" si="37"/>
        <v>9.8982029169445514E-6</v>
      </c>
      <c r="AW12" s="5">
        <f t="shared" si="38"/>
        <v>1.8931193757556299E-8</v>
      </c>
      <c r="AX12" s="5">
        <f t="shared" si="39"/>
        <v>8.8557645084327351E-6</v>
      </c>
      <c r="AY12" s="5">
        <f t="shared" si="40"/>
        <v>9.5156866474259531E-6</v>
      </c>
      <c r="AZ12" s="5">
        <f t="shared" si="41"/>
        <v>5.1123927406706492E-6</v>
      </c>
      <c r="BA12" s="5">
        <f t="shared" si="42"/>
        <v>1.8311209341844707E-6</v>
      </c>
      <c r="BB12" s="5">
        <f t="shared" si="43"/>
        <v>4.9189352897339568E-7</v>
      </c>
      <c r="BC12" s="5">
        <f t="shared" si="44"/>
        <v>1.0570978216844546E-7</v>
      </c>
      <c r="BD12" s="5">
        <f t="shared" si="45"/>
        <v>4.1444819957053332E-4</v>
      </c>
      <c r="BE12" s="5">
        <f t="shared" si="46"/>
        <v>2.3459043320921618E-4</v>
      </c>
      <c r="BF12" s="5">
        <f t="shared" si="47"/>
        <v>6.6392701681795971E-5</v>
      </c>
      <c r="BG12" s="5">
        <f t="shared" si="48"/>
        <v>1.2526770668085314E-5</v>
      </c>
      <c r="BH12" s="5">
        <f t="shared" si="49"/>
        <v>1.7726344093084404E-6</v>
      </c>
      <c r="BI12" s="5">
        <f t="shared" si="50"/>
        <v>2.0067312365315736E-7</v>
      </c>
      <c r="BJ12" s="8">
        <f t="shared" si="51"/>
        <v>0.19237709774029679</v>
      </c>
      <c r="BK12" s="8">
        <f t="shared" si="52"/>
        <v>0.33098713643860694</v>
      </c>
      <c r="BL12" s="8">
        <f t="shared" si="53"/>
        <v>0.43642636856837419</v>
      </c>
      <c r="BM12" s="8">
        <f t="shared" si="54"/>
        <v>0.2270403691054341</v>
      </c>
      <c r="BN12" s="8">
        <f t="shared" si="55"/>
        <v>0.77282826565439267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1.50416666666667</v>
      </c>
      <c r="F13">
        <f>VLOOKUP(B13,home!$B$2:$E$405,3,FALSE)</f>
        <v>1.1299999999999999</v>
      </c>
      <c r="G13">
        <f>VLOOKUP(C13,away!$B$2:$E$405,4,FALSE)</f>
        <v>1.28</v>
      </c>
      <c r="H13">
        <f>VLOOKUP(A13,away!$A$2:$E$405,3,FALSE)</f>
        <v>1.4125000000000001</v>
      </c>
      <c r="I13">
        <f>VLOOKUP(C13,away!$B$2:$E$405,3,FALSE)</f>
        <v>0.9</v>
      </c>
      <c r="J13">
        <f>VLOOKUP(B13,home!$B$2:$E$405,4,FALSE)</f>
        <v>0.93</v>
      </c>
      <c r="K13" s="3">
        <f t="shared" si="56"/>
        <v>2.1756266666666715</v>
      </c>
      <c r="L13" s="3">
        <f t="shared" si="57"/>
        <v>1.1822625000000002</v>
      </c>
      <c r="M13" s="5">
        <f t="shared" si="2"/>
        <v>3.4808656725148941E-2</v>
      </c>
      <c r="N13" s="5">
        <f t="shared" si="3"/>
        <v>7.5730641802080223E-2</v>
      </c>
      <c r="O13" s="5">
        <f t="shared" si="4"/>
        <v>4.1152969521516411E-2</v>
      </c>
      <c r="P13" s="5">
        <f t="shared" si="5"/>
        <v>8.9533497903531878E-2</v>
      </c>
      <c r="Q13" s="5">
        <f t="shared" si="6"/>
        <v>8.2380801894193764E-2</v>
      </c>
      <c r="R13" s="5">
        <f t="shared" si="7"/>
        <v>2.4326806314465911E-2</v>
      </c>
      <c r="S13" s="5">
        <f t="shared" si="8"/>
        <v>5.7573661274395616E-2</v>
      </c>
      <c r="T13" s="5">
        <f t="shared" si="9"/>
        <v>9.7395732799434268E-2</v>
      </c>
      <c r="U13" s="5">
        <f t="shared" si="10"/>
        <v>5.2926048532587207E-2</v>
      </c>
      <c r="V13" s="5">
        <f t="shared" si="11"/>
        <v>1.6454308164751172E-2</v>
      </c>
      <c r="W13" s="5">
        <f t="shared" si="12"/>
        <v>5.9743289807464052E-2</v>
      </c>
      <c r="X13" s="5">
        <f t="shared" si="13"/>
        <v>7.0632251165996973E-2</v>
      </c>
      <c r="Y13" s="5">
        <f t="shared" si="14"/>
        <v>4.1752930922069775E-2</v>
      </c>
      <c r="Z13" s="5">
        <f t="shared" si="15"/>
        <v>9.5868902834520854E-3</v>
      </c>
      <c r="AA13" s="5">
        <f t="shared" si="16"/>
        <v>2.085749415108596E-2</v>
      </c>
      <c r="AB13" s="5">
        <f t="shared" si="17"/>
        <v>2.2689060237473382E-2</v>
      </c>
      <c r="AC13" s="5">
        <f t="shared" si="18"/>
        <v>2.6451964542997478E-3</v>
      </c>
      <c r="AD13" s="5">
        <f t="shared" si="19"/>
        <v>3.24947736148785E-2</v>
      </c>
      <c r="AE13" s="5">
        <f t="shared" si="20"/>
        <v>3.8417352290860296E-2</v>
      </c>
      <c r="AF13" s="5">
        <f t="shared" si="21"/>
        <v>2.2709697481386626E-2</v>
      </c>
      <c r="AG13" s="5">
        <f t="shared" si="22"/>
        <v>8.9496079061959517E-3</v>
      </c>
      <c r="AH13" s="5">
        <f t="shared" si="23"/>
        <v>2.8335552184349431E-3</v>
      </c>
      <c r="AI13" s="5">
        <f t="shared" si="24"/>
        <v>6.164758294699567E-3</v>
      </c>
      <c r="AJ13" s="5">
        <f t="shared" si="25"/>
        <v>6.7061062697514684E-3</v>
      </c>
      <c r="AK13" s="5">
        <f t="shared" si="26"/>
        <v>4.8633278766572838E-3</v>
      </c>
      <c r="AL13" s="5">
        <f t="shared" si="27"/>
        <v>2.7215493325758339E-4</v>
      </c>
      <c r="AM13" s="5">
        <f t="shared" si="28"/>
        <v>1.4139299200765227E-2</v>
      </c>
      <c r="AN13" s="5">
        <f t="shared" si="29"/>
        <v>1.6716363221344701E-2</v>
      </c>
      <c r="AO13" s="5">
        <f t="shared" si="30"/>
        <v>9.8815646864875255E-3</v>
      </c>
      <c r="AP13" s="5">
        <f t="shared" si="31"/>
        <v>3.8942011233861528E-3</v>
      </c>
      <c r="AQ13" s="5">
        <f t="shared" si="32"/>
        <v>1.1509919889093304E-3</v>
      </c>
      <c r="AR13" s="5">
        <f t="shared" si="33"/>
        <v>6.7000121528698814E-4</v>
      </c>
      <c r="AS13" s="5">
        <f t="shared" si="34"/>
        <v>1.457672510677449E-3</v>
      </c>
      <c r="AT13" s="5">
        <f t="shared" si="35"/>
        <v>1.5856755927484087E-3</v>
      </c>
      <c r="AU13" s="5">
        <f t="shared" si="36"/>
        <v>1.1499460347553061E-3</v>
      </c>
      <c r="AV13" s="5">
        <f t="shared" si="37"/>
        <v>6.2546331461031093E-4</v>
      </c>
      <c r="AW13" s="5">
        <f t="shared" si="38"/>
        <v>1.9445181360947657E-5</v>
      </c>
      <c r="AX13" s="5">
        <f t="shared" si="39"/>
        <v>5.1269727315272689E-3</v>
      </c>
      <c r="AY13" s="5">
        <f t="shared" si="40"/>
        <v>6.061427599007259E-3</v>
      </c>
      <c r="AZ13" s="5">
        <f t="shared" si="41"/>
        <v>3.5830992733856619E-3</v>
      </c>
      <c r="BA13" s="5">
        <f t="shared" si="42"/>
        <v>1.4120546349003719E-3</v>
      </c>
      <c r="BB13" s="5">
        <f t="shared" si="43"/>
        <v>4.173548106984753E-4</v>
      </c>
      <c r="BC13" s="5">
        <f t="shared" si="44"/>
        <v>9.8684588376681204E-5</v>
      </c>
      <c r="BD13" s="5">
        <f t="shared" si="45"/>
        <v>1.3201955196470534E-4</v>
      </c>
      <c r="BE13" s="5">
        <f t="shared" si="46"/>
        <v>2.872252577757993E-4</v>
      </c>
      <c r="BF13" s="5">
        <f t="shared" si="47"/>
        <v>3.1244746507861894E-4</v>
      </c>
      <c r="BG13" s="5">
        <f t="shared" si="48"/>
        <v>2.2658967898581559E-4</v>
      </c>
      <c r="BH13" s="5">
        <f t="shared" si="49"/>
        <v>1.2324363699824534E-4</v>
      </c>
      <c r="BI13" s="5">
        <f t="shared" si="50"/>
        <v>5.362642863007389E-5</v>
      </c>
      <c r="BJ13" s="8">
        <f t="shared" si="51"/>
        <v>0.59268909354334898</v>
      </c>
      <c r="BK13" s="8">
        <f t="shared" si="52"/>
        <v>0.20734890305439221</v>
      </c>
      <c r="BL13" s="8">
        <f t="shared" si="53"/>
        <v>0.18914403710418382</v>
      </c>
      <c r="BM13" s="8">
        <f t="shared" si="54"/>
        <v>0.64479356740679372</v>
      </c>
      <c r="BN13" s="8">
        <f t="shared" si="55"/>
        <v>0.34793337416093717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1.61170212765957</v>
      </c>
      <c r="F14">
        <f>VLOOKUP(B14,home!$B$2:$E$405,3,FALSE)</f>
        <v>0.87</v>
      </c>
      <c r="G14">
        <f>VLOOKUP(C14,away!$B$2:$E$405,4,FALSE)</f>
        <v>1.43</v>
      </c>
      <c r="H14">
        <f>VLOOKUP(A14,away!$A$2:$E$405,3,FALSE)</f>
        <v>1.44148936170213</v>
      </c>
      <c r="I14">
        <f>VLOOKUP(C14,away!$B$2:$E$405,3,FALSE)</f>
        <v>0.68</v>
      </c>
      <c r="J14">
        <f>VLOOKUP(B14,home!$B$2:$E$405,4,FALSE)</f>
        <v>1.1100000000000001</v>
      </c>
      <c r="K14" s="3">
        <f t="shared" si="56"/>
        <v>2.0051186170212709</v>
      </c>
      <c r="L14" s="3">
        <f t="shared" si="57"/>
        <v>1.0880361702127679</v>
      </c>
      <c r="M14" s="5">
        <f t="shared" si="2"/>
        <v>4.5358631615065974E-2</v>
      </c>
      <c r="N14" s="5">
        <f t="shared" si="3"/>
        <v>9.0949436693978356E-2</v>
      </c>
      <c r="O14" s="5">
        <f t="shared" si="4"/>
        <v>4.9351831828548146E-2</v>
      </c>
      <c r="P14" s="5">
        <f t="shared" si="5"/>
        <v>9.8956276783524783E-2</v>
      </c>
      <c r="Q14" s="5">
        <f t="shared" si="6"/>
        <v>9.1182204361346789E-2</v>
      </c>
      <c r="R14" s="5">
        <f t="shared" si="7"/>
        <v>2.6848289047859054E-2</v>
      </c>
      <c r="S14" s="5">
        <f t="shared" si="8"/>
        <v>5.3971782030154007E-2</v>
      </c>
      <c r="T14" s="5">
        <f t="shared" si="9"/>
        <v>9.9209536424877676E-2</v>
      </c>
      <c r="U14" s="5">
        <f t="shared" si="10"/>
        <v>5.383400420503047E-2</v>
      </c>
      <c r="V14" s="5">
        <f t="shared" si="11"/>
        <v>1.3083009319056402E-2</v>
      </c>
      <c r="W14" s="5">
        <f t="shared" si="12"/>
        <v>6.0943711835324849E-2</v>
      </c>
      <c r="X14" s="5">
        <f t="shared" si="13"/>
        <v>6.630896282385737E-2</v>
      </c>
      <c r="Y14" s="5">
        <f t="shared" si="14"/>
        <v>3.6073274980825291E-2</v>
      </c>
      <c r="Z14" s="5">
        <f t="shared" si="15"/>
        <v>9.737303197465989E-3</v>
      </c>
      <c r="AA14" s="5">
        <f t="shared" si="16"/>
        <v>1.9524447920819799E-2</v>
      </c>
      <c r="AB14" s="5">
        <f t="shared" si="17"/>
        <v>1.9574417006549018E-2</v>
      </c>
      <c r="AC14" s="5">
        <f t="shared" si="18"/>
        <v>1.7839023208483988E-3</v>
      </c>
      <c r="AD14" s="5">
        <f t="shared" si="19"/>
        <v>3.0549842797847358E-2</v>
      </c>
      <c r="AE14" s="5">
        <f t="shared" si="20"/>
        <v>3.323933395837194E-2</v>
      </c>
      <c r="AF14" s="5">
        <f t="shared" si="21"/>
        <v>1.8082798810245108E-2</v>
      </c>
      <c r="AG14" s="5">
        <f t="shared" si="22"/>
        <v>6.5582463880756942E-3</v>
      </c>
      <c r="AH14" s="5">
        <f t="shared" si="23"/>
        <v>2.648634519792858E-3</v>
      </c>
      <c r="AI14" s="5">
        <f t="shared" si="24"/>
        <v>5.3108263853218528E-3</v>
      </c>
      <c r="AJ14" s="5">
        <f t="shared" si="25"/>
        <v>5.324418428488316E-3</v>
      </c>
      <c r="AK14" s="5">
        <f t="shared" si="26"/>
        <v>3.5586968385910201E-3</v>
      </c>
      <c r="AL14" s="5">
        <f t="shared" si="27"/>
        <v>1.5567341917608653E-4</v>
      </c>
      <c r="AM14" s="5">
        <f t="shared" si="28"/>
        <v>1.225121170820738E-2</v>
      </c>
      <c r="AN14" s="5">
        <f t="shared" si="29"/>
        <v>1.3329761467463777E-2</v>
      </c>
      <c r="AO14" s="5">
        <f t="shared" si="30"/>
        <v>7.2516313084545064E-3</v>
      </c>
      <c r="AP14" s="5">
        <f t="shared" si="31"/>
        <v>2.6300123855486149E-3</v>
      </c>
      <c r="AQ14" s="5">
        <f t="shared" si="32"/>
        <v>7.1538715089611499E-4</v>
      </c>
      <c r="AR14" s="5">
        <f t="shared" si="33"/>
        <v>5.763620318417511E-4</v>
      </c>
      <c r="AS14" s="5">
        <f t="shared" si="34"/>
        <v>1.1556742401901015E-3</v>
      </c>
      <c r="AT14" s="5">
        <f t="shared" si="35"/>
        <v>1.1586319671085426E-3</v>
      </c>
      <c r="AU14" s="5">
        <f t="shared" si="36"/>
        <v>7.7439817584177173E-4</v>
      </c>
      <c r="AV14" s="5">
        <f t="shared" si="37"/>
        <v>3.8819004984191213E-4</v>
      </c>
      <c r="AW14" s="5">
        <f t="shared" si="38"/>
        <v>9.4339890087019148E-6</v>
      </c>
      <c r="AX14" s="5">
        <f t="shared" si="39"/>
        <v>4.0941887795325985E-3</v>
      </c>
      <c r="AY14" s="5">
        <f t="shared" si="40"/>
        <v>4.4546254798107339E-3</v>
      </c>
      <c r="AZ14" s="5">
        <f t="shared" si="41"/>
        <v>2.4233968233927424E-3</v>
      </c>
      <c r="BA14" s="5">
        <f t="shared" si="42"/>
        <v>8.7891446621000892E-4</v>
      </c>
      <c r="BB14" s="5">
        <f t="shared" si="43"/>
        <v>2.3907268243993432E-4</v>
      </c>
      <c r="BC14" s="5">
        <f t="shared" si="44"/>
        <v>5.2023945160887882E-5</v>
      </c>
      <c r="BD14" s="5">
        <f t="shared" si="45"/>
        <v>1.0451712296352466E-4</v>
      </c>
      <c r="BE14" s="5">
        <f t="shared" si="46"/>
        <v>2.0956922905166465E-4</v>
      </c>
      <c r="BF14" s="5">
        <f t="shared" si="47"/>
        <v>2.1010558136314394E-4</v>
      </c>
      <c r="BG14" s="5">
        <f t="shared" si="48"/>
        <v>1.4042887091043909E-4</v>
      </c>
      <c r="BH14" s="5">
        <f t="shared" si="49"/>
        <v>7.0394135857449562E-5</v>
      </c>
      <c r="BI14" s="5">
        <f t="shared" si="50"/>
        <v>2.8229718467379327E-5</v>
      </c>
      <c r="BJ14" s="8">
        <f t="shared" si="51"/>
        <v>0.58141757527186777</v>
      </c>
      <c r="BK14" s="8">
        <f t="shared" si="52"/>
        <v>0.2177639009676364</v>
      </c>
      <c r="BL14" s="8">
        <f t="shared" si="53"/>
        <v>0.19079206730443829</v>
      </c>
      <c r="BM14" s="8">
        <f t="shared" si="54"/>
        <v>0.5926189849202832</v>
      </c>
      <c r="BN14" s="8">
        <f t="shared" si="55"/>
        <v>0.40264667033032314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1.5904255319148899</v>
      </c>
      <c r="F15">
        <f>VLOOKUP(B15,home!$B$2:$E$405,3,FALSE)</f>
        <v>1.1299999999999999</v>
      </c>
      <c r="G15">
        <f>VLOOKUP(C15,away!$B$2:$E$405,4,FALSE)</f>
        <v>0.91</v>
      </c>
      <c r="H15">
        <f>VLOOKUP(A15,away!$A$2:$E$405,3,FALSE)</f>
        <v>1.2978723404255299</v>
      </c>
      <c r="I15">
        <f>VLOOKUP(C15,away!$B$2:$E$405,3,FALSE)</f>
        <v>0.63</v>
      </c>
      <c r="J15">
        <f>VLOOKUP(B15,home!$B$2:$E$405,4,FALSE)</f>
        <v>0.92</v>
      </c>
      <c r="K15" s="3">
        <f t="shared" si="56"/>
        <v>1.6354345744680812</v>
      </c>
      <c r="L15" s="3">
        <f t="shared" si="57"/>
        <v>0.75224680851063708</v>
      </c>
      <c r="M15" s="5">
        <f t="shared" si="2"/>
        <v>9.1842384512564726E-2</v>
      </c>
      <c r="N15" s="5">
        <f t="shared" si="3"/>
        <v>0.1502022110334402</v>
      </c>
      <c r="O15" s="5">
        <f t="shared" si="4"/>
        <v>6.9088140635583578E-2</v>
      </c>
      <c r="P15" s="5">
        <f t="shared" si="5"/>
        <v>0.11298913388114658</v>
      </c>
      <c r="Q15" s="5">
        <f t="shared" si="6"/>
        <v>0.12282294454281961</v>
      </c>
      <c r="R15" s="5">
        <f t="shared" si="7"/>
        <v>2.5985666649525899E-2</v>
      </c>
      <c r="S15" s="5">
        <f t="shared" si="8"/>
        <v>3.4751232894723857E-2</v>
      </c>
      <c r="T15" s="5">
        <f t="shared" si="9"/>
        <v>9.2393168044215018E-2</v>
      </c>
      <c r="U15" s="5">
        <f t="shared" si="10"/>
        <v>4.2497857679236799E-2</v>
      </c>
      <c r="V15" s="5">
        <f t="shared" si="11"/>
        <v>4.7503021700541579E-3</v>
      </c>
      <c r="W15" s="5">
        <f t="shared" si="12"/>
        <v>6.695629668110098E-2</v>
      </c>
      <c r="X15" s="5">
        <f t="shared" si="13"/>
        <v>5.0367660488049575E-2</v>
      </c>
      <c r="Y15" s="5">
        <f t="shared" si="14"/>
        <v>1.89444559271413E-2</v>
      </c>
      <c r="Z15" s="5">
        <f t="shared" si="15"/>
        <v>6.5158782680423888E-3</v>
      </c>
      <c r="AA15" s="5">
        <f t="shared" si="16"/>
        <v>1.0656292602581722E-2</v>
      </c>
      <c r="AB15" s="5">
        <f t="shared" si="17"/>
        <v>8.7138346789553019E-3</v>
      </c>
      <c r="AC15" s="5">
        <f t="shared" si="18"/>
        <v>3.6525383318167291E-4</v>
      </c>
      <c r="AD15" s="5">
        <f t="shared" si="19"/>
        <v>2.7375660642653739E-2</v>
      </c>
      <c r="AE15" s="5">
        <f t="shared" si="20"/>
        <v>2.059325334930653E-2</v>
      </c>
      <c r="AF15" s="5">
        <f t="shared" si="21"/>
        <v>7.7456045544334112E-3</v>
      </c>
      <c r="AG15" s="5">
        <f t="shared" si="22"/>
        <v>1.9422021020193303E-3</v>
      </c>
      <c r="AH15" s="5">
        <f t="shared" si="23"/>
        <v>1.2253871579446757E-3</v>
      </c>
      <c r="AI15" s="5">
        <f t="shared" si="24"/>
        <v>2.0040405252119021E-3</v>
      </c>
      <c r="AJ15" s="5">
        <f t="shared" si="25"/>
        <v>1.6387385817833587E-3</v>
      </c>
      <c r="AK15" s="5">
        <f t="shared" si="26"/>
        <v>8.9334991172109813E-4</v>
      </c>
      <c r="AL15" s="5">
        <f t="shared" si="27"/>
        <v>1.7974147547234041E-5</v>
      </c>
      <c r="AM15" s="5">
        <f t="shared" si="28"/>
        <v>8.9542203827802022E-3</v>
      </c>
      <c r="AN15" s="5">
        <f t="shared" si="29"/>
        <v>6.7357837056473023E-3</v>
      </c>
      <c r="AO15" s="5">
        <f t="shared" si="30"/>
        <v>2.5334858976955674E-3</v>
      </c>
      <c r="AP15" s="5">
        <f t="shared" si="31"/>
        <v>6.352688936493993E-4</v>
      </c>
      <c r="AQ15" s="5">
        <f t="shared" si="32"/>
        <v>1.1946974944846095E-4</v>
      </c>
      <c r="AR15" s="5">
        <f t="shared" si="33"/>
        <v>1.843587157507605E-4</v>
      </c>
      <c r="AS15" s="5">
        <f t="shared" si="34"/>
        <v>3.0150661784332695E-4</v>
      </c>
      <c r="AT15" s="5">
        <f t="shared" si="35"/>
        <v>2.4654717362595591E-4</v>
      </c>
      <c r="AU15" s="5">
        <f t="shared" si="36"/>
        <v>1.3440392399509111E-4</v>
      </c>
      <c r="AV15" s="5">
        <f t="shared" si="37"/>
        <v>5.4952206061438032E-5</v>
      </c>
      <c r="AW15" s="5">
        <f t="shared" si="38"/>
        <v>6.1424174760331119E-7</v>
      </c>
      <c r="AX15" s="5">
        <f t="shared" si="39"/>
        <v>2.4406736002342603E-3</v>
      </c>
      <c r="AY15" s="5">
        <f t="shared" si="40"/>
        <v>1.8359889263923886E-3</v>
      </c>
      <c r="AZ15" s="5">
        <f t="shared" si="41"/>
        <v>6.9055840516977249E-4</v>
      </c>
      <c r="BA15" s="5">
        <f t="shared" si="42"/>
        <v>1.7315678545971902E-4</v>
      </c>
      <c r="BB15" s="5">
        <f t="shared" si="43"/>
        <v>3.2564159808508673E-5</v>
      </c>
      <c r="BC15" s="5">
        <f t="shared" si="44"/>
        <v>4.8992570575562027E-6</v>
      </c>
      <c r="BD15" s="5">
        <f t="shared" si="45"/>
        <v>2.3113875924104879E-5</v>
      </c>
      <c r="BE15" s="5">
        <f t="shared" si="46"/>
        <v>3.7801231836246489E-5</v>
      </c>
      <c r="BF15" s="5">
        <f t="shared" si="47"/>
        <v>3.0910720751240538E-5</v>
      </c>
      <c r="BG15" s="5">
        <f t="shared" si="48"/>
        <v>1.6850820479435586E-5</v>
      </c>
      <c r="BH15" s="5">
        <f t="shared" si="49"/>
        <v>6.8896036050559392E-6</v>
      </c>
      <c r="BI15" s="5">
        <f t="shared" si="50"/>
        <v>2.2534991880176836E-6</v>
      </c>
      <c r="BJ15" s="8">
        <f t="shared" si="51"/>
        <v>0.58349952712852271</v>
      </c>
      <c r="BK15" s="8">
        <f t="shared" si="52"/>
        <v>0.24655227036561059</v>
      </c>
      <c r="BL15" s="8">
        <f t="shared" si="53"/>
        <v>0.16374289681160506</v>
      </c>
      <c r="BM15" s="8">
        <f t="shared" si="54"/>
        <v>0.42554471663405546</v>
      </c>
      <c r="BN15" s="8">
        <f t="shared" si="55"/>
        <v>0.57293048125508061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1.5904255319148899</v>
      </c>
      <c r="F16">
        <f>VLOOKUP(B16,home!$B$2:$E$405,3,FALSE)</f>
        <v>0.82</v>
      </c>
      <c r="G16">
        <f>VLOOKUP(C16,away!$B$2:$E$405,4,FALSE)</f>
        <v>0.97</v>
      </c>
      <c r="H16">
        <f>VLOOKUP(A16,away!$A$2:$E$405,3,FALSE)</f>
        <v>1.2978723404255299</v>
      </c>
      <c r="I16">
        <f>VLOOKUP(C16,away!$B$2:$E$405,3,FALSE)</f>
        <v>0.74</v>
      </c>
      <c r="J16">
        <f>VLOOKUP(B16,home!$B$2:$E$405,4,FALSE)</f>
        <v>1.54</v>
      </c>
      <c r="K16" s="3">
        <f t="shared" si="56"/>
        <v>1.2650244680851033</v>
      </c>
      <c r="L16" s="3">
        <f t="shared" si="57"/>
        <v>1.479055319148934</v>
      </c>
      <c r="M16" s="5">
        <f t="shared" si="2"/>
        <v>6.4307450262028262E-2</v>
      </c>
      <c r="N16" s="5">
        <f t="shared" si="3"/>
        <v>8.1350498061631527E-2</v>
      </c>
      <c r="O16" s="5">
        <f t="shared" si="4"/>
        <v>9.51142763709584E-2</v>
      </c>
      <c r="P16" s="5">
        <f t="shared" si="5"/>
        <v>0.12032188687347116</v>
      </c>
      <c r="Q16" s="5">
        <f t="shared" si="6"/>
        <v>5.1455185269436834E-2</v>
      </c>
      <c r="R16" s="5">
        <f t="shared" si="7"/>
        <v>7.0339638196733903E-2</v>
      </c>
      <c r="S16" s="5">
        <f t="shared" si="8"/>
        <v>5.6281800949200704E-2</v>
      </c>
      <c r="T16" s="5">
        <f t="shared" si="9"/>
        <v>7.6105065470554428E-2</v>
      </c>
      <c r="U16" s="5">
        <f t="shared" si="10"/>
        <v>8.8981363395121915E-2</v>
      </c>
      <c r="V16" s="5">
        <f t="shared" si="11"/>
        <v>1.1700618511803526E-2</v>
      </c>
      <c r="W16" s="5">
        <f t="shared" si="12"/>
        <v>2.1697356125229932E-2</v>
      </c>
      <c r="X16" s="5">
        <f t="shared" si="13"/>
        <v>3.2091589988490037E-2</v>
      </c>
      <c r="Y16" s="5">
        <f t="shared" si="14"/>
        <v>2.3732618436211435E-2</v>
      </c>
      <c r="Z16" s="5">
        <f t="shared" si="15"/>
        <v>3.4678738673963608E-2</v>
      </c>
      <c r="AA16" s="5">
        <f t="shared" si="16"/>
        <v>4.3869452944893104E-2</v>
      </c>
      <c r="AB16" s="5">
        <f t="shared" si="17"/>
        <v>2.7747965688398941E-2</v>
      </c>
      <c r="AC16" s="5">
        <f t="shared" si="18"/>
        <v>1.3682711831895591E-3</v>
      </c>
      <c r="AD16" s="5">
        <f t="shared" si="19"/>
        <v>6.8619215977930113E-3</v>
      </c>
      <c r="AE16" s="5">
        <f t="shared" si="20"/>
        <v>1.0149161638798705E-2</v>
      </c>
      <c r="AF16" s="5">
        <f t="shared" si="21"/>
        <v>7.5055857533837698E-3</v>
      </c>
      <c r="AG16" s="5">
        <f t="shared" si="22"/>
        <v>3.7003921772902413E-3</v>
      </c>
      <c r="AH16" s="5">
        <f t="shared" si="23"/>
        <v>1.2822943224275431E-2</v>
      </c>
      <c r="AI16" s="5">
        <f t="shared" si="24"/>
        <v>1.6221336931574504E-2</v>
      </c>
      <c r="AJ16" s="5">
        <f t="shared" si="25"/>
        <v>1.0260194061747142E-2</v>
      </c>
      <c r="AK16" s="5">
        <f t="shared" si="26"/>
        <v>4.3264655118038725E-3</v>
      </c>
      <c r="AL16" s="5">
        <f t="shared" si="27"/>
        <v>1.0240366852994373E-4</v>
      </c>
      <c r="AM16" s="5">
        <f t="shared" si="28"/>
        <v>1.7360997438579575E-3</v>
      </c>
      <c r="AN16" s="5">
        <f t="shared" si="29"/>
        <v>2.5677875607262139E-3</v>
      </c>
      <c r="AO16" s="5">
        <f t="shared" si="30"/>
        <v>1.8989499250682865E-3</v>
      </c>
      <c r="AP16" s="5">
        <f t="shared" si="31"/>
        <v>9.3621732915657302E-4</v>
      </c>
      <c r="AQ16" s="5">
        <f t="shared" si="32"/>
        <v>3.4617930514210945E-4</v>
      </c>
      <c r="AR16" s="5">
        <f t="shared" si="33"/>
        <v>3.7931684766018699E-3</v>
      </c>
      <c r="AS16" s="5">
        <f t="shared" si="34"/>
        <v>4.7984509344704612E-3</v>
      </c>
      <c r="AT16" s="5">
        <f t="shared" si="35"/>
        <v>3.0350789205054818E-3</v>
      </c>
      <c r="AU16" s="5">
        <f t="shared" si="36"/>
        <v>1.279816365669586E-3</v>
      </c>
      <c r="AV16" s="5">
        <f t="shared" si="37"/>
        <v>4.0474975430694442E-4</v>
      </c>
      <c r="AW16" s="5">
        <f t="shared" si="38"/>
        <v>5.3222633225592802E-6</v>
      </c>
      <c r="AX16" s="5">
        <f t="shared" si="39"/>
        <v>3.6603477583609919E-4</v>
      </c>
      <c r="AY16" s="5">
        <f t="shared" si="40"/>
        <v>5.4138568219387021E-4</v>
      </c>
      <c r="AZ16" s="5">
        <f t="shared" si="41"/>
        <v>4.0036968647995906E-4</v>
      </c>
      <c r="BA16" s="5">
        <f t="shared" si="42"/>
        <v>1.9738963813805817E-4</v>
      </c>
      <c r="BB16" s="5">
        <f t="shared" si="43"/>
        <v>7.2987548558244562E-5</v>
      </c>
      <c r="BC16" s="5">
        <f t="shared" si="44"/>
        <v>2.1590524385342533E-5</v>
      </c>
      <c r="BD16" s="5">
        <f t="shared" si="45"/>
        <v>9.3505100195767675E-4</v>
      </c>
      <c r="BE16" s="5">
        <f t="shared" si="46"/>
        <v>1.1828623963839528E-3</v>
      </c>
      <c r="BF16" s="5">
        <f t="shared" si="47"/>
        <v>7.4817493690174043E-4</v>
      </c>
      <c r="BG16" s="5">
        <f t="shared" si="48"/>
        <v>3.1548653386291006E-4</v>
      </c>
      <c r="BH16" s="5">
        <f t="shared" si="49"/>
        <v>9.9774546171985158E-5</v>
      </c>
      <c r="BI16" s="5">
        <f t="shared" si="50"/>
        <v>2.5243448439929622E-5</v>
      </c>
      <c r="BJ16" s="8">
        <f t="shared" si="51"/>
        <v>0.32373436623836255</v>
      </c>
      <c r="BK16" s="8">
        <f t="shared" si="52"/>
        <v>0.25462381713041699</v>
      </c>
      <c r="BL16" s="8">
        <f t="shared" si="53"/>
        <v>0.3863014936407797</v>
      </c>
      <c r="BM16" s="8">
        <f t="shared" si="54"/>
        <v>0.51591341723039141</v>
      </c>
      <c r="BN16" s="8">
        <f t="shared" si="55"/>
        <v>0.48288893503426006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1.2105263157894699</v>
      </c>
      <c r="F17">
        <f>VLOOKUP(B17,home!$B$2:$E$405,3,FALSE)</f>
        <v>1.32</v>
      </c>
      <c r="G17">
        <f>VLOOKUP(C17,away!$B$2:$E$405,4,FALSE)</f>
        <v>0.77</v>
      </c>
      <c r="H17">
        <f>VLOOKUP(A17,away!$A$2:$E$405,3,FALSE)</f>
        <v>1.0380116959064301</v>
      </c>
      <c r="I17">
        <f>VLOOKUP(C17,away!$B$2:$E$405,3,FALSE)</f>
        <v>0.99</v>
      </c>
      <c r="J17">
        <f>VLOOKUP(B17,home!$B$2:$E$405,4,FALSE)</f>
        <v>1.1599999999999999</v>
      </c>
      <c r="K17" s="3">
        <f t="shared" si="56"/>
        <v>1.2303789473684172</v>
      </c>
      <c r="L17" s="3">
        <f t="shared" si="57"/>
        <v>1.1920526315789441</v>
      </c>
      <c r="M17" s="5">
        <f t="shared" si="2"/>
        <v>8.870566019138526E-2</v>
      </c>
      <c r="N17" s="5">
        <f t="shared" si="3"/>
        <v>0.10914157681189712</v>
      </c>
      <c r="O17" s="5">
        <f t="shared" si="4"/>
        <v>0.10574181566708839</v>
      </c>
      <c r="P17" s="5">
        <f t="shared" si="5"/>
        <v>0.13010250385329744</v>
      </c>
      <c r="Q17" s="5">
        <f t="shared" si="6"/>
        <v>6.7142749195975626E-2</v>
      </c>
      <c r="R17" s="5">
        <f t="shared" si="7"/>
        <v>6.3024904816944172E-2</v>
      </c>
      <c r="S17" s="5">
        <f t="shared" si="8"/>
        <v>4.770457001384542E-2</v>
      </c>
      <c r="T17" s="5">
        <f t="shared" si="9"/>
        <v>8.0037690870507772E-2</v>
      </c>
      <c r="U17" s="5">
        <f t="shared" si="10"/>
        <v>7.754451604666647E-2</v>
      </c>
      <c r="V17" s="5">
        <f t="shared" si="11"/>
        <v>7.774129996835146E-3</v>
      </c>
      <c r="W17" s="5">
        <f t="shared" si="12"/>
        <v>2.7537008359722046E-2</v>
      </c>
      <c r="X17" s="5">
        <f t="shared" si="13"/>
        <v>3.2825563281018044E-2</v>
      </c>
      <c r="Y17" s="5">
        <f t="shared" si="14"/>
        <v>1.9564899546099364E-2</v>
      </c>
      <c r="Z17" s="5">
        <f t="shared" si="15"/>
        <v>2.5043001214016928E-2</v>
      </c>
      <c r="AA17" s="5">
        <f t="shared" si="16"/>
        <v>3.0812381472648146E-2</v>
      </c>
      <c r="AB17" s="5">
        <f t="shared" si="17"/>
        <v>1.8955452741115476E-2</v>
      </c>
      <c r="AC17" s="5">
        <f t="shared" si="18"/>
        <v>7.126333424546128E-4</v>
      </c>
      <c r="AD17" s="5">
        <f t="shared" si="19"/>
        <v>8.4702388398275284E-3</v>
      </c>
      <c r="AE17" s="5">
        <f t="shared" si="20"/>
        <v>1.0096970499118589E-2</v>
      </c>
      <c r="AF17" s="5">
        <f t="shared" si="21"/>
        <v>6.0180601272246392E-3</v>
      </c>
      <c r="AG17" s="5">
        <f t="shared" si="22"/>
        <v>2.3912814705528158E-3</v>
      </c>
      <c r="AH17" s="5">
        <f t="shared" si="23"/>
        <v>7.4631438749508923E-3</v>
      </c>
      <c r="AI17" s="5">
        <f t="shared" si="24"/>
        <v>9.1824951049211297E-3</v>
      </c>
      <c r="AJ17" s="5">
        <f t="shared" si="25"/>
        <v>5.6489743307042524E-3</v>
      </c>
      <c r="AK17" s="5">
        <f t="shared" si="26"/>
        <v>2.316793030241036E-3</v>
      </c>
      <c r="AL17" s="5">
        <f t="shared" si="27"/>
        <v>4.1808101978003648E-5</v>
      </c>
      <c r="AM17" s="5">
        <f t="shared" si="28"/>
        <v>2.0843207095412129E-3</v>
      </c>
      <c r="AN17" s="5">
        <f t="shared" si="29"/>
        <v>2.4846199868630947E-3</v>
      </c>
      <c r="AO17" s="5">
        <f t="shared" si="30"/>
        <v>1.4808988969068969E-3</v>
      </c>
      <c r="AP17" s="5">
        <f t="shared" si="31"/>
        <v>5.8843647572007403E-4</v>
      </c>
      <c r="AQ17" s="5">
        <f t="shared" si="32"/>
        <v>1.7536181234978842E-4</v>
      </c>
      <c r="AR17" s="5">
        <f t="shared" si="33"/>
        <v>1.7792920591974976E-3</v>
      </c>
      <c r="AS17" s="5">
        <f t="shared" si="34"/>
        <v>2.1892034908564009E-3</v>
      </c>
      <c r="AT17" s="5">
        <f t="shared" si="35"/>
        <v>1.3467749433275816E-3</v>
      </c>
      <c r="AU17" s="5">
        <f t="shared" si="36"/>
        <v>5.5234784570451652E-4</v>
      </c>
      <c r="AV17" s="5">
        <f t="shared" si="37"/>
        <v>1.6989929024478398E-4</v>
      </c>
      <c r="AW17" s="5">
        <f t="shared" si="38"/>
        <v>1.7033044192810507E-6</v>
      </c>
      <c r="AX17" s="5">
        <f t="shared" si="39"/>
        <v>4.2741738676391845E-4</v>
      </c>
      <c r="AY17" s="5">
        <f t="shared" si="40"/>
        <v>5.0950402067452441E-4</v>
      </c>
      <c r="AZ17" s="5">
        <f t="shared" si="41"/>
        <v>3.0367780432255981E-4</v>
      </c>
      <c r="BA17" s="5">
        <f t="shared" si="42"/>
        <v>1.206666419316077E-4</v>
      </c>
      <c r="BB17" s="5">
        <f t="shared" si="43"/>
        <v>3.5960247014591779E-5</v>
      </c>
      <c r="BC17" s="5">
        <f t="shared" si="44"/>
        <v>8.5733014171945983E-6</v>
      </c>
      <c r="BD17" s="5">
        <f t="shared" si="45"/>
        <v>3.5350163025231566E-4</v>
      </c>
      <c r="BE17" s="5">
        <f t="shared" si="46"/>
        <v>4.3494096372286359E-4</v>
      </c>
      <c r="BF17" s="5">
        <f t="shared" si="47"/>
        <v>2.6757110255637098E-4</v>
      </c>
      <c r="BG17" s="5">
        <f t="shared" si="48"/>
        <v>1.0973795050317151E-4</v>
      </c>
      <c r="BH17" s="5">
        <f t="shared" si="49"/>
        <v>3.3754816006614908E-5</v>
      </c>
      <c r="BI17" s="5">
        <f t="shared" si="50"/>
        <v>8.3062429973666791E-6</v>
      </c>
      <c r="BJ17" s="8">
        <f t="shared" si="51"/>
        <v>0.37144547628544905</v>
      </c>
      <c r="BK17" s="8">
        <f t="shared" si="52"/>
        <v>0.2755508095204704</v>
      </c>
      <c r="BL17" s="8">
        <f t="shared" si="53"/>
        <v>0.32793580742064948</v>
      </c>
      <c r="BM17" s="8">
        <f t="shared" si="54"/>
        <v>0.43560808318774258</v>
      </c>
      <c r="BN17" s="8">
        <f t="shared" si="55"/>
        <v>0.56385921053658805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1.35015772870662</v>
      </c>
      <c r="F18">
        <f>VLOOKUP(B18,home!$B$2:$E$405,3,FALSE)</f>
        <v>1.1399999999999999</v>
      </c>
      <c r="G18">
        <f>VLOOKUP(C18,away!$B$2:$E$405,4,FALSE)</f>
        <v>0.91</v>
      </c>
      <c r="H18">
        <f>VLOOKUP(A18,away!$A$2:$E$405,3,FALSE)</f>
        <v>1.15772870662461</v>
      </c>
      <c r="I18">
        <f>VLOOKUP(C18,away!$B$2:$E$405,3,FALSE)</f>
        <v>0.74</v>
      </c>
      <c r="J18">
        <f>VLOOKUP(B18,home!$B$2:$E$405,4,FALSE)</f>
        <v>0.93</v>
      </c>
      <c r="K18" s="3">
        <f t="shared" si="56"/>
        <v>1.4006536277602475</v>
      </c>
      <c r="L18" s="3">
        <f t="shared" si="57"/>
        <v>0.79674889589905673</v>
      </c>
      <c r="M18" s="5">
        <f t="shared" si="2"/>
        <v>0.11109134105649146</v>
      </c>
      <c r="N18" s="5">
        <f t="shared" si="3"/>
        <v>0.15560048986352568</v>
      </c>
      <c r="O18" s="5">
        <f t="shared" si="4"/>
        <v>8.8511903330705119E-2</v>
      </c>
      <c r="P18" s="5">
        <f t="shared" si="5"/>
        <v>0.12397451850011645</v>
      </c>
      <c r="Q18" s="5">
        <f t="shared" si="6"/>
        <v>0.10897119530430946</v>
      </c>
      <c r="R18" s="5">
        <f t="shared" si="7"/>
        <v>3.5260880626331668E-2</v>
      </c>
      <c r="S18" s="5">
        <f t="shared" si="8"/>
        <v>3.4587937032644213E-2</v>
      </c>
      <c r="T18" s="5">
        <f t="shared" si="9"/>
        <v>8.6822679543509029E-2</v>
      </c>
      <c r="U18" s="5">
        <f t="shared" si="10"/>
        <v>4.9388280367292474E-2</v>
      </c>
      <c r="V18" s="5">
        <f t="shared" si="11"/>
        <v>4.2887859453259345E-3</v>
      </c>
      <c r="W18" s="5">
        <f t="shared" si="12"/>
        <v>5.0876966674783843E-2</v>
      </c>
      <c r="X18" s="5">
        <f t="shared" si="13"/>
        <v>4.0536167024827131E-2</v>
      </c>
      <c r="Y18" s="5">
        <f t="shared" si="14"/>
        <v>1.6148573160505379E-2</v>
      </c>
      <c r="Z18" s="5">
        <f t="shared" si="15"/>
        <v>9.3646892358193994E-3</v>
      </c>
      <c r="AA18" s="5">
        <f t="shared" si="16"/>
        <v>1.311668595099778E-2</v>
      </c>
      <c r="AB18" s="5">
        <f t="shared" si="17"/>
        <v>9.1859668807284592E-3</v>
      </c>
      <c r="AC18" s="5">
        <f t="shared" si="18"/>
        <v>2.9913457220502034E-4</v>
      </c>
      <c r="AD18" s="5">
        <f t="shared" si="19"/>
        <v>1.7815251985618296E-2</v>
      </c>
      <c r="AE18" s="5">
        <f t="shared" si="20"/>
        <v>1.4194282349704854E-2</v>
      </c>
      <c r="AF18" s="5">
        <f t="shared" si="21"/>
        <v>5.6546393951034052E-3</v>
      </c>
      <c r="AG18" s="5">
        <f t="shared" si="22"/>
        <v>1.5017758982519827E-3</v>
      </c>
      <c r="AH18" s="5">
        <f t="shared" si="23"/>
        <v>1.8653264522692219E-3</v>
      </c>
      <c r="AI18" s="5">
        <f t="shared" si="24"/>
        <v>2.6126762623280377E-3</v>
      </c>
      <c r="AJ18" s="5">
        <f t="shared" si="25"/>
        <v>1.8297272424964255E-3</v>
      </c>
      <c r="AK18" s="5">
        <f t="shared" si="26"/>
        <v>8.5427136667145761E-4</v>
      </c>
      <c r="AL18" s="5">
        <f t="shared" si="27"/>
        <v>1.3352999145810094E-5</v>
      </c>
      <c r="AM18" s="5">
        <f t="shared" si="28"/>
        <v>4.9905994646238412E-3</v>
      </c>
      <c r="AN18" s="5">
        <f t="shared" si="29"/>
        <v>3.9762546133134697E-3</v>
      </c>
      <c r="AO18" s="5">
        <f t="shared" si="30"/>
        <v>1.5840382364855185E-3</v>
      </c>
      <c r="AP18" s="5">
        <f t="shared" si="31"/>
        <v>4.206935719939086E-4</v>
      </c>
      <c r="AQ18" s="5">
        <f t="shared" si="32"/>
        <v>8.3796784749494251E-5</v>
      </c>
      <c r="AR18" s="5">
        <f t="shared" si="33"/>
        <v>2.9723935826736145E-4</v>
      </c>
      <c r="AS18" s="5">
        <f t="shared" si="34"/>
        <v>4.1632938547030775E-4</v>
      </c>
      <c r="AT18" s="5">
        <f t="shared" si="35"/>
        <v>2.9156663205109055E-4</v>
      </c>
      <c r="AU18" s="5">
        <f t="shared" si="36"/>
        <v>1.3612795363873245E-4</v>
      </c>
      <c r="AV18" s="5">
        <f t="shared" si="37"/>
        <v>4.7667028025917331E-5</v>
      </c>
      <c r="AW18" s="5">
        <f t="shared" si="38"/>
        <v>4.1393156095468824E-7</v>
      </c>
      <c r="AX18" s="5">
        <f t="shared" si="39"/>
        <v>1.1650168741372895E-3</v>
      </c>
      <c r="AY18" s="5">
        <f t="shared" si="40"/>
        <v>9.2822590817265586E-4</v>
      </c>
      <c r="AZ18" s="5">
        <f t="shared" si="41"/>
        <v>3.6978148374073135E-4</v>
      </c>
      <c r="BA18" s="5">
        <f t="shared" si="42"/>
        <v>9.8207662964780896E-5</v>
      </c>
      <c r="BB18" s="5">
        <f t="shared" si="43"/>
        <v>1.9561711759003967E-5</v>
      </c>
      <c r="BC18" s="5">
        <f t="shared" si="44"/>
        <v>3.1171544491764016E-6</v>
      </c>
      <c r="BD18" s="5">
        <f t="shared" si="45"/>
        <v>3.9470855086210721E-5</v>
      </c>
      <c r="BE18" s="5">
        <f t="shared" si="46"/>
        <v>5.5284996367300062E-5</v>
      </c>
      <c r="BF18" s="5">
        <f t="shared" si="47"/>
        <v>3.8717565361285472E-5</v>
      </c>
      <c r="BG18" s="5">
        <f t="shared" si="48"/>
        <v>1.8076632793776337E-5</v>
      </c>
      <c r="BH18" s="5">
        <f t="shared" si="49"/>
        <v>6.3297753250731694E-6</v>
      </c>
      <c r="BI18" s="5">
        <f t="shared" si="50"/>
        <v>1.7731645543942061E-6</v>
      </c>
      <c r="BJ18" s="8">
        <f t="shared" si="51"/>
        <v>0.51176131466652908</v>
      </c>
      <c r="BK18" s="8">
        <f t="shared" si="52"/>
        <v>0.27518329601410157</v>
      </c>
      <c r="BL18" s="8">
        <f t="shared" si="53"/>
        <v>0.20397430182676207</v>
      </c>
      <c r="BM18" s="8">
        <f t="shared" si="54"/>
        <v>0.37594546108512045</v>
      </c>
      <c r="BN18" s="8">
        <f t="shared" si="55"/>
        <v>0.62341032868147983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1.3927125506072899</v>
      </c>
      <c r="F19">
        <f>VLOOKUP(B19,home!$B$2:$E$405,3,FALSE)</f>
        <v>1.55</v>
      </c>
      <c r="G19">
        <f>VLOOKUP(C19,away!$B$2:$E$405,4,FALSE)</f>
        <v>1.02</v>
      </c>
      <c r="H19">
        <f>VLOOKUP(A19,away!$A$2:$E$405,3,FALSE)</f>
        <v>1.33198380566802</v>
      </c>
      <c r="I19">
        <f>VLOOKUP(C19,away!$B$2:$E$405,3,FALSE)</f>
        <v>0.9</v>
      </c>
      <c r="J19">
        <f>VLOOKUP(B19,home!$B$2:$E$405,4,FALSE)</f>
        <v>0.69</v>
      </c>
      <c r="K19" s="3">
        <f t="shared" si="56"/>
        <v>2.2018785425101255</v>
      </c>
      <c r="L19" s="3">
        <f t="shared" si="57"/>
        <v>0.82716194331984039</v>
      </c>
      <c r="M19" s="5">
        <f t="shared" si="2"/>
        <v>4.8362019913916802E-2</v>
      </c>
      <c r="N19" s="5">
        <f t="shared" si="3"/>
        <v>0.10648729392090078</v>
      </c>
      <c r="O19" s="5">
        <f t="shared" si="4"/>
        <v>4.0003222374868239E-2</v>
      </c>
      <c r="P19" s="5">
        <f t="shared" si="5"/>
        <v>8.8082236978483316E-2</v>
      </c>
      <c r="Q19" s="5">
        <f t="shared" si="6"/>
        <v>0.11723604376720019</v>
      </c>
      <c r="R19" s="5">
        <f t="shared" si="7"/>
        <v>1.6544571579325866E-2</v>
      </c>
      <c r="S19" s="5">
        <f t="shared" si="8"/>
        <v>4.0106267712471472E-2</v>
      </c>
      <c r="T19" s="5">
        <f t="shared" si="9"/>
        <v>9.6973193789607171E-2</v>
      </c>
      <c r="U19" s="5">
        <f t="shared" si="10"/>
        <v>3.6429137155540484E-2</v>
      </c>
      <c r="V19" s="5">
        <f t="shared" si="11"/>
        <v>8.1162168698597128E-3</v>
      </c>
      <c r="W19" s="5">
        <f t="shared" si="12"/>
        <v>8.6046509726592002E-2</v>
      </c>
      <c r="X19" s="5">
        <f t="shared" si="13"/>
        <v>7.1174398201337391E-2</v>
      </c>
      <c r="Y19" s="5">
        <f t="shared" si="14"/>
        <v>2.9436376765419194E-2</v>
      </c>
      <c r="Z19" s="5">
        <f t="shared" si="15"/>
        <v>4.5616799929831279E-3</v>
      </c>
      <c r="AA19" s="5">
        <f t="shared" si="16"/>
        <v>1.004426529434729E-2</v>
      </c>
      <c r="AB19" s="5">
        <f t="shared" si="17"/>
        <v>1.1058126113451224E-2</v>
      </c>
      <c r="AC19" s="5">
        <f t="shared" si="18"/>
        <v>9.2388425226583033E-4</v>
      </c>
      <c r="AD19" s="5">
        <f t="shared" si="19"/>
        <v>4.7365990856217947E-2</v>
      </c>
      <c r="AE19" s="5">
        <f t="shared" si="20"/>
        <v>3.9179345043899028E-2</v>
      </c>
      <c r="AF19" s="5">
        <f t="shared" si="21"/>
        <v>1.6203831592255039E-2</v>
      </c>
      <c r="AG19" s="5">
        <f t="shared" si="22"/>
        <v>4.4677309430257005E-3</v>
      </c>
      <c r="AH19" s="5">
        <f t="shared" si="23"/>
        <v>9.4331202194979005E-4</v>
      </c>
      <c r="AI19" s="5">
        <f t="shared" si="24"/>
        <v>2.077058500023083E-3</v>
      </c>
      <c r="AJ19" s="5">
        <f t="shared" si="25"/>
        <v>2.286715271369547E-3</v>
      </c>
      <c r="AK19" s="5">
        <f t="shared" si="26"/>
        <v>1.6783564296196079E-3</v>
      </c>
      <c r="AL19" s="5">
        <f t="shared" si="27"/>
        <v>6.7307190058329397E-5</v>
      </c>
      <c r="AM19" s="5">
        <f t="shared" si="28"/>
        <v>2.0858831782207418E-2</v>
      </c>
      <c r="AN19" s="5">
        <f t="shared" si="29"/>
        <v>1.7253631832352338E-2</v>
      </c>
      <c r="AO19" s="5">
        <f t="shared" si="30"/>
        <v>7.1357738178868093E-3</v>
      </c>
      <c r="AP19" s="5">
        <f t="shared" si="31"/>
        <v>1.9674801794313632E-3</v>
      </c>
      <c r="AQ19" s="5">
        <f t="shared" si="32"/>
        <v>4.0685618216542867E-4</v>
      </c>
      <c r="AR19" s="5">
        <f t="shared" si="33"/>
        <v>1.5605436104659126E-4</v>
      </c>
      <c r="AS19" s="5">
        <f t="shared" si="34"/>
        <v>3.4361274905361729E-4</v>
      </c>
      <c r="AT19" s="5">
        <f t="shared" si="35"/>
        <v>3.7829676953703818E-4</v>
      </c>
      <c r="AU19" s="5">
        <f t="shared" si="36"/>
        <v>2.7765451318150077E-4</v>
      </c>
      <c r="AV19" s="5">
        <f t="shared" si="37"/>
        <v>1.5284037870136037E-4</v>
      </c>
      <c r="AW19" s="5">
        <f t="shared" si="38"/>
        <v>3.405201871005785E-6</v>
      </c>
      <c r="AX19" s="5">
        <f t="shared" si="39"/>
        <v>7.654769020511795E-3</v>
      </c>
      <c r="AY19" s="5">
        <f t="shared" si="40"/>
        <v>6.3317336186710475E-3</v>
      </c>
      <c r="AZ19" s="5">
        <f t="shared" si="41"/>
        <v>2.6186845423017543E-3</v>
      </c>
      <c r="BA19" s="5">
        <f t="shared" si="42"/>
        <v>7.2202539831731527E-4</v>
      </c>
      <c r="BB19" s="5">
        <f t="shared" si="43"/>
        <v>1.4930798289960808E-4</v>
      </c>
      <c r="BC19" s="5">
        <f t="shared" si="44"/>
        <v>2.4700376257681062E-5</v>
      </c>
      <c r="BD19" s="5">
        <f t="shared" si="45"/>
        <v>2.1513704757805732E-5</v>
      </c>
      <c r="BE19" s="5">
        <f t="shared" si="46"/>
        <v>4.7370564876110441E-5</v>
      </c>
      <c r="BF19" s="5">
        <f t="shared" si="47"/>
        <v>5.2152115173645704E-5</v>
      </c>
      <c r="BG19" s="5">
        <f t="shared" si="48"/>
        <v>3.8277541115789065E-5</v>
      </c>
      <c r="BH19" s="5">
        <f t="shared" si="49"/>
        <v>2.1070624110726261E-5</v>
      </c>
      <c r="BI19" s="5">
        <f t="shared" si="50"/>
        <v>9.2789910213409282E-6</v>
      </c>
      <c r="BJ19" s="8">
        <f t="shared" si="51"/>
        <v>0.67969450933945685</v>
      </c>
      <c r="BK19" s="8">
        <f t="shared" si="52"/>
        <v>0.19198966653572649</v>
      </c>
      <c r="BL19" s="8">
        <f t="shared" si="53"/>
        <v>0.12256288705307067</v>
      </c>
      <c r="BM19" s="8">
        <f t="shared" si="54"/>
        <v>0.57576502596974166</v>
      </c>
      <c r="BN19" s="8">
        <f t="shared" si="55"/>
        <v>0.41671538853469525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1.58904109589041</v>
      </c>
      <c r="F20">
        <f>VLOOKUP(B20,home!$B$2:$E$405,3,FALSE)</f>
        <v>0.8</v>
      </c>
      <c r="G20">
        <f>VLOOKUP(C20,away!$B$2:$E$405,4,FALSE)</f>
        <v>1.37</v>
      </c>
      <c r="H20">
        <f>VLOOKUP(A20,away!$A$2:$E$405,3,FALSE)</f>
        <v>1.4200913242009101</v>
      </c>
      <c r="I20">
        <f>VLOOKUP(C20,away!$B$2:$E$405,3,FALSE)</f>
        <v>0.63</v>
      </c>
      <c r="J20">
        <f>VLOOKUP(B20,home!$B$2:$E$405,4,FALSE)</f>
        <v>1.22</v>
      </c>
      <c r="K20" s="3">
        <f t="shared" si="56"/>
        <v>1.7415890410958894</v>
      </c>
      <c r="L20" s="3">
        <f t="shared" si="57"/>
        <v>1.0914821917808195</v>
      </c>
      <c r="M20" s="5">
        <f t="shared" si="2"/>
        <v>5.8831889486928191E-2</v>
      </c>
      <c r="N20" s="5">
        <f t="shared" si="3"/>
        <v>0.10246097399739861</v>
      </c>
      <c r="O20" s="5">
        <f t="shared" si="4"/>
        <v>6.4213959683799338E-2</v>
      </c>
      <c r="P20" s="5">
        <f t="shared" si="5"/>
        <v>0.11183432847067817</v>
      </c>
      <c r="Q20" s="5">
        <f t="shared" si="6"/>
        <v>8.9222454726940167E-2</v>
      </c>
      <c r="R20" s="5">
        <f t="shared" si="7"/>
        <v>3.5044196729299232E-2</v>
      </c>
      <c r="S20" s="5">
        <f t="shared" si="8"/>
        <v>5.3146844056684787E-2</v>
      </c>
      <c r="T20" s="5">
        <f t="shared" si="9"/>
        <v>9.7384720441425585E-2</v>
      </c>
      <c r="U20" s="5">
        <f t="shared" si="10"/>
        <v>6.1032588977755951E-2</v>
      </c>
      <c r="V20" s="5">
        <f t="shared" si="11"/>
        <v>1.1225283255295693E-2</v>
      </c>
      <c r="W20" s="5">
        <f t="shared" si="12"/>
        <v>5.1796283124037695E-2</v>
      </c>
      <c r="X20" s="5">
        <f t="shared" si="13"/>
        <v>5.6534720630324532E-2</v>
      </c>
      <c r="Y20" s="5">
        <f t="shared" si="14"/>
        <v>3.0853320392651463E-2</v>
      </c>
      <c r="Z20" s="5">
        <f t="shared" si="15"/>
        <v>1.275003888509792E-2</v>
      </c>
      <c r="AA20" s="5">
        <f t="shared" si="16"/>
        <v>2.2205327995832989E-2</v>
      </c>
      <c r="AB20" s="5">
        <f t="shared" si="17"/>
        <v>1.9336277945741245E-2</v>
      </c>
      <c r="AC20" s="5">
        <f t="shared" si="18"/>
        <v>1.3336432265914978E-3</v>
      </c>
      <c r="AD20" s="5">
        <f t="shared" si="19"/>
        <v>2.2551959764580989E-2</v>
      </c>
      <c r="AE20" s="5">
        <f t="shared" si="20"/>
        <v>2.4615062472797711E-2</v>
      </c>
      <c r="AF20" s="5">
        <f t="shared" si="21"/>
        <v>1.3433451169315522E-2</v>
      </c>
      <c r="AG20" s="5">
        <f t="shared" si="22"/>
        <v>4.8874575751550403E-3</v>
      </c>
      <c r="AH20" s="5">
        <f t="shared" si="23"/>
        <v>3.4791100968993376E-3</v>
      </c>
      <c r="AI20" s="5">
        <f t="shared" si="24"/>
        <v>6.0591800175259442E-3</v>
      </c>
      <c r="AJ20" s="5">
        <f t="shared" si="25"/>
        <v>5.2763007582751929E-3</v>
      </c>
      <c r="AK20" s="5">
        <f t="shared" si="26"/>
        <v>3.0630491927126679E-3</v>
      </c>
      <c r="AL20" s="5">
        <f t="shared" si="27"/>
        <v>1.0140561247720434E-4</v>
      </c>
      <c r="AM20" s="5">
        <f t="shared" si="28"/>
        <v>7.8552491962459413E-3</v>
      </c>
      <c r="AN20" s="5">
        <f t="shared" si="29"/>
        <v>8.5738646097030403E-3</v>
      </c>
      <c r="AO20" s="5">
        <f t="shared" si="30"/>
        <v>4.6791102681153374E-3</v>
      </c>
      <c r="AP20" s="5">
        <f t="shared" si="31"/>
        <v>1.7023885103422225E-3</v>
      </c>
      <c r="AQ20" s="5">
        <f t="shared" si="32"/>
        <v>4.6453168563270319E-4</v>
      </c>
      <c r="AR20" s="5">
        <f t="shared" si="33"/>
        <v>7.5947734280209394E-4</v>
      </c>
      <c r="AS20" s="5">
        <f t="shared" si="34"/>
        <v>1.3226974171847527E-3</v>
      </c>
      <c r="AT20" s="5">
        <f t="shared" si="35"/>
        <v>1.1517976632274018E-3</v>
      </c>
      <c r="AU20" s="5">
        <f t="shared" si="36"/>
        <v>6.6865272927889871E-4</v>
      </c>
      <c r="AV20" s="5">
        <f t="shared" si="37"/>
        <v>2.9112956640274653E-4</v>
      </c>
      <c r="AW20" s="5">
        <f t="shared" si="38"/>
        <v>5.3545358333943709E-6</v>
      </c>
      <c r="AX20" s="5">
        <f t="shared" si="39"/>
        <v>2.2801026525432035E-3</v>
      </c>
      <c r="AY20" s="5">
        <f t="shared" si="40"/>
        <v>2.4886914406831162E-3</v>
      </c>
      <c r="AZ20" s="5">
        <f t="shared" si="41"/>
        <v>1.3581811941714864E-3</v>
      </c>
      <c r="BA20" s="5">
        <f t="shared" si="42"/>
        <v>4.9414352888326168E-4</v>
      </c>
      <c r="BB20" s="5">
        <f t="shared" si="43"/>
        <v>1.3483721548995274E-4</v>
      </c>
      <c r="BC20" s="5">
        <f t="shared" si="44"/>
        <v>2.9434483899319265E-5</v>
      </c>
      <c r="BD20" s="5">
        <f t="shared" si="45"/>
        <v>1.3815933245491701E-4</v>
      </c>
      <c r="BE20" s="5">
        <f t="shared" si="46"/>
        <v>2.406167793286071E-4</v>
      </c>
      <c r="BF20" s="5">
        <f t="shared" si="47"/>
        <v>2.0952777299124508E-4</v>
      </c>
      <c r="BG20" s="5">
        <f t="shared" si="48"/>
        <v>1.2163709108225986E-4</v>
      </c>
      <c r="BH20" s="5">
        <f t="shared" si="49"/>
        <v>5.2960456204911556E-5</v>
      </c>
      <c r="BI20" s="5">
        <f t="shared" si="50"/>
        <v>1.8447070027582564E-5</v>
      </c>
      <c r="BJ20" s="8">
        <f t="shared" si="51"/>
        <v>0.52380093908033665</v>
      </c>
      <c r="BK20" s="8">
        <f t="shared" si="52"/>
        <v>0.23896208554933868</v>
      </c>
      <c r="BL20" s="8">
        <f t="shared" si="53"/>
        <v>0.22468509461882732</v>
      </c>
      <c r="BM20" s="8">
        <f t="shared" si="54"/>
        <v>0.53610701813370709</v>
      </c>
      <c r="BN20" s="8">
        <f t="shared" si="55"/>
        <v>0.46160780309504368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</v>
      </c>
      <c r="F21">
        <f>VLOOKUP(B21,home!$B$2:$E$405,3,FALSE)</f>
        <v>0.84</v>
      </c>
      <c r="G21">
        <f>VLOOKUP(C21,away!$B$2:$E$405,4,FALSE)</f>
        <v>0.71</v>
      </c>
      <c r="H21">
        <f>VLOOKUP(A21,away!$A$2:$E$405,3,FALSE)</f>
        <v>1.1173913043478301</v>
      </c>
      <c r="I21">
        <f>VLOOKUP(C21,away!$B$2:$E$405,3,FALSE)</f>
        <v>0.9</v>
      </c>
      <c r="J21">
        <f>VLOOKUP(B21,home!$B$2:$E$405,4,FALSE)</f>
        <v>1.06</v>
      </c>
      <c r="K21" s="3">
        <f t="shared" si="56"/>
        <v>0.77532000000000001</v>
      </c>
      <c r="L21" s="3">
        <f t="shared" si="57"/>
        <v>1.06599130434783</v>
      </c>
      <c r="M21" s="5">
        <f t="shared" si="2"/>
        <v>0.15860930461068939</v>
      </c>
      <c r="N21" s="5">
        <f t="shared" si="3"/>
        <v>0.12297296605075969</v>
      </c>
      <c r="O21" s="5">
        <f t="shared" si="4"/>
        <v>0.16907613950365105</v>
      </c>
      <c r="P21" s="5">
        <f t="shared" si="5"/>
        <v>0.13108811247997074</v>
      </c>
      <c r="Q21" s="5">
        <f t="shared" si="6"/>
        <v>4.7671700019237505E-2</v>
      </c>
      <c r="R21" s="5">
        <f t="shared" si="7"/>
        <v>9.0116847241796305E-2</v>
      </c>
      <c r="S21" s="5">
        <f t="shared" si="8"/>
        <v>2.7085569279400496E-2</v>
      </c>
      <c r="T21" s="5">
        <f t="shared" si="9"/>
        <v>5.0817617683985454E-2</v>
      </c>
      <c r="U21" s="5">
        <f t="shared" si="10"/>
        <v>6.9869394003509513E-2</v>
      </c>
      <c r="V21" s="5">
        <f t="shared" si="11"/>
        <v>2.4873110978907314E-3</v>
      </c>
      <c r="W21" s="5">
        <f t="shared" si="12"/>
        <v>1.232027415297174E-2</v>
      </c>
      <c r="X21" s="5">
        <f t="shared" si="13"/>
        <v>1.31333051142492E-2</v>
      </c>
      <c r="Y21" s="5">
        <f t="shared" si="14"/>
        <v>6.9999945245682645E-3</v>
      </c>
      <c r="Z21" s="5">
        <f t="shared" si="15"/>
        <v>3.202125851166554E-2</v>
      </c>
      <c r="AA21" s="5">
        <f t="shared" si="16"/>
        <v>2.4826722149264523E-2</v>
      </c>
      <c r="AB21" s="5">
        <f t="shared" si="17"/>
        <v>9.6243271083838854E-3</v>
      </c>
      <c r="AC21" s="5">
        <f t="shared" si="18"/>
        <v>1.284827353655633E-4</v>
      </c>
      <c r="AD21" s="5">
        <f t="shared" si="19"/>
        <v>2.3880387390705121E-3</v>
      </c>
      <c r="AE21" s="5">
        <f t="shared" si="20"/>
        <v>2.5456285302949224E-3</v>
      </c>
      <c r="AF21" s="5">
        <f t="shared" si="21"/>
        <v>1.3568089386970666E-3</v>
      </c>
      <c r="AG21" s="5">
        <f t="shared" si="22"/>
        <v>4.8211551010416044E-4</v>
      </c>
      <c r="AH21" s="5">
        <f t="shared" si="23"/>
        <v>8.5335957819273472E-3</v>
      </c>
      <c r="AI21" s="5">
        <f t="shared" si="24"/>
        <v>6.61626748164391E-3</v>
      </c>
      <c r="AJ21" s="5">
        <f t="shared" si="25"/>
        <v>2.5648622519340784E-3</v>
      </c>
      <c r="AK21" s="5">
        <f t="shared" si="26"/>
        <v>6.6286300038984319E-4</v>
      </c>
      <c r="AL21" s="5">
        <f t="shared" si="27"/>
        <v>4.2475589453407633E-6</v>
      </c>
      <c r="AM21" s="5">
        <f t="shared" si="28"/>
        <v>3.702988390352301E-4</v>
      </c>
      <c r="AN21" s="5">
        <f t="shared" si="29"/>
        <v>3.9473534242165202E-4</v>
      </c>
      <c r="AO21" s="5">
        <f t="shared" si="30"/>
        <v>2.1039222127012204E-4</v>
      </c>
      <c r="AP21" s="5">
        <f t="shared" si="31"/>
        <v>7.4758759458791568E-5</v>
      </c>
      <c r="AQ21" s="5">
        <f t="shared" si="32"/>
        <v>1.9923046876725716E-5</v>
      </c>
      <c r="AR21" s="5">
        <f t="shared" si="33"/>
        <v>1.8193477796707752E-3</v>
      </c>
      <c r="AS21" s="5">
        <f t="shared" si="34"/>
        <v>1.4105767205343455E-3</v>
      </c>
      <c r="AT21" s="5">
        <f t="shared" si="35"/>
        <v>5.4682417148234439E-4</v>
      </c>
      <c r="AU21" s="5">
        <f t="shared" si="36"/>
        <v>1.4132123887789709E-4</v>
      </c>
      <c r="AV21" s="5">
        <f t="shared" si="37"/>
        <v>2.7392295731702789E-5</v>
      </c>
      <c r="AW21" s="5">
        <f t="shared" si="38"/>
        <v>9.7515030925768325E-8</v>
      </c>
      <c r="AX21" s="5">
        <f t="shared" si="39"/>
        <v>4.785001598013241E-5</v>
      </c>
      <c r="AY21" s="5">
        <f t="shared" si="40"/>
        <v>5.1007700947725855E-5</v>
      </c>
      <c r="AZ21" s="5">
        <f t="shared" si="41"/>
        <v>2.718688283252516E-5</v>
      </c>
      <c r="BA21" s="5">
        <f t="shared" si="42"/>
        <v>9.6603268972650427E-6</v>
      </c>
      <c r="BB21" s="5">
        <f t="shared" si="43"/>
        <v>2.5744561174104959E-6</v>
      </c>
      <c r="BC21" s="5">
        <f t="shared" si="44"/>
        <v>5.4886956691693315E-7</v>
      </c>
      <c r="BD21" s="5">
        <f t="shared" si="45"/>
        <v>3.2323481878559628E-4</v>
      </c>
      <c r="BE21" s="5">
        <f t="shared" si="46"/>
        <v>2.5061041970084847E-4</v>
      </c>
      <c r="BF21" s="5">
        <f t="shared" si="47"/>
        <v>9.7151635301230926E-5</v>
      </c>
      <c r="BG21" s="5">
        <f t="shared" si="48"/>
        <v>2.510786862725012E-5</v>
      </c>
      <c r="BH21" s="5">
        <f t="shared" si="49"/>
        <v>4.8666581760198903E-6</v>
      </c>
      <c r="BI21" s="5">
        <f t="shared" si="50"/>
        <v>7.5464348340634862E-7</v>
      </c>
      <c r="BJ21" s="8">
        <f t="shared" si="51"/>
        <v>0.26189738572534299</v>
      </c>
      <c r="BK21" s="8">
        <f t="shared" si="52"/>
        <v>0.31945403546321</v>
      </c>
      <c r="BL21" s="8">
        <f t="shared" si="53"/>
        <v>0.38653820677287187</v>
      </c>
      <c r="BM21" s="8">
        <f t="shared" si="54"/>
        <v>0.28032490638106894</v>
      </c>
      <c r="BN21" s="8">
        <f t="shared" si="55"/>
        <v>0.71953506990610472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1.3672566371681401</v>
      </c>
      <c r="F22">
        <f>VLOOKUP(B22,home!$B$2:$E$405,3,FALSE)</f>
        <v>0.8</v>
      </c>
      <c r="G22">
        <f>VLOOKUP(C22,away!$B$2:$E$405,4,FALSE)</f>
        <v>1.28</v>
      </c>
      <c r="H22">
        <f>VLOOKUP(A22,away!$A$2:$E$405,3,FALSE)</f>
        <v>1.15486725663717</v>
      </c>
      <c r="I22">
        <f>VLOOKUP(C22,away!$B$2:$E$405,3,FALSE)</f>
        <v>0.73</v>
      </c>
      <c r="J22">
        <f>VLOOKUP(B22,home!$B$2:$E$405,4,FALSE)</f>
        <v>1.5</v>
      </c>
      <c r="K22" s="3">
        <f t="shared" si="56"/>
        <v>1.4000707964601755</v>
      </c>
      <c r="L22" s="3">
        <f t="shared" si="57"/>
        <v>1.2645796460177012</v>
      </c>
      <c r="M22" s="5">
        <f t="shared" si="2"/>
        <v>6.962368676351556E-2</v>
      </c>
      <c r="N22" s="5">
        <f t="shared" si="3"/>
        <v>9.7478090579489002E-2</v>
      </c>
      <c r="O22" s="5">
        <f t="shared" si="4"/>
        <v>8.8044697161853813E-2</v>
      </c>
      <c r="P22" s="5">
        <f t="shared" si="5"/>
        <v>0.12326880927949162</v>
      </c>
      <c r="Q22" s="5">
        <f t="shared" si="6"/>
        <v>6.8238113957521163E-2</v>
      </c>
      <c r="R22" s="5">
        <f t="shared" si="7"/>
        <v>5.5669765985336413E-2</v>
      </c>
      <c r="S22" s="5">
        <f t="shared" si="8"/>
        <v>5.4561888516460773E-2</v>
      </c>
      <c r="T22" s="5">
        <f t="shared" si="9"/>
        <v>8.6292529993317671E-2</v>
      </c>
      <c r="U22" s="5">
        <f t="shared" si="10"/>
        <v>7.7941613601841542E-2</v>
      </c>
      <c r="V22" s="5">
        <f t="shared" si="11"/>
        <v>1.0733542215164866E-2</v>
      </c>
      <c r="W22" s="5">
        <f t="shared" si="12"/>
        <v>3.1846063519148954E-2</v>
      </c>
      <c r="X22" s="5">
        <f t="shared" si="13"/>
        <v>4.0271883732102616E-2</v>
      </c>
      <c r="Y22" s="5">
        <f t="shared" si="14"/>
        <v>2.5463502237204179E-2</v>
      </c>
      <c r="Z22" s="5">
        <f t="shared" si="15"/>
        <v>2.3466284321208321E-2</v>
      </c>
      <c r="AA22" s="5">
        <f t="shared" si="16"/>
        <v>3.2854459379555064E-2</v>
      </c>
      <c r="AB22" s="5">
        <f t="shared" si="17"/>
        <v>2.2999284555401074E-2</v>
      </c>
      <c r="AC22" s="5">
        <f t="shared" si="18"/>
        <v>1.1877342231859803E-3</v>
      </c>
      <c r="AD22" s="5">
        <f t="shared" si="19"/>
        <v>1.1146685878844058E-2</v>
      </c>
      <c r="AE22" s="5">
        <f t="shared" si="20"/>
        <v>1.4095872082939128E-2</v>
      </c>
      <c r="AF22" s="5">
        <f t="shared" si="21"/>
        <v>8.9126764644769825E-3</v>
      </c>
      <c r="AG22" s="5">
        <f t="shared" si="22"/>
        <v>3.7569297495061989E-3</v>
      </c>
      <c r="AH22" s="5">
        <f t="shared" si="23"/>
        <v>7.4187463800660909E-3</v>
      </c>
      <c r="AI22" s="5">
        <f t="shared" si="24"/>
        <v>1.0386770153075176E-2</v>
      </c>
      <c r="AJ22" s="5">
        <f t="shared" si="25"/>
        <v>7.2711067804323718E-3</v>
      </c>
      <c r="AK22" s="5">
        <f t="shared" si="26"/>
        <v>3.3933547537423107E-3</v>
      </c>
      <c r="AL22" s="5">
        <f t="shared" si="27"/>
        <v>8.4115386724599735E-5</v>
      </c>
      <c r="AM22" s="5">
        <f t="shared" si="28"/>
        <v>3.1212298752569161E-3</v>
      </c>
      <c r="AN22" s="5">
        <f t="shared" si="29"/>
        <v>3.9470437707922641E-3</v>
      </c>
      <c r="AO22" s="5">
        <f t="shared" si="30"/>
        <v>2.4956756072424279E-3</v>
      </c>
      <c r="AP22" s="5">
        <f t="shared" si="31"/>
        <v>1.0519935253272134E-3</v>
      </c>
      <c r="AQ22" s="5">
        <f t="shared" si="32"/>
        <v>3.3258239996780041E-4</v>
      </c>
      <c r="AR22" s="5">
        <f t="shared" si="33"/>
        <v>1.8763191342398163E-3</v>
      </c>
      <c r="AS22" s="5">
        <f t="shared" si="34"/>
        <v>2.6269796246886066E-3</v>
      </c>
      <c r="AT22" s="5">
        <f t="shared" si="35"/>
        <v>1.8389787277112155E-3</v>
      </c>
      <c r="AU22" s="5">
        <f t="shared" si="36"/>
        <v>8.5823347065998724E-4</v>
      </c>
      <c r="AV22" s="5">
        <f t="shared" si="37"/>
        <v>3.0039690470392736E-4</v>
      </c>
      <c r="AW22" s="5">
        <f t="shared" si="38"/>
        <v>4.1368438616316686E-6</v>
      </c>
      <c r="AX22" s="5">
        <f t="shared" si="39"/>
        <v>7.2832379956437436E-4</v>
      </c>
      <c r="AY22" s="5">
        <f t="shared" si="40"/>
        <v>9.2102345263938364E-4</v>
      </c>
      <c r="AZ22" s="5">
        <f t="shared" si="41"/>
        <v>5.8235375585635654E-4</v>
      </c>
      <c r="BA22" s="5">
        <f t="shared" si="42"/>
        <v>2.4547756881263666E-4</v>
      </c>
      <c r="BB22" s="5">
        <f t="shared" si="43"/>
        <v>7.7606484268592514E-5</v>
      </c>
      <c r="BC22" s="5">
        <f t="shared" si="44"/>
        <v>1.962791608101101E-5</v>
      </c>
      <c r="BD22" s="5">
        <f t="shared" si="45"/>
        <v>3.9545916443220388E-4</v>
      </c>
      <c r="BE22" s="5">
        <f t="shared" si="46"/>
        <v>5.5367082731407123E-4</v>
      </c>
      <c r="BF22" s="5">
        <f t="shared" si="47"/>
        <v>3.8758917808718804E-4</v>
      </c>
      <c r="BG22" s="5">
        <f t="shared" si="48"/>
        <v>1.8088409642129139E-4</v>
      </c>
      <c r="BH22" s="5">
        <f t="shared" si="49"/>
        <v>6.3312635235884178E-5</v>
      </c>
      <c r="BI22" s="5">
        <f t="shared" si="50"/>
        <v>1.7728434328139372E-5</v>
      </c>
      <c r="BJ22" s="8">
        <f t="shared" si="51"/>
        <v>0.40102528635035889</v>
      </c>
      <c r="BK22" s="8">
        <f t="shared" si="52"/>
        <v>0.26038079983718276</v>
      </c>
      <c r="BL22" s="8">
        <f t="shared" si="53"/>
        <v>0.31507935094912604</v>
      </c>
      <c r="BM22" s="8">
        <f t="shared" si="54"/>
        <v>0.49671167112189074</v>
      </c>
      <c r="BN22" s="8">
        <f t="shared" si="55"/>
        <v>0.50232316372720764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1.1459854014598501</v>
      </c>
      <c r="F23">
        <f>VLOOKUP(B23,home!$B$2:$E$405,3,FALSE)</f>
        <v>0.95</v>
      </c>
      <c r="G23">
        <f>VLOOKUP(C23,away!$B$2:$E$405,4,FALSE)</f>
        <v>1.01</v>
      </c>
      <c r="H23">
        <f>VLOOKUP(A23,away!$A$2:$E$405,3,FALSE)</f>
        <v>0.86496350364963503</v>
      </c>
      <c r="I23">
        <f>VLOOKUP(C23,away!$B$2:$E$405,3,FALSE)</f>
        <v>0.74</v>
      </c>
      <c r="J23">
        <f>VLOOKUP(B23,home!$B$2:$E$405,4,FALSE)</f>
        <v>0.96</v>
      </c>
      <c r="K23" s="3">
        <f t="shared" si="56"/>
        <v>1.0995729927007261</v>
      </c>
      <c r="L23" s="3">
        <f t="shared" si="57"/>
        <v>0.61447007299270073</v>
      </c>
      <c r="M23" s="5">
        <f t="shared" si="2"/>
        <v>0.18013601659617384</v>
      </c>
      <c r="N23" s="5">
        <f t="shared" si="3"/>
        <v>0.19807269886184253</v>
      </c>
      <c r="O23" s="5">
        <f t="shared" si="4"/>
        <v>0.11068819126646531</v>
      </c>
      <c r="P23" s="5">
        <f t="shared" si="5"/>
        <v>0.12170974572749763</v>
      </c>
      <c r="Q23" s="5">
        <f t="shared" si="6"/>
        <v>0.10889769512991293</v>
      </c>
      <c r="R23" s="5">
        <f t="shared" si="7"/>
        <v>3.4007290483467477E-2</v>
      </c>
      <c r="S23" s="5">
        <f t="shared" si="8"/>
        <v>2.055844034546998E-2</v>
      </c>
      <c r="T23" s="5">
        <f t="shared" si="9"/>
        <v>6.691437467521448E-2</v>
      </c>
      <c r="U23" s="5">
        <f t="shared" si="10"/>
        <v>3.7393498170549253E-2</v>
      </c>
      <c r="V23" s="5">
        <f t="shared" si="11"/>
        <v>1.5433785315745847E-3</v>
      </c>
      <c r="W23" s="5">
        <f t="shared" si="12"/>
        <v>3.9913654844069883E-2</v>
      </c>
      <c r="X23" s="5">
        <f t="shared" si="13"/>
        <v>2.4525746405441088E-2</v>
      </c>
      <c r="Y23" s="5">
        <f t="shared" si="14"/>
        <v>7.5351685919759258E-3</v>
      </c>
      <c r="Z23" s="5">
        <f t="shared" si="15"/>
        <v>6.9654874218867463E-3</v>
      </c>
      <c r="AA23" s="5">
        <f t="shared" si="16"/>
        <v>7.6590618501032742E-3</v>
      </c>
      <c r="AB23" s="5">
        <f t="shared" si="17"/>
        <v>4.2108487798990079E-3</v>
      </c>
      <c r="AC23" s="5">
        <f t="shared" si="18"/>
        <v>6.5174434639966931E-5</v>
      </c>
      <c r="AD23" s="5">
        <f t="shared" si="19"/>
        <v>1.0971994226629438E-2</v>
      </c>
      <c r="AE23" s="5">
        <f t="shared" si="20"/>
        <v>6.7419620933124825E-3</v>
      </c>
      <c r="AF23" s="5">
        <f t="shared" si="21"/>
        <v>2.071366969795871E-3</v>
      </c>
      <c r="AG23" s="5">
        <f t="shared" si="22"/>
        <v>4.2426433770837948E-4</v>
      </c>
      <c r="AH23" s="5">
        <f t="shared" si="23"/>
        <v>1.0700208911391218E-3</v>
      </c>
      <c r="AI23" s="5">
        <f t="shared" si="24"/>
        <v>1.1765660735221419E-3</v>
      </c>
      <c r="AJ23" s="5">
        <f t="shared" si="25"/>
        <v>6.4686013928644194E-4</v>
      </c>
      <c r="AK23" s="5">
        <f t="shared" si="26"/>
        <v>2.3708997973800051E-4</v>
      </c>
      <c r="AL23" s="5">
        <f t="shared" si="27"/>
        <v>1.7614165157757306E-6</v>
      </c>
      <c r="AM23" s="5">
        <f t="shared" si="28"/>
        <v>2.4129017055340048E-3</v>
      </c>
      <c r="AN23" s="5">
        <f t="shared" si="29"/>
        <v>1.4826558871236923E-3</v>
      </c>
      <c r="AO23" s="5">
        <f t="shared" si="30"/>
        <v>4.5552383559197625E-4</v>
      </c>
      <c r="AP23" s="5">
        <f t="shared" si="31"/>
        <v>9.3301921502038894E-5</v>
      </c>
      <c r="AQ23" s="5">
        <f t="shared" si="32"/>
        <v>1.4332809628929265E-5</v>
      </c>
      <c r="AR23" s="5">
        <f t="shared" si="33"/>
        <v>1.3149916301639423E-4</v>
      </c>
      <c r="AS23" s="5">
        <f t="shared" si="34"/>
        <v>1.4459292821557721E-4</v>
      </c>
      <c r="AT23" s="5">
        <f t="shared" si="35"/>
        <v>7.9495239400681744E-5</v>
      </c>
      <c r="AU23" s="5">
        <f t="shared" si="36"/>
        <v>2.9136939431089435E-5</v>
      </c>
      <c r="AV23" s="5">
        <f t="shared" si="37"/>
        <v>8.0095479220956996E-6</v>
      </c>
      <c r="AW23" s="5">
        <f t="shared" si="38"/>
        <v>3.3058592844668164E-8</v>
      </c>
      <c r="AX23" s="5">
        <f t="shared" si="39"/>
        <v>4.4219359157445171E-4</v>
      </c>
      <c r="AY23" s="5">
        <f t="shared" si="40"/>
        <v>2.7171472849165789E-4</v>
      </c>
      <c r="AZ23" s="5">
        <f t="shared" si="41"/>
        <v>8.348028452473043E-5</v>
      </c>
      <c r="BA23" s="5">
        <f t="shared" si="42"/>
        <v>1.7098712175120845E-5</v>
      </c>
      <c r="BB23" s="5">
        <f t="shared" si="43"/>
        <v>2.6266617295819211E-6</v>
      </c>
      <c r="BC23" s="5">
        <f t="shared" si="44"/>
        <v>3.2280100494066746E-7</v>
      </c>
      <c r="BD23" s="5">
        <f t="shared" si="45"/>
        <v>1.3467050049527128E-5</v>
      </c>
      <c r="BE23" s="5">
        <f t="shared" si="46"/>
        <v>1.4808004525809004E-5</v>
      </c>
      <c r="BF23" s="5">
        <f t="shared" si="47"/>
        <v>8.1412409261848494E-6</v>
      </c>
      <c r="BG23" s="5">
        <f t="shared" si="48"/>
        <v>2.9839628831675692E-6</v>
      </c>
      <c r="BH23" s="5">
        <f t="shared" si="49"/>
        <v>8.2027124938811272E-7</v>
      </c>
      <c r="BI23" s="5">
        <f t="shared" si="50"/>
        <v>1.803896225032102E-7</v>
      </c>
      <c r="BJ23" s="8">
        <f t="shared" si="51"/>
        <v>0.47134507907478407</v>
      </c>
      <c r="BK23" s="8">
        <f t="shared" si="52"/>
        <v>0.32428623178036342</v>
      </c>
      <c r="BL23" s="8">
        <f t="shared" si="53"/>
        <v>0.1975225623714125</v>
      </c>
      <c r="BM23" s="8">
        <f t="shared" si="54"/>
        <v>0.24633604091318825</v>
      </c>
      <c r="BN23" s="8">
        <f t="shared" si="55"/>
        <v>0.75351163806535981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1.488</v>
      </c>
      <c r="F24">
        <f>VLOOKUP(B24,home!$B$2:$E$405,3,FALSE)</f>
        <v>0.9</v>
      </c>
      <c r="G24">
        <f>VLOOKUP(C24,away!$B$2:$E$405,4,FALSE)</f>
        <v>0.95</v>
      </c>
      <c r="H24">
        <f>VLOOKUP(A24,away!$A$2:$E$405,3,FALSE)</f>
        <v>1.18</v>
      </c>
      <c r="I24">
        <f>VLOOKUP(C24,away!$B$2:$E$405,3,FALSE)</f>
        <v>0.78</v>
      </c>
      <c r="J24">
        <f>VLOOKUP(B24,home!$B$2:$E$405,4,FALSE)</f>
        <v>0.85</v>
      </c>
      <c r="K24" s="3">
        <f t="shared" si="56"/>
        <v>1.2722399999999998</v>
      </c>
      <c r="L24" s="3">
        <f t="shared" si="57"/>
        <v>0.78233999999999992</v>
      </c>
      <c r="M24" s="5">
        <f t="shared" ref="M24:M87" si="58">_xlfn.POISSON.DIST(0,K24,FALSE) * _xlfn.POISSON.DIST(0,L24,FALSE)</f>
        <v>0.12814664586784455</v>
      </c>
      <c r="N24" s="5">
        <f t="shared" ref="N24:N87" si="59">_xlfn.POISSON.DIST(1,K24,FALSE) * _xlfn.POISSON.DIST(0,L24,FALSE)</f>
        <v>0.16303328873890652</v>
      </c>
      <c r="O24" s="5">
        <f t="shared" ref="O24:O87" si="60">_xlfn.POISSON.DIST(0,K24,FALSE) * _xlfn.POISSON.DIST(1,L24,FALSE)</f>
        <v>0.1002542469282495</v>
      </c>
      <c r="P24" s="5">
        <f t="shared" ref="P24:P87" si="61">_xlfn.POISSON.DIST(1,K24,FALSE) * _xlfn.POISSON.DIST(1,L24,FALSE)</f>
        <v>0.12754746311199611</v>
      </c>
      <c r="Q24" s="5">
        <f t="shared" ref="Q24:Q87" si="62">_xlfn.POISSON.DIST(2,K24,FALSE) * _xlfn.POISSON.DIST(0,L24,FALSE)</f>
        <v>0.10370873563259321</v>
      </c>
      <c r="R24" s="5">
        <f t="shared" ref="R24:R87" si="63">_xlfn.POISSON.DIST(0,K24,FALSE) * _xlfn.POISSON.DIST(2,L24,FALSE)</f>
        <v>3.9216453770923351E-2</v>
      </c>
      <c r="S24" s="5">
        <f t="shared" ref="S24:S87" si="64">_xlfn.POISSON.DIST(2,K24,FALSE) * _xlfn.POISSON.DIST(2,L24,FALSE)</f>
        <v>3.1737770497487876E-2</v>
      </c>
      <c r="T24" s="5">
        <f t="shared" ref="T24:T87" si="65">_xlfn.POISSON.DIST(2,K24,FALSE) * _xlfn.POISSON.DIST(1,L24,FALSE)</f>
        <v>8.1135492234802958E-2</v>
      </c>
      <c r="U24" s="5">
        <f t="shared" ref="U24:U87" si="66">_xlfn.POISSON.DIST(1,K24,FALSE) * _xlfn.POISSON.DIST(2,L24,FALSE)</f>
        <v>4.9892741145519517E-2</v>
      </c>
      <c r="V24" s="5">
        <f t="shared" ref="V24:V87" si="67">_xlfn.POISSON.DIST(3,K24,FALSE) * _xlfn.POISSON.DIST(3,L24,FALSE)</f>
        <v>3.5099302611652184E-3</v>
      </c>
      <c r="W24" s="5">
        <f t="shared" ref="W24:W87" si="68">_xlfn.POISSON.DIST(3,K24,FALSE) * _xlfn.POISSON.DIST(0,L24,FALSE)</f>
        <v>4.3980800607070124E-2</v>
      </c>
      <c r="X24" s="5">
        <f t="shared" ref="X24:X87" si="69">_xlfn.POISSON.DIST(3,K24,FALSE) * _xlfn.POISSON.DIST(1,L24,FALSE)</f>
        <v>3.4407939546935232E-2</v>
      </c>
      <c r="Y24" s="5">
        <f t="shared" ref="Y24:Y87" si="70">_xlfn.POISSON.DIST(3,K24,FALSE) * _xlfn.POISSON.DIST(2,L24,FALSE)</f>
        <v>1.3459353712574654E-2</v>
      </c>
      <c r="Z24" s="5">
        <f t="shared" ref="Z24:Z87" si="71">_xlfn.POISSON.DIST(0,K24,FALSE) * _xlfn.POISSON.DIST(3,L24,FALSE)</f>
        <v>1.0226866814381392E-2</v>
      </c>
      <c r="AA24" s="5">
        <f t="shared" ref="AA24:AA87" si="72">_xlfn.POISSON.DIST(1,K24,FALSE) * _xlfn.POISSON.DIST(3,L24,FALSE)</f>
        <v>1.301102903592858E-2</v>
      </c>
      <c r="AB24" s="5">
        <f t="shared" ref="AB24:AB87" si="73">_xlfn.POISSON.DIST(2,K24,FALSE) * _xlfn.POISSON.DIST(3,L24,FALSE)</f>
        <v>8.2765757903348874E-3</v>
      </c>
      <c r="AC24" s="5">
        <f t="shared" ref="AC24:AC87" si="74">_xlfn.POISSON.DIST(4,K24,FALSE) * _xlfn.POISSON.DIST(4,L24,FALSE)</f>
        <v>2.183449172039474E-4</v>
      </c>
      <c r="AD24" s="5">
        <f t="shared" ref="AD24:AD87" si="75">_xlfn.POISSON.DIST(4,K24,FALSE) * _xlfn.POISSON.DIST(0,L24,FALSE)</f>
        <v>1.3988533441084715E-2</v>
      </c>
      <c r="AE24" s="5">
        <f t="shared" ref="AE24:AE87" si="76">_xlfn.POISSON.DIST(4,K24,FALSE) * _xlfn.POISSON.DIST(1,L24,FALSE)</f>
        <v>1.0943789252298214E-2</v>
      </c>
      <c r="AF24" s="5">
        <f t="shared" ref="AF24:AF87" si="77">_xlfn.POISSON.DIST(4,K24,FALSE) * _xlfn.POISSON.DIST(2,L24,FALSE)</f>
        <v>4.2808820418214922E-3</v>
      </c>
      <c r="AG24" s="5">
        <f t="shared" ref="AG24:AG87" si="78">_xlfn.POISSON.DIST(4,K24,FALSE) * _xlfn.POISSON.DIST(3,L24,FALSE)</f>
        <v>1.1163684188662088E-3</v>
      </c>
      <c r="AH24" s="5">
        <f t="shared" ref="AH24:AH87" si="79">_xlfn.POISSON.DIST(0,K24,FALSE) * _xlfn.POISSON.DIST(4,L24,FALSE)</f>
        <v>2.000221745890784E-3</v>
      </c>
      <c r="AI24" s="5">
        <f t="shared" ref="AI24:AI87" si="80">_xlfn.POISSON.DIST(1,K24,FALSE) * _xlfn.POISSON.DIST(4,L24,FALSE)</f>
        <v>2.5447621139920908E-3</v>
      </c>
      <c r="AJ24" s="5">
        <f t="shared" ref="AJ24:AJ87" si="81">_xlfn.POISSON.DIST(2,K24,FALSE) * _xlfn.POISSON.DIST(4,L24,FALSE)</f>
        <v>1.6187740759526486E-3</v>
      </c>
      <c r="AK24" s="5">
        <f t="shared" ref="AK24:AK87" si="82">_xlfn.POISSON.DIST(3,K24,FALSE) * _xlfn.POISSON.DIST(4,L24,FALSE)</f>
        <v>6.8648971012999905E-4</v>
      </c>
      <c r="AL24" s="5">
        <f t="shared" ref="AL24:AL87" si="83">_xlfn.POISSON.DIST(5,K24,FALSE) * _xlfn.POISSON.DIST(5,L24,FALSE)</f>
        <v>8.6929595649293467E-6</v>
      </c>
      <c r="AM24" s="5">
        <f t="shared" ref="AM24:AM87" si="84">_xlfn.POISSON.DIST(5,K24,FALSE) * _xlfn.POISSON.DIST(0,L24,FALSE)</f>
        <v>3.5593543570171227E-3</v>
      </c>
      <c r="AN24" s="5">
        <f t="shared" ref="AN24:AN87" si="85">_xlfn.POISSON.DIST(5,K24,FALSE) * _xlfn.POISSON.DIST(1,L24,FALSE)</f>
        <v>2.7846252876687753E-3</v>
      </c>
      <c r="AO24" s="5">
        <f t="shared" ref="AO24:AO87" si="86">_xlfn.POISSON.DIST(5,K24,FALSE) * _xlfn.POISSON.DIST(2,L24,FALSE)</f>
        <v>1.0892618737773948E-3</v>
      </c>
      <c r="AP24" s="5">
        <f t="shared" ref="AP24:AP87" si="87">_xlfn.POISSON.DIST(5,K24,FALSE) * _xlfn.POISSON.DIST(3,L24,FALSE)</f>
        <v>2.84057711443669E-4</v>
      </c>
      <c r="AQ24" s="5">
        <f t="shared" ref="AQ24:AQ87" si="88">_xlfn.POISSON.DIST(5,K24,FALSE) * _xlfn.POISSON.DIST(4,L24,FALSE)</f>
        <v>5.555742749270999E-5</v>
      </c>
      <c r="AR24" s="5">
        <f t="shared" ref="AR24:AR87" si="89">_xlfn.POISSON.DIST(0,K24,FALSE) * _xlfn.POISSON.DIST(5,L24,FALSE)</f>
        <v>3.129706961360392E-4</v>
      </c>
      <c r="AS24" s="5">
        <f t="shared" ref="AS24:AS87" si="90">_xlfn.POISSON.DIST(1,K24,FALSE) * _xlfn.POISSON.DIST(5,L24,FALSE)</f>
        <v>3.9817383845211447E-4</v>
      </c>
      <c r="AT24" s="5">
        <f t="shared" ref="AT24:AT87" si="91">_xlfn.POISSON.DIST(2,K24,FALSE) * _xlfn.POISSON.DIST(5,L24,FALSE)</f>
        <v>2.5328634211615905E-4</v>
      </c>
      <c r="AU24" s="5">
        <f t="shared" ref="AU24:AU87" si="92">_xlfn.POISSON.DIST(3,K24,FALSE) * _xlfn.POISSON.DIST(5,L24,FALSE)</f>
        <v>1.074136719646207E-4</v>
      </c>
      <c r="AV24" s="5">
        <f t="shared" ref="AV24:AV87" si="93">_xlfn.POISSON.DIST(4,K24,FALSE) * _xlfn.POISSON.DIST(5,L24,FALSE)</f>
        <v>3.4163992505067239E-5</v>
      </c>
      <c r="AW24" s="5">
        <f t="shared" ref="AW24:AW87" si="94">_xlfn.POISSON.DIST(6,K24,FALSE) * _xlfn.POISSON.DIST(6,L24,FALSE)</f>
        <v>2.4034203850618782E-7</v>
      </c>
      <c r="AX24" s="5">
        <f t="shared" ref="AX24:AX87" si="95">_xlfn.POISSON.DIST(6,K24,FALSE) * _xlfn.POISSON.DIST(0,L24,FALSE)</f>
        <v>7.5472549786191048E-4</v>
      </c>
      <c r="AY24" s="5">
        <f t="shared" ref="AY24:AY87" si="96">_xlfn.POISSON.DIST(6,K24,FALSE) * _xlfn.POISSON.DIST(1,L24,FALSE)</f>
        <v>5.9045194599728688E-4</v>
      </c>
      <c r="AZ24" s="5">
        <f t="shared" ref="AZ24:AZ87" si="97">_xlfn.POISSON.DIST(6,K24,FALSE) * _xlfn.POISSON.DIST(2,L24,FALSE)</f>
        <v>2.3096708771575873E-4</v>
      </c>
      <c r="BA24" s="5">
        <f t="shared" ref="BA24:BA87" si="98">_xlfn.POISSON.DIST(6,K24,FALSE) * _xlfn.POISSON.DIST(3,L24,FALSE)</f>
        <v>6.023159713451556E-5</v>
      </c>
      <c r="BB24" s="5">
        <f t="shared" ref="BB24:BB87" si="99">_xlfn.POISSON.DIST(6,K24,FALSE) * _xlfn.POISSON.DIST(4,L24,FALSE)</f>
        <v>1.1780396925554223E-5</v>
      </c>
      <c r="BC24" s="5">
        <f t="shared" ref="BC24:BC87" si="100">_xlfn.POISSON.DIST(6,K24,FALSE) * _xlfn.POISSON.DIST(5,L24,FALSE)</f>
        <v>1.8432551461476183E-6</v>
      </c>
      <c r="BD24" s="5">
        <f t="shared" ref="BD24:BD87" si="101">_xlfn.POISSON.DIST(0,K24,FALSE) * _xlfn.POISSON.DIST(6,L24,FALSE)</f>
        <v>4.0808249069178137E-5</v>
      </c>
      <c r="BE24" s="5">
        <f t="shared" ref="BE24:BE87" si="102">_xlfn.POISSON.DIST(1,K24,FALSE) * _xlfn.POISSON.DIST(6,L24,FALSE)</f>
        <v>5.1917886795771179E-5</v>
      </c>
      <c r="BF24" s="5">
        <f t="shared" ref="BF24:BF87" si="103">_xlfn.POISSON.DIST(2,K24,FALSE) * _xlfn.POISSON.DIST(6,L24,FALSE)</f>
        <v>3.3026006148525962E-5</v>
      </c>
      <c r="BG24" s="5">
        <f t="shared" ref="BG24:BG87" si="104">_xlfn.POISSON.DIST(3,K24,FALSE) * _xlfn.POISSON.DIST(6,L24,FALSE)</f>
        <v>1.4005668687466886E-5</v>
      </c>
      <c r="BH24" s="5">
        <f t="shared" ref="BH24:BH87" si="105">_xlfn.POISSON.DIST(4,K24,FALSE) * _xlfn.POISSON.DIST(6,L24,FALSE)</f>
        <v>4.4546429827357158E-6</v>
      </c>
      <c r="BI24" s="5">
        <f t="shared" ref="BI24:BI87" si="106">_xlfn.POISSON.DIST(5,K24,FALSE) * _xlfn.POISSON.DIST(6,L24,FALSE)</f>
        <v>1.1334749976711371E-6</v>
      </c>
      <c r="BJ24" s="8">
        <f t="shared" ref="BJ24:BJ87" si="107">SUM(N24,Q24,T24,W24,X24,Y24,AD24,AE24,AF24,AG24,AM24,AN24,AO24,AP24,AQ24,AX24,AY24,AZ24,BA24,BB24,BC24)</f>
        <v>0.47947804006513411</v>
      </c>
      <c r="BK24" s="8">
        <f t="shared" ref="BK24:BK87" si="108">SUM(M24,P24,S24,V24,AC24,AL24,AY24)</f>
        <v>0.2917592995612599</v>
      </c>
      <c r="BL24" s="8">
        <f t="shared" ref="BL24:BL87" si="109">SUM(O24,R24,U24,AA24,AB24,AH24,AI24,AJ24,AK24,AR24,AS24,AT24,AU24,AV24,BD24,BE24,BF24,BG24,BH24,BI24)</f>
        <v>0.21875264878677667</v>
      </c>
      <c r="BM24" s="8">
        <f t="shared" ref="BM24:BM87" si="110">SUM(S24:BI24)</f>
        <v>0.33771980957307995</v>
      </c>
      <c r="BN24" s="8">
        <f t="shared" ref="BN24:BN87" si="111">SUM(M24:R24)</f>
        <v>0.66190683405051309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1.488</v>
      </c>
      <c r="F25">
        <f>VLOOKUP(B25,home!$B$2:$E$405,3,FALSE)</f>
        <v>1.29</v>
      </c>
      <c r="G25">
        <f>VLOOKUP(C25,away!$B$2:$E$405,4,FALSE)</f>
        <v>0.67</v>
      </c>
      <c r="H25">
        <f>VLOOKUP(A25,away!$A$2:$E$405,3,FALSE)</f>
        <v>1.18</v>
      </c>
      <c r="I25">
        <f>VLOOKUP(C25,away!$B$2:$E$405,3,FALSE)</f>
        <v>1.1200000000000001</v>
      </c>
      <c r="J25">
        <f>VLOOKUP(B25,home!$B$2:$E$405,4,FALSE)</f>
        <v>0.85</v>
      </c>
      <c r="K25" s="3">
        <f t="shared" si="56"/>
        <v>1.2860784000000001</v>
      </c>
      <c r="L25" s="3">
        <f t="shared" si="57"/>
        <v>1.1233600000000001</v>
      </c>
      <c r="M25" s="5">
        <f t="shared" si="58"/>
        <v>8.9865749007958864E-2</v>
      </c>
      <c r="N25" s="5">
        <f t="shared" si="59"/>
        <v>0.11557439869895733</v>
      </c>
      <c r="O25" s="5">
        <f t="shared" si="60"/>
        <v>0.10095158780558067</v>
      </c>
      <c r="P25" s="5">
        <f t="shared" si="61"/>
        <v>0.1298316565224607</v>
      </c>
      <c r="Q25" s="5">
        <f t="shared" si="62"/>
        <v>7.4318868879858585E-2</v>
      </c>
      <c r="R25" s="5">
        <f t="shared" si="63"/>
        <v>5.6702487838638571E-2</v>
      </c>
      <c r="S25" s="5">
        <f t="shared" si="64"/>
        <v>4.6892890843967056E-2</v>
      </c>
      <c r="T25" s="5">
        <f t="shared" si="65"/>
        <v>8.3486844544877939E-2</v>
      </c>
      <c r="U25" s="5">
        <f t="shared" si="66"/>
        <v>7.2923844835535753E-2</v>
      </c>
      <c r="V25" s="5">
        <f t="shared" si="67"/>
        <v>7.5275023077417636E-3</v>
      </c>
      <c r="W25" s="5">
        <f t="shared" si="68"/>
        <v>3.1859963992939444E-2</v>
      </c>
      <c r="X25" s="5">
        <f t="shared" si="69"/>
        <v>3.5790209151108456E-2</v>
      </c>
      <c r="Y25" s="5">
        <f t="shared" si="70"/>
        <v>2.0102644675994603E-2</v>
      </c>
      <c r="Z25" s="5">
        <f t="shared" si="71"/>
        <v>2.1232435579471E-2</v>
      </c>
      <c r="AA25" s="5">
        <f t="shared" si="72"/>
        <v>2.7306576778149138E-2</v>
      </c>
      <c r="AB25" s="5">
        <f t="shared" si="73"/>
        <v>1.7559199286159604E-2</v>
      </c>
      <c r="AC25" s="5">
        <f t="shared" si="74"/>
        <v>6.7970006988160548E-4</v>
      </c>
      <c r="AD25" s="5">
        <f t="shared" si="75"/>
        <v>1.0243602879024292E-2</v>
      </c>
      <c r="AE25" s="5">
        <f t="shared" si="76"/>
        <v>1.1507253730180729E-2</v>
      </c>
      <c r="AF25" s="5">
        <f t="shared" si="77"/>
        <v>6.4633942751679135E-3</v>
      </c>
      <c r="AG25" s="5">
        <f t="shared" si="78"/>
        <v>2.4202395309842082E-3</v>
      </c>
      <c r="AH25" s="5">
        <f t="shared" si="79"/>
        <v>5.962917208138639E-3</v>
      </c>
      <c r="AI25" s="5">
        <f t="shared" si="80"/>
        <v>7.6687790223754077E-3</v>
      </c>
      <c r="AJ25" s="5">
        <f t="shared" si="81"/>
        <v>4.9313255275250656E-3</v>
      </c>
      <c r="AK25" s="5">
        <f t="shared" si="82"/>
        <v>2.1140237481061981E-3</v>
      </c>
      <c r="AL25" s="5">
        <f t="shared" si="83"/>
        <v>3.9279296944755061E-5</v>
      </c>
      <c r="AM25" s="5">
        <f t="shared" si="84"/>
        <v>2.6348152801781914E-3</v>
      </c>
      <c r="AN25" s="5">
        <f t="shared" si="85"/>
        <v>2.9598460931409736E-3</v>
      </c>
      <c r="AO25" s="5">
        <f t="shared" si="86"/>
        <v>1.6624863535954224E-3</v>
      </c>
      <c r="AP25" s="5">
        <f t="shared" si="87"/>
        <v>6.225235567249843E-4</v>
      </c>
      <c r="AQ25" s="5">
        <f t="shared" si="88"/>
        <v>1.7482951567064471E-4</v>
      </c>
      <c r="AR25" s="5">
        <f t="shared" si="89"/>
        <v>1.3397005349869233E-3</v>
      </c>
      <c r="AS25" s="5">
        <f t="shared" si="90"/>
        <v>1.7229599205151264E-3</v>
      </c>
      <c r="AT25" s="5">
        <f t="shared" si="91"/>
        <v>1.1079307689201108E-3</v>
      </c>
      <c r="AU25" s="5">
        <f t="shared" si="92"/>
        <v>4.7496194353451542E-4</v>
      </c>
      <c r="AV25" s="5">
        <f t="shared" si="93"/>
        <v>1.5270957410043996E-4</v>
      </c>
      <c r="AW25" s="5">
        <f t="shared" si="94"/>
        <v>1.5763316841669889E-6</v>
      </c>
      <c r="AX25" s="5">
        <f t="shared" si="95"/>
        <v>5.6476316997118635E-4</v>
      </c>
      <c r="AY25" s="5">
        <f t="shared" si="96"/>
        <v>6.344323546188319E-4</v>
      </c>
      <c r="AZ25" s="5">
        <f t="shared" si="97"/>
        <v>3.5634796494230561E-4</v>
      </c>
      <c r="BA25" s="5">
        <f t="shared" si="98"/>
        <v>1.3343568329919609E-4</v>
      </c>
      <c r="BB25" s="5">
        <f t="shared" si="99"/>
        <v>3.7474077297746255E-5</v>
      </c>
      <c r="BC25" s="5">
        <f t="shared" si="100"/>
        <v>8.4193758946392408E-6</v>
      </c>
      <c r="BD25" s="5">
        <f t="shared" si="101"/>
        <v>2.508276654971516E-4</v>
      </c>
      <c r="BE25" s="5">
        <f t="shared" si="102"/>
        <v>3.2258404271831196E-4</v>
      </c>
      <c r="BF25" s="5">
        <f t="shared" si="103"/>
        <v>2.0743418476234921E-4</v>
      </c>
      <c r="BG25" s="5">
        <f t="shared" si="104"/>
        <v>8.8925541481488845E-5</v>
      </c>
      <c r="BH25" s="5">
        <f t="shared" si="105"/>
        <v>2.8591304526911694E-5</v>
      </c>
      <c r="BI25" s="5">
        <f t="shared" si="106"/>
        <v>7.3541318359766713E-6</v>
      </c>
      <c r="BJ25" s="8">
        <f t="shared" si="107"/>
        <v>0.40155679378442771</v>
      </c>
      <c r="BK25" s="8">
        <f t="shared" si="108"/>
        <v>0.27547121040357353</v>
      </c>
      <c r="BL25" s="8">
        <f t="shared" si="109"/>
        <v>0.30182472166308844</v>
      </c>
      <c r="BM25" s="8">
        <f t="shared" si="110"/>
        <v>0.43220755665417138</v>
      </c>
      <c r="BN25" s="8">
        <f t="shared" si="111"/>
        <v>0.56724474875345465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1.50416666666667</v>
      </c>
      <c r="F26">
        <f>VLOOKUP(B26,home!$B$2:$E$405,3,FALSE)</f>
        <v>1.04</v>
      </c>
      <c r="G26">
        <f>VLOOKUP(C26,away!$B$2:$E$405,4,FALSE)</f>
        <v>0.97</v>
      </c>
      <c r="H26">
        <f>VLOOKUP(A26,away!$A$2:$E$405,3,FALSE)</f>
        <v>1.4125000000000001</v>
      </c>
      <c r="I26">
        <f>VLOOKUP(C26,away!$B$2:$E$405,3,FALSE)</f>
        <v>1.07</v>
      </c>
      <c r="J26">
        <f>VLOOKUP(B26,home!$B$2:$E$405,4,FALSE)</f>
        <v>1.26</v>
      </c>
      <c r="K26" s="3">
        <f t="shared" si="56"/>
        <v>1.5174033333333368</v>
      </c>
      <c r="L26" s="3">
        <f t="shared" si="57"/>
        <v>1.9043325000000002</v>
      </c>
      <c r="M26" s="5">
        <f t="shared" si="58"/>
        <v>3.2655700858737424E-2</v>
      </c>
      <c r="N26" s="5">
        <f t="shared" si="59"/>
        <v>4.9551869335384476E-2</v>
      </c>
      <c r="O26" s="5">
        <f t="shared" si="60"/>
        <v>6.2187312455571603E-2</v>
      </c>
      <c r="P26" s="5">
        <f t="shared" si="61"/>
        <v>9.4363235211126065E-2</v>
      </c>
      <c r="Q26" s="5">
        <f t="shared" si="62"/>
        <v>3.7595085851205183E-2</v>
      </c>
      <c r="R26" s="5">
        <f t="shared" si="63"/>
        <v>5.921266009839992E-2</v>
      </c>
      <c r="S26" s="5">
        <f t="shared" si="64"/>
        <v>6.8168956149717894E-2</v>
      </c>
      <c r="T26" s="5">
        <f t="shared" si="65"/>
        <v>7.15935438267402E-2</v>
      </c>
      <c r="U26" s="5">
        <f t="shared" si="66"/>
        <v>8.9849487808845899E-2</v>
      </c>
      <c r="V26" s="5">
        <f t="shared" si="67"/>
        <v>2.1887086154758182E-2</v>
      </c>
      <c r="W26" s="5">
        <f t="shared" si="68"/>
        <v>1.9015636195857243E-2</v>
      </c>
      <c r="X26" s="5">
        <f t="shared" si="69"/>
        <v>3.621209401594732E-2</v>
      </c>
      <c r="Y26" s="5">
        <f t="shared" si="70"/>
        <v>3.4479933763812011E-2</v>
      </c>
      <c r="Z26" s="5">
        <f t="shared" si="71"/>
        <v>3.7586864345612064E-2</v>
      </c>
      <c r="AA26" s="5">
        <f t="shared" si="72"/>
        <v>5.7034433247579688E-2</v>
      </c>
      <c r="AB26" s="5">
        <f t="shared" si="73"/>
        <v>4.3272119562327557E-2</v>
      </c>
      <c r="AC26" s="5">
        <f t="shared" si="74"/>
        <v>3.9528631383573196E-3</v>
      </c>
      <c r="AD26" s="5">
        <f t="shared" si="75"/>
        <v>7.2135974372619536E-3</v>
      </c>
      <c r="AE26" s="5">
        <f t="shared" si="76"/>
        <v>1.3737088041694653E-2</v>
      </c>
      <c r="AF26" s="5">
        <f t="shared" si="77"/>
        <v>1.3079991606580245E-2</v>
      </c>
      <c r="AG26" s="5">
        <f t="shared" si="78"/>
        <v>8.3028843720459929E-3</v>
      </c>
      <c r="AH26" s="5">
        <f t="shared" si="79"/>
        <v>1.7894471836610075E-2</v>
      </c>
      <c r="AI26" s="5">
        <f t="shared" si="80"/>
        <v>2.7153131213111643E-2</v>
      </c>
      <c r="AJ26" s="5">
        <f t="shared" si="81"/>
        <v>2.0601125906606541E-2</v>
      </c>
      <c r="AK26" s="5">
        <f t="shared" si="82"/>
        <v>1.0420072373701511E-2</v>
      </c>
      <c r="AL26" s="5">
        <f t="shared" si="83"/>
        <v>4.5689413397771218E-4</v>
      </c>
      <c r="AM26" s="5">
        <f t="shared" si="84"/>
        <v>2.189187359325221E-3</v>
      </c>
      <c r="AN26" s="5">
        <f t="shared" si="85"/>
        <v>4.168940636952197E-3</v>
      </c>
      <c r="AO26" s="5">
        <f t="shared" si="86"/>
        <v>3.9695245727593862E-3</v>
      </c>
      <c r="AP26" s="5">
        <f t="shared" si="87"/>
        <v>2.5197648844847717E-3</v>
      </c>
      <c r="AQ26" s="5">
        <f t="shared" si="88"/>
        <v>1.1996175404707745E-3</v>
      </c>
      <c r="AR26" s="5">
        <f t="shared" si="89"/>
        <v>6.8154048577582504E-3</v>
      </c>
      <c r="AS26" s="5">
        <f t="shared" si="90"/>
        <v>1.0341718049178585E-2</v>
      </c>
      <c r="AT26" s="5">
        <f t="shared" si="91"/>
        <v>7.8462787201085595E-3</v>
      </c>
      <c r="AU26" s="5">
        <f t="shared" si="92"/>
        <v>3.9686564947183861E-3</v>
      </c>
      <c r="AV26" s="5">
        <f t="shared" si="93"/>
        <v>1.5055131484851679E-3</v>
      </c>
      <c r="AW26" s="5">
        <f t="shared" si="94"/>
        <v>3.6673882947579802E-5</v>
      </c>
      <c r="AX26" s="5">
        <f t="shared" si="95"/>
        <v>5.5364669938854976E-4</v>
      </c>
      <c r="AY26" s="5">
        <f t="shared" si="96"/>
        <v>1.0543274031633457E-3</v>
      </c>
      <c r="AZ26" s="5">
        <f t="shared" si="97"/>
        <v>1.0038949697422812E-3</v>
      </c>
      <c r="BA26" s="5">
        <f t="shared" si="98"/>
        <v>6.372499391555811E-4</v>
      </c>
      <c r="BB26" s="5">
        <f t="shared" si="99"/>
        <v>3.0338394243924899E-4</v>
      </c>
      <c r="BC26" s="5">
        <f t="shared" si="100"/>
        <v>1.1554878031303821E-4</v>
      </c>
      <c r="BD26" s="5">
        <f t="shared" si="101"/>
        <v>2.1631328285478188E-3</v>
      </c>
      <c r="BE26" s="5">
        <f t="shared" si="102"/>
        <v>3.2823449644812288E-3</v>
      </c>
      <c r="BF26" s="5">
        <f t="shared" si="103"/>
        <v>2.4903205951268552E-3</v>
      </c>
      <c r="BG26" s="5">
        <f t="shared" si="104"/>
        <v>1.25960692403805E-3</v>
      </c>
      <c r="BH26" s="5">
        <f t="shared" si="105"/>
        <v>4.778329363062718E-4</v>
      </c>
      <c r="BI26" s="5">
        <f t="shared" si="106"/>
        <v>1.4501305806551856E-4</v>
      </c>
      <c r="BJ26" s="8">
        <f t="shared" si="107"/>
        <v>0.30849681117472383</v>
      </c>
      <c r="BK26" s="8">
        <f t="shared" si="108"/>
        <v>0.22253906304983795</v>
      </c>
      <c r="BL26" s="8">
        <f t="shared" si="109"/>
        <v>0.42792063707956923</v>
      </c>
      <c r="BM26" s="8">
        <f t="shared" si="110"/>
        <v>0.65995985831910242</v>
      </c>
      <c r="BN26" s="8">
        <f t="shared" si="111"/>
        <v>0.33556586381042469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1.50416666666667</v>
      </c>
      <c r="F27">
        <f>VLOOKUP(B27,home!$B$2:$E$405,3,FALSE)</f>
        <v>0.92</v>
      </c>
      <c r="G27">
        <f>VLOOKUP(C27,away!$B$2:$E$405,4,FALSE)</f>
        <v>1.19</v>
      </c>
      <c r="H27">
        <f>VLOOKUP(A27,away!$A$2:$E$405,3,FALSE)</f>
        <v>1.4125000000000001</v>
      </c>
      <c r="I27">
        <f>VLOOKUP(C27,away!$B$2:$E$405,3,FALSE)</f>
        <v>0.47</v>
      </c>
      <c r="J27">
        <f>VLOOKUP(B27,home!$B$2:$E$405,4,FALSE)</f>
        <v>1.2</v>
      </c>
      <c r="K27" s="3">
        <f t="shared" si="56"/>
        <v>1.6467616666666702</v>
      </c>
      <c r="L27" s="3">
        <f t="shared" si="57"/>
        <v>0.79664999999999997</v>
      </c>
      <c r="M27" s="5">
        <f t="shared" si="58"/>
        <v>8.6863994367075772E-2</v>
      </c>
      <c r="N27" s="5">
        <f t="shared" si="59"/>
        <v>0.14304429613724998</v>
      </c>
      <c r="O27" s="5">
        <f t="shared" si="60"/>
        <v>6.9200201112530932E-2</v>
      </c>
      <c r="P27" s="5">
        <f t="shared" si="61"/>
        <v>0.1139562385177402</v>
      </c>
      <c r="Q27" s="5">
        <f t="shared" si="62"/>
        <v>0.11777993175706926</v>
      </c>
      <c r="R27" s="5">
        <f t="shared" si="63"/>
        <v>2.7564170108148871E-2</v>
      </c>
      <c r="S27" s="5">
        <f t="shared" si="64"/>
        <v>3.7374588837795278E-2</v>
      </c>
      <c r="T27" s="5">
        <f t="shared" si="65"/>
        <v>9.3829382634269237E-2</v>
      </c>
      <c r="U27" s="5">
        <f t="shared" si="66"/>
        <v>4.5391618707578851E-2</v>
      </c>
      <c r="V27" s="5">
        <f t="shared" si="67"/>
        <v>5.4479388421909986E-3</v>
      </c>
      <c r="W27" s="5">
        <f t="shared" si="68"/>
        <v>6.4651825573386029E-2</v>
      </c>
      <c r="X27" s="5">
        <f t="shared" si="69"/>
        <v>5.1504876843037985E-2</v>
      </c>
      <c r="Y27" s="5">
        <f t="shared" si="70"/>
        <v>2.0515680068503097E-2</v>
      </c>
      <c r="Z27" s="5">
        <f t="shared" si="71"/>
        <v>7.319665372218934E-3</v>
      </c>
      <c r="AA27" s="5">
        <f t="shared" si="72"/>
        <v>1.2053744347797565E-2</v>
      </c>
      <c r="AB27" s="5">
        <f t="shared" si="73"/>
        <v>9.9248220658765384E-3</v>
      </c>
      <c r="AC27" s="5">
        <f t="shared" si="74"/>
        <v>4.4669444360574716E-4</v>
      </c>
      <c r="AD27" s="5">
        <f t="shared" si="75"/>
        <v>2.6616537008568013E-2</v>
      </c>
      <c r="AE27" s="5">
        <f t="shared" si="76"/>
        <v>2.1204064207875708E-2</v>
      </c>
      <c r="AF27" s="5">
        <f t="shared" si="77"/>
        <v>8.4461088756020899E-3</v>
      </c>
      <c r="AG27" s="5">
        <f t="shared" si="78"/>
        <v>2.242864211916135E-3</v>
      </c>
      <c r="AH27" s="5">
        <f t="shared" si="79"/>
        <v>1.4578028546945532E-3</v>
      </c>
      <c r="AI27" s="5">
        <f t="shared" si="80"/>
        <v>2.400653858668232E-3</v>
      </c>
      <c r="AJ27" s="5">
        <f t="shared" si="81"/>
        <v>1.9766523746951358E-3</v>
      </c>
      <c r="AK27" s="5">
        <f t="shared" si="82"/>
        <v>1.0850251196578644E-3</v>
      </c>
      <c r="AL27" s="5">
        <f t="shared" si="83"/>
        <v>2.3440606861790758E-5</v>
      </c>
      <c r="AM27" s="5">
        <f t="shared" si="84"/>
        <v>8.7662185690249098E-3</v>
      </c>
      <c r="AN27" s="5">
        <f t="shared" si="85"/>
        <v>6.9836080230136956E-3</v>
      </c>
      <c r="AO27" s="5">
        <f t="shared" si="86"/>
        <v>2.7817456657669294E-3</v>
      </c>
      <c r="AP27" s="5">
        <f t="shared" si="87"/>
        <v>7.3869256154440819E-4</v>
      </c>
      <c r="AQ27" s="5">
        <f t="shared" si="88"/>
        <v>1.4711985728858815E-4</v>
      </c>
      <c r="AR27" s="5">
        <f t="shared" si="89"/>
        <v>2.3227172883848323E-4</v>
      </c>
      <c r="AS27" s="5">
        <f t="shared" si="90"/>
        <v>3.8249617930160955E-4</v>
      </c>
      <c r="AT27" s="5">
        <f t="shared" si="91"/>
        <v>3.1494002286017604E-4</v>
      </c>
      <c r="AU27" s="5">
        <f t="shared" si="92"/>
        <v>1.7287705231508761E-4</v>
      </c>
      <c r="AV27" s="5">
        <f t="shared" si="93"/>
        <v>7.117182569970372E-5</v>
      </c>
      <c r="AW27" s="5">
        <f t="shared" si="94"/>
        <v>8.5421001660450489E-7</v>
      </c>
      <c r="AX27" s="5">
        <f t="shared" si="95"/>
        <v>2.4059787835152952E-3</v>
      </c>
      <c r="AY27" s="5">
        <f t="shared" si="96"/>
        <v>1.91672299788746E-3</v>
      </c>
      <c r="AZ27" s="5">
        <f t="shared" si="97"/>
        <v>7.6347868813352222E-4</v>
      </c>
      <c r="BA27" s="5">
        <f t="shared" si="98"/>
        <v>2.0274176563385687E-4</v>
      </c>
      <c r="BB27" s="5">
        <f t="shared" si="99"/>
        <v>4.0378556898053007E-5</v>
      </c>
      <c r="BC27" s="5">
        <f t="shared" si="100"/>
        <v>6.4335154705667878E-6</v>
      </c>
      <c r="BD27" s="5">
        <f t="shared" si="101"/>
        <v>3.0839878796529593E-5</v>
      </c>
      <c r="BE27" s="5">
        <f t="shared" si="102"/>
        <v>5.0785930206771184E-5</v>
      </c>
      <c r="BF27" s="5">
        <f t="shared" si="103"/>
        <v>4.1816161535259853E-5</v>
      </c>
      <c r="BG27" s="5">
        <f t="shared" si="104"/>
        <v>2.2953750621135745E-5</v>
      </c>
      <c r="BH27" s="5">
        <f t="shared" si="105"/>
        <v>9.4498391572781557E-6</v>
      </c>
      <c r="BI27" s="5">
        <f t="shared" si="106"/>
        <v>3.1123265760742667E-6</v>
      </c>
      <c r="BJ27" s="8">
        <f t="shared" si="107"/>
        <v>0.57458868630165483</v>
      </c>
      <c r="BK27" s="8">
        <f t="shared" si="108"/>
        <v>0.24602961861315725</v>
      </c>
      <c r="BL27" s="8">
        <f t="shared" si="109"/>
        <v>0.17238740524555662</v>
      </c>
      <c r="BM27" s="8">
        <f t="shared" si="110"/>
        <v>0.44000067474490184</v>
      </c>
      <c r="BN27" s="8">
        <f t="shared" si="111"/>
        <v>0.55840883199981495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1.50416666666667</v>
      </c>
      <c r="F28">
        <f>VLOOKUP(B28,home!$B$2:$E$405,3,FALSE)</f>
        <v>0.9</v>
      </c>
      <c r="G28">
        <f>VLOOKUP(C28,away!$B$2:$E$405,4,FALSE)</f>
        <v>1.43</v>
      </c>
      <c r="H28">
        <f>VLOOKUP(A28,away!$A$2:$E$405,3,FALSE)</f>
        <v>1.4125000000000001</v>
      </c>
      <c r="I28">
        <f>VLOOKUP(C28,away!$B$2:$E$405,3,FALSE)</f>
        <v>1.07</v>
      </c>
      <c r="J28">
        <f>VLOOKUP(B28,home!$B$2:$E$405,4,FALSE)</f>
        <v>0.91</v>
      </c>
      <c r="K28" s="3">
        <f t="shared" si="56"/>
        <v>1.9358625000000045</v>
      </c>
      <c r="L28" s="3">
        <f t="shared" si="57"/>
        <v>1.3753512500000002</v>
      </c>
      <c r="M28" s="5">
        <f t="shared" si="58"/>
        <v>3.6471879134581491E-2</v>
      </c>
      <c r="N28" s="5">
        <f t="shared" si="59"/>
        <v>7.0604543121168928E-2</v>
      </c>
      <c r="O28" s="5">
        <f t="shared" si="60"/>
        <v>5.0161644557595579E-2</v>
      </c>
      <c r="P28" s="5">
        <f t="shared" si="61"/>
        <v>9.7106046637378596E-2</v>
      </c>
      <c r="Q28" s="5">
        <f t="shared" si="62"/>
        <v>6.8340343678952115E-2</v>
      </c>
      <c r="R28" s="5">
        <f t="shared" si="63"/>
        <v>3.4494940272172397E-2</v>
      </c>
      <c r="S28" s="5">
        <f t="shared" si="64"/>
        <v>6.4635991600168988E-2</v>
      </c>
      <c r="T28" s="5">
        <f t="shared" si="65"/>
        <v>9.3991977104276411E-2</v>
      </c>
      <c r="U28" s="5">
        <f t="shared" si="66"/>
        <v>6.6777461312638495E-2</v>
      </c>
      <c r="V28" s="5">
        <f t="shared" si="67"/>
        <v>1.9121415560308885E-2</v>
      </c>
      <c r="W28" s="5">
        <f t="shared" si="68"/>
        <v>4.4099169521731915E-2</v>
      </c>
      <c r="X28" s="5">
        <f t="shared" si="69"/>
        <v>6.0651847925675913E-2</v>
      </c>
      <c r="Y28" s="5">
        <f t="shared" si="70"/>
        <v>4.1708797429694147E-2</v>
      </c>
      <c r="Z28" s="5">
        <f t="shared" si="71"/>
        <v>1.5814219740669221E-2</v>
      </c>
      <c r="AA28" s="5">
        <f t="shared" si="72"/>
        <v>3.0614154962721345E-2</v>
      </c>
      <c r="AB28" s="5">
        <f t="shared" si="73"/>
        <v>2.9632397280760652E-2</v>
      </c>
      <c r="AC28" s="5">
        <f t="shared" si="74"/>
        <v>3.181912193776107E-3</v>
      </c>
      <c r="AD28" s="5">
        <f t="shared" si="75"/>
        <v>2.134248213956599E-2</v>
      </c>
      <c r="AE28" s="5">
        <f t="shared" si="76"/>
        <v>2.9353409488754766E-2</v>
      </c>
      <c r="AF28" s="5">
        <f t="shared" si="77"/>
        <v>2.018562421606037E-2</v>
      </c>
      <c r="AG28" s="5">
        <f t="shared" si="78"/>
        <v>9.2541078325296365E-3</v>
      </c>
      <c r="AH28" s="5">
        <f t="shared" si="79"/>
        <v>5.437526722026023E-3</v>
      </c>
      <c r="AI28" s="5">
        <f t="shared" si="80"/>
        <v>1.0526304073918127E-2</v>
      </c>
      <c r="AJ28" s="5">
        <f t="shared" si="81"/>
        <v>1.0188738660147693E-2</v>
      </c>
      <c r="AK28" s="5">
        <f t="shared" si="82"/>
        <v>6.5746656981600701E-3</v>
      </c>
      <c r="AL28" s="5">
        <f t="shared" si="83"/>
        <v>3.3887249159245917E-4</v>
      </c>
      <c r="AM28" s="5">
        <f t="shared" si="84"/>
        <v>8.2632221661811302E-3</v>
      </c>
      <c r="AN28" s="5">
        <f t="shared" si="85"/>
        <v>1.1364832935284928E-2</v>
      </c>
      <c r="AO28" s="5">
        <f t="shared" si="86"/>
        <v>7.8153185917926495E-3</v>
      </c>
      <c r="AP28" s="5">
        <f t="shared" si="87"/>
        <v>3.5829360647900879E-3</v>
      </c>
      <c r="AQ28" s="5">
        <f t="shared" si="88"/>
        <v>1.2319488988447823E-3</v>
      </c>
      <c r="AR28" s="5">
        <f t="shared" si="89"/>
        <v>1.4957018348093797E-3</v>
      </c>
      <c r="AS28" s="5">
        <f t="shared" si="90"/>
        <v>2.8954730931886794E-3</v>
      </c>
      <c r="AT28" s="5">
        <f t="shared" si="91"/>
        <v>2.8026188904314922E-3</v>
      </c>
      <c r="AU28" s="5">
        <f t="shared" si="92"/>
        <v>1.8084949372593158E-3</v>
      </c>
      <c r="AV28" s="5">
        <f t="shared" si="93"/>
        <v>8.7524938262004267E-4</v>
      </c>
      <c r="AW28" s="5">
        <f t="shared" si="94"/>
        <v>2.5062359117887102E-5</v>
      </c>
      <c r="AX28" s="5">
        <f t="shared" si="95"/>
        <v>2.6660769867798075E-3</v>
      </c>
      <c r="AY28" s="5">
        <f t="shared" si="96"/>
        <v>3.6667923163638426E-3</v>
      </c>
      <c r="AZ28" s="5">
        <f t="shared" si="97"/>
        <v>2.5215636979007039E-3</v>
      </c>
      <c r="BA28" s="5">
        <f t="shared" si="98"/>
        <v>1.1560119279541191E-3</v>
      </c>
      <c r="BB28" s="5">
        <f t="shared" si="99"/>
        <v>3.9748061253165194E-4</v>
      </c>
      <c r="BC28" s="5">
        <f t="shared" si="100"/>
        <v>1.0933509145923469E-4</v>
      </c>
      <c r="BD28" s="5">
        <f t="shared" si="101"/>
        <v>3.428525646887286E-4</v>
      </c>
      <c r="BE28" s="5">
        <f t="shared" si="102"/>
        <v>6.6371542300973547E-4</v>
      </c>
      <c r="BF28" s="5">
        <f t="shared" si="103"/>
        <v>6.4243089903809369E-4</v>
      </c>
      <c r="BG28" s="5">
        <f t="shared" si="104"/>
        <v>4.1455262876304488E-4</v>
      </c>
      <c r="BH28" s="5">
        <f t="shared" si="105"/>
        <v>2.0062922207470045E-4</v>
      </c>
      <c r="BI28" s="5">
        <f t="shared" si="106"/>
        <v>7.7678117483717115E-5</v>
      </c>
      <c r="BJ28" s="8">
        <f t="shared" si="107"/>
        <v>0.50230782174829303</v>
      </c>
      <c r="BK28" s="8">
        <f t="shared" si="108"/>
        <v>0.22452290993417037</v>
      </c>
      <c r="BL28" s="8">
        <f t="shared" si="109"/>
        <v>0.25662723053350739</v>
      </c>
      <c r="BM28" s="8">
        <f t="shared" si="110"/>
        <v>0.63845105459754514</v>
      </c>
      <c r="BN28" s="8">
        <f t="shared" si="111"/>
        <v>0.35717939740184912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1.50416666666667</v>
      </c>
      <c r="F29">
        <f>VLOOKUP(B29,home!$B$2:$E$405,3,FALSE)</f>
        <v>1</v>
      </c>
      <c r="G29">
        <f>VLOOKUP(C29,away!$B$2:$E$405,4,FALSE)</f>
        <v>1.23</v>
      </c>
      <c r="H29">
        <f>VLOOKUP(A29,away!$A$2:$E$405,3,FALSE)</f>
        <v>1.4125000000000001</v>
      </c>
      <c r="I29">
        <f>VLOOKUP(C29,away!$B$2:$E$405,3,FALSE)</f>
        <v>1.23</v>
      </c>
      <c r="J29">
        <f>VLOOKUP(B29,home!$B$2:$E$405,4,FALSE)</f>
        <v>1.37</v>
      </c>
      <c r="K29" s="3">
        <f t="shared" si="56"/>
        <v>1.850125000000004</v>
      </c>
      <c r="L29" s="3">
        <f t="shared" si="57"/>
        <v>2.3802037500000002</v>
      </c>
      <c r="M29" s="5">
        <f t="shared" si="58"/>
        <v>1.4547607236323281E-2</v>
      </c>
      <c r="N29" s="5">
        <f t="shared" si="59"/>
        <v>2.691489183810267E-2</v>
      </c>
      <c r="O29" s="5">
        <f t="shared" si="60"/>
        <v>3.4626269297423809E-2</v>
      </c>
      <c r="P29" s="5">
        <f t="shared" si="61"/>
        <v>6.4062926483896374E-2</v>
      </c>
      <c r="Q29" s="5">
        <f t="shared" si="62"/>
        <v>2.4897957130984909E-2</v>
      </c>
      <c r="R29" s="5">
        <f t="shared" si="63"/>
        <v>4.1208788015119027E-2</v>
      </c>
      <c r="S29" s="5">
        <f t="shared" si="64"/>
        <v>7.0528068345044909E-2</v>
      </c>
      <c r="T29" s="5">
        <f t="shared" si="65"/>
        <v>5.9262210930509519E-2</v>
      </c>
      <c r="U29" s="5">
        <f t="shared" si="66"/>
        <v>7.6241408926472257E-2</v>
      </c>
      <c r="V29" s="5">
        <f t="shared" si="67"/>
        <v>3.4509183721509948E-2</v>
      </c>
      <c r="W29" s="5">
        <f t="shared" si="68"/>
        <v>1.5354777645654518E-2</v>
      </c>
      <c r="X29" s="5">
        <f t="shared" si="69"/>
        <v>3.6547499332603053E-2</v>
      </c>
      <c r="Y29" s="5">
        <f t="shared" si="70"/>
        <v>4.3495247482292158E-2</v>
      </c>
      <c r="Z29" s="5">
        <f t="shared" si="71"/>
        <v>3.2695103922180453E-2</v>
      </c>
      <c r="AA29" s="5">
        <f t="shared" si="72"/>
        <v>6.0490029144024245E-2</v>
      </c>
      <c r="AB29" s="5">
        <f t="shared" si="73"/>
        <v>5.5957057585044052E-2</v>
      </c>
      <c r="AC29" s="5">
        <f t="shared" si="74"/>
        <v>9.4979506932694174E-3</v>
      </c>
      <c r="AD29" s="5">
        <f t="shared" si="75"/>
        <v>7.1020644979166566E-3</v>
      </c>
      <c r="AE29" s="5">
        <f t="shared" si="76"/>
        <v>1.6904360550683093E-2</v>
      </c>
      <c r="AF29" s="5">
        <f t="shared" si="77"/>
        <v>2.011791118704399E-2</v>
      </c>
      <c r="AG29" s="5">
        <f t="shared" si="78"/>
        <v>1.5961575883189683E-2</v>
      </c>
      <c r="AH29" s="5">
        <f t="shared" si="79"/>
        <v>1.9455252240553413E-2</v>
      </c>
      <c r="AI29" s="5">
        <f t="shared" si="80"/>
        <v>3.5994648551553966E-2</v>
      </c>
      <c r="AJ29" s="5">
        <f t="shared" si="81"/>
        <v>3.3297299575721966E-2</v>
      </c>
      <c r="AK29" s="5">
        <f t="shared" si="82"/>
        <v>2.0534722125844243E-2</v>
      </c>
      <c r="AL29" s="5">
        <f t="shared" si="83"/>
        <v>1.6730353167394784E-3</v>
      </c>
      <c r="AM29" s="5">
        <f t="shared" si="84"/>
        <v>2.6279414158416159E-3</v>
      </c>
      <c r="AN29" s="5">
        <f t="shared" si="85"/>
        <v>6.2550360127665234E-3</v>
      </c>
      <c r="AO29" s="5">
        <f t="shared" si="86"/>
        <v>7.4441300869859664E-3</v>
      </c>
      <c r="AP29" s="5">
        <f t="shared" si="87"/>
        <v>5.9061821161772747E-3</v>
      </c>
      <c r="AQ29" s="5">
        <f t="shared" si="88"/>
        <v>3.5144792052770224E-3</v>
      </c>
      <c r="AR29" s="5">
        <f t="shared" si="89"/>
        <v>9.2614928680322308E-3</v>
      </c>
      <c r="AS29" s="5">
        <f t="shared" si="90"/>
        <v>1.7134919492468169E-2</v>
      </c>
      <c r="AT29" s="5">
        <f t="shared" si="91"/>
        <v>1.5850871463001372E-2</v>
      </c>
      <c r="AU29" s="5">
        <f t="shared" si="92"/>
        <v>9.7753645218284918E-3</v>
      </c>
      <c r="AV29" s="5">
        <f t="shared" si="93"/>
        <v>4.5214115714869944E-3</v>
      </c>
      <c r="AW29" s="5">
        <f t="shared" si="94"/>
        <v>2.0465285833251383E-4</v>
      </c>
      <c r="AX29" s="5">
        <f t="shared" si="95"/>
        <v>8.1033668533066422E-4</v>
      </c>
      <c r="AY29" s="5">
        <f t="shared" si="96"/>
        <v>1.928766417186617E-3</v>
      </c>
      <c r="AZ29" s="5">
        <f t="shared" si="97"/>
        <v>2.2954285295308258E-3</v>
      </c>
      <c r="BA29" s="5">
        <f t="shared" si="98"/>
        <v>1.8211958646154193E-3</v>
      </c>
      <c r="BB29" s="5">
        <f t="shared" si="99"/>
        <v>1.0837043066105286E-3</v>
      </c>
      <c r="BC29" s="5">
        <f t="shared" si="100"/>
        <v>5.158874108971063E-4</v>
      </c>
      <c r="BD29" s="5">
        <f t="shared" si="101"/>
        <v>3.6740400091814281E-3</v>
      </c>
      <c r="BE29" s="5">
        <f t="shared" si="102"/>
        <v>6.7974332719868049E-3</v>
      </c>
      <c r="BF29" s="5">
        <f t="shared" si="103"/>
        <v>6.288050616167308E-3</v>
      </c>
      <c r="BG29" s="5">
        <f t="shared" si="104"/>
        <v>3.8778932154121884E-3</v>
      </c>
      <c r="BH29" s="5">
        <f t="shared" si="105"/>
        <v>1.7936467962911228E-3</v>
      </c>
      <c r="BI29" s="5">
        <f t="shared" si="106"/>
        <v>6.6369415579762398E-4</v>
      </c>
      <c r="BJ29" s="8">
        <f t="shared" si="107"/>
        <v>0.3007615845301998</v>
      </c>
      <c r="BK29" s="8">
        <f t="shared" si="108"/>
        <v>0.19674753821397006</v>
      </c>
      <c r="BL29" s="8">
        <f t="shared" si="109"/>
        <v>0.4574442934434107</v>
      </c>
      <c r="BM29" s="8">
        <f t="shared" si="110"/>
        <v>0.77966596654905695</v>
      </c>
      <c r="BN29" s="8">
        <f t="shared" si="111"/>
        <v>0.20625844000185006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1.61170212765957</v>
      </c>
      <c r="F30">
        <f>VLOOKUP(B30,home!$B$2:$E$405,3,FALSE)</f>
        <v>2.2999999999999998</v>
      </c>
      <c r="G30">
        <f>VLOOKUP(C30,away!$B$2:$E$405,4,FALSE)</f>
        <v>1.3</v>
      </c>
      <c r="H30">
        <f>VLOOKUP(A30,away!$A$2:$E$405,3,FALSE)</f>
        <v>1.44148936170213</v>
      </c>
      <c r="I30">
        <f>VLOOKUP(C30,away!$B$2:$E$405,3,FALSE)</f>
        <v>0.9</v>
      </c>
      <c r="J30">
        <f>VLOOKUP(B30,home!$B$2:$E$405,4,FALSE)</f>
        <v>1.04</v>
      </c>
      <c r="K30" s="3">
        <f t="shared" si="56"/>
        <v>4.8189893617021147</v>
      </c>
      <c r="L30" s="3">
        <f t="shared" si="57"/>
        <v>1.3492340425531937</v>
      </c>
      <c r="M30" s="5">
        <f t="shared" si="58"/>
        <v>2.0949545837262479E-3</v>
      </c>
      <c r="N30" s="5">
        <f t="shared" si="59"/>
        <v>1.0095563852225872E-2</v>
      </c>
      <c r="O30" s="5">
        <f t="shared" si="60"/>
        <v>2.8265840419663085E-3</v>
      </c>
      <c r="P30" s="5">
        <f t="shared" si="61"/>
        <v>1.3621278428192605E-2</v>
      </c>
      <c r="Q30" s="5">
        <f t="shared" si="62"/>
        <v>2.4325207402130452E-2</v>
      </c>
      <c r="R30" s="5">
        <f t="shared" si="63"/>
        <v>1.9068617067792746E-3</v>
      </c>
      <c r="S30" s="5">
        <f t="shared" si="64"/>
        <v>2.2141199081310257E-2</v>
      </c>
      <c r="T30" s="5">
        <f t="shared" si="65"/>
        <v>3.2820397919121336E-2</v>
      </c>
      <c r="U30" s="5">
        <f t="shared" si="66"/>
        <v>9.1891462792064622E-3</v>
      </c>
      <c r="V30" s="5">
        <f t="shared" si="67"/>
        <v>1.5995649726111404E-2</v>
      </c>
      <c r="W30" s="5">
        <f t="shared" si="68"/>
        <v>3.9074305230688069E-2</v>
      </c>
      <c r="X30" s="5">
        <f t="shared" si="69"/>
        <v>5.2720382806358664E-2</v>
      </c>
      <c r="Y30" s="5">
        <f t="shared" si="70"/>
        <v>3.5566067609387596E-2</v>
      </c>
      <c r="Z30" s="5">
        <f t="shared" si="71"/>
        <v>8.5760090974256083E-4</v>
      </c>
      <c r="AA30" s="5">
        <f t="shared" si="72"/>
        <v>4.1327696606354566E-3</v>
      </c>
      <c r="AB30" s="5">
        <f t="shared" si="73"/>
        <v>9.957886514483762E-3</v>
      </c>
      <c r="AC30" s="5">
        <f t="shared" si="74"/>
        <v>6.5001766700493926E-3</v>
      </c>
      <c r="AD30" s="5">
        <f t="shared" si="75"/>
        <v>4.707466530564676E-2</v>
      </c>
      <c r="AE30" s="5">
        <f t="shared" si="76"/>
        <v>6.3514740972176353E-2</v>
      </c>
      <c r="AF30" s="5">
        <f t="shared" si="77"/>
        <v>4.284812536180424E-2</v>
      </c>
      <c r="AG30" s="5">
        <f t="shared" si="78"/>
        <v>1.9270716465911046E-2</v>
      </c>
      <c r="AH30" s="5">
        <f t="shared" si="79"/>
        <v>2.8927608558731316E-4</v>
      </c>
      <c r="AI30" s="5">
        <f t="shared" si="80"/>
        <v>1.3940183790400926E-3</v>
      </c>
      <c r="AJ30" s="5">
        <f t="shared" si="81"/>
        <v>3.3588798693057163E-3</v>
      </c>
      <c r="AK30" s="5">
        <f t="shared" si="82"/>
        <v>5.3954687858065471E-3</v>
      </c>
      <c r="AL30" s="5">
        <f t="shared" si="83"/>
        <v>1.6905515173068653E-3</v>
      </c>
      <c r="AM30" s="5">
        <f t="shared" si="84"/>
        <v>4.5370462262719867E-2</v>
      </c>
      <c r="AN30" s="5">
        <f t="shared" si="85"/>
        <v>6.1215372211236643E-2</v>
      </c>
      <c r="AO30" s="5">
        <f t="shared" si="86"/>
        <v>4.1296932057482631E-2</v>
      </c>
      <c r="AP30" s="5">
        <f t="shared" si="87"/>
        <v>1.8573075528320618E-2</v>
      </c>
      <c r="AQ30" s="5">
        <f t="shared" si="88"/>
        <v>6.2648564444304587E-3</v>
      </c>
      <c r="AR30" s="5">
        <f t="shared" si="89"/>
        <v>7.8060228474186749E-5</v>
      </c>
      <c r="AS30" s="5">
        <f t="shared" si="90"/>
        <v>3.7617141058914251E-4</v>
      </c>
      <c r="AT30" s="5">
        <f t="shared" si="91"/>
        <v>9.0638301290277799E-4</v>
      </c>
      <c r="AU30" s="5">
        <f t="shared" si="92"/>
        <v>1.4559500322686664E-3</v>
      </c>
      <c r="AV30" s="5">
        <f t="shared" si="93"/>
        <v>1.754051929168138E-3</v>
      </c>
      <c r="AW30" s="5">
        <f t="shared" si="94"/>
        <v>3.0532978154752371E-4</v>
      </c>
      <c r="AX30" s="5">
        <f t="shared" si="95"/>
        <v>3.6439962496592385E-2</v>
      </c>
      <c r="AY30" s="5">
        <f t="shared" si="96"/>
        <v>4.9166037909764107E-2</v>
      </c>
      <c r="AZ30" s="5">
        <f t="shared" si="97"/>
        <v>3.3168246042657307E-2</v>
      </c>
      <c r="BA30" s="5">
        <f t="shared" si="98"/>
        <v>1.491724223084449E-2</v>
      </c>
      <c r="BB30" s="5">
        <f t="shared" si="99"/>
        <v>5.0317127597168864E-3</v>
      </c>
      <c r="BC30" s="5">
        <f t="shared" si="100"/>
        <v>1.3577916295518589E-3</v>
      </c>
      <c r="BD30" s="5">
        <f t="shared" si="101"/>
        <v>1.7553586271142147E-5</v>
      </c>
      <c r="BE30" s="5">
        <f t="shared" si="102"/>
        <v>8.4590545500354308E-5</v>
      </c>
      <c r="BF30" s="5">
        <f t="shared" si="103"/>
        <v>2.0382046943339307E-4</v>
      </c>
      <c r="BG30" s="5">
        <f t="shared" si="104"/>
        <v>3.2740289129888417E-4</v>
      </c>
      <c r="BH30" s="5">
        <f t="shared" si="105"/>
        <v>3.9443776253995905E-4</v>
      </c>
      <c r="BI30" s="5">
        <f t="shared" si="106"/>
        <v>3.8015827630672941E-4</v>
      </c>
      <c r="BJ30" s="8">
        <f t="shared" si="107"/>
        <v>0.6801118644987677</v>
      </c>
      <c r="BK30" s="8">
        <f t="shared" si="108"/>
        <v>0.11120984791646088</v>
      </c>
      <c r="BL30" s="8">
        <f t="shared" si="109"/>
        <v>4.4429471467564305E-2</v>
      </c>
      <c r="BM30" s="8">
        <f t="shared" si="110"/>
        <v>0.73287762664929812</v>
      </c>
      <c r="BN30" s="8">
        <f t="shared" si="111"/>
        <v>5.4870450015020757E-2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1.61170212765957</v>
      </c>
      <c r="F31">
        <f>VLOOKUP(B31,home!$B$2:$E$405,3,FALSE)</f>
        <v>1.37</v>
      </c>
      <c r="G31">
        <f>VLOOKUP(C31,away!$B$2:$E$405,4,FALSE)</f>
        <v>0.93</v>
      </c>
      <c r="H31">
        <f>VLOOKUP(A31,away!$A$2:$E$405,3,FALSE)</f>
        <v>1.44148936170213</v>
      </c>
      <c r="I31">
        <f>VLOOKUP(C31,away!$B$2:$E$405,3,FALSE)</f>
        <v>0.62</v>
      </c>
      <c r="J31">
        <f>VLOOKUP(B31,home!$B$2:$E$405,4,FALSE)</f>
        <v>0.97</v>
      </c>
      <c r="K31" s="3">
        <f t="shared" si="56"/>
        <v>2.0534696808510584</v>
      </c>
      <c r="L31" s="3">
        <f t="shared" si="57"/>
        <v>0.866911702127661</v>
      </c>
      <c r="M31" s="5">
        <f t="shared" si="58"/>
        <v>5.3913121831949157E-2</v>
      </c>
      <c r="N31" s="5">
        <f t="shared" si="59"/>
        <v>0.11070896108193687</v>
      </c>
      <c r="O31" s="5">
        <f t="shared" si="60"/>
        <v>4.6737916214351007E-2</v>
      </c>
      <c r="P31" s="5">
        <f t="shared" si="61"/>
        <v>9.5974893892326871E-2</v>
      </c>
      <c r="Q31" s="5">
        <f t="shared" si="62"/>
        <v>0.11366874749013858</v>
      </c>
      <c r="R31" s="5">
        <f t="shared" si="63"/>
        <v>2.0258823249641518E-2</v>
      </c>
      <c r="S31" s="5">
        <f t="shared" si="64"/>
        <v>4.2713072182850371E-2</v>
      </c>
      <c r="T31" s="5">
        <f t="shared" si="65"/>
        <v>9.854076736539534E-2</v>
      </c>
      <c r="U31" s="5">
        <f t="shared" si="66"/>
        <v>4.1600879312859371E-2</v>
      </c>
      <c r="V31" s="5">
        <f t="shared" si="67"/>
        <v>8.4485360299615501E-3</v>
      </c>
      <c r="W31" s="5">
        <f t="shared" si="68"/>
        <v>7.7805108877104817E-2</v>
      </c>
      <c r="X31" s="5">
        <f t="shared" si="69"/>
        <v>6.745015937087892E-2</v>
      </c>
      <c r="Y31" s="5">
        <f t="shared" si="70"/>
        <v>2.9236666234495324E-2</v>
      </c>
      <c r="Z31" s="5">
        <f t="shared" si="71"/>
        <v>5.8542036488167196E-3</v>
      </c>
      <c r="AA31" s="5">
        <f t="shared" si="72"/>
        <v>1.2021429698372771E-2</v>
      </c>
      <c r="AB31" s="5">
        <f t="shared" si="73"/>
        <v>1.2342820703045487E-2</v>
      </c>
      <c r="AC31" s="5">
        <f t="shared" si="74"/>
        <v>9.3999304050288346E-4</v>
      </c>
      <c r="AD31" s="5">
        <f t="shared" si="75"/>
        <v>3.9942608023612582E-2</v>
      </c>
      <c r="AE31" s="5">
        <f t="shared" si="76"/>
        <v>3.4626714309167951E-2</v>
      </c>
      <c r="AF31" s="5">
        <f t="shared" si="77"/>
        <v>1.5009151920424511E-2</v>
      </c>
      <c r="AG31" s="5">
        <f t="shared" si="78"/>
        <v>4.3372031462759544E-3</v>
      </c>
      <c r="AH31" s="5">
        <f t="shared" si="79"/>
        <v>1.2687694124494163E-3</v>
      </c>
      <c r="AI31" s="5">
        <f t="shared" si="80"/>
        <v>2.6053795204560881E-3</v>
      </c>
      <c r="AJ31" s="5">
        <f t="shared" si="81"/>
        <v>2.6750339261834236E-3</v>
      </c>
      <c r="AK31" s="5">
        <f t="shared" si="82"/>
        <v>1.8310336875552095E-3</v>
      </c>
      <c r="AL31" s="5">
        <f t="shared" si="83"/>
        <v>6.6934155735220489E-5</v>
      </c>
      <c r="AM31" s="5">
        <f t="shared" si="84"/>
        <v>1.6404186910121337E-2</v>
      </c>
      <c r="AN31" s="5">
        <f t="shared" si="85"/>
        <v>1.4220981596273585E-2</v>
      </c>
      <c r="AO31" s="5">
        <f t="shared" si="86"/>
        <v>6.1641676807758375E-3</v>
      </c>
      <c r="AP31" s="5">
        <f t="shared" si="87"/>
        <v>1.7812630321138992E-3</v>
      </c>
      <c r="AQ31" s="5">
        <f t="shared" si="88"/>
        <v>3.8604944177673462E-4</v>
      </c>
      <c r="AR31" s="5">
        <f t="shared" si="89"/>
        <v>2.1998221019080722E-4</v>
      </c>
      <c r="AS31" s="5">
        <f t="shared" si="90"/>
        <v>4.5172679895342735E-4</v>
      </c>
      <c r="AT31" s="5">
        <f t="shared" si="91"/>
        <v>4.6380364283938241E-4</v>
      </c>
      <c r="AU31" s="5">
        <f t="shared" si="92"/>
        <v>3.1746890614631494E-4</v>
      </c>
      <c r="AV31" s="5">
        <f t="shared" si="93"/>
        <v>1.6297819334610205E-4</v>
      </c>
      <c r="AW31" s="5">
        <f t="shared" si="94"/>
        <v>3.3098510447998068E-6</v>
      </c>
      <c r="AX31" s="5">
        <f t="shared" si="95"/>
        <v>5.6142500764913249E-3</v>
      </c>
      <c r="AY31" s="5">
        <f t="shared" si="96"/>
        <v>4.8670590899814459E-3</v>
      </c>
      <c r="AZ31" s="5">
        <f t="shared" si="97"/>
        <v>2.1096552400258596E-3</v>
      </c>
      <c r="BA31" s="5">
        <f t="shared" si="98"/>
        <v>6.0962827167778571E-4</v>
      </c>
      <c r="BB31" s="5">
        <f t="shared" si="99"/>
        <v>1.3212347066633332E-4</v>
      </c>
      <c r="BC31" s="5">
        <f t="shared" si="100"/>
        <v>2.2907876569273028E-5</v>
      </c>
      <c r="BD31" s="5">
        <f t="shared" si="101"/>
        <v>3.178419204571959E-5</v>
      </c>
      <c r="BE31" s="5">
        <f t="shared" si="102"/>
        <v>6.5267874696232569E-5</v>
      </c>
      <c r="BF31" s="5">
        <f t="shared" si="103"/>
        <v>6.701280091114978E-5</v>
      </c>
      <c r="BG31" s="5">
        <f t="shared" si="104"/>
        <v>4.5869584966651423E-5</v>
      </c>
      <c r="BH31" s="5">
        <f t="shared" si="105"/>
        <v>2.3547950500560058E-5</v>
      </c>
      <c r="BI31" s="5">
        <f t="shared" si="106"/>
        <v>9.671000479816322E-6</v>
      </c>
      <c r="BJ31" s="8">
        <f t="shared" si="107"/>
        <v>0.64363836050590428</v>
      </c>
      <c r="BK31" s="8">
        <f t="shared" si="108"/>
        <v>0.20692361022330746</v>
      </c>
      <c r="BL31" s="8">
        <f t="shared" si="109"/>
        <v>0.14320119887999047</v>
      </c>
      <c r="BM31" s="8">
        <f t="shared" si="110"/>
        <v>0.55349116025873835</v>
      </c>
      <c r="BN31" s="8">
        <f t="shared" si="111"/>
        <v>0.441262463760344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1.61170212765957</v>
      </c>
      <c r="F32">
        <f>VLOOKUP(B32,home!$B$2:$E$405,3,FALSE)</f>
        <v>1.18</v>
      </c>
      <c r="G32">
        <f>VLOOKUP(C32,away!$B$2:$E$405,4,FALSE)</f>
        <v>0.96</v>
      </c>
      <c r="H32">
        <f>VLOOKUP(A32,away!$A$2:$E$405,3,FALSE)</f>
        <v>1.44148936170213</v>
      </c>
      <c r="I32">
        <f>VLOOKUP(C32,away!$B$2:$E$405,3,FALSE)</f>
        <v>0.85</v>
      </c>
      <c r="J32">
        <f>VLOOKUP(B32,home!$B$2:$E$405,4,FALSE)</f>
        <v>0.76</v>
      </c>
      <c r="K32" s="3">
        <f t="shared" si="56"/>
        <v>1.8257361702127608</v>
      </c>
      <c r="L32" s="3">
        <f t="shared" si="57"/>
        <v>0.931202127659576</v>
      </c>
      <c r="M32" s="5">
        <f t="shared" si="58"/>
        <v>6.3485845853621964E-2</v>
      </c>
      <c r="N32" s="5">
        <f t="shared" si="59"/>
        <v>0.11590840507150944</v>
      </c>
      <c r="O32" s="5">
        <f t="shared" si="60"/>
        <v>5.9118154735160633E-2</v>
      </c>
      <c r="P32" s="5">
        <f t="shared" si="61"/>
        <v>0.10793415341621757</v>
      </c>
      <c r="Q32" s="5">
        <f t="shared" si="62"/>
        <v>0.10580908378536349</v>
      </c>
      <c r="R32" s="5">
        <f t="shared" si="63"/>
        <v>2.7525475736344809E-2</v>
      </c>
      <c r="S32" s="5">
        <f t="shared" si="64"/>
        <v>4.5875507040326197E-2</v>
      </c>
      <c r="T32" s="5">
        <f t="shared" si="65"/>
        <v>9.8529643946640821E-2</v>
      </c>
      <c r="U32" s="5">
        <f t="shared" si="66"/>
        <v>5.0254256654158447E-2</v>
      </c>
      <c r="V32" s="5">
        <f t="shared" si="67"/>
        <v>8.6660331717508445E-3</v>
      </c>
      <c r="W32" s="5">
        <f t="shared" si="68"/>
        <v>6.439315713467024E-2</v>
      </c>
      <c r="X32" s="5">
        <f t="shared" si="69"/>
        <v>5.9963044930522319E-2</v>
      </c>
      <c r="Y32" s="5">
        <f t="shared" si="70"/>
        <v>2.7918857510124569E-2</v>
      </c>
      <c r="Z32" s="5">
        <f t="shared" si="71"/>
        <v>8.5439271901754429E-3</v>
      </c>
      <c r="AA32" s="5">
        <f t="shared" si="72"/>
        <v>1.5598956906767585E-2</v>
      </c>
      <c r="AB32" s="5">
        <f t="shared" si="73"/>
        <v>1.4239789921137872E-2</v>
      </c>
      <c r="AC32" s="5">
        <f t="shared" si="74"/>
        <v>9.2083611442543925E-4</v>
      </c>
      <c r="AD32" s="5">
        <f t="shared" si="75"/>
        <v>2.9391229023740334E-2</v>
      </c>
      <c r="AE32" s="5">
        <f t="shared" si="76"/>
        <v>2.7369175001436877E-2</v>
      </c>
      <c r="AF32" s="5">
        <f t="shared" si="77"/>
        <v>1.274311699681265E-2</v>
      </c>
      <c r="AG32" s="5">
        <f t="shared" si="78"/>
        <v>3.9554725534822824E-3</v>
      </c>
      <c r="AH32" s="5">
        <f t="shared" si="79"/>
        <v>1.9890307945149683E-3</v>
      </c>
      <c r="AI32" s="5">
        <f t="shared" si="80"/>
        <v>3.6314454652130032E-3</v>
      </c>
      <c r="AJ32" s="5">
        <f t="shared" si="81"/>
        <v>3.3150306679972426E-3</v>
      </c>
      <c r="AK32" s="5">
        <f t="shared" si="82"/>
        <v>2.0174571319757123E-3</v>
      </c>
      <c r="AL32" s="5">
        <f t="shared" si="83"/>
        <v>6.2621622258762864E-5</v>
      </c>
      <c r="AM32" s="5">
        <f t="shared" si="84"/>
        <v>1.073212598312996E-2</v>
      </c>
      <c r="AN32" s="5">
        <f t="shared" si="85"/>
        <v>9.9937785498012358E-3</v>
      </c>
      <c r="AO32" s="5">
        <f t="shared" si="86"/>
        <v>4.6531139244667709E-3</v>
      </c>
      <c r="AP32" s="5">
        <f t="shared" si="87"/>
        <v>1.4443298622352858E-3</v>
      </c>
      <c r="AQ32" s="5">
        <f t="shared" si="88"/>
        <v>3.3624076018894008E-4</v>
      </c>
      <c r="AR32" s="5">
        <f t="shared" si="89"/>
        <v>3.7043794156655117E-4</v>
      </c>
      <c r="AS32" s="5">
        <f t="shared" si="90"/>
        <v>6.7632194873721359E-4</v>
      </c>
      <c r="AT32" s="5">
        <f t="shared" si="91"/>
        <v>6.1739272225915572E-4</v>
      </c>
      <c r="AU32" s="5">
        <f t="shared" si="92"/>
        <v>3.75732074751554E-4</v>
      </c>
      <c r="AV32" s="5">
        <f t="shared" si="93"/>
        <v>1.7149690979574922E-4</v>
      </c>
      <c r="AW32" s="5">
        <f t="shared" si="94"/>
        <v>2.9573572630284742E-6</v>
      </c>
      <c r="AX32" s="5">
        <f t="shared" si="95"/>
        <v>3.2656717651134291E-3</v>
      </c>
      <c r="AY32" s="5">
        <f t="shared" si="96"/>
        <v>3.0410004959114277E-3</v>
      </c>
      <c r="AZ32" s="5">
        <f t="shared" si="97"/>
        <v>1.4158930660032737E-3</v>
      </c>
      <c r="BA32" s="5">
        <f t="shared" si="98"/>
        <v>4.3949421186689639E-4</v>
      </c>
      <c r="BB32" s="5">
        <f t="shared" si="99"/>
        <v>1.0231448629613058E-4</v>
      </c>
      <c r="BC32" s="5">
        <f t="shared" si="100"/>
        <v>1.905509346587067E-5</v>
      </c>
      <c r="BD32" s="5">
        <f t="shared" si="101"/>
        <v>5.7492099892101004E-5</v>
      </c>
      <c r="BE32" s="5">
        <f t="shared" si="102"/>
        <v>1.0496540627449397E-4</v>
      </c>
      <c r="BF32" s="5">
        <f t="shared" si="103"/>
        <v>9.5819569428210542E-5</v>
      </c>
      <c r="BG32" s="5">
        <f t="shared" si="104"/>
        <v>5.8313751239765635E-5</v>
      </c>
      <c r="BH32" s="5">
        <f t="shared" si="105"/>
        <v>2.6616381214807331E-5</v>
      </c>
      <c r="BI32" s="5">
        <f t="shared" si="106"/>
        <v>9.7188979808090377E-6</v>
      </c>
      <c r="BJ32" s="8">
        <f t="shared" si="107"/>
        <v>0.58142420415278218</v>
      </c>
      <c r="BK32" s="8">
        <f t="shared" si="108"/>
        <v>0.22998599771451222</v>
      </c>
      <c r="BL32" s="8">
        <f t="shared" si="109"/>
        <v>0.1802539057164107</v>
      </c>
      <c r="BM32" s="8">
        <f t="shared" si="110"/>
        <v>0.51738887303701431</v>
      </c>
      <c r="BN32" s="8">
        <f t="shared" si="111"/>
        <v>0.47978111859821782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1.61170212765957</v>
      </c>
      <c r="F33">
        <f>VLOOKUP(B33,home!$B$2:$E$405,3,FALSE)</f>
        <v>1.18</v>
      </c>
      <c r="G33">
        <f>VLOOKUP(C33,away!$B$2:$E$405,4,FALSE)</f>
        <v>1.1200000000000001</v>
      </c>
      <c r="H33">
        <f>VLOOKUP(A33,away!$A$2:$E$405,3,FALSE)</f>
        <v>1.44148936170213</v>
      </c>
      <c r="I33">
        <f>VLOOKUP(C33,away!$B$2:$E$405,3,FALSE)</f>
        <v>1.1200000000000001</v>
      </c>
      <c r="J33">
        <f>VLOOKUP(B33,home!$B$2:$E$405,4,FALSE)</f>
        <v>0.76</v>
      </c>
      <c r="K33" s="3">
        <f t="shared" si="56"/>
        <v>2.130025531914888</v>
      </c>
      <c r="L33" s="3">
        <f t="shared" si="57"/>
        <v>1.2269957446808533</v>
      </c>
      <c r="M33" s="5">
        <f t="shared" si="58"/>
        <v>3.4838879926014005E-2</v>
      </c>
      <c r="N33" s="5">
        <f t="shared" si="59"/>
        <v>7.4207703745726897E-2</v>
      </c>
      <c r="O33" s="5">
        <f t="shared" si="60"/>
        <v>4.274715741866638E-2</v>
      </c>
      <c r="P33" s="5">
        <f t="shared" si="61"/>
        <v>9.1052536718544325E-2</v>
      </c>
      <c r="Q33" s="5">
        <f t="shared" si="62"/>
        <v>7.9032151821587196E-2</v>
      </c>
      <c r="R33" s="5">
        <f t="shared" si="63"/>
        <v>2.6225290124953116E-2</v>
      </c>
      <c r="S33" s="5">
        <f t="shared" si="64"/>
        <v>5.9492185601892324E-2</v>
      </c>
      <c r="T33" s="5">
        <f t="shared" si="65"/>
        <v>9.6972113978058633E-2</v>
      </c>
      <c r="U33" s="5">
        <f t="shared" si="66"/>
        <v>5.5860537548025523E-2</v>
      </c>
      <c r="V33" s="5">
        <f t="shared" si="67"/>
        <v>1.7276082945536862E-2</v>
      </c>
      <c r="W33" s="5">
        <f t="shared" si="68"/>
        <v>5.6113500407384817E-2</v>
      </c>
      <c r="X33" s="5">
        <f t="shared" si="69"/>
        <v>6.8851026219008488E-2</v>
      </c>
      <c r="Y33" s="5">
        <f t="shared" si="70"/>
        <v>4.223995809381665E-2</v>
      </c>
      <c r="Z33" s="5">
        <f t="shared" si="71"/>
        <v>1.0726106462112757E-2</v>
      </c>
      <c r="AA33" s="5">
        <f t="shared" si="72"/>
        <v>2.2846880622337445E-2</v>
      </c>
      <c r="AB33" s="5">
        <f t="shared" si="73"/>
        <v>2.4332219525095136E-2</v>
      </c>
      <c r="AC33" s="5">
        <f t="shared" si="74"/>
        <v>2.8219750105551939E-3</v>
      </c>
      <c r="AD33" s="5">
        <f t="shared" si="75"/>
        <v>2.988079713821153E-2</v>
      </c>
      <c r="AE33" s="5">
        <f t="shared" si="76"/>
        <v>3.6663610936257363E-2</v>
      </c>
      <c r="AF33" s="5">
        <f t="shared" si="77"/>
        <v>2.2493047301711096E-2</v>
      </c>
      <c r="AG33" s="5">
        <f t="shared" si="78"/>
        <v>9.1996244413682197E-3</v>
      </c>
      <c r="AH33" s="5">
        <f t="shared" si="79"/>
        <v>3.290221746501538E-3</v>
      </c>
      <c r="AI33" s="5">
        <f t="shared" si="80"/>
        <v>7.0082563257098706E-3</v>
      </c>
      <c r="AJ33" s="5">
        <f t="shared" si="81"/>
        <v>7.4638824539830237E-3</v>
      </c>
      <c r="AK33" s="5">
        <f t="shared" si="82"/>
        <v>5.2994200647317963E-3</v>
      </c>
      <c r="AL33" s="5">
        <f t="shared" si="83"/>
        <v>2.9501290950003181E-4</v>
      </c>
      <c r="AM33" s="5">
        <f t="shared" si="84"/>
        <v>1.2729372163671974E-2</v>
      </c>
      <c r="AN33" s="5">
        <f t="shared" si="85"/>
        <v>1.5618885477284418E-2</v>
      </c>
      <c r="AO33" s="5">
        <f t="shared" si="86"/>
        <v>9.5821530086427804E-3</v>
      </c>
      <c r="AP33" s="5">
        <f t="shared" si="87"/>
        <v>3.9190869888285091E-3</v>
      </c>
      <c r="AQ33" s="5">
        <f t="shared" si="88"/>
        <v>1.2021757645816694E-3</v>
      </c>
      <c r="AR33" s="5">
        <f t="shared" si="89"/>
        <v>8.0741761640275799E-4</v>
      </c>
      <c r="AS33" s="5">
        <f t="shared" si="90"/>
        <v>1.7198201378557357E-3</v>
      </c>
      <c r="AT33" s="5">
        <f t="shared" si="91"/>
        <v>1.83163040196705E-3</v>
      </c>
      <c r="AU33" s="5">
        <f t="shared" si="92"/>
        <v>1.3004731737404486E-3</v>
      </c>
      <c r="AV33" s="5">
        <f t="shared" si="93"/>
        <v>6.9251026590938535E-4</v>
      </c>
      <c r="AW33" s="5">
        <f t="shared" si="94"/>
        <v>2.1417382144238222E-5</v>
      </c>
      <c r="AX33" s="5">
        <f t="shared" si="95"/>
        <v>4.5189812856446555E-3</v>
      </c>
      <c r="AY33" s="5">
        <f t="shared" si="96"/>
        <v>5.5447708077784033E-3</v>
      </c>
      <c r="AZ33" s="5">
        <f t="shared" si="97"/>
        <v>3.4017050931873598E-3</v>
      </c>
      <c r="BA33" s="5">
        <f t="shared" si="98"/>
        <v>1.391292558000025E-3</v>
      </c>
      <c r="BB33" s="5">
        <f t="shared" si="99"/>
        <v>4.2677751206804241E-4</v>
      </c>
      <c r="BC33" s="5">
        <f t="shared" si="100"/>
        <v>1.0473083824659385E-4</v>
      </c>
      <c r="BD33" s="5">
        <f t="shared" si="101"/>
        <v>1.6511632991775683E-4</v>
      </c>
      <c r="BE33" s="5">
        <f t="shared" si="102"/>
        <v>3.5170199846090418E-4</v>
      </c>
      <c r="BF33" s="5">
        <f t="shared" si="103"/>
        <v>3.7456711817360829E-4</v>
      </c>
      <c r="BG33" s="5">
        <f t="shared" si="104"/>
        <v>2.6594584170852223E-4</v>
      </c>
      <c r="BH33" s="5">
        <f t="shared" si="105"/>
        <v>1.4161785823643691E-4</v>
      </c>
      <c r="BI33" s="5">
        <f t="shared" si="106"/>
        <v>6.0329930763742743E-5</v>
      </c>
      <c r="BJ33" s="8">
        <f t="shared" si="107"/>
        <v>0.57409346558106533</v>
      </c>
      <c r="BK33" s="8">
        <f t="shared" si="108"/>
        <v>0.21132144391982116</v>
      </c>
      <c r="BL33" s="8">
        <f t="shared" si="109"/>
        <v>0.20278499650314019</v>
      </c>
      <c r="BM33" s="8">
        <f t="shared" si="110"/>
        <v>0.64529893928501347</v>
      </c>
      <c r="BN33" s="8">
        <f t="shared" si="111"/>
        <v>0.34810371975549192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1.61170212765957</v>
      </c>
      <c r="F34">
        <f>VLOOKUP(B34,home!$B$2:$E$405,3,FALSE)</f>
        <v>0.56000000000000005</v>
      </c>
      <c r="G34">
        <f>VLOOKUP(C34,away!$B$2:$E$405,4,FALSE)</f>
        <v>1.86</v>
      </c>
      <c r="H34">
        <f>VLOOKUP(A34,away!$A$2:$E$405,3,FALSE)</f>
        <v>1.44148936170213</v>
      </c>
      <c r="I34">
        <f>VLOOKUP(C34,away!$B$2:$E$405,3,FALSE)</f>
        <v>0.43</v>
      </c>
      <c r="J34">
        <f>VLOOKUP(B34,home!$B$2:$E$405,4,FALSE)</f>
        <v>0.9</v>
      </c>
      <c r="K34" s="3">
        <f t="shared" si="56"/>
        <v>1.6787489361702084</v>
      </c>
      <c r="L34" s="3">
        <f t="shared" si="57"/>
        <v>0.55785638297872431</v>
      </c>
      <c r="M34" s="5">
        <f t="shared" si="58"/>
        <v>0.10682051112654603</v>
      </c>
      <c r="N34" s="5">
        <f t="shared" si="59"/>
        <v>0.17932481941484704</v>
      </c>
      <c r="O34" s="5">
        <f t="shared" si="60"/>
        <v>5.9590503964993546E-2</v>
      </c>
      <c r="P34" s="5">
        <f t="shared" si="61"/>
        <v>0.10003749513707949</v>
      </c>
      <c r="Q34" s="5">
        <f t="shared" si="62"/>
        <v>0.15052067491079466</v>
      </c>
      <c r="R34" s="5">
        <f t="shared" si="63"/>
        <v>1.662147150089531E-2</v>
      </c>
      <c r="S34" s="5">
        <f t="shared" si="64"/>
        <v>2.34212987930888E-2</v>
      </c>
      <c r="T34" s="5">
        <f t="shared" si="65"/>
        <v>8.3968919269252318E-2</v>
      </c>
      <c r="U34" s="5">
        <f t="shared" si="66"/>
        <v>2.7903277599711437E-2</v>
      </c>
      <c r="V34" s="5">
        <f t="shared" si="67"/>
        <v>2.437118364262498E-3</v>
      </c>
      <c r="W34" s="5">
        <f t="shared" si="68"/>
        <v>8.4228807626039418E-2</v>
      </c>
      <c r="X34" s="5">
        <f t="shared" si="69"/>
        <v>4.6987577964873142E-2</v>
      </c>
      <c r="Y34" s="5">
        <f t="shared" si="70"/>
        <v>1.3106160144207468E-2</v>
      </c>
      <c r="Z34" s="5">
        <f t="shared" si="71"/>
        <v>3.0907979904244692E-3</v>
      </c>
      <c r="AA34" s="5">
        <f t="shared" si="72"/>
        <v>5.1886738383420949E-3</v>
      </c>
      <c r="AB34" s="5">
        <f t="shared" si="73"/>
        <v>4.355240343125494E-3</v>
      </c>
      <c r="AC34" s="5">
        <f t="shared" si="74"/>
        <v>1.4264770755530084E-4</v>
      </c>
      <c r="AD34" s="5">
        <f t="shared" si="75"/>
        <v>3.5349755299274706E-2</v>
      </c>
      <c r="AE34" s="5">
        <f t="shared" si="76"/>
        <v>1.9720086630436378E-2</v>
      </c>
      <c r="AF34" s="5">
        <f t="shared" si="77"/>
        <v>5.5004880998411679E-3</v>
      </c>
      <c r="AG34" s="5">
        <f t="shared" si="78"/>
        <v>1.022827465331637E-3</v>
      </c>
      <c r="AH34" s="5">
        <f t="shared" si="79"/>
        <v>4.3105534686402596E-4</v>
      </c>
      <c r="AI34" s="5">
        <f t="shared" si="80"/>
        <v>7.2363370497846363E-4</v>
      </c>
      <c r="AJ34" s="5">
        <f t="shared" si="81"/>
        <v>6.0739965620475135E-4</v>
      </c>
      <c r="AK34" s="5">
        <f t="shared" si="82"/>
        <v>3.3989050889462552E-4</v>
      </c>
      <c r="AL34" s="5">
        <f t="shared" si="83"/>
        <v>5.3435877437334764E-6</v>
      </c>
      <c r="AM34" s="5">
        <f t="shared" si="84"/>
        <v>1.1868672820506901E-2</v>
      </c>
      <c r="AN34" s="5">
        <f t="shared" si="85"/>
        <v>6.6210148904058729E-3</v>
      </c>
      <c r="AO34" s="5">
        <f t="shared" si="86"/>
        <v>1.8467877092050472E-3</v>
      </c>
      <c r="AP34" s="5">
        <f t="shared" si="87"/>
        <v>3.4341410386223067E-4</v>
      </c>
      <c r="AQ34" s="5">
        <f t="shared" si="88"/>
        <v>4.7893937461115975E-5</v>
      </c>
      <c r="AR34" s="5">
        <f t="shared" si="89"/>
        <v>4.8093395333040984E-5</v>
      </c>
      <c r="AS34" s="5">
        <f t="shared" si="90"/>
        <v>8.0736736252155807E-5</v>
      </c>
      <c r="AT34" s="5">
        <f t="shared" si="91"/>
        <v>6.7768355046580642E-5</v>
      </c>
      <c r="AU34" s="5">
        <f t="shared" si="92"/>
        <v>3.7922017980150741E-5</v>
      </c>
      <c r="AV34" s="5">
        <f t="shared" si="93"/>
        <v>1.5915386835401394E-5</v>
      </c>
      <c r="AW34" s="5">
        <f t="shared" si="94"/>
        <v>1.3900761798427384E-7</v>
      </c>
      <c r="AX34" s="5">
        <f t="shared" si="95"/>
        <v>3.3207536451963764E-3</v>
      </c>
      <c r="AY34" s="5">
        <f t="shared" si="96"/>
        <v>1.8525036172726645E-3</v>
      </c>
      <c r="AZ34" s="5">
        <f t="shared" si="97"/>
        <v>5.1671548369336569E-4</v>
      </c>
      <c r="BA34" s="5">
        <f t="shared" si="98"/>
        <v>9.6084343587427685E-5</v>
      </c>
      <c r="BB34" s="5">
        <f t="shared" si="99"/>
        <v>1.3400316093641845E-5</v>
      </c>
      <c r="BC34" s="5">
        <f t="shared" si="100"/>
        <v>1.4950903733541256E-6</v>
      </c>
      <c r="BD34" s="5">
        <f t="shared" si="101"/>
        <v>4.4715345942760169E-6</v>
      </c>
      <c r="BE34" s="5">
        <f t="shared" si="102"/>
        <v>7.5065839431891477E-6</v>
      </c>
      <c r="BF34" s="5">
        <f t="shared" si="103"/>
        <v>6.3008349044505769E-6</v>
      </c>
      <c r="BG34" s="5">
        <f t="shared" si="104"/>
        <v>3.5258399642768403E-6</v>
      </c>
      <c r="BH34" s="5">
        <f t="shared" si="105"/>
        <v>1.4797500222840379E-6</v>
      </c>
      <c r="BI34" s="5">
        <f t="shared" si="106"/>
        <v>4.9682575514143332E-7</v>
      </c>
      <c r="BJ34" s="8">
        <f t="shared" si="107"/>
        <v>0.6462588527825559</v>
      </c>
      <c r="BK34" s="8">
        <f t="shared" si="108"/>
        <v>0.23471691833354849</v>
      </c>
      <c r="BL34" s="8">
        <f t="shared" si="109"/>
        <v>0.11603536372464072</v>
      </c>
      <c r="BM34" s="8">
        <f t="shared" si="110"/>
        <v>0.38533409216635872</v>
      </c>
      <c r="BN34" s="8">
        <f t="shared" si="111"/>
        <v>0.61291547605515606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1.61170212765957</v>
      </c>
      <c r="F35">
        <f>VLOOKUP(B35,home!$B$2:$E$405,3,FALSE)</f>
        <v>1.18</v>
      </c>
      <c r="G35">
        <f>VLOOKUP(C35,away!$B$2:$E$405,4,FALSE)</f>
        <v>0.5</v>
      </c>
      <c r="H35">
        <f>VLOOKUP(A35,away!$A$2:$E$405,3,FALSE)</f>
        <v>1.44148936170213</v>
      </c>
      <c r="I35">
        <f>VLOOKUP(C35,away!$B$2:$E$405,3,FALSE)</f>
        <v>0.99</v>
      </c>
      <c r="J35">
        <f>VLOOKUP(B35,home!$B$2:$E$405,4,FALSE)</f>
        <v>0.44</v>
      </c>
      <c r="K35" s="3">
        <f t="shared" si="56"/>
        <v>0.95090425531914624</v>
      </c>
      <c r="L35" s="3">
        <f t="shared" si="57"/>
        <v>0.62791276595744783</v>
      </c>
      <c r="M35" s="5">
        <f t="shared" si="58"/>
        <v>0.20621890654521799</v>
      </c>
      <c r="N35" s="5">
        <f t="shared" si="59"/>
        <v>0.1960944357611091</v>
      </c>
      <c r="O35" s="5">
        <f t="shared" si="60"/>
        <v>0.12948748400152826</v>
      </c>
      <c r="P35" s="5">
        <f t="shared" si="61"/>
        <v>0.12313019954762307</v>
      </c>
      <c r="Q35" s="5">
        <f t="shared" si="62"/>
        <v>9.32335167048228E-2</v>
      </c>
      <c r="R35" s="5">
        <f t="shared" si="63"/>
        <v>4.0653422118135191E-2</v>
      </c>
      <c r="S35" s="5">
        <f t="shared" si="64"/>
        <v>1.8379796371038717E-2</v>
      </c>
      <c r="T35" s="5">
        <f t="shared" si="65"/>
        <v>5.8542515354065197E-2</v>
      </c>
      <c r="U35" s="5">
        <f t="shared" si="66"/>
        <v>3.8657512085420245E-2</v>
      </c>
      <c r="V35" s="5">
        <f t="shared" si="67"/>
        <v>1.2193665851521508E-3</v>
      </c>
      <c r="W35" s="5">
        <f t="shared" si="68"/>
        <v>2.9552049257661576E-2</v>
      </c>
      <c r="X35" s="5">
        <f t="shared" si="69"/>
        <v>1.8556108989089021E-2</v>
      </c>
      <c r="Y35" s="5">
        <f t="shared" si="70"/>
        <v>5.8258088603733741E-3</v>
      </c>
      <c r="Z35" s="5">
        <f t="shared" si="71"/>
        <v>8.5089342426113192E-3</v>
      </c>
      <c r="AA35" s="5">
        <f t="shared" si="72"/>
        <v>8.0911817795298983E-3</v>
      </c>
      <c r="AB35" s="5">
        <f t="shared" si="73"/>
        <v>3.8469695923578611E-3</v>
      </c>
      <c r="AC35" s="5">
        <f t="shared" si="74"/>
        <v>4.5504087581855156E-5</v>
      </c>
      <c r="AD35" s="5">
        <f t="shared" si="75"/>
        <v>7.025292348127851E-3</v>
      </c>
      <c r="AE35" s="5">
        <f t="shared" si="76"/>
        <v>4.4112707499726518E-3</v>
      </c>
      <c r="AF35" s="5">
        <f t="shared" si="77"/>
        <v>1.3849466090012565E-3</v>
      </c>
      <c r="AG35" s="5">
        <f t="shared" si="78"/>
        <v>2.8987521865378902E-4</v>
      </c>
      <c r="AH35" s="5">
        <f t="shared" si="79"/>
        <v>1.3357171089070285E-3</v>
      </c>
      <c r="AI35" s="5">
        <f t="shared" si="80"/>
        <v>1.2701390827622807E-3</v>
      </c>
      <c r="AJ35" s="5">
        <f t="shared" si="81"/>
        <v>6.0389032932290493E-4</v>
      </c>
      <c r="AK35" s="5">
        <f t="shared" si="82"/>
        <v>1.914139612997437E-4</v>
      </c>
      <c r="AL35" s="5">
        <f t="shared" si="83"/>
        <v>1.0867921817746197E-6</v>
      </c>
      <c r="AM35" s="5">
        <f t="shared" si="84"/>
        <v>1.3360760777391624E-3</v>
      </c>
      <c r="AN35" s="5">
        <f t="shared" si="85"/>
        <v>8.3893922550277544E-4</v>
      </c>
      <c r="AO35" s="5">
        <f t="shared" si="86"/>
        <v>2.6339032477782335E-4</v>
      </c>
      <c r="AP35" s="5">
        <f t="shared" si="87"/>
        <v>5.5128715785891196E-5</v>
      </c>
      <c r="AQ35" s="5">
        <f t="shared" si="88"/>
        <v>8.654006103200238E-6</v>
      </c>
      <c r="AR35" s="5">
        <f t="shared" si="89"/>
        <v>1.6774276487809963E-4</v>
      </c>
      <c r="AS35" s="5">
        <f t="shared" si="90"/>
        <v>1.5950730892158395E-4</v>
      </c>
      <c r="AT35" s="5">
        <f t="shared" si="91"/>
        <v>7.5838089404019901E-5</v>
      </c>
      <c r="AU35" s="5">
        <f t="shared" si="92"/>
        <v>2.4038253976518797E-5</v>
      </c>
      <c r="AV35" s="5">
        <f t="shared" si="93"/>
        <v>5.7145194991785272E-6</v>
      </c>
      <c r="AW35" s="5">
        <f t="shared" si="94"/>
        <v>1.8025200670186747E-8</v>
      </c>
      <c r="AX35" s="5">
        <f t="shared" si="95"/>
        <v>2.117467379587139E-4</v>
      </c>
      <c r="AY35" s="5">
        <f t="shared" si="96"/>
        <v>1.3295847991412295E-4</v>
      </c>
      <c r="AZ35" s="5">
        <f t="shared" si="97"/>
        <v>4.1743163440187352E-5</v>
      </c>
      <c r="BA35" s="5">
        <f t="shared" si="98"/>
        <v>8.7370217385139527E-6</v>
      </c>
      <c r="BB35" s="5">
        <f t="shared" si="99"/>
        <v>1.3715218715151611E-6</v>
      </c>
      <c r="BC35" s="5">
        <f t="shared" si="100"/>
        <v>1.722392183828441E-7</v>
      </c>
      <c r="BD35" s="5">
        <f t="shared" si="101"/>
        <v>1.7554637243992886E-5</v>
      </c>
      <c r="BE35" s="5">
        <f t="shared" si="102"/>
        <v>1.6692779255896805E-5</v>
      </c>
      <c r="BF35" s="5">
        <f t="shared" si="103"/>
        <v>7.9366174137677201E-6</v>
      </c>
      <c r="BG35" s="5">
        <f t="shared" si="104"/>
        <v>2.5156544238639214E-6</v>
      </c>
      <c r="BH35" s="5">
        <f t="shared" si="105"/>
        <v>5.9803662414115943E-7</v>
      </c>
      <c r="BI35" s="5">
        <f t="shared" si="106"/>
        <v>1.1373511414650509E-7</v>
      </c>
      <c r="BJ35" s="8">
        <f t="shared" si="107"/>
        <v>0.41781473736692704</v>
      </c>
      <c r="BK35" s="8">
        <f t="shared" si="108"/>
        <v>0.34912781840870966</v>
      </c>
      <c r="BL35" s="8">
        <f t="shared" si="109"/>
        <v>0.2246159824560186</v>
      </c>
      <c r="BM35" s="8">
        <f t="shared" si="110"/>
        <v>0.21111656734111661</v>
      </c>
      <c r="BN35" s="8">
        <f t="shared" si="111"/>
        <v>0.78881796467843635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1.5904255319148899</v>
      </c>
      <c r="F36">
        <f>VLOOKUP(B36,home!$B$2:$E$405,3,FALSE)</f>
        <v>1.49</v>
      </c>
      <c r="G36">
        <f>VLOOKUP(C36,away!$B$2:$E$405,4,FALSE)</f>
        <v>0.69</v>
      </c>
      <c r="H36">
        <f>VLOOKUP(A36,away!$A$2:$E$405,3,FALSE)</f>
        <v>1.2978723404255299</v>
      </c>
      <c r="I36">
        <f>VLOOKUP(C36,away!$B$2:$E$405,3,FALSE)</f>
        <v>0.51</v>
      </c>
      <c r="J36">
        <f>VLOOKUP(B36,home!$B$2:$E$405,4,FALSE)</f>
        <v>0.7</v>
      </c>
      <c r="K36" s="3">
        <f t="shared" si="56"/>
        <v>1.6351164893616983</v>
      </c>
      <c r="L36" s="3">
        <f t="shared" si="57"/>
        <v>0.46334042553191418</v>
      </c>
      <c r="M36" s="5">
        <f t="shared" si="58"/>
        <v>0.12264553480983256</v>
      </c>
      <c r="N36" s="5">
        <f t="shared" si="59"/>
        <v>0.20053973631414138</v>
      </c>
      <c r="O36" s="5">
        <f t="shared" si="60"/>
        <v>5.6826634288377018E-2</v>
      </c>
      <c r="P36" s="5">
        <f t="shared" si="61"/>
        <v>9.2918166759852122E-2</v>
      </c>
      <c r="Q36" s="5">
        <f t="shared" si="62"/>
        <v>0.16395291480974977</v>
      </c>
      <c r="R36" s="5">
        <f t="shared" si="63"/>
        <v>1.3165038456361534E-2</v>
      </c>
      <c r="S36" s="5">
        <f t="shared" si="64"/>
        <v>1.7599062467701664E-2</v>
      </c>
      <c r="T36" s="5">
        <f t="shared" si="65"/>
        <v>7.5966013315147143E-2</v>
      </c>
      <c r="U36" s="5">
        <f t="shared" si="66"/>
        <v>2.152637146307762E-2</v>
      </c>
      <c r="V36" s="5">
        <f t="shared" si="67"/>
        <v>1.4814804158327969E-3</v>
      </c>
      <c r="W36" s="5">
        <f t="shared" si="68"/>
        <v>8.9360704828111898E-2</v>
      </c>
      <c r="X36" s="5">
        <f t="shared" si="69"/>
        <v>4.1404427000889144E-2</v>
      </c>
      <c r="Y36" s="5">
        <f t="shared" si="70"/>
        <v>9.5921724127485258E-3</v>
      </c>
      <c r="Z36" s="5">
        <f t="shared" si="71"/>
        <v>2.0332981735048565E-3</v>
      </c>
      <c r="AA36" s="5">
        <f t="shared" si="72"/>
        <v>3.3246793712868139E-3</v>
      </c>
      <c r="AB36" s="5">
        <f t="shared" si="73"/>
        <v>2.7181190309158768E-3</v>
      </c>
      <c r="AC36" s="5">
        <f t="shared" si="74"/>
        <v>7.0149539353006913E-5</v>
      </c>
      <c r="AD36" s="5">
        <f t="shared" si="75"/>
        <v>3.6528790491357314E-2</v>
      </c>
      <c r="AE36" s="5">
        <f t="shared" si="76"/>
        <v>1.6925265330431639E-2</v>
      </c>
      <c r="AF36" s="5">
        <f t="shared" si="77"/>
        <v>3.9210798202213744E-3</v>
      </c>
      <c r="AG36" s="5">
        <f t="shared" si="78"/>
        <v>6.0559826414865786E-4</v>
      </c>
      <c r="AH36" s="5">
        <f t="shared" si="79"/>
        <v>2.3552731023625096E-4</v>
      </c>
      <c r="AI36" s="5">
        <f t="shared" si="80"/>
        <v>3.8511458866230221E-4</v>
      </c>
      <c r="AJ36" s="5">
        <f t="shared" si="81"/>
        <v>3.1485360710773911E-4</v>
      </c>
      <c r="AK36" s="5">
        <f t="shared" si="82"/>
        <v>1.7160744157229129E-4</v>
      </c>
      <c r="AL36" s="5">
        <f t="shared" si="83"/>
        <v>2.1258553296167563E-6</v>
      </c>
      <c r="AM36" s="5">
        <f t="shared" si="84"/>
        <v>1.1945765533771418E-2</v>
      </c>
      <c r="AN36" s="5">
        <f t="shared" si="85"/>
        <v>5.5349560857221227E-3</v>
      </c>
      <c r="AO36" s="5">
        <f t="shared" si="86"/>
        <v>1.2822844540294732E-3</v>
      </c>
      <c r="AP36" s="5">
        <f t="shared" si="87"/>
        <v>1.9804474152765815E-4</v>
      </c>
      <c r="AQ36" s="5">
        <f t="shared" si="88"/>
        <v>2.2940533703445767E-5</v>
      </c>
      <c r="AR36" s="5">
        <f t="shared" si="89"/>
        <v>2.1825864829850337E-5</v>
      </c>
      <c r="AS36" s="5">
        <f t="shared" si="90"/>
        <v>3.5687831477867839E-5</v>
      </c>
      <c r="AT36" s="5">
        <f t="shared" si="91"/>
        <v>2.917688085951159E-5</v>
      </c>
      <c r="AU36" s="5">
        <f t="shared" si="92"/>
        <v>1.590253300050971E-5</v>
      </c>
      <c r="AV36" s="5">
        <f t="shared" si="93"/>
        <v>6.500623482937997E-6</v>
      </c>
      <c r="AW36" s="5">
        <f t="shared" si="94"/>
        <v>4.4738363812005666E-8</v>
      </c>
      <c r="AX36" s="5">
        <f t="shared" si="95"/>
        <v>3.2554530337197221E-3</v>
      </c>
      <c r="AY36" s="5">
        <f t="shared" si="96"/>
        <v>1.508382993942857E-3</v>
      </c>
      <c r="AZ36" s="5">
        <f t="shared" si="97"/>
        <v>3.4944740913929305E-4</v>
      </c>
      <c r="BA36" s="5">
        <f t="shared" si="98"/>
        <v>5.3971037083874995E-5</v>
      </c>
      <c r="BB36" s="5">
        <f t="shared" si="99"/>
        <v>6.2517408222103385E-6</v>
      </c>
      <c r="BC36" s="5">
        <f t="shared" si="100"/>
        <v>5.793368505756355E-7</v>
      </c>
      <c r="BD36" s="5">
        <f t="shared" si="101"/>
        <v>1.6854675829774829E-6</v>
      </c>
      <c r="BE36" s="5">
        <f t="shared" si="102"/>
        <v>2.7559358372110887E-6</v>
      </c>
      <c r="BF36" s="5">
        <f t="shared" si="103"/>
        <v>2.2531380655233444E-6</v>
      </c>
      <c r="BG36" s="5">
        <f t="shared" si="104"/>
        <v>1.2280477345819132E-6</v>
      </c>
      <c r="BH36" s="5">
        <f t="shared" si="105"/>
        <v>5.0200027513454109E-7</v>
      </c>
      <c r="BI36" s="5">
        <f t="shared" si="106"/>
        <v>1.6416578550731927E-7</v>
      </c>
      <c r="BJ36" s="8">
        <f t="shared" si="107"/>
        <v>0.66295477948725945</v>
      </c>
      <c r="BK36" s="8">
        <f t="shared" si="108"/>
        <v>0.23622490284184458</v>
      </c>
      <c r="BL36" s="8">
        <f t="shared" si="109"/>
        <v>9.8785628046529073E-2</v>
      </c>
      <c r="BM36" s="8">
        <f t="shared" si="110"/>
        <v>0.34844224485524455</v>
      </c>
      <c r="BN36" s="8">
        <f t="shared" si="111"/>
        <v>0.6500480254383143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1.5904255319148899</v>
      </c>
      <c r="F37">
        <f>VLOOKUP(B37,home!$B$2:$E$405,3,FALSE)</f>
        <v>1.03</v>
      </c>
      <c r="G37">
        <f>VLOOKUP(C37,away!$B$2:$E$405,4,FALSE)</f>
        <v>1.57</v>
      </c>
      <c r="H37">
        <f>VLOOKUP(A37,away!$A$2:$E$405,3,FALSE)</f>
        <v>1.2978723404255299</v>
      </c>
      <c r="I37">
        <f>VLOOKUP(C37,away!$B$2:$E$405,3,FALSE)</f>
        <v>0.44</v>
      </c>
      <c r="J37">
        <f>VLOOKUP(B37,home!$B$2:$E$405,4,FALSE)</f>
        <v>0.98</v>
      </c>
      <c r="K37" s="3">
        <f t="shared" si="56"/>
        <v>2.5718771276595689</v>
      </c>
      <c r="L37" s="3">
        <f t="shared" si="57"/>
        <v>0.55964255319148848</v>
      </c>
      <c r="M37" s="5">
        <f t="shared" si="58"/>
        <v>4.3651410609447092E-2</v>
      </c>
      <c r="N37" s="5">
        <f t="shared" si="59"/>
        <v>0.11226606453651322</v>
      </c>
      <c r="O37" s="5">
        <f t="shared" si="60"/>
        <v>2.4429186883880998E-2</v>
      </c>
      <c r="P37" s="5">
        <f t="shared" si="61"/>
        <v>6.2828866993974677E-2</v>
      </c>
      <c r="Q37" s="5">
        <f t="shared" si="62"/>
        <v>0.14436726179690576</v>
      </c>
      <c r="R37" s="5">
        <f t="shared" si="63"/>
        <v>6.8358062600435907E-3</v>
      </c>
      <c r="S37" s="5">
        <f t="shared" si="64"/>
        <v>2.260789784701852E-2</v>
      </c>
      <c r="T37" s="5">
        <f t="shared" si="65"/>
        <v>8.0794062989284363E-2</v>
      </c>
      <c r="U37" s="5">
        <f t="shared" si="66"/>
        <v>1.758085376931821E-2</v>
      </c>
      <c r="V37" s="5">
        <f t="shared" si="67"/>
        <v>3.6155853512384217E-3</v>
      </c>
      <c r="W37" s="5">
        <f t="shared" si="68"/>
        <v>0.12376495286610098</v>
      </c>
      <c r="X37" s="5">
        <f t="shared" si="69"/>
        <v>6.9264134217608977E-2</v>
      </c>
      <c r="Y37" s="5">
        <f t="shared" si="70"/>
        <v>1.938157845907031E-2</v>
      </c>
      <c r="Z37" s="5">
        <f t="shared" si="71"/>
        <v>1.2752026894977187E-3</v>
      </c>
      <c r="AA37" s="5">
        <f t="shared" si="72"/>
        <v>3.2796646302491496E-3</v>
      </c>
      <c r="AB37" s="5">
        <f t="shared" si="73"/>
        <v>4.2174472244659337E-3</v>
      </c>
      <c r="AC37" s="5">
        <f t="shared" si="74"/>
        <v>3.2525170430740773E-4</v>
      </c>
      <c r="AD37" s="5">
        <f t="shared" si="75"/>
        <v>7.9577062870547444E-2</v>
      </c>
      <c r="AE37" s="5">
        <f t="shared" si="76"/>
        <v>4.4534710640352769E-2</v>
      </c>
      <c r="AF37" s="5">
        <f t="shared" si="77"/>
        <v>1.2461759584205583E-2</v>
      </c>
      <c r="AG37" s="5">
        <f t="shared" si="78"/>
        <v>2.3247103169877718E-3</v>
      </c>
      <c r="AH37" s="5">
        <f t="shared" si="79"/>
        <v>1.78414422246789E-4</v>
      </c>
      <c r="AI37" s="5">
        <f t="shared" si="80"/>
        <v>4.5885997182111316E-4</v>
      </c>
      <c r="AJ37" s="5">
        <f t="shared" si="81"/>
        <v>5.9006573316261782E-4</v>
      </c>
      <c r="AK37" s="5">
        <f t="shared" si="82"/>
        <v>5.0585885431220364E-4</v>
      </c>
      <c r="AL37" s="5">
        <f t="shared" si="83"/>
        <v>1.8725805910218244E-5</v>
      </c>
      <c r="AM37" s="5">
        <f t="shared" si="84"/>
        <v>4.0932485576617675E-2</v>
      </c>
      <c r="AN37" s="5">
        <f t="shared" si="85"/>
        <v>2.2907560736572092E-2</v>
      </c>
      <c r="AO37" s="5">
        <f t="shared" si="86"/>
        <v>6.4100228890021484E-3</v>
      </c>
      <c r="AP37" s="5">
        <f t="shared" si="87"/>
        <v>1.1957738585390149E-3</v>
      </c>
      <c r="AQ37" s="5">
        <f t="shared" si="88"/>
        <v>1.6730148380810297E-4</v>
      </c>
      <c r="AR37" s="5">
        <f t="shared" si="89"/>
        <v>1.9969660558475463E-5</v>
      </c>
      <c r="AS37" s="5">
        <f t="shared" si="90"/>
        <v>5.1359513237468456E-5</v>
      </c>
      <c r="AT37" s="5">
        <f t="shared" si="91"/>
        <v>6.6045178691587008E-5</v>
      </c>
      <c r="AU37" s="5">
        <f t="shared" si="92"/>
        <v>5.6620028156360581E-5</v>
      </c>
      <c r="AV37" s="5">
        <f t="shared" si="93"/>
        <v>3.6404938845696145E-5</v>
      </c>
      <c r="AW37" s="5">
        <f t="shared" si="94"/>
        <v>7.4868470741130557E-7</v>
      </c>
      <c r="AX37" s="5">
        <f t="shared" si="95"/>
        <v>1.7545553905459706E-2</v>
      </c>
      <c r="AY37" s="5">
        <f t="shared" si="96"/>
        <v>9.8192385848103608E-3</v>
      </c>
      <c r="AZ37" s="5">
        <f t="shared" si="97"/>
        <v>2.7476318759998238E-3</v>
      </c>
      <c r="BA37" s="5">
        <f t="shared" si="98"/>
        <v>5.1256390610495371E-4</v>
      </c>
      <c r="BB37" s="5">
        <f t="shared" si="99"/>
        <v>7.1713143271594644E-5</v>
      </c>
      <c r="BC37" s="5">
        <f t="shared" si="100"/>
        <v>8.0267453195804491E-6</v>
      </c>
      <c r="BD37" s="5">
        <f t="shared" si="101"/>
        <v>1.8626453035520957E-6</v>
      </c>
      <c r="BE37" s="5">
        <f t="shared" si="102"/>
        <v>4.7904948531481503E-6</v>
      </c>
      <c r="BF37" s="5">
        <f t="shared" si="103"/>
        <v>6.1602820714913079E-6</v>
      </c>
      <c r="BG37" s="5">
        <f t="shared" si="104"/>
        <v>5.2811628531999338E-6</v>
      </c>
      <c r="BH37" s="5">
        <f t="shared" si="105"/>
        <v>3.3956254873975655E-6</v>
      </c>
      <c r="BI37" s="5">
        <f t="shared" si="106"/>
        <v>1.746626305027134E-6</v>
      </c>
      <c r="BJ37" s="8">
        <f t="shared" si="107"/>
        <v>0.79105417098308228</v>
      </c>
      <c r="BK37" s="8">
        <f t="shared" si="108"/>
        <v>0.14286697689670674</v>
      </c>
      <c r="BL37" s="8">
        <f t="shared" si="109"/>
        <v>5.8329793905864E-2</v>
      </c>
      <c r="BM37" s="8">
        <f t="shared" si="110"/>
        <v>0.58932905749428233</v>
      </c>
      <c r="BN37" s="8">
        <f t="shared" si="111"/>
        <v>0.39437859708076534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1.5904255319148899</v>
      </c>
      <c r="F38">
        <f>VLOOKUP(B38,home!$B$2:$E$405,3,FALSE)</f>
        <v>0.91</v>
      </c>
      <c r="G38">
        <f>VLOOKUP(C38,away!$B$2:$E$405,4,FALSE)</f>
        <v>1.32</v>
      </c>
      <c r="H38">
        <f>VLOOKUP(A38,away!$A$2:$E$405,3,FALSE)</f>
        <v>1.2978723404255299</v>
      </c>
      <c r="I38">
        <f>VLOOKUP(C38,away!$B$2:$E$405,3,FALSE)</f>
        <v>1.1299999999999999</v>
      </c>
      <c r="J38">
        <f>VLOOKUP(B38,home!$B$2:$E$405,4,FALSE)</f>
        <v>0.98</v>
      </c>
      <c r="K38" s="3">
        <f t="shared" si="56"/>
        <v>1.9104191489361657</v>
      </c>
      <c r="L38" s="3">
        <f t="shared" si="57"/>
        <v>1.4372638297872316</v>
      </c>
      <c r="M38" s="5">
        <f t="shared" si="58"/>
        <v>3.5165739545265307E-2</v>
      </c>
      <c r="N38" s="5">
        <f t="shared" si="59"/>
        <v>6.7181302213776606E-2</v>
      </c>
      <c r="O38" s="5">
        <f t="shared" si="60"/>
        <v>5.0542445496128317E-2</v>
      </c>
      <c r="P38" s="5">
        <f t="shared" si="61"/>
        <v>9.6557255709865994E-2</v>
      </c>
      <c r="Q38" s="5">
        <f t="shared" si="62"/>
        <v>6.4172223099833253E-2</v>
      </c>
      <c r="R38" s="5">
        <f t="shared" si="63"/>
        <v>3.6321414390288909E-2</v>
      </c>
      <c r="S38" s="5">
        <f t="shared" si="64"/>
        <v>6.6281157106190716E-2</v>
      </c>
      <c r="T38" s="5">
        <f t="shared" si="65"/>
        <v>9.2232415138426976E-2</v>
      </c>
      <c r="U38" s="5">
        <f t="shared" si="66"/>
        <v>6.9389125567653531E-2</v>
      </c>
      <c r="V38" s="5">
        <f t="shared" si="67"/>
        <v>2.0221470348403159E-2</v>
      </c>
      <c r="W38" s="5">
        <f t="shared" si="68"/>
        <v>4.0865281279908398E-2</v>
      </c>
      <c r="X38" s="5">
        <f t="shared" si="69"/>
        <v>5.8734190677693594E-2</v>
      </c>
      <c r="Y38" s="5">
        <f t="shared" si="70"/>
        <v>4.220826391643772E-2</v>
      </c>
      <c r="Z38" s="5">
        <f t="shared" si="71"/>
        <v>1.7401151716625228E-2</v>
      </c>
      <c r="AA38" s="5">
        <f t="shared" si="72"/>
        <v>3.3243493452984267E-2</v>
      </c>
      <c r="AB38" s="5">
        <f t="shared" si="73"/>
        <v>3.1754503235057609E-2</v>
      </c>
      <c r="AC38" s="5">
        <f t="shared" si="74"/>
        <v>3.4702271808242221E-3</v>
      </c>
      <c r="AD38" s="5">
        <f t="shared" si="75"/>
        <v>1.9517453970949911E-2</v>
      </c>
      <c r="AE38" s="5">
        <f t="shared" si="76"/>
        <v>2.8051730641983481E-2</v>
      </c>
      <c r="AF38" s="5">
        <f t="shared" si="77"/>
        <v>2.0158868907328511E-2</v>
      </c>
      <c r="AG38" s="5">
        <f t="shared" si="78"/>
        <v>9.6578710433085704E-3</v>
      </c>
      <c r="AH38" s="5">
        <f t="shared" si="79"/>
        <v>6.2525114897363614E-3</v>
      </c>
      <c r="AI38" s="5">
        <f t="shared" si="80"/>
        <v>1.1944917678935737E-2</v>
      </c>
      <c r="AJ38" s="5">
        <f t="shared" si="81"/>
        <v>1.1409899733152488E-2</v>
      </c>
      <c r="AK38" s="5">
        <f t="shared" si="82"/>
        <v>7.26589697921872E-3</v>
      </c>
      <c r="AL38" s="5">
        <f t="shared" si="83"/>
        <v>3.8113870784814576E-4</v>
      </c>
      <c r="AM38" s="5">
        <f t="shared" si="84"/>
        <v>7.457303560916579E-3</v>
      </c>
      <c r="AN38" s="5">
        <f t="shared" si="85"/>
        <v>1.0718112675848922E-2</v>
      </c>
      <c r="AO38" s="5">
        <f t="shared" si="86"/>
        <v>7.7023778362908489E-3</v>
      </c>
      <c r="AP38" s="5">
        <f t="shared" si="87"/>
        <v>3.690116355818558E-3</v>
      </c>
      <c r="AQ38" s="5">
        <f t="shared" si="88"/>
        <v>1.3259176914810712E-3</v>
      </c>
      <c r="AR38" s="5">
        <f t="shared" si="89"/>
        <v>1.7973017219054296E-3</v>
      </c>
      <c r="AS38" s="5">
        <f t="shared" si="90"/>
        <v>3.4335996259440755E-3</v>
      </c>
      <c r="AT38" s="5">
        <f t="shared" si="91"/>
        <v>3.27980723759181E-3</v>
      </c>
      <c r="AU38" s="5">
        <f t="shared" si="92"/>
        <v>2.0886021838382742E-3</v>
      </c>
      <c r="AV38" s="5">
        <f t="shared" si="93"/>
        <v>9.9752640162863344E-4</v>
      </c>
      <c r="AW38" s="5">
        <f t="shared" si="94"/>
        <v>2.9070045756111703E-5</v>
      </c>
      <c r="AX38" s="5">
        <f t="shared" si="95"/>
        <v>2.3744292537008159E-3</v>
      </c>
      <c r="AY38" s="5">
        <f t="shared" si="96"/>
        <v>3.4126812827328726E-3</v>
      </c>
      <c r="AZ38" s="5">
        <f t="shared" si="97"/>
        <v>2.452461685131926E-3</v>
      </c>
      <c r="BA38" s="5">
        <f t="shared" si="98"/>
        <v>1.1749448246597194E-3</v>
      </c>
      <c r="BB38" s="5">
        <f t="shared" si="99"/>
        <v>4.2217642461977913E-4</v>
      </c>
      <c r="BC38" s="5">
        <f t="shared" si="100"/>
        <v>1.2135578097898079E-4</v>
      </c>
      <c r="BD38" s="5">
        <f t="shared" si="101"/>
        <v>4.3053279268483012E-4</v>
      </c>
      <c r="BE38" s="5">
        <f t="shared" si="102"/>
        <v>8.2249809139006377E-4</v>
      </c>
      <c r="BF38" s="5">
        <f t="shared" si="103"/>
        <v>7.856580518775133E-4</v>
      </c>
      <c r="BG38" s="5">
        <f t="shared" si="104"/>
        <v>5.0031206227422824E-4</v>
      </c>
      <c r="BH38" s="5">
        <f t="shared" si="105"/>
        <v>2.3895143605310736E-4</v>
      </c>
      <c r="BI38" s="5">
        <f t="shared" si="106"/>
        <v>9.1299479820330354E-5</v>
      </c>
      <c r="BJ38" s="8">
        <f t="shared" si="107"/>
        <v>0.48363147826182701</v>
      </c>
      <c r="BK38" s="8">
        <f t="shared" si="108"/>
        <v>0.22548966988113039</v>
      </c>
      <c r="BL38" s="8">
        <f t="shared" si="109"/>
        <v>0.27259029710816435</v>
      </c>
      <c r="BM38" s="8">
        <f t="shared" si="110"/>
        <v>0.64578860527561155</v>
      </c>
      <c r="BN38" s="8">
        <f t="shared" si="111"/>
        <v>0.34994038045515841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1.36170212765957</v>
      </c>
      <c r="F39">
        <f>VLOOKUP(B39,home!$B$2:$E$405,3,FALSE)</f>
        <v>1.07</v>
      </c>
      <c r="G39">
        <f>VLOOKUP(C39,away!$B$2:$E$405,4,FALSE)</f>
        <v>1.1599999999999999</v>
      </c>
      <c r="H39">
        <f>VLOOKUP(A39,away!$A$2:$E$405,3,FALSE)</f>
        <v>1.3574468085106399</v>
      </c>
      <c r="I39">
        <f>VLOOKUP(C39,away!$B$2:$E$405,3,FALSE)</f>
        <v>0.61</v>
      </c>
      <c r="J39">
        <f>VLOOKUP(B39,home!$B$2:$E$405,4,FALSE)</f>
        <v>1.1399999999999999</v>
      </c>
      <c r="K39" s="3">
        <f t="shared" si="56"/>
        <v>1.6901446808510583</v>
      </c>
      <c r="L39" s="3">
        <f t="shared" si="57"/>
        <v>0.9439685106382989</v>
      </c>
      <c r="M39" s="5">
        <f t="shared" si="58"/>
        <v>7.1782598610325682E-2</v>
      </c>
      <c r="N39" s="5">
        <f t="shared" si="59"/>
        <v>0.1213229772189085</v>
      </c>
      <c r="O39" s="5">
        <f t="shared" si="60"/>
        <v>6.7760512699935965E-2</v>
      </c>
      <c r="P39" s="5">
        <f t="shared" si="61"/>
        <v>0.11452507011153733</v>
      </c>
      <c r="Q39" s="5">
        <f t="shared" si="62"/>
        <v>0.10252669230577618</v>
      </c>
      <c r="R39" s="5">
        <f t="shared" si="63"/>
        <v>3.1981895126723038E-2</v>
      </c>
      <c r="S39" s="5">
        <f t="shared" si="64"/>
        <v>4.5679565584039239E-2</v>
      </c>
      <c r="T39" s="5">
        <f t="shared" si="65"/>
        <v>9.6781969036554699E-2</v>
      </c>
      <c r="U39" s="5">
        <f t="shared" si="66"/>
        <v>5.4054029931967312E-2</v>
      </c>
      <c r="V39" s="5">
        <f t="shared" si="67"/>
        <v>8.0976843853755934E-3</v>
      </c>
      <c r="W39" s="5">
        <f t="shared" si="68"/>
        <v>5.7761647881953579E-2</v>
      </c>
      <c r="X39" s="5">
        <f t="shared" si="69"/>
        <v>5.4525176723141576E-2</v>
      </c>
      <c r="Y39" s="5">
        <f t="shared" si="70"/>
        <v>2.5735024931816994E-2</v>
      </c>
      <c r="Z39" s="5">
        <f t="shared" si="71"/>
        <v>1.0063300636721008E-2</v>
      </c>
      <c r="AA39" s="5">
        <f t="shared" si="72"/>
        <v>1.7008434042959077E-2</v>
      </c>
      <c r="AB39" s="5">
        <f t="shared" si="73"/>
        <v>1.4373357163656675E-2</v>
      </c>
      <c r="AC39" s="5">
        <f t="shared" si="74"/>
        <v>8.0746229755713345E-4</v>
      </c>
      <c r="AD39" s="5">
        <f t="shared" si="75"/>
        <v>2.4406385481218918E-2</v>
      </c>
      <c r="AE39" s="5">
        <f t="shared" si="76"/>
        <v>2.3038859352770426E-2</v>
      </c>
      <c r="AF39" s="5">
        <f t="shared" si="77"/>
        <v>1.0873978875019967E-2</v>
      </c>
      <c r="AG39" s="5">
        <f t="shared" si="78"/>
        <v>3.4215645477883088E-3</v>
      </c>
      <c r="AH39" s="5">
        <f t="shared" si="79"/>
        <v>2.3748597285377432E-3</v>
      </c>
      <c r="AI39" s="5">
        <f t="shared" si="80"/>
        <v>4.0138565379554542E-3</v>
      </c>
      <c r="AJ39" s="5">
        <f t="shared" si="81"/>
        <v>3.3919991386623283E-3</v>
      </c>
      <c r="AK39" s="5">
        <f t="shared" si="82"/>
        <v>1.9109897672205016E-3</v>
      </c>
      <c r="AL39" s="5">
        <f t="shared" si="83"/>
        <v>5.1530414351341984E-5</v>
      </c>
      <c r="AM39" s="5">
        <f t="shared" si="84"/>
        <v>8.2500645199765233E-3</v>
      </c>
      <c r="AN39" s="5">
        <f t="shared" si="85"/>
        <v>7.787801117592111E-3</v>
      </c>
      <c r="AO39" s="5">
        <f t="shared" si="86"/>
        <v>3.6757195110603516E-3</v>
      </c>
      <c r="AP39" s="5">
        <f t="shared" si="87"/>
        <v>1.1565878241265924E-3</v>
      </c>
      <c r="AQ39" s="5">
        <f t="shared" si="88"/>
        <v>2.7294562144079246E-4</v>
      </c>
      <c r="AR39" s="5">
        <f t="shared" si="89"/>
        <v>4.4835856018452978E-4</v>
      </c>
      <c r="AS39" s="5">
        <f t="shared" si="90"/>
        <v>7.5779083560992191E-4</v>
      </c>
      <c r="AT39" s="5">
        <f t="shared" si="91"/>
        <v>6.4038807500189433E-4</v>
      </c>
      <c r="AU39" s="5">
        <f t="shared" si="92"/>
        <v>3.6078283288163343E-4</v>
      </c>
      <c r="AV39" s="5">
        <f t="shared" si="93"/>
        <v>1.5244379648431729E-4</v>
      </c>
      <c r="AW39" s="5">
        <f t="shared" si="94"/>
        <v>2.283718257440017E-6</v>
      </c>
      <c r="AX39" s="5">
        <f t="shared" si="95"/>
        <v>2.3239671108527269E-3</v>
      </c>
      <c r="AY39" s="5">
        <f t="shared" si="96"/>
        <v>2.1937517724040395E-3</v>
      </c>
      <c r="AZ39" s="5">
        <f t="shared" si="97"/>
        <v>1.0354162966531844E-3</v>
      </c>
      <c r="BA39" s="5">
        <f t="shared" si="98"/>
        <v>3.2580012648077659E-4</v>
      </c>
      <c r="BB39" s="5">
        <f t="shared" si="99"/>
        <v>7.6886265039957004E-5</v>
      </c>
      <c r="BC39" s="5">
        <f t="shared" si="100"/>
        <v>1.451564261966195E-5</v>
      </c>
      <c r="BD39" s="5">
        <f t="shared" si="101"/>
        <v>7.0539393714887078E-5</v>
      </c>
      <c r="BE39" s="5">
        <f t="shared" si="102"/>
        <v>1.1922178107767495E-4</v>
      </c>
      <c r="BF39" s="5">
        <f t="shared" si="103"/>
        <v>1.0075102956501087E-4</v>
      </c>
      <c r="BG39" s="5">
        <f t="shared" si="104"/>
        <v>5.6761272236523608E-5</v>
      </c>
      <c r="BH39" s="5">
        <f t="shared" si="105"/>
        <v>2.3983690587224813E-5</v>
      </c>
      <c r="BI39" s="5">
        <f t="shared" si="106"/>
        <v>8.1071814146351152E-6</v>
      </c>
      <c r="BJ39" s="8">
        <f t="shared" si="107"/>
        <v>0.54750773216319593</v>
      </c>
      <c r="BK39" s="8">
        <f t="shared" si="108"/>
        <v>0.24313766317559035</v>
      </c>
      <c r="BL39" s="8">
        <f t="shared" si="109"/>
        <v>0.19960906258637631</v>
      </c>
      <c r="BM39" s="8">
        <f t="shared" si="110"/>
        <v>0.48822654443453017</v>
      </c>
      <c r="BN39" s="8">
        <f t="shared" si="111"/>
        <v>0.50989974607320665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1.36170212765957</v>
      </c>
      <c r="F40">
        <f>VLOOKUP(B40,home!$B$2:$E$405,3,FALSE)</f>
        <v>0.86</v>
      </c>
      <c r="G40">
        <f>VLOOKUP(C40,away!$B$2:$E$405,4,FALSE)</f>
        <v>1.1000000000000001</v>
      </c>
      <c r="H40">
        <f>VLOOKUP(A40,away!$A$2:$E$405,3,FALSE)</f>
        <v>1.3574468085106399</v>
      </c>
      <c r="I40">
        <f>VLOOKUP(C40,away!$B$2:$E$405,3,FALSE)</f>
        <v>0.67</v>
      </c>
      <c r="J40">
        <f>VLOOKUP(B40,home!$B$2:$E$405,4,FALSE)</f>
        <v>1.29</v>
      </c>
      <c r="K40" s="3">
        <f t="shared" si="56"/>
        <v>1.2881702127659533</v>
      </c>
      <c r="L40" s="3">
        <f t="shared" si="57"/>
        <v>1.1732412765957463</v>
      </c>
      <c r="M40" s="5">
        <f t="shared" si="58"/>
        <v>8.5314445509006687E-2</v>
      </c>
      <c r="N40" s="5">
        <f t="shared" si="59"/>
        <v>0.10989952742334647</v>
      </c>
      <c r="O40" s="5">
        <f t="shared" si="60"/>
        <v>0.10009442896104523</v>
      </c>
      <c r="P40" s="5">
        <f t="shared" si="61"/>
        <v>0.12893866185143624</v>
      </c>
      <c r="Q40" s="5">
        <f t="shared" si="62"/>
        <v>7.0784648811904993E-2</v>
      </c>
      <c r="R40" s="5">
        <f t="shared" si="63"/>
        <v>5.871745780718949E-2</v>
      </c>
      <c r="S40" s="5">
        <f t="shared" si="64"/>
        <v>4.8717360878480713E-2</v>
      </c>
      <c r="T40" s="5">
        <f t="shared" si="65"/>
        <v>8.3047471735460981E-2</v>
      </c>
      <c r="U40" s="5">
        <f t="shared" si="66"/>
        <v>7.5638080116563172E-2</v>
      </c>
      <c r="V40" s="5">
        <f t="shared" si="67"/>
        <v>8.1809140593920304E-3</v>
      </c>
      <c r="W40" s="5">
        <f t="shared" si="68"/>
        <v>3.039422537353164E-2</v>
      </c>
      <c r="X40" s="5">
        <f t="shared" si="69"/>
        <v>3.5659759778381088E-2</v>
      </c>
      <c r="Y40" s="5">
        <f t="shared" si="70"/>
        <v>2.0918751042742743E-2</v>
      </c>
      <c r="Z40" s="5">
        <f t="shared" si="71"/>
        <v>2.2963248385387953E-2</v>
      </c>
      <c r="AA40" s="5">
        <f t="shared" si="72"/>
        <v>2.9580572558402633E-2</v>
      </c>
      <c r="AB40" s="5">
        <f t="shared" si="73"/>
        <v>1.9052406223148126E-2</v>
      </c>
      <c r="AC40" s="5">
        <f t="shared" si="74"/>
        <v>7.7275608577055893E-4</v>
      </c>
      <c r="AD40" s="5">
        <f t="shared" si="75"/>
        <v>9.7882339415696542E-3</v>
      </c>
      <c r="AE40" s="5">
        <f t="shared" si="76"/>
        <v>1.1483960085224993E-2</v>
      </c>
      <c r="AF40" s="5">
        <f t="shared" si="77"/>
        <v>6.7367279953819857E-3</v>
      </c>
      <c r="AG40" s="5">
        <f t="shared" si="78"/>
        <v>2.6346024511267542E-3</v>
      </c>
      <c r="AH40" s="5">
        <f t="shared" si="79"/>
        <v>6.7353577126144431E-3</v>
      </c>
      <c r="AI40" s="5">
        <f t="shared" si="80"/>
        <v>8.6762871777133523E-3</v>
      </c>
      <c r="AJ40" s="5">
        <f t="shared" si="81"/>
        <v>5.5882673498667624E-3</v>
      </c>
      <c r="AK40" s="5">
        <f t="shared" si="82"/>
        <v>2.3995465136902989E-3</v>
      </c>
      <c r="AL40" s="5">
        <f t="shared" si="83"/>
        <v>4.6715716215393093E-5</v>
      </c>
      <c r="AM40" s="5">
        <f t="shared" si="84"/>
        <v>2.5217822798229393E-3</v>
      </c>
      <c r="AN40" s="5">
        <f t="shared" si="85"/>
        <v>2.9586590612759971E-3</v>
      </c>
      <c r="AO40" s="5">
        <f t="shared" si="86"/>
        <v>1.735610467031512E-3</v>
      </c>
      <c r="AP40" s="5">
        <f t="shared" si="87"/>
        <v>6.7876328000433014E-4</v>
      </c>
      <c r="AQ40" s="5">
        <f t="shared" si="88"/>
        <v>1.9908827428464907E-4</v>
      </c>
      <c r="AR40" s="5">
        <f t="shared" si="89"/>
        <v>1.580439936215353E-3</v>
      </c>
      <c r="AS40" s="5">
        <f t="shared" si="90"/>
        <v>2.0358756488983408E-3</v>
      </c>
      <c r="AT40" s="5">
        <f t="shared" si="91"/>
        <v>1.3112771839031998E-3</v>
      </c>
      <c r="AU40" s="5">
        <f t="shared" si="92"/>
        <v>5.6304940299457492E-4</v>
      </c>
      <c r="AV40" s="5">
        <f t="shared" si="93"/>
        <v>1.8132586731331625E-4</v>
      </c>
      <c r="AW40" s="5">
        <f t="shared" si="94"/>
        <v>1.9611964435756803E-6</v>
      </c>
      <c r="AX40" s="5">
        <f t="shared" si="95"/>
        <v>5.4141413599148732E-4</v>
      </c>
      <c r="AY40" s="5">
        <f t="shared" si="96"/>
        <v>6.3520941207763555E-4</v>
      </c>
      <c r="AZ40" s="5">
        <f t="shared" si="97"/>
        <v>3.726269507657994E-4</v>
      </c>
      <c r="BA40" s="5">
        <f t="shared" si="98"/>
        <v>1.457271064701489E-4</v>
      </c>
      <c r="BB40" s="5">
        <f t="shared" si="99"/>
        <v>4.2743264107410442E-5</v>
      </c>
      <c r="BC40" s="5">
        <f t="shared" si="100"/>
        <v>1.002963234944946E-5</v>
      </c>
      <c r="BD40" s="5">
        <f t="shared" si="101"/>
        <v>3.0903956139136682E-4</v>
      </c>
      <c r="BE40" s="5">
        <f t="shared" si="102"/>
        <v>3.9809555755061392E-4</v>
      </c>
      <c r="BF40" s="5">
        <f t="shared" si="103"/>
        <v>2.5640741953557761E-4</v>
      </c>
      <c r="BG40" s="5">
        <f t="shared" si="104"/>
        <v>1.1009880005930468E-4</v>
      </c>
      <c r="BH40" s="5">
        <f t="shared" si="105"/>
        <v>3.5456498674417692E-5</v>
      </c>
      <c r="BI40" s="5">
        <f t="shared" si="106"/>
        <v>9.1348010882720686E-6</v>
      </c>
      <c r="BJ40" s="8">
        <f t="shared" si="107"/>
        <v>0.39118956250285275</v>
      </c>
      <c r="BK40" s="8">
        <f t="shared" si="108"/>
        <v>0.2726060635123792</v>
      </c>
      <c r="BL40" s="8">
        <f t="shared" si="109"/>
        <v>0.31327260509785798</v>
      </c>
      <c r="BM40" s="8">
        <f t="shared" si="110"/>
        <v>0.44564906091891471</v>
      </c>
      <c r="BN40" s="8">
        <f t="shared" si="111"/>
        <v>0.55374917036392901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1.36170212765957</v>
      </c>
      <c r="F41">
        <f>VLOOKUP(B41,home!$B$2:$E$405,3,FALSE)</f>
        <v>1.53</v>
      </c>
      <c r="G41">
        <f>VLOOKUP(C41,away!$B$2:$E$405,4,FALSE)</f>
        <v>1.35</v>
      </c>
      <c r="H41">
        <f>VLOOKUP(A41,away!$A$2:$E$405,3,FALSE)</f>
        <v>1.3574468085106399</v>
      </c>
      <c r="I41">
        <f>VLOOKUP(C41,away!$B$2:$E$405,3,FALSE)</f>
        <v>0.37</v>
      </c>
      <c r="J41">
        <f>VLOOKUP(B41,home!$B$2:$E$405,4,FALSE)</f>
        <v>0.43</v>
      </c>
      <c r="K41" s="3">
        <f t="shared" si="56"/>
        <v>2.8125957446808418</v>
      </c>
      <c r="L41" s="3">
        <f t="shared" si="57"/>
        <v>0.21596978723404278</v>
      </c>
      <c r="M41" s="5">
        <f t="shared" si="58"/>
        <v>4.8384995100261612E-2</v>
      </c>
      <c r="N41" s="5">
        <f t="shared" si="59"/>
        <v>0.13608743132539919</v>
      </c>
      <c r="O41" s="5">
        <f t="shared" si="60"/>
        <v>1.0449697097123701E-2</v>
      </c>
      <c r="P41" s="5">
        <f t="shared" si="61"/>
        <v>2.9390773588573865E-2</v>
      </c>
      <c r="Q41" s="5">
        <f t="shared" si="62"/>
        <v>0.19137946512518206</v>
      </c>
      <c r="R41" s="5">
        <f t="shared" si="63"/>
        <v>1.1284094293629999E-3</v>
      </c>
      <c r="S41" s="5">
        <f t="shared" si="64"/>
        <v>4.4632513155413176E-3</v>
      </c>
      <c r="T41" s="5">
        <f t="shared" si="65"/>
        <v>4.1332182364050472E-2</v>
      </c>
      <c r="U41" s="5">
        <f t="shared" si="66"/>
        <v>3.1737595592841103E-3</v>
      </c>
      <c r="V41" s="5">
        <f t="shared" si="67"/>
        <v>3.0123757860642616E-4</v>
      </c>
      <c r="W41" s="5">
        <f t="shared" si="68"/>
        <v>0.17942435641012755</v>
      </c>
      <c r="X41" s="5">
        <f t="shared" si="69"/>
        <v>3.8750240078500302E-2</v>
      </c>
      <c r="Y41" s="5">
        <f t="shared" si="70"/>
        <v>4.1844405525108923E-3</v>
      </c>
      <c r="Z41" s="5">
        <f t="shared" si="71"/>
        <v>8.1234114790804956E-5</v>
      </c>
      <c r="AA41" s="5">
        <f t="shared" si="72"/>
        <v>2.2847872558353304E-4</v>
      </c>
      <c r="AB41" s="5">
        <f t="shared" si="73"/>
        <v>3.2130914566317345E-4</v>
      </c>
      <c r="AC41" s="5">
        <f t="shared" si="74"/>
        <v>1.1436403799935257E-5</v>
      </c>
      <c r="AD41" s="5">
        <f t="shared" si="75"/>
        <v>0.12616204533280584</v>
      </c>
      <c r="AE41" s="5">
        <f t="shared" si="76"/>
        <v>2.7247190087537735E-2</v>
      </c>
      <c r="AF41" s="5">
        <f t="shared" si="77"/>
        <v>2.9422849229655216E-3</v>
      </c>
      <c r="AG41" s="5">
        <f t="shared" si="78"/>
        <v>2.1181488293159866E-4</v>
      </c>
      <c r="AH41" s="5">
        <f t="shared" si="79"/>
        <v>4.3860286218789868E-6</v>
      </c>
      <c r="AI41" s="5">
        <f t="shared" si="80"/>
        <v>1.2336125437945213E-5</v>
      </c>
      <c r="AJ41" s="5">
        <f t="shared" si="81"/>
        <v>1.7348266956306901E-5</v>
      </c>
      <c r="AK41" s="5">
        <f t="shared" si="82"/>
        <v>1.6264553939632017E-5</v>
      </c>
      <c r="AL41" s="5">
        <f t="shared" si="83"/>
        <v>2.7787519999115216E-7</v>
      </c>
      <c r="AM41" s="5">
        <f t="shared" si="84"/>
        <v>7.0968566368656213E-2</v>
      </c>
      <c r="AN41" s="5">
        <f t="shared" si="85"/>
        <v>1.5327066178943725E-2</v>
      </c>
      <c r="AO41" s="5">
        <f t="shared" si="86"/>
        <v>1.6550916107942843E-3</v>
      </c>
      <c r="AP41" s="5">
        <f t="shared" si="87"/>
        <v>1.1914992767869698E-4</v>
      </c>
      <c r="AQ41" s="5">
        <f t="shared" si="88"/>
        <v>6.43319613242994E-6</v>
      </c>
      <c r="AR41" s="5">
        <f t="shared" si="89"/>
        <v>1.8944993365392528E-7</v>
      </c>
      <c r="AS41" s="5">
        <f t="shared" si="90"/>
        <v>5.3284607722509802E-7</v>
      </c>
      <c r="AT41" s="5">
        <f t="shared" si="91"/>
        <v>7.4934030468659512E-7</v>
      </c>
      <c r="AU41" s="5">
        <f t="shared" si="92"/>
        <v>7.0253045075978757E-7</v>
      </c>
      <c r="AV41" s="5">
        <f t="shared" si="93"/>
        <v>4.9398353907892299E-7</v>
      </c>
      <c r="AW41" s="5">
        <f t="shared" si="94"/>
        <v>4.6886477190204384E-9</v>
      </c>
      <c r="AX41" s="5">
        <f t="shared" si="95"/>
        <v>3.3267647962430376E-2</v>
      </c>
      <c r="AY41" s="5">
        <f t="shared" si="96"/>
        <v>7.1848068522231247E-3</v>
      </c>
      <c r="AZ41" s="5">
        <f t="shared" si="97"/>
        <v>7.7585060359616027E-4</v>
      </c>
      <c r="BA41" s="5">
        <f t="shared" si="98"/>
        <v>5.5853429928022167E-5</v>
      </c>
      <c r="BB41" s="5">
        <f t="shared" si="99"/>
        <v>3.015663344461615E-6</v>
      </c>
      <c r="BC41" s="5">
        <f t="shared" si="100"/>
        <v>1.3025843417457536E-7</v>
      </c>
      <c r="BD41" s="5">
        <f t="shared" si="101"/>
        <v>6.8192436437903002E-9</v>
      </c>
      <c r="BE41" s="5">
        <f t="shared" si="102"/>
        <v>1.9179775654466473E-8</v>
      </c>
      <c r="BF41" s="5">
        <f t="shared" si="103"/>
        <v>2.6972477694842813E-8</v>
      </c>
      <c r="BG41" s="5">
        <f t="shared" si="104"/>
        <v>2.5287558662671272E-8</v>
      </c>
      <c r="BH41" s="5">
        <f t="shared" si="105"/>
        <v>1.7780919971999092E-8</v>
      </c>
      <c r="BI41" s="5">
        <f t="shared" si="106"/>
        <v>1.0002107969951045E-8</v>
      </c>
      <c r="BJ41" s="8">
        <f t="shared" si="107"/>
        <v>0.87708506313417289</v>
      </c>
      <c r="BK41" s="8">
        <f t="shared" si="108"/>
        <v>8.9736778714206281E-2</v>
      </c>
      <c r="BL41" s="8">
        <f t="shared" si="109"/>
        <v>1.5354763124362283E-2</v>
      </c>
      <c r="BM41" s="8">
        <f t="shared" si="110"/>
        <v>0.55825226525805338</v>
      </c>
      <c r="BN41" s="8">
        <f t="shared" si="111"/>
        <v>0.41682077166590342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1.36170212765957</v>
      </c>
      <c r="F42">
        <f>VLOOKUP(B42,home!$B$2:$E$405,3,FALSE)</f>
        <v>0.49</v>
      </c>
      <c r="G42">
        <f>VLOOKUP(C42,away!$B$2:$E$405,4,FALSE)</f>
        <v>0.93</v>
      </c>
      <c r="H42">
        <f>VLOOKUP(A42,away!$A$2:$E$405,3,FALSE)</f>
        <v>1.3574468085106399</v>
      </c>
      <c r="I42">
        <f>VLOOKUP(C42,away!$B$2:$E$405,3,FALSE)</f>
        <v>0.8</v>
      </c>
      <c r="J42">
        <f>VLOOKUP(B42,home!$B$2:$E$405,4,FALSE)</f>
        <v>1.96</v>
      </c>
      <c r="K42" s="3">
        <f t="shared" si="56"/>
        <v>0.6205276595744661</v>
      </c>
      <c r="L42" s="3">
        <f t="shared" si="57"/>
        <v>2.1284765957446834</v>
      </c>
      <c r="M42" s="5">
        <f t="shared" si="58"/>
        <v>6.3991548737460074E-2</v>
      </c>
      <c r="N42" s="5">
        <f t="shared" si="59"/>
        <v>3.9708525970601476E-2</v>
      </c>
      <c r="O42" s="5">
        <f t="shared" si="60"/>
        <v>0.136204513813139</v>
      </c>
      <c r="P42" s="5">
        <f t="shared" si="61"/>
        <v>8.4518668179945175E-2</v>
      </c>
      <c r="Q42" s="5">
        <f t="shared" si="62"/>
        <v>1.2320119342844618E-2</v>
      </c>
      <c r="R42" s="5">
        <f t="shared" si="63"/>
        <v>0.14495405994302493</v>
      </c>
      <c r="S42" s="5">
        <f t="shared" si="64"/>
        <v>2.7907612066943123E-2</v>
      </c>
      <c r="T42" s="5">
        <f t="shared" si="65"/>
        <v>2.6223085678026139E-2</v>
      </c>
      <c r="U42" s="5">
        <f t="shared" si="66"/>
        <v>8.9948003562262124E-2</v>
      </c>
      <c r="V42" s="5">
        <f t="shared" si="67"/>
        <v>4.0955307563047862E-3</v>
      </c>
      <c r="W42" s="5">
        <f t="shared" si="68"/>
        <v>2.5483249404978266E-3</v>
      </c>
      <c r="X42" s="5">
        <f t="shared" si="69"/>
        <v>5.4240499942020863E-3</v>
      </c>
      <c r="Y42" s="5">
        <f t="shared" si="70"/>
        <v>5.7724817334041147E-3</v>
      </c>
      <c r="Z42" s="5">
        <f t="shared" si="71"/>
        <v>0.10284377468230015</v>
      </c>
      <c r="AA42" s="5">
        <f t="shared" si="72"/>
        <v>6.3817406805411439E-2</v>
      </c>
      <c r="AB42" s="5">
        <f t="shared" si="73"/>
        <v>1.980023304253678E-2</v>
      </c>
      <c r="AC42" s="5">
        <f t="shared" si="74"/>
        <v>3.3808058626717921E-4</v>
      </c>
      <c r="AD42" s="5">
        <f t="shared" si="75"/>
        <v>3.9532652779058916E-4</v>
      </c>
      <c r="AE42" s="5">
        <f t="shared" si="76"/>
        <v>8.4144326207927927E-4</v>
      </c>
      <c r="AF42" s="5">
        <f t="shared" si="77"/>
        <v>8.9549614499140307E-4</v>
      </c>
      <c r="AG42" s="5">
        <f t="shared" si="78"/>
        <v>6.3534752873126285E-4</v>
      </c>
      <c r="AH42" s="5">
        <f t="shared" si="79"/>
        <v>5.4725141857328907E-2</v>
      </c>
      <c r="AI42" s="5">
        <f t="shared" si="80"/>
        <v>3.3958464196608952E-2</v>
      </c>
      <c r="AJ42" s="5">
        <f t="shared" si="81"/>
        <v>1.0536083155332528E-2</v>
      </c>
      <c r="AK42" s="5">
        <f t="shared" si="82"/>
        <v>2.1793103404868161E-3</v>
      </c>
      <c r="AL42" s="5">
        <f t="shared" si="83"/>
        <v>1.786118414231785E-5</v>
      </c>
      <c r="AM42" s="5">
        <f t="shared" si="84"/>
        <v>4.9062209011518907E-5</v>
      </c>
      <c r="AN42" s="5">
        <f t="shared" si="85"/>
        <v>1.0442776361655189E-4</v>
      </c>
      <c r="AO42" s="5">
        <f t="shared" si="86"/>
        <v>1.1113602540189446E-4</v>
      </c>
      <c r="AP42" s="5">
        <f t="shared" si="87"/>
        <v>7.885014300400632E-5</v>
      </c>
      <c r="AQ42" s="5">
        <f t="shared" si="88"/>
        <v>4.1957670988787236E-5</v>
      </c>
      <c r="AR42" s="5">
        <f t="shared" si="89"/>
        <v>2.3296236728426446E-2</v>
      </c>
      <c r="AS42" s="5">
        <f t="shared" si="90"/>
        <v>1.4455959253983179E-2</v>
      </c>
      <c r="AT42" s="5">
        <f t="shared" si="91"/>
        <v>4.4851612813890133E-3</v>
      </c>
      <c r="AU42" s="5">
        <f t="shared" si="92"/>
        <v>9.2772221091811237E-4</v>
      </c>
      <c r="AV42" s="5">
        <f t="shared" si="93"/>
        <v>1.4391932306906637E-4</v>
      </c>
      <c r="AW42" s="5">
        <f t="shared" si="94"/>
        <v>6.5529638314642977E-7</v>
      </c>
      <c r="AX42" s="5">
        <f t="shared" si="95"/>
        <v>5.0740762885785148E-6</v>
      </c>
      <c r="AY42" s="5">
        <f t="shared" si="96"/>
        <v>1.0800052625262414E-5</v>
      </c>
      <c r="AZ42" s="5">
        <f t="shared" si="97"/>
        <v>1.1493829622840989E-5</v>
      </c>
      <c r="BA42" s="5">
        <f t="shared" si="98"/>
        <v>8.1547824492313277E-6</v>
      </c>
      <c r="BB42" s="5">
        <f t="shared" si="99"/>
        <v>4.3393158966445999E-6</v>
      </c>
      <c r="BC42" s="5">
        <f t="shared" si="100"/>
        <v>1.847226465510176E-6</v>
      </c>
      <c r="BD42" s="5">
        <f t="shared" si="101"/>
        <v>8.2642491075638879E-3</v>
      </c>
      <c r="BE42" s="5">
        <f t="shared" si="102"/>
        <v>5.1281951568569887E-3</v>
      </c>
      <c r="BF42" s="5">
        <f t="shared" si="103"/>
        <v>1.5910934692627895E-3</v>
      </c>
      <c r="BG42" s="5">
        <f t="shared" si="104"/>
        <v>3.2910583554861879E-4</v>
      </c>
      <c r="BH42" s="5">
        <f t="shared" si="105"/>
        <v>5.1054818471320879E-5</v>
      </c>
      <c r="BI42" s="5">
        <f t="shared" si="106"/>
        <v>6.3361854032015956E-6</v>
      </c>
      <c r="BJ42" s="8">
        <f t="shared" si="107"/>
        <v>9.5191344218539614E-2</v>
      </c>
      <c r="BK42" s="8">
        <f t="shared" si="108"/>
        <v>0.18088010156368792</v>
      </c>
      <c r="BL42" s="8">
        <f t="shared" si="109"/>
        <v>0.61480225008702394</v>
      </c>
      <c r="BM42" s="8">
        <f t="shared" si="110"/>
        <v>0.51200988980829465</v>
      </c>
      <c r="BN42" s="8">
        <f t="shared" si="111"/>
        <v>0.48169743598701531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1.36170212765957</v>
      </c>
      <c r="F43">
        <f>VLOOKUP(B43,home!$B$2:$E$405,3,FALSE)</f>
        <v>0.98</v>
      </c>
      <c r="G43">
        <f>VLOOKUP(C43,away!$B$2:$E$405,4,FALSE)</f>
        <v>0.8</v>
      </c>
      <c r="H43">
        <f>VLOOKUP(A43,away!$A$2:$E$405,3,FALSE)</f>
        <v>1.3574468085106399</v>
      </c>
      <c r="I43">
        <f>VLOOKUP(C43,away!$B$2:$E$405,3,FALSE)</f>
        <v>1.53</v>
      </c>
      <c r="J43">
        <f>VLOOKUP(B43,home!$B$2:$E$405,4,FALSE)</f>
        <v>0.8</v>
      </c>
      <c r="K43" s="3">
        <f t="shared" si="56"/>
        <v>1.0675744680851029</v>
      </c>
      <c r="L43" s="3">
        <f t="shared" si="57"/>
        <v>1.6615148936170234</v>
      </c>
      <c r="M43" s="5">
        <f t="shared" si="58"/>
        <v>6.5278707901212651E-2</v>
      </c>
      <c r="N43" s="5">
        <f t="shared" si="59"/>
        <v>6.9689881864919895E-2</v>
      </c>
      <c r="O43" s="5">
        <f t="shared" si="60"/>
        <v>0.10846154541394008</v>
      </c>
      <c r="P43" s="5">
        <f t="shared" si="61"/>
        <v>0.11579077665297531</v>
      </c>
      <c r="Q43" s="5">
        <f t="shared" si="62"/>
        <v>3.7199569281427758E-2</v>
      </c>
      <c r="R43" s="5">
        <f t="shared" si="63"/>
        <v>9.0105236544990322E-2</v>
      </c>
      <c r="S43" s="5">
        <f t="shared" si="64"/>
        <v>5.1347155868146976E-2</v>
      </c>
      <c r="T43" s="5">
        <f t="shared" si="65"/>
        <v>6.1807638397230524E-2</v>
      </c>
      <c r="U43" s="5">
        <f t="shared" si="66"/>
        <v>9.6194049976200416E-2</v>
      </c>
      <c r="V43" s="5">
        <f t="shared" si="67"/>
        <v>1.0119901858848037E-2</v>
      </c>
      <c r="W43" s="5">
        <f t="shared" si="68"/>
        <v>1.3237770129538392E-2</v>
      </c>
      <c r="X43" s="5">
        <f t="shared" si="69"/>
        <v>2.1994752228506591E-2</v>
      </c>
      <c r="Y43" s="5">
        <f t="shared" si="70"/>
        <v>1.8272304204539961E-2</v>
      </c>
      <c r="Z43" s="5">
        <f t="shared" si="71"/>
        <v>4.9903730837462121E-2</v>
      </c>
      <c r="AA43" s="5">
        <f t="shared" si="72"/>
        <v>5.3275948904265763E-2</v>
      </c>
      <c r="AB43" s="5">
        <f t="shared" si="73"/>
        <v>2.843802140660032E-2</v>
      </c>
      <c r="AC43" s="5">
        <f t="shared" si="74"/>
        <v>1.1219118507036722E-3</v>
      </c>
      <c r="AD43" s="5">
        <f t="shared" si="75"/>
        <v>3.5330763511687026E-3</v>
      </c>
      <c r="AE43" s="5">
        <f t="shared" si="76"/>
        <v>5.8702589777528879E-3</v>
      </c>
      <c r="AF43" s="5">
        <f t="shared" si="77"/>
        <v>4.8767613604627337E-3</v>
      </c>
      <c r="AG43" s="5">
        <f t="shared" si="78"/>
        <v>2.7009372110082838E-3</v>
      </c>
      <c r="AH43" s="5">
        <f t="shared" si="79"/>
        <v>2.0728948008374611E-2</v>
      </c>
      <c r="AI43" s="5">
        <f t="shared" si="80"/>
        <v>2.2129695644004278E-2</v>
      </c>
      <c r="AJ43" s="5">
        <f t="shared" si="81"/>
        <v>1.1812549028016541E-2</v>
      </c>
      <c r="AK43" s="5">
        <f t="shared" si="82"/>
        <v>4.2035919151046531E-3</v>
      </c>
      <c r="AL43" s="5">
        <f t="shared" si="83"/>
        <v>7.9601480302426113E-5</v>
      </c>
      <c r="AM43" s="5">
        <f t="shared" si="84"/>
        <v>7.5436442126059703E-4</v>
      </c>
      <c r="AN43" s="5">
        <f t="shared" si="85"/>
        <v>1.2533877211392682E-3</v>
      </c>
      <c r="AO43" s="5">
        <f t="shared" si="86"/>
        <v>1.0412611830747974E-3</v>
      </c>
      <c r="AP43" s="5">
        <f t="shared" si="87"/>
        <v>5.7669032127468615E-4</v>
      </c>
      <c r="AQ43" s="5">
        <f t="shared" si="88"/>
        <v>2.3954488945066929E-4</v>
      </c>
      <c r="AR43" s="5">
        <f t="shared" si="89"/>
        <v>6.8882911689854718E-3</v>
      </c>
      <c r="AS43" s="5">
        <f t="shared" si="90"/>
        <v>7.3537637807449766E-3</v>
      </c>
      <c r="AT43" s="5">
        <f t="shared" si="91"/>
        <v>3.9253452283261559E-3</v>
      </c>
      <c r="AU43" s="5">
        <f t="shared" si="92"/>
        <v>1.396866114726898E-3</v>
      </c>
      <c r="AV43" s="5">
        <f t="shared" si="93"/>
        <v>3.7281464985391803E-4</v>
      </c>
      <c r="AW43" s="5">
        <f t="shared" si="94"/>
        <v>3.9221216582479779E-6</v>
      </c>
      <c r="AX43" s="5">
        <f t="shared" si="95"/>
        <v>1.3422336596160135E-4</v>
      </c>
      <c r="AY43" s="5">
        <f t="shared" si="96"/>
        <v>2.2301412161660885E-4</v>
      </c>
      <c r="AZ43" s="5">
        <f t="shared" si="97"/>
        <v>1.8527064227645692E-4</v>
      </c>
      <c r="BA43" s="5">
        <f t="shared" si="98"/>
        <v>1.0260997716410833E-4</v>
      </c>
      <c r="BB43" s="5">
        <f t="shared" si="99"/>
        <v>4.262200132296716E-5</v>
      </c>
      <c r="BC43" s="5">
        <f t="shared" si="100"/>
        <v>1.4163417998774887E-5</v>
      </c>
      <c r="BD43" s="5">
        <f t="shared" si="101"/>
        <v>1.9074997281399943E-3</v>
      </c>
      <c r="BE43" s="5">
        <f t="shared" si="102"/>
        <v>2.0363980076415328E-3</v>
      </c>
      <c r="BF43" s="5">
        <f t="shared" si="103"/>
        <v>1.0870032599087363E-3</v>
      </c>
      <c r="BG43" s="5">
        <f t="shared" si="104"/>
        <v>3.8681897566794735E-4</v>
      </c>
      <c r="BH43" s="5">
        <f t="shared" si="105"/>
        <v>1.032395155484833E-4</v>
      </c>
      <c r="BI43" s="5">
        <f t="shared" si="106"/>
        <v>2.204317417940716E-5</v>
      </c>
      <c r="BJ43" s="8">
        <f t="shared" si="107"/>
        <v>0.24375010206909625</v>
      </c>
      <c r="BK43" s="8">
        <f t="shared" si="108"/>
        <v>0.24396106973380569</v>
      </c>
      <c r="BL43" s="8">
        <f t="shared" si="109"/>
        <v>0.46082967044522055</v>
      </c>
      <c r="BM43" s="8">
        <f t="shared" si="110"/>
        <v>0.51169976342616019</v>
      </c>
      <c r="BN43" s="8">
        <f t="shared" si="111"/>
        <v>0.48652571765946601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1.36170212765957</v>
      </c>
      <c r="F44">
        <f>VLOOKUP(B44,home!$B$2:$E$405,3,FALSE)</f>
        <v>0.98</v>
      </c>
      <c r="G44">
        <f>VLOOKUP(C44,away!$B$2:$E$405,4,FALSE)</f>
        <v>0.61</v>
      </c>
      <c r="H44">
        <f>VLOOKUP(A44,away!$A$2:$E$405,3,FALSE)</f>
        <v>1.3574468085106399</v>
      </c>
      <c r="I44">
        <f>VLOOKUP(C44,away!$B$2:$E$405,3,FALSE)</f>
        <v>1.04</v>
      </c>
      <c r="J44">
        <f>VLOOKUP(B44,home!$B$2:$E$405,4,FALSE)</f>
        <v>0.92</v>
      </c>
      <c r="K44" s="3">
        <f t="shared" si="56"/>
        <v>0.81402553191489091</v>
      </c>
      <c r="L44" s="3">
        <f t="shared" si="57"/>
        <v>1.2988051063829804</v>
      </c>
      <c r="M44" s="5">
        <f t="shared" si="58"/>
        <v>0.12089527085487485</v>
      </c>
      <c r="N44" s="5">
        <f t="shared" si="59"/>
        <v>9.8411837163634303E-2</v>
      </c>
      <c r="O44" s="5">
        <f t="shared" si="60"/>
        <v>0.15701939512386495</v>
      </c>
      <c r="P44" s="5">
        <f t="shared" si="61"/>
        <v>0.1278177966366586</v>
      </c>
      <c r="Q44" s="5">
        <f t="shared" si="62"/>
        <v>4.0054874046924524E-2</v>
      </c>
      <c r="R44" s="5">
        <f t="shared" si="63"/>
        <v>0.10196879609402135</v>
      </c>
      <c r="S44" s="5">
        <f t="shared" si="64"/>
        <v>3.3784177456912173E-2</v>
      </c>
      <c r="T44" s="5">
        <f t="shared" si="65"/>
        <v>5.202347494767269E-2</v>
      </c>
      <c r="U44" s="5">
        <f t="shared" si="66"/>
        <v>8.3005203479156783E-2</v>
      </c>
      <c r="V44" s="5">
        <f t="shared" si="67"/>
        <v>3.9687418826682567E-3</v>
      </c>
      <c r="W44" s="5">
        <f t="shared" si="68"/>
        <v>1.0868563383943897E-2</v>
      </c>
      <c r="X44" s="5">
        <f t="shared" si="69"/>
        <v>1.411614562211342E-2</v>
      </c>
      <c r="Y44" s="5">
        <f t="shared" si="70"/>
        <v>9.1670610082233324E-3</v>
      </c>
      <c r="Z44" s="5">
        <f t="shared" si="71"/>
        <v>4.414586435287992E-2</v>
      </c>
      <c r="AA44" s="5">
        <f t="shared" si="72"/>
        <v>3.5935860711695702E-2</v>
      </c>
      <c r="AB44" s="5">
        <f t="shared" si="73"/>
        <v>1.4626354065328761E-2</v>
      </c>
      <c r="AC44" s="5">
        <f t="shared" si="74"/>
        <v>2.6224963106250514E-4</v>
      </c>
      <c r="AD44" s="5">
        <f t="shared" si="75"/>
        <v>2.2118220224414094E-3</v>
      </c>
      <c r="AE44" s="5">
        <f t="shared" si="76"/>
        <v>2.8727257371572333E-3</v>
      </c>
      <c r="AF44" s="5">
        <f t="shared" si="77"/>
        <v>1.8655554283288135E-3</v>
      </c>
      <c r="AG44" s="5">
        <f t="shared" si="78"/>
        <v>8.0766430551798324E-4</v>
      </c>
      <c r="AH44" s="5">
        <f t="shared" si="79"/>
        <v>1.4334218511802711E-2</v>
      </c>
      <c r="AI44" s="5">
        <f t="shared" si="80"/>
        <v>1.1668419848654478E-2</v>
      </c>
      <c r="AJ44" s="5">
        <f t="shared" si="81"/>
        <v>4.7491958369536161E-3</v>
      </c>
      <c r="AK44" s="5">
        <f t="shared" si="82"/>
        <v>1.2886555557813841E-3</v>
      </c>
      <c r="AL44" s="5">
        <f t="shared" si="83"/>
        <v>1.1090647226862771E-5</v>
      </c>
      <c r="AM44" s="5">
        <f t="shared" si="84"/>
        <v>3.6009591966378767E-4</v>
      </c>
      <c r="AN44" s="5">
        <f t="shared" si="85"/>
        <v>4.6769441924700289E-4</v>
      </c>
      <c r="AO44" s="5">
        <f t="shared" si="86"/>
        <v>3.0372194997241498E-4</v>
      </c>
      <c r="AP44" s="5">
        <f t="shared" si="87"/>
        <v>1.314918731815895E-4</v>
      </c>
      <c r="AQ44" s="5">
        <f t="shared" si="88"/>
        <v>4.2695579084027939E-5</v>
      </c>
      <c r="AR44" s="5">
        <f t="shared" si="89"/>
        <v>3.7234712398277613E-3</v>
      </c>
      <c r="AS44" s="5">
        <f t="shared" si="90"/>
        <v>3.0310006565705916E-3</v>
      </c>
      <c r="AT44" s="5">
        <f t="shared" si="91"/>
        <v>1.2336559608496296E-3</v>
      </c>
      <c r="AU44" s="5">
        <f t="shared" si="92"/>
        <v>3.3474248324353185E-4</v>
      </c>
      <c r="AV44" s="5">
        <f t="shared" si="93"/>
        <v>6.8122231994206868E-5</v>
      </c>
      <c r="AW44" s="5">
        <f t="shared" si="94"/>
        <v>3.2571398409274616E-7</v>
      </c>
      <c r="AX44" s="5">
        <f t="shared" si="95"/>
        <v>4.8854545424116086E-5</v>
      </c>
      <c r="AY44" s="5">
        <f t="shared" si="96"/>
        <v>6.3452533066861243E-5</v>
      </c>
      <c r="AZ44" s="5">
        <f t="shared" si="97"/>
        <v>4.1206236980087156E-5</v>
      </c>
      <c r="BA44" s="5">
        <f t="shared" si="98"/>
        <v>1.7839623668188124E-5</v>
      </c>
      <c r="BB44" s="5">
        <f t="shared" si="99"/>
        <v>5.7925485790483539E-6</v>
      </c>
      <c r="BC44" s="5">
        <f t="shared" si="100"/>
        <v>1.5046783346878957E-6</v>
      </c>
      <c r="BD44" s="5">
        <f t="shared" si="101"/>
        <v>8.0601057662640994E-4</v>
      </c>
      <c r="BE44" s="5">
        <f t="shared" si="102"/>
        <v>6.5611318836734131E-4</v>
      </c>
      <c r="BF44" s="5">
        <f t="shared" si="103"/>
        <v>2.6704644357855003E-4</v>
      </c>
      <c r="BG44" s="5">
        <f t="shared" si="104"/>
        <v>7.2460874426669684E-5</v>
      </c>
      <c r="BH44" s="5">
        <f t="shared" si="105"/>
        <v>1.4746250462046975E-5</v>
      </c>
      <c r="BI44" s="5">
        <f t="shared" si="106"/>
        <v>2.4007648752235995E-6</v>
      </c>
      <c r="BJ44" s="8">
        <f t="shared" si="107"/>
        <v>0.23388407357315943</v>
      </c>
      <c r="BK44" s="8">
        <f t="shared" si="108"/>
        <v>0.2868027796424702</v>
      </c>
      <c r="BL44" s="8">
        <f t="shared" si="109"/>
        <v>0.43480586989808173</v>
      </c>
      <c r="BM44" s="8">
        <f t="shared" si="110"/>
        <v>0.35340749072752997</v>
      </c>
      <c r="BN44" s="8">
        <f t="shared" si="111"/>
        <v>0.6461679699199786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1.2105263157894699</v>
      </c>
      <c r="F45">
        <f>VLOOKUP(B45,home!$B$2:$E$405,3,FALSE)</f>
        <v>1.1599999999999999</v>
      </c>
      <c r="G45">
        <f>VLOOKUP(C45,away!$B$2:$E$405,4,FALSE)</f>
        <v>0.94</v>
      </c>
      <c r="H45">
        <f>VLOOKUP(A45,away!$A$2:$E$405,3,FALSE)</f>
        <v>1.0380116959064301</v>
      </c>
      <c r="I45">
        <f>VLOOKUP(C45,away!$B$2:$E$405,3,FALSE)</f>
        <v>0.88</v>
      </c>
      <c r="J45">
        <f>VLOOKUP(B45,home!$B$2:$E$405,4,FALSE)</f>
        <v>0.57999999999999996</v>
      </c>
      <c r="K45" s="3">
        <f t="shared" si="56"/>
        <v>1.3199578947368378</v>
      </c>
      <c r="L45" s="3">
        <f t="shared" si="57"/>
        <v>0.52980116959064183</v>
      </c>
      <c r="M45" s="5">
        <f t="shared" si="58"/>
        <v>0.15727505492021376</v>
      </c>
      <c r="N45" s="5">
        <f t="shared" si="59"/>
        <v>0.20759645038710592</v>
      </c>
      <c r="O45" s="5">
        <f t="shared" si="60"/>
        <v>8.3324508044161666E-2</v>
      </c>
      <c r="P45" s="5">
        <f t="shared" si="61"/>
        <v>0.10998484221795435</v>
      </c>
      <c r="Q45" s="5">
        <f t="shared" si="62"/>
        <v>0.13700928680390237</v>
      </c>
      <c r="R45" s="5">
        <f t="shared" si="63"/>
        <v>2.2072710908680848E-2</v>
      </c>
      <c r="S45" s="5">
        <f t="shared" si="64"/>
        <v>1.9228518985170594E-2</v>
      </c>
      <c r="T45" s="5">
        <f t="shared" si="65"/>
        <v>7.2587680393487147E-2</v>
      </c>
      <c r="U45" s="5">
        <f t="shared" si="66"/>
        <v>2.9135049022157203E-2</v>
      </c>
      <c r="V45" s="5">
        <f t="shared" si="67"/>
        <v>1.4940884778381822E-3</v>
      </c>
      <c r="W45" s="5">
        <f t="shared" si="68"/>
        <v>6.0282163256358191E-2</v>
      </c>
      <c r="X45" s="5">
        <f t="shared" si="69"/>
        <v>3.1937560598672581E-2</v>
      </c>
      <c r="Y45" s="5">
        <f t="shared" si="70"/>
        <v>8.4602784795243646E-3</v>
      </c>
      <c r="Z45" s="5">
        <f t="shared" si="71"/>
        <v>3.8980493518184114E-3</v>
      </c>
      <c r="AA45" s="5">
        <f t="shared" si="72"/>
        <v>5.145261016006525E-3</v>
      </c>
      <c r="AB45" s="5">
        <f t="shared" si="73"/>
        <v>3.3957639492797481E-3</v>
      </c>
      <c r="AC45" s="5">
        <f t="shared" si="74"/>
        <v>6.5302427321540179E-5</v>
      </c>
      <c r="AD45" s="5">
        <f t="shared" si="75"/>
        <v>1.9892479325511227E-2</v>
      </c>
      <c r="AE45" s="5">
        <f t="shared" si="76"/>
        <v>1.0539058812713508E-2</v>
      </c>
      <c r="AF45" s="5">
        <f t="shared" si="77"/>
        <v>2.7918028426800888E-3</v>
      </c>
      <c r="AG45" s="5">
        <f t="shared" si="78"/>
        <v>4.9303347043946335E-4</v>
      </c>
      <c r="AH45" s="5">
        <f t="shared" si="79"/>
        <v>5.1629777642885923E-4</v>
      </c>
      <c r="AI45" s="5">
        <f t="shared" si="80"/>
        <v>6.8149132603234749E-4</v>
      </c>
      <c r="AJ45" s="5">
        <f t="shared" si="81"/>
        <v>4.4976992799553673E-4</v>
      </c>
      <c r="AK45" s="5">
        <f t="shared" si="82"/>
        <v>1.9789245575764259E-4</v>
      </c>
      <c r="AL45" s="5">
        <f t="shared" si="83"/>
        <v>1.8266792961039173E-6</v>
      </c>
      <c r="AM45" s="5">
        <f t="shared" si="84"/>
        <v>5.2514470263195709E-3</v>
      </c>
      <c r="AN45" s="5">
        <f t="shared" si="85"/>
        <v>2.7822227765874059E-3</v>
      </c>
      <c r="AO45" s="5">
        <f t="shared" si="86"/>
        <v>7.3701244054886529E-4</v>
      </c>
      <c r="AP45" s="5">
        <f t="shared" si="87"/>
        <v>1.301566843352141E-4</v>
      </c>
      <c r="AQ45" s="5">
        <f t="shared" si="88"/>
        <v>1.7239290897709094E-5</v>
      </c>
      <c r="AR45" s="5">
        <f t="shared" si="89"/>
        <v>5.4707033161811482E-5</v>
      </c>
      <c r="AS45" s="5">
        <f t="shared" si="90"/>
        <v>7.221098031956305E-5</v>
      </c>
      <c r="AT45" s="5">
        <f t="shared" si="91"/>
        <v>4.7657726779746839E-5</v>
      </c>
      <c r="AU45" s="5">
        <f t="shared" si="92"/>
        <v>2.0968730902712685E-5</v>
      </c>
      <c r="AV45" s="5">
        <f t="shared" si="93"/>
        <v>6.9194604744119756E-6</v>
      </c>
      <c r="AW45" s="5">
        <f t="shared" si="94"/>
        <v>3.5484018440515996E-8</v>
      </c>
      <c r="AX45" s="5">
        <f t="shared" si="95"/>
        <v>1.1552814935304673E-3</v>
      </c>
      <c r="AY45" s="5">
        <f t="shared" si="96"/>
        <v>6.1206948647886492E-4</v>
      </c>
      <c r="AZ45" s="5">
        <f t="shared" si="97"/>
        <v>1.6213756490362309E-4</v>
      </c>
      <c r="BA45" s="5">
        <f t="shared" si="98"/>
        <v>2.8633557173506045E-5</v>
      </c>
      <c r="BB45" s="5">
        <f t="shared" si="99"/>
        <v>3.7925230200160023E-6</v>
      </c>
      <c r="BC45" s="5">
        <f t="shared" si="100"/>
        <v>4.0185662634078233E-7</v>
      </c>
      <c r="BD45" s="5">
        <f t="shared" si="101"/>
        <v>4.8306416923269581E-6</v>
      </c>
      <c r="BE45" s="5">
        <f t="shared" si="102"/>
        <v>6.3762436384318862E-6</v>
      </c>
      <c r="BF45" s="5">
        <f t="shared" si="103"/>
        <v>4.2081865646568535E-6</v>
      </c>
      <c r="BG45" s="5">
        <f t="shared" si="104"/>
        <v>1.8515430261814355E-6</v>
      </c>
      <c r="BH45" s="5">
        <f t="shared" si="105"/>
        <v>6.109897087132803E-7</v>
      </c>
      <c r="BI45" s="5">
        <f t="shared" si="106"/>
        <v>1.6129613792381094E-7</v>
      </c>
      <c r="BJ45" s="8">
        <f t="shared" si="107"/>
        <v>0.56247018907081636</v>
      </c>
      <c r="BK45" s="8">
        <f t="shared" si="108"/>
        <v>0.28866170319427337</v>
      </c>
      <c r="BL45" s="8">
        <f t="shared" si="109"/>
        <v>0.14513924725890684</v>
      </c>
      <c r="BM45" s="8">
        <f t="shared" si="110"/>
        <v>0.28229430159133573</v>
      </c>
      <c r="BN45" s="8">
        <f t="shared" si="111"/>
        <v>0.71726285328201889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1.2105263157894699</v>
      </c>
      <c r="F46">
        <f>VLOOKUP(B46,home!$B$2:$E$405,3,FALSE)</f>
        <v>0.5</v>
      </c>
      <c r="G46">
        <f>VLOOKUP(C46,away!$B$2:$E$405,4,FALSE)</f>
        <v>1.38</v>
      </c>
      <c r="H46">
        <f>VLOOKUP(A46,away!$A$2:$E$405,3,FALSE)</f>
        <v>1.0380116959064301</v>
      </c>
      <c r="I46">
        <f>VLOOKUP(C46,away!$B$2:$E$405,3,FALSE)</f>
        <v>0.66</v>
      </c>
      <c r="J46">
        <f>VLOOKUP(B46,home!$B$2:$E$405,4,FALSE)</f>
        <v>1.54</v>
      </c>
      <c r="K46" s="3">
        <f t="shared" si="56"/>
        <v>0.83526315789473415</v>
      </c>
      <c r="L46" s="3">
        <f t="shared" si="57"/>
        <v>1.0550350877192956</v>
      </c>
      <c r="M46" s="5">
        <f t="shared" si="58"/>
        <v>0.15102675905026636</v>
      </c>
      <c r="N46" s="5">
        <f t="shared" si="59"/>
        <v>0.12614708769093261</v>
      </c>
      <c r="O46" s="5">
        <f t="shared" si="60"/>
        <v>0.15933852998255871</v>
      </c>
      <c r="P46" s="5">
        <f t="shared" si="61"/>
        <v>0.13308960372753675</v>
      </c>
      <c r="Q46" s="5">
        <f t="shared" si="62"/>
        <v>5.2683007411976145E-2</v>
      </c>
      <c r="R46" s="5">
        <f t="shared" si="63"/>
        <v>8.4053869978606199E-2</v>
      </c>
      <c r="S46" s="5">
        <f t="shared" si="64"/>
        <v>2.9320702390325044E-2</v>
      </c>
      <c r="T46" s="5">
        <f t="shared" si="65"/>
        <v>5.5582421346210553E-2</v>
      </c>
      <c r="U46" s="5">
        <f t="shared" si="66"/>
        <v>7.0207100871604006E-2</v>
      </c>
      <c r="V46" s="5">
        <f t="shared" si="67"/>
        <v>2.8709266024415079E-3</v>
      </c>
      <c r="W46" s="5">
        <f t="shared" si="68"/>
        <v>1.466805837943963E-2</v>
      </c>
      <c r="X46" s="5">
        <f t="shared" si="69"/>
        <v>1.5475316259023838E-2</v>
      </c>
      <c r="Y46" s="5">
        <f t="shared" si="70"/>
        <v>8.1635008234115271E-3</v>
      </c>
      <c r="Z46" s="5">
        <f t="shared" si="71"/>
        <v>2.9559927362008357E-2</v>
      </c>
      <c r="AA46" s="5">
        <f t="shared" si="72"/>
        <v>2.469031827553006E-2</v>
      </c>
      <c r="AB46" s="5">
        <f t="shared" si="73"/>
        <v>1.0311456606122649E-2</v>
      </c>
      <c r="AC46" s="5">
        <f t="shared" si="74"/>
        <v>1.5812201354770017E-4</v>
      </c>
      <c r="AD46" s="5">
        <f t="shared" si="75"/>
        <v>3.0629221905487647E-3</v>
      </c>
      <c r="AE46" s="5">
        <f t="shared" si="76"/>
        <v>3.231490381982993E-3</v>
      </c>
      <c r="AF46" s="5">
        <f t="shared" si="77"/>
        <v>1.7046678693097431E-3</v>
      </c>
      <c r="AG46" s="5">
        <f t="shared" si="78"/>
        <v>5.9949480500982324E-4</v>
      </c>
      <c r="AH46" s="5">
        <f t="shared" si="79"/>
        <v>7.7966901393381203E-3</v>
      </c>
      <c r="AI46" s="5">
        <f t="shared" si="80"/>
        <v>6.5122880269102941E-3</v>
      </c>
      <c r="AJ46" s="5">
        <f t="shared" si="81"/>
        <v>2.7197371312385789E-3</v>
      </c>
      <c r="AK46" s="5">
        <f t="shared" si="82"/>
        <v>7.5723207496063366E-4</v>
      </c>
      <c r="AL46" s="5">
        <f t="shared" si="83"/>
        <v>5.5736867442568652E-6</v>
      </c>
      <c r="AM46" s="5">
        <f t="shared" si="84"/>
        <v>5.1166921225272372E-4</v>
      </c>
      <c r="AN46" s="5">
        <f t="shared" si="85"/>
        <v>5.3982897223231528E-4</v>
      </c>
      <c r="AO46" s="5">
        <f t="shared" si="86"/>
        <v>2.8476925353626889E-4</v>
      </c>
      <c r="AP46" s="5">
        <f t="shared" si="87"/>
        <v>1.0014718479479862E-4</v>
      </c>
      <c r="AQ46" s="5">
        <f t="shared" si="88"/>
        <v>2.6414698473705206E-5</v>
      </c>
      <c r="AR46" s="5">
        <f t="shared" si="89"/>
        <v>1.6451563330153525E-3</v>
      </c>
      <c r="AS46" s="5">
        <f t="shared" si="90"/>
        <v>1.3741384739449245E-3</v>
      </c>
      <c r="AT46" s="5">
        <f t="shared" si="91"/>
        <v>5.7388362056594408E-4</v>
      </c>
      <c r="AU46" s="5">
        <f t="shared" si="92"/>
        <v>1.5978128172599131E-4</v>
      </c>
      <c r="AV46" s="5">
        <f t="shared" si="93"/>
        <v>3.3364854486729909E-5</v>
      </c>
      <c r="AW46" s="5">
        <f t="shared" si="94"/>
        <v>1.364364104817854E-7</v>
      </c>
      <c r="AX46" s="5">
        <f t="shared" si="95"/>
        <v>7.1229740337286828E-5</v>
      </c>
      <c r="AY46" s="5">
        <f t="shared" si="96"/>
        <v>7.5149875344972052E-5</v>
      </c>
      <c r="AZ46" s="5">
        <f t="shared" si="97"/>
        <v>3.9642877663338352E-5</v>
      </c>
      <c r="BA46" s="5">
        <f t="shared" si="98"/>
        <v>1.3941542304328496E-5</v>
      </c>
      <c r="BB46" s="5">
        <f t="shared" si="99"/>
        <v>3.67720407699737E-6</v>
      </c>
      <c r="BC46" s="5">
        <f t="shared" si="100"/>
        <v>7.7591586518733458E-7</v>
      </c>
      <c r="BD46" s="5">
        <f t="shared" si="101"/>
        <v>2.8928294268580108E-4</v>
      </c>
      <c r="BE46" s="5">
        <f t="shared" si="102"/>
        <v>2.4162738423282363E-4</v>
      </c>
      <c r="BF46" s="5">
        <f t="shared" si="103"/>
        <v>1.0091122599407625E-4</v>
      </c>
      <c r="BG46" s="5">
        <f t="shared" si="104"/>
        <v>2.8095809763613776E-5</v>
      </c>
      <c r="BH46" s="5">
        <f t="shared" si="105"/>
        <v>5.8668486966914355E-6</v>
      </c>
      <c r="BI46" s="5">
        <f t="shared" si="106"/>
        <v>9.8007251385781914E-7</v>
      </c>
      <c r="BJ46" s="8">
        <f t="shared" si="107"/>
        <v>0.28298521363472751</v>
      </c>
      <c r="BK46" s="8">
        <f t="shared" si="108"/>
        <v>0.31654683734620653</v>
      </c>
      <c r="BL46" s="8">
        <f t="shared" si="109"/>
        <v>0.37084031193449507</v>
      </c>
      <c r="BM46" s="8">
        <f t="shared" si="110"/>
        <v>0.29351841899662634</v>
      </c>
      <c r="BN46" s="8">
        <f t="shared" si="111"/>
        <v>0.70633885784187678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1.2105263157894699</v>
      </c>
      <c r="F47">
        <f>VLOOKUP(B47,home!$B$2:$E$405,3,FALSE)</f>
        <v>1.24</v>
      </c>
      <c r="G47">
        <f>VLOOKUP(C47,away!$B$2:$E$405,4,FALSE)</f>
        <v>0.83</v>
      </c>
      <c r="H47">
        <f>VLOOKUP(A47,away!$A$2:$E$405,3,FALSE)</f>
        <v>1.0380116959064301</v>
      </c>
      <c r="I47">
        <f>VLOOKUP(C47,away!$B$2:$E$405,3,FALSE)</f>
        <v>0.39</v>
      </c>
      <c r="J47">
        <f>VLOOKUP(B47,home!$B$2:$E$405,4,FALSE)</f>
        <v>1.03</v>
      </c>
      <c r="K47" s="3">
        <f t="shared" si="56"/>
        <v>1.2458736842105225</v>
      </c>
      <c r="L47" s="3">
        <f t="shared" si="57"/>
        <v>0.41696929824561302</v>
      </c>
      <c r="M47" s="5">
        <f t="shared" si="58"/>
        <v>0.18959918599303058</v>
      </c>
      <c r="N47" s="5">
        <f t="shared" si="59"/>
        <v>0.23621663637645307</v>
      </c>
      <c r="O47" s="5">
        <f t="shared" si="60"/>
        <v>7.9057039531453419E-2</v>
      </c>
      <c r="P47" s="5">
        <f t="shared" si="61"/>
        <v>9.8495085103828789E-2</v>
      </c>
      <c r="Q47" s="5">
        <f t="shared" si="62"/>
        <v>0.14714804551707447</v>
      </c>
      <c r="R47" s="5">
        <f t="shared" si="63"/>
        <v>1.6482179147402909E-2</v>
      </c>
      <c r="S47" s="5">
        <f t="shared" si="64"/>
        <v>1.2791829430595607E-2</v>
      </c>
      <c r="T47" s="5">
        <f t="shared" si="65"/>
        <v>6.1356217277468067E-2</v>
      </c>
      <c r="U47" s="5">
        <f t="shared" si="66"/>
        <v>2.053471325819271E-2</v>
      </c>
      <c r="V47" s="5">
        <f t="shared" si="67"/>
        <v>7.3836013693908407E-4</v>
      </c>
      <c r="W47" s="5">
        <f t="shared" si="68"/>
        <v>6.1109292530911741E-2</v>
      </c>
      <c r="X47" s="5">
        <f t="shared" si="69"/>
        <v>2.548069882290015E-2</v>
      </c>
      <c r="Y47" s="5">
        <f t="shared" si="70"/>
        <v>5.3123345534962464E-3</v>
      </c>
      <c r="Z47" s="5">
        <f t="shared" si="71"/>
        <v>2.2908542242170227E-3</v>
      </c>
      <c r="AA47" s="5">
        <f t="shared" si="72"/>
        <v>2.8541149923145001E-3</v>
      </c>
      <c r="AB47" s="5">
        <f t="shared" si="73"/>
        <v>1.7779333803176769E-3</v>
      </c>
      <c r="AC47" s="5">
        <f t="shared" si="74"/>
        <v>2.3973218867011306E-5</v>
      </c>
      <c r="AD47" s="5">
        <f t="shared" si="75"/>
        <v>1.9033614856246387E-2</v>
      </c>
      <c r="AE47" s="5">
        <f t="shared" si="76"/>
        <v>7.9364330296863295E-3</v>
      </c>
      <c r="AF47" s="5">
        <f t="shared" si="77"/>
        <v>1.6546244554808067E-3</v>
      </c>
      <c r="AG47" s="5">
        <f t="shared" si="78"/>
        <v>2.2997586602062052E-4</v>
      </c>
      <c r="AH47" s="5">
        <f t="shared" si="79"/>
        <v>2.3880396956369246E-4</v>
      </c>
      <c r="AI47" s="5">
        <f t="shared" si="80"/>
        <v>2.9751958136441499E-4</v>
      </c>
      <c r="AJ47" s="5">
        <f t="shared" si="81"/>
        <v>1.8533590847962802E-4</v>
      </c>
      <c r="AK47" s="5">
        <f t="shared" si="82"/>
        <v>7.6968377038006121E-5</v>
      </c>
      <c r="AL47" s="5">
        <f t="shared" si="83"/>
        <v>4.981549303921151E-7</v>
      </c>
      <c r="AM47" s="5">
        <f t="shared" si="84"/>
        <v>4.742695972959168E-3</v>
      </c>
      <c r="AN47" s="5">
        <f t="shared" si="85"/>
        <v>1.977558611637079E-3</v>
      </c>
      <c r="AO47" s="5">
        <f t="shared" si="86"/>
        <v>4.1229061326694081E-4</v>
      </c>
      <c r="AP47" s="5">
        <f t="shared" si="87"/>
        <v>5.7304175895723258E-5</v>
      </c>
      <c r="AQ47" s="5">
        <f t="shared" si="88"/>
        <v>5.9735205024457228E-6</v>
      </c>
      <c r="AR47" s="5">
        <f t="shared" si="89"/>
        <v>1.991478472144792E-5</v>
      </c>
      <c r="AS47" s="5">
        <f t="shared" si="90"/>
        <v>2.4811306211169743E-5</v>
      </c>
      <c r="AT47" s="5">
        <f t="shared" si="91"/>
        <v>1.5455876739692734E-5</v>
      </c>
      <c r="AU47" s="5">
        <f t="shared" si="92"/>
        <v>6.4186900321282352E-6</v>
      </c>
      <c r="AV47" s="5">
        <f t="shared" si="93"/>
        <v>1.9992192495332395E-6</v>
      </c>
      <c r="AW47" s="5">
        <f t="shared" si="94"/>
        <v>7.1885289085674399E-9</v>
      </c>
      <c r="AX47" s="5">
        <f t="shared" si="95"/>
        <v>9.8480001748683954E-4</v>
      </c>
      <c r="AY47" s="5">
        <f t="shared" si="96"/>
        <v>4.1063137220375486E-4</v>
      </c>
      <c r="AZ47" s="5">
        <f t="shared" si="97"/>
        <v>8.5610337552716398E-5</v>
      </c>
      <c r="BA47" s="5">
        <f t="shared" si="98"/>
        <v>1.1898960790642071E-5</v>
      </c>
      <c r="BB47" s="5">
        <f t="shared" si="99"/>
        <v>1.2403753326815218E-6</v>
      </c>
      <c r="BC47" s="5">
        <f t="shared" si="100"/>
        <v>1.0343968640587661E-7</v>
      </c>
      <c r="BD47" s="5">
        <f t="shared" si="101"/>
        <v>1.3839756350024323E-6</v>
      </c>
      <c r="BE47" s="5">
        <f t="shared" si="102"/>
        <v>1.7242588232380776E-6</v>
      </c>
      <c r="BF47" s="5">
        <f t="shared" si="103"/>
        <v>1.0741043463200619E-6</v>
      </c>
      <c r="BG47" s="5">
        <f t="shared" si="104"/>
        <v>4.4606611305877017E-7</v>
      </c>
      <c r="BH47" s="5">
        <f t="shared" si="105"/>
        <v>1.389355079194993E-7</v>
      </c>
      <c r="BI47" s="5">
        <f t="shared" si="106"/>
        <v>3.4619218623865399E-8</v>
      </c>
      <c r="BJ47" s="8">
        <f t="shared" si="107"/>
        <v>0.57416798068305241</v>
      </c>
      <c r="BK47" s="8">
        <f t="shared" si="108"/>
        <v>0.30205956341039519</v>
      </c>
      <c r="BL47" s="8">
        <f t="shared" si="109"/>
        <v>0.1215780099827251</v>
      </c>
      <c r="BM47" s="8">
        <f t="shared" si="110"/>
        <v>0.23268761244747166</v>
      </c>
      <c r="BN47" s="8">
        <f t="shared" si="111"/>
        <v>0.76699817166924322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1.2105263157894699</v>
      </c>
      <c r="F48">
        <f>VLOOKUP(B48,home!$B$2:$E$405,3,FALSE)</f>
        <v>1.6</v>
      </c>
      <c r="G48">
        <f>VLOOKUP(C48,away!$B$2:$E$405,4,FALSE)</f>
        <v>1.89</v>
      </c>
      <c r="H48">
        <f>VLOOKUP(A48,away!$A$2:$E$405,3,FALSE)</f>
        <v>1.0380116959064301</v>
      </c>
      <c r="I48">
        <f>VLOOKUP(C48,away!$B$2:$E$405,3,FALSE)</f>
        <v>0.77</v>
      </c>
      <c r="J48">
        <f>VLOOKUP(B48,home!$B$2:$E$405,4,FALSE)</f>
        <v>1.0900000000000001</v>
      </c>
      <c r="K48" s="3">
        <f t="shared" si="56"/>
        <v>3.6606315789473571</v>
      </c>
      <c r="L48" s="3">
        <f t="shared" si="57"/>
        <v>0.87120321637426679</v>
      </c>
      <c r="M48" s="5">
        <f t="shared" si="58"/>
        <v>1.0760913874059795E-2</v>
      </c>
      <c r="N48" s="5">
        <f t="shared" si="59"/>
        <v>3.939174114571603E-2</v>
      </c>
      <c r="O48" s="5">
        <f t="shared" si="60"/>
        <v>9.3749427782073656E-3</v>
      </c>
      <c r="P48" s="5">
        <f t="shared" si="61"/>
        <v>3.4318211584730349E-2</v>
      </c>
      <c r="Q48" s="5">
        <f t="shared" si="62"/>
        <v>7.2099325793864036E-2</v>
      </c>
      <c r="R48" s="5">
        <f t="shared" si="63"/>
        <v>4.0837401508494802E-3</v>
      </c>
      <c r="S48" s="5">
        <f t="shared" si="64"/>
        <v>2.736151548460428E-2</v>
      </c>
      <c r="T48" s="5">
        <f t="shared" si="65"/>
        <v>6.2813164530030483E-2</v>
      </c>
      <c r="U48" s="5">
        <f t="shared" si="66"/>
        <v>1.4949068156414851E-2</v>
      </c>
      <c r="V48" s="5">
        <f t="shared" si="67"/>
        <v>9.6955651894860585E-3</v>
      </c>
      <c r="W48" s="5">
        <f t="shared" si="68"/>
        <v>8.7976356273944123E-2</v>
      </c>
      <c r="X48" s="5">
        <f t="shared" si="69"/>
        <v>7.6645284550748524E-2</v>
      </c>
      <c r="Y48" s="5">
        <f t="shared" si="70"/>
        <v>3.3386809210266509E-2</v>
      </c>
      <c r="Z48" s="5">
        <f t="shared" si="71"/>
        <v>1.1859225180856003E-3</v>
      </c>
      <c r="AA48" s="5">
        <f t="shared" si="72"/>
        <v>4.3412254198889168E-3</v>
      </c>
      <c r="AB48" s="5">
        <f t="shared" si="73"/>
        <v>7.9458134316871855E-3</v>
      </c>
      <c r="AC48" s="5">
        <f t="shared" si="74"/>
        <v>1.9325406600015683E-3</v>
      </c>
      <c r="AD48" s="5">
        <f t="shared" si="75"/>
        <v>8.0512256994280842E-2</v>
      </c>
      <c r="AE48" s="5">
        <f t="shared" si="76"/>
        <v>7.0142537250969028E-2</v>
      </c>
      <c r="AF48" s="5">
        <f t="shared" si="77"/>
        <v>3.0554202028848013E-2</v>
      </c>
      <c r="AG48" s="5">
        <f t="shared" si="78"/>
        <v>8.8729730270938473E-3</v>
      </c>
      <c r="AH48" s="5">
        <f t="shared" si="79"/>
        <v>2.5829487803171109E-4</v>
      </c>
      <c r="AI48" s="5">
        <f t="shared" si="80"/>
        <v>9.4552238720323775E-4</v>
      </c>
      <c r="AJ48" s="5">
        <f t="shared" si="81"/>
        <v>1.7306045545989314E-3</v>
      </c>
      <c r="AK48" s="5">
        <f t="shared" si="82"/>
        <v>2.1117018944116577E-3</v>
      </c>
      <c r="AL48" s="5">
        <f t="shared" si="83"/>
        <v>2.4652679146852814E-4</v>
      </c>
      <c r="AM48" s="5">
        <f t="shared" si="84"/>
        <v>5.894514208911792E-2</v>
      </c>
      <c r="AN48" s="5">
        <f t="shared" si="85"/>
        <v>5.1353197377677698E-2</v>
      </c>
      <c r="AO48" s="5">
        <f t="shared" si="86"/>
        <v>2.2369535363267683E-2</v>
      </c>
      <c r="AP48" s="5">
        <f t="shared" si="87"/>
        <v>6.4961370524255707E-3</v>
      </c>
      <c r="AQ48" s="5">
        <f t="shared" si="88"/>
        <v>1.4148638735203014E-3</v>
      </c>
      <c r="AR48" s="5">
        <f t="shared" si="89"/>
        <v>4.500546570284515E-5</v>
      </c>
      <c r="AS48" s="5">
        <f t="shared" si="90"/>
        <v>1.6474842897706718E-4</v>
      </c>
      <c r="AT48" s="5">
        <f t="shared" si="91"/>
        <v>3.0154165084770901E-4</v>
      </c>
      <c r="AU48" s="5">
        <f t="shared" si="92"/>
        <v>3.6794429648701385E-4</v>
      </c>
      <c r="AV48" s="5">
        <f t="shared" si="93"/>
        <v>3.3672712775348302E-4</v>
      </c>
      <c r="AW48" s="5">
        <f t="shared" si="94"/>
        <v>2.1839219569022685E-5</v>
      </c>
      <c r="AX48" s="5">
        <f t="shared" si="95"/>
        <v>3.5962741426160662E-2</v>
      </c>
      <c r="AY48" s="5">
        <f t="shared" si="96"/>
        <v>3.1330856000107252E-2</v>
      </c>
      <c r="AZ48" s="5">
        <f t="shared" si="97"/>
        <v>1.3647771259526216E-2</v>
      </c>
      <c r="BA48" s="5">
        <f t="shared" si="98"/>
        <v>3.9633274058798401E-3</v>
      </c>
      <c r="BB48" s="5">
        <f t="shared" si="99"/>
        <v>8.6321589588669878E-4</v>
      </c>
      <c r="BC48" s="5">
        <f t="shared" si="100"/>
        <v>1.5040729298437729E-4</v>
      </c>
      <c r="BD48" s="5">
        <f t="shared" si="101"/>
        <v>6.53481774579007E-6</v>
      </c>
      <c r="BE48" s="5">
        <f t="shared" si="102"/>
        <v>2.3921560202904715E-5</v>
      </c>
      <c r="BF48" s="5">
        <f t="shared" si="103"/>
        <v>4.378400934822168E-5</v>
      </c>
      <c r="BG48" s="5">
        <f t="shared" si="104"/>
        <v>5.3425709091008849E-5</v>
      </c>
      <c r="BH48" s="5">
        <f t="shared" si="105"/>
        <v>4.8892959456550476E-5</v>
      </c>
      <c r="BI48" s="5">
        <f t="shared" si="106"/>
        <v>3.5795822274968288E-5</v>
      </c>
      <c r="BJ48" s="8">
        <f t="shared" si="107"/>
        <v>0.78889184584231553</v>
      </c>
      <c r="BK48" s="8">
        <f t="shared" si="108"/>
        <v>0.11564612958445782</v>
      </c>
      <c r="BL48" s="8">
        <f t="shared" si="109"/>
        <v>4.7169235499180902E-2</v>
      </c>
      <c r="BM48" s="8">
        <f t="shared" si="110"/>
        <v>0.75155524133607476</v>
      </c>
      <c r="BN48" s="8">
        <f t="shared" si="111"/>
        <v>0.17002887532742703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1.2105263157894699</v>
      </c>
      <c r="F49">
        <f>VLOOKUP(B49,home!$B$2:$E$405,3,FALSE)</f>
        <v>1.27</v>
      </c>
      <c r="G49">
        <f>VLOOKUP(C49,away!$B$2:$E$405,4,FALSE)</f>
        <v>0.77</v>
      </c>
      <c r="H49">
        <f>VLOOKUP(A49,away!$A$2:$E$405,3,FALSE)</f>
        <v>1.0380116959064301</v>
      </c>
      <c r="I49">
        <f>VLOOKUP(C49,away!$B$2:$E$405,3,FALSE)</f>
        <v>0.83</v>
      </c>
      <c r="J49">
        <f>VLOOKUP(B49,home!$B$2:$E$405,4,FALSE)</f>
        <v>1.22</v>
      </c>
      <c r="K49" s="3">
        <f t="shared" si="56"/>
        <v>1.1837736842105226</v>
      </c>
      <c r="L49" s="3">
        <f t="shared" si="57"/>
        <v>1.051090643274851</v>
      </c>
      <c r="M49" s="5">
        <f t="shared" si="58"/>
        <v>0.10700664672916513</v>
      </c>
      <c r="N49" s="5">
        <f t="shared" si="59"/>
        <v>0.12667165243359765</v>
      </c>
      <c r="O49" s="5">
        <f t="shared" si="60"/>
        <v>0.1124736851452429</v>
      </c>
      <c r="P49" s="5">
        <f t="shared" si="61"/>
        <v>0.13314338864111852</v>
      </c>
      <c r="Q49" s="5">
        <f t="shared" si="62"/>
        <v>7.4975284343177379E-2</v>
      </c>
      <c r="R49" s="5">
        <f t="shared" si="63"/>
        <v>5.9110019035403201E-2</v>
      </c>
      <c r="S49" s="5">
        <f t="shared" si="64"/>
        <v>4.1416029939961463E-2</v>
      </c>
      <c r="T49" s="5">
        <f t="shared" si="65"/>
        <v>7.8805819849985179E-2</v>
      </c>
      <c r="U49" s="5">
        <f t="shared" si="66"/>
        <v>6.9972885007293373E-2</v>
      </c>
      <c r="V49" s="5">
        <f t="shared" si="67"/>
        <v>5.7257819841843461E-3</v>
      </c>
      <c r="W49" s="5">
        <f t="shared" si="68"/>
        <v>2.9584589523884874E-2</v>
      </c>
      <c r="X49" s="5">
        <f t="shared" si="69"/>
        <v>3.1096085233682572E-2</v>
      </c>
      <c r="Y49" s="5">
        <f t="shared" si="70"/>
        <v>1.6342402115800504E-2</v>
      </c>
      <c r="Z49" s="5">
        <f t="shared" si="71"/>
        <v>2.0709995977303549E-2</v>
      </c>
      <c r="AA49" s="5">
        <f t="shared" si="72"/>
        <v>2.4515948238037724E-2</v>
      </c>
      <c r="AB49" s="5">
        <f t="shared" si="73"/>
        <v>1.4510667183828199E-2</v>
      </c>
      <c r="AC49" s="5">
        <f t="shared" si="74"/>
        <v>4.4527024681238184E-4</v>
      </c>
      <c r="AD49" s="5">
        <f t="shared" si="75"/>
        <v>8.7553646341363093E-3</v>
      </c>
      <c r="AE49" s="5">
        <f t="shared" si="76"/>
        <v>9.2026818454002141E-3</v>
      </c>
      <c r="AF49" s="5">
        <f t="shared" si="77"/>
        <v>4.8364263903677507E-3</v>
      </c>
      <c r="AG49" s="5">
        <f t="shared" si="78"/>
        <v>1.6945075086010352E-3</v>
      </c>
      <c r="AH49" s="5">
        <f t="shared" si="79"/>
        <v>5.4420207485008911E-3</v>
      </c>
      <c r="AI49" s="5">
        <f t="shared" si="80"/>
        <v>6.4421209510030063E-3</v>
      </c>
      <c r="AJ49" s="5">
        <f t="shared" si="81"/>
        <v>3.8130066261493128E-3</v>
      </c>
      <c r="AK49" s="5">
        <f t="shared" si="82"/>
        <v>1.5045789672519694E-3</v>
      </c>
      <c r="AL49" s="5">
        <f t="shared" si="83"/>
        <v>2.2161161510543583E-5</v>
      </c>
      <c r="AM49" s="5">
        <f t="shared" si="84"/>
        <v>2.0728740499116097E-3</v>
      </c>
      <c r="AN49" s="5">
        <f t="shared" si="85"/>
        <v>2.1787785185493395E-3</v>
      </c>
      <c r="AO49" s="5">
        <f t="shared" si="86"/>
        <v>1.1450468573077259E-3</v>
      </c>
      <c r="AP49" s="5">
        <f t="shared" si="87"/>
        <v>4.0118267927580816E-4</v>
      </c>
      <c r="AQ49" s="5">
        <f t="shared" si="88"/>
        <v>1.0541984010768436E-4</v>
      </c>
      <c r="AR49" s="5">
        <f t="shared" si="89"/>
        <v>1.144011417851378E-3</v>
      </c>
      <c r="AS49" s="5">
        <f t="shared" si="90"/>
        <v>1.3542506108888293E-3</v>
      </c>
      <c r="AT49" s="5">
        <f t="shared" si="91"/>
        <v>8.0156311749811034E-4</v>
      </c>
      <c r="AU49" s="5">
        <f t="shared" si="92"/>
        <v>3.1628977490933676E-4</v>
      </c>
      <c r="AV49" s="5">
        <f t="shared" si="93"/>
        <v>9.3603878030635643E-5</v>
      </c>
      <c r="AW49" s="5">
        <f t="shared" si="94"/>
        <v>7.6594726431779784E-7</v>
      </c>
      <c r="AX49" s="5">
        <f t="shared" si="95"/>
        <v>4.0896895849470912E-4</v>
      </c>
      <c r="AY49" s="5">
        <f t="shared" si="96"/>
        <v>4.298634456636497E-4</v>
      </c>
      <c r="AZ49" s="5">
        <f t="shared" si="97"/>
        <v>2.259127228114747E-4</v>
      </c>
      <c r="BA49" s="5">
        <f t="shared" si="98"/>
        <v>7.9151583047962031E-5</v>
      </c>
      <c r="BB49" s="5">
        <f t="shared" si="99"/>
        <v>2.0798872085526301E-5</v>
      </c>
      <c r="BC49" s="5">
        <f t="shared" si="100"/>
        <v>4.3722999679534373E-6</v>
      </c>
      <c r="BD49" s="5">
        <f t="shared" si="101"/>
        <v>2.0040994951719642E-4</v>
      </c>
      <c r="BE49" s="5">
        <f t="shared" si="102"/>
        <v>2.3724002429241644E-4</v>
      </c>
      <c r="BF49" s="5">
        <f t="shared" si="103"/>
        <v>1.4041924879941388E-4</v>
      </c>
      <c r="BG49" s="5">
        <f t="shared" si="104"/>
        <v>5.5408203828452078E-5</v>
      </c>
      <c r="BH49" s="5">
        <f t="shared" si="105"/>
        <v>1.6397693395373575E-5</v>
      </c>
      <c r="BI49" s="5">
        <f t="shared" si="106"/>
        <v>3.8822315846391855E-6</v>
      </c>
      <c r="BJ49" s="8">
        <f t="shared" si="107"/>
        <v>0.38903718370585694</v>
      </c>
      <c r="BK49" s="8">
        <f t="shared" si="108"/>
        <v>0.28818914214841601</v>
      </c>
      <c r="BL49" s="8">
        <f t="shared" si="109"/>
        <v>0.30214840805330639</v>
      </c>
      <c r="BM49" s="8">
        <f t="shared" si="110"/>
        <v>0.38627495605877887</v>
      </c>
      <c r="BN49" s="8">
        <f t="shared" si="111"/>
        <v>0.61338067632770488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1.2105263157894699</v>
      </c>
      <c r="F50">
        <f>VLOOKUP(B50,home!$B$2:$E$405,3,FALSE)</f>
        <v>0.5</v>
      </c>
      <c r="G50">
        <f>VLOOKUP(C50,away!$B$2:$E$405,4,FALSE)</f>
        <v>1.43</v>
      </c>
      <c r="H50">
        <f>VLOOKUP(A50,away!$A$2:$E$405,3,FALSE)</f>
        <v>1.0380116959064301</v>
      </c>
      <c r="I50">
        <f>VLOOKUP(C50,away!$B$2:$E$405,3,FALSE)</f>
        <v>0.83</v>
      </c>
      <c r="J50">
        <f>VLOOKUP(B50,home!$B$2:$E$405,4,FALSE)</f>
        <v>1.03</v>
      </c>
      <c r="K50" s="3">
        <f t="shared" si="56"/>
        <v>0.86552631578947092</v>
      </c>
      <c r="L50" s="3">
        <f t="shared" si="57"/>
        <v>0.8873961988304071</v>
      </c>
      <c r="M50" s="5">
        <f t="shared" si="58"/>
        <v>0.17326682794733653</v>
      </c>
      <c r="N50" s="5">
        <f t="shared" si="59"/>
        <v>0.1499669992417863</v>
      </c>
      <c r="O50" s="5">
        <f t="shared" si="60"/>
        <v>0.15375632450386859</v>
      </c>
      <c r="P50" s="5">
        <f t="shared" si="61"/>
        <v>0.1330801450771637</v>
      </c>
      <c r="Q50" s="5">
        <f t="shared" si="62"/>
        <v>6.4900192171872845E-2</v>
      </c>
      <c r="R50" s="5">
        <f t="shared" si="63"/>
        <v>6.8221388955433768E-2</v>
      </c>
      <c r="S50" s="5">
        <f t="shared" si="64"/>
        <v>2.5553542509507206E-2</v>
      </c>
      <c r="T50" s="5">
        <f t="shared" si="65"/>
        <v>5.7592183836682902E-2</v>
      </c>
      <c r="U50" s="5">
        <f t="shared" si="66"/>
        <v>5.9047407440637086E-2</v>
      </c>
      <c r="V50" s="5">
        <f t="shared" si="67"/>
        <v>2.1807528401828783E-3</v>
      </c>
      <c r="W50" s="5">
        <f t="shared" si="68"/>
        <v>1.872427474151659E-2</v>
      </c>
      <c r="X50" s="5">
        <f t="shared" si="69"/>
        <v>1.6615850231478026E-2</v>
      </c>
      <c r="Y50" s="5">
        <f t="shared" si="70"/>
        <v>7.3724211678744683E-3</v>
      </c>
      <c r="Z50" s="5">
        <f t="shared" si="71"/>
        <v>2.0179800412660882E-2</v>
      </c>
      <c r="AA50" s="5">
        <f t="shared" si="72"/>
        <v>1.7466148304537219E-2</v>
      </c>
      <c r="AB50" s="5">
        <f t="shared" si="73"/>
        <v>7.5587054965293062E-3</v>
      </c>
      <c r="AC50" s="5">
        <f t="shared" si="74"/>
        <v>1.0468496328289659E-4</v>
      </c>
      <c r="AD50" s="5">
        <f t="shared" si="75"/>
        <v>4.0515881332136754E-3</v>
      </c>
      <c r="AE50" s="5">
        <f t="shared" si="76"/>
        <v>3.5953639086402003E-3</v>
      </c>
      <c r="AF50" s="5">
        <f t="shared" si="77"/>
        <v>1.5952561329696741E-3</v>
      </c>
      <c r="AG50" s="5">
        <f t="shared" si="78"/>
        <v>4.7187474285272779E-4</v>
      </c>
      <c r="AH50" s="5">
        <f t="shared" si="79"/>
        <v>4.4768695448378863E-3</v>
      </c>
      <c r="AI50" s="5">
        <f t="shared" si="80"/>
        <v>3.8748484034136208E-3</v>
      </c>
      <c r="AJ50" s="5">
        <f t="shared" si="81"/>
        <v>1.6768916314246524E-3</v>
      </c>
      <c r="AK50" s="5">
        <f t="shared" si="82"/>
        <v>4.8379794524172496E-4</v>
      </c>
      <c r="AL50" s="5">
        <f t="shared" si="83"/>
        <v>3.2161932589473713E-6</v>
      </c>
      <c r="AM50" s="5">
        <f t="shared" si="84"/>
        <v>7.0135123000735465E-4</v>
      </c>
      <c r="AN50" s="5">
        <f t="shared" si="85"/>
        <v>6.2237641555355707E-4</v>
      </c>
      <c r="AO50" s="5">
        <f t="shared" si="86"/>
        <v>2.7614723270196016E-4</v>
      </c>
      <c r="AP50" s="5">
        <f t="shared" si="87"/>
        <v>8.1684001539085116E-5</v>
      </c>
      <c r="AQ50" s="5">
        <f t="shared" si="88"/>
        <v>1.8121518117760309E-5</v>
      </c>
      <c r="AR50" s="5">
        <f t="shared" si="89"/>
        <v>7.9455140334975128E-4</v>
      </c>
      <c r="AS50" s="5">
        <f t="shared" si="90"/>
        <v>6.8770514884666399E-4</v>
      </c>
      <c r="AT50" s="5">
        <f t="shared" si="91"/>
        <v>2.976134519153514E-4</v>
      </c>
      <c r="AU50" s="5">
        <f t="shared" si="92"/>
        <v>8.5864091521893664E-5</v>
      </c>
      <c r="AV50" s="5">
        <f t="shared" si="93"/>
        <v>1.8579407698388639E-5</v>
      </c>
      <c r="AW50" s="5">
        <f t="shared" si="94"/>
        <v>6.8617908665863489E-8</v>
      </c>
      <c r="AX50" s="5">
        <f t="shared" si="95"/>
        <v>1.0117299103044654E-4</v>
      </c>
      <c r="AY50" s="5">
        <f t="shared" si="96"/>
        <v>8.9780527664721132E-5</v>
      </c>
      <c r="AZ50" s="5">
        <f t="shared" si="97"/>
        <v>3.9835449489330861E-5</v>
      </c>
      <c r="BA50" s="5">
        <f t="shared" si="98"/>
        <v>1.1783275485177631E-5</v>
      </c>
      <c r="BB50" s="5">
        <f t="shared" si="99"/>
        <v>2.614108468829537E-6</v>
      </c>
      <c r="BC50" s="5">
        <f t="shared" si="100"/>
        <v>4.6394998371394153E-7</v>
      </c>
      <c r="BD50" s="5">
        <f t="shared" si="101"/>
        <v>1.1751364918465578E-4</v>
      </c>
      <c r="BE50" s="5">
        <f t="shared" si="102"/>
        <v>1.0171115583377147E-4</v>
      </c>
      <c r="BF50" s="5">
        <f t="shared" si="103"/>
        <v>4.4016840991746491E-5</v>
      </c>
      <c r="BG50" s="5">
        <f t="shared" si="104"/>
        <v>1.2699244738759101E-5</v>
      </c>
      <c r="BH50" s="5">
        <f t="shared" si="105"/>
        <v>2.7478826280117463E-6</v>
      </c>
      <c r="BI50" s="5">
        <f t="shared" si="106"/>
        <v>4.7567294544897936E-7</v>
      </c>
      <c r="BJ50" s="8">
        <f t="shared" si="107"/>
        <v>0.32683133500892936</v>
      </c>
      <c r="BK50" s="8">
        <f t="shared" si="108"/>
        <v>0.33427895005839686</v>
      </c>
      <c r="BL50" s="8">
        <f t="shared" si="109"/>
        <v>0.3187258601755783</v>
      </c>
      <c r="BM50" s="8">
        <f t="shared" si="110"/>
        <v>0.25673435584834764</v>
      </c>
      <c r="BN50" s="8">
        <f t="shared" si="111"/>
        <v>0.74319187789746166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1.2105263157894699</v>
      </c>
      <c r="F51">
        <f>VLOOKUP(B51,home!$B$2:$E$405,3,FALSE)</f>
        <v>1.1000000000000001</v>
      </c>
      <c r="G51">
        <f>VLOOKUP(C51,away!$B$2:$E$405,4,FALSE)</f>
        <v>0.77</v>
      </c>
      <c r="H51">
        <f>VLOOKUP(A51,away!$A$2:$E$405,3,FALSE)</f>
        <v>1.0380116959064301</v>
      </c>
      <c r="I51">
        <f>VLOOKUP(C51,away!$B$2:$E$405,3,FALSE)</f>
        <v>0.83</v>
      </c>
      <c r="J51">
        <f>VLOOKUP(B51,home!$B$2:$E$405,4,FALSE)</f>
        <v>1.03</v>
      </c>
      <c r="K51" s="3">
        <f t="shared" si="56"/>
        <v>1.0253157894736811</v>
      </c>
      <c r="L51" s="3">
        <f t="shared" si="57"/>
        <v>0.8873961988304071</v>
      </c>
      <c r="M51" s="5">
        <f t="shared" si="58"/>
        <v>0.14767933838378555</v>
      </c>
      <c r="N51" s="5">
        <f t="shared" si="59"/>
        <v>0.15141795742392195</v>
      </c>
      <c r="O51" s="5">
        <f t="shared" si="60"/>
        <v>0.13105008352756073</v>
      </c>
      <c r="P51" s="5">
        <f t="shared" si="61"/>
        <v>0.13436771985265275</v>
      </c>
      <c r="Q51" s="5">
        <f t="shared" si="62"/>
        <v>7.762561127830038E-2</v>
      </c>
      <c r="R51" s="5">
        <f t="shared" si="63"/>
        <v>5.814667298938235E-2</v>
      </c>
      <c r="S51" s="5">
        <f t="shared" si="64"/>
        <v>3.0563998213956122E-2</v>
      </c>
      <c r="T51" s="5">
        <f t="shared" si="65"/>
        <v>6.8884672380250533E-2</v>
      </c>
      <c r="U51" s="5">
        <f t="shared" si="66"/>
        <v>5.9618701921376534E-2</v>
      </c>
      <c r="V51" s="5">
        <f t="shared" si="67"/>
        <v>3.0898889103130435E-3</v>
      </c>
      <c r="W51" s="5">
        <f t="shared" si="68"/>
        <v>2.6530254970395881E-2</v>
      </c>
      <c r="X51" s="5">
        <f t="shared" si="69"/>
        <v>2.3542847414730818E-2</v>
      </c>
      <c r="Y51" s="5">
        <f t="shared" si="70"/>
        <v>1.04459166527382E-2</v>
      </c>
      <c r="Z51" s="5">
        <f t="shared" si="71"/>
        <v>1.7199712195137537E-2</v>
      </c>
      <c r="AA51" s="5">
        <f t="shared" si="72"/>
        <v>1.7635136488077543E-2</v>
      </c>
      <c r="AB51" s="5">
        <f t="shared" si="73"/>
        <v>9.0407919453746738E-3</v>
      </c>
      <c r="AC51" s="5">
        <f t="shared" si="74"/>
        <v>1.7571065290028845E-4</v>
      </c>
      <c r="AD51" s="5">
        <f t="shared" si="75"/>
        <v>6.8004723299773745E-3</v>
      </c>
      <c r="AE51" s="5">
        <f t="shared" si="76"/>
        <v>6.0347132958732839E-3</v>
      </c>
      <c r="AF51" s="5">
        <f t="shared" si="77"/>
        <v>2.6775908198946345E-3</v>
      </c>
      <c r="AG51" s="5">
        <f t="shared" si="78"/>
        <v>7.9202797186589738E-4</v>
      </c>
      <c r="AH51" s="5">
        <f t="shared" si="79"/>
        <v>3.8157398057355111E-3</v>
      </c>
      <c r="AI51" s="5">
        <f t="shared" si="80"/>
        <v>3.9123382713438558E-3</v>
      </c>
      <c r="AJ51" s="5">
        <f t="shared" si="81"/>
        <v>2.0056911016855111E-3</v>
      </c>
      <c r="AK51" s="5">
        <f t="shared" si="82"/>
        <v>6.8548891845500567E-4</v>
      </c>
      <c r="AL51" s="5">
        <f t="shared" si="83"/>
        <v>6.3948931630980079E-6</v>
      </c>
      <c r="AM51" s="5">
        <f t="shared" si="84"/>
        <v>1.3945263311609356E-3</v>
      </c>
      <c r="AN51" s="5">
        <f t="shared" si="85"/>
        <v>1.2374973654411276E-3</v>
      </c>
      <c r="AO51" s="5">
        <f t="shared" si="86"/>
        <v>5.4907522907754979E-4</v>
      </c>
      <c r="AP51" s="5">
        <f t="shared" si="87"/>
        <v>1.6241575705178425E-4</v>
      </c>
      <c r="AQ51" s="5">
        <f t="shared" si="88"/>
        <v>3.6031781359479052E-5</v>
      </c>
      <c r="AR51" s="5">
        <f t="shared" si="89"/>
        <v>6.7721459986711397E-4</v>
      </c>
      <c r="AS51" s="5">
        <f t="shared" si="90"/>
        <v>6.9435882210585297E-4</v>
      </c>
      <c r="AT51" s="5">
        <f t="shared" si="91"/>
        <v>3.5596853193273892E-4</v>
      </c>
      <c r="AU51" s="5">
        <f t="shared" si="92"/>
        <v>1.2166005211546782E-4</v>
      </c>
      <c r="AV51" s="5">
        <f t="shared" si="93"/>
        <v>3.1184993095545013E-5</v>
      </c>
      <c r="AW51" s="5">
        <f t="shared" si="94"/>
        <v>1.6162405625870177E-7</v>
      </c>
      <c r="AX51" s="5">
        <f t="shared" si="95"/>
        <v>2.3830497769601836E-4</v>
      </c>
      <c r="AY51" s="5">
        <f t="shared" si="96"/>
        <v>2.1147093136981163E-4</v>
      </c>
      <c r="AZ51" s="5">
        <f t="shared" si="97"/>
        <v>9.3829250330348341E-5</v>
      </c>
      <c r="BA51" s="5">
        <f t="shared" si="98"/>
        <v>2.7754573360752616E-5</v>
      </c>
      <c r="BB51" s="5">
        <f t="shared" si="99"/>
        <v>6.1573257251228854E-6</v>
      </c>
      <c r="BC51" s="5">
        <f t="shared" si="100"/>
        <v>1.0927974886869462E-6</v>
      </c>
      <c r="BD51" s="5">
        <f t="shared" si="101"/>
        <v>1.0015961028575531E-4</v>
      </c>
      <c r="BE51" s="5">
        <f t="shared" si="102"/>
        <v>1.0269522989351543E-4</v>
      </c>
      <c r="BF51" s="5">
        <f t="shared" si="103"/>
        <v>5.2647520356725474E-5</v>
      </c>
      <c r="BG51" s="5">
        <f t="shared" si="104"/>
        <v>1.7993444632795892E-5</v>
      </c>
      <c r="BH51" s="5">
        <f t="shared" si="105"/>
        <v>4.6122407222565212E-6</v>
      </c>
      <c r="BI51" s="5">
        <f t="shared" si="106"/>
        <v>9.4580064747662155E-7</v>
      </c>
      <c r="BJ51" s="8">
        <f t="shared" si="107"/>
        <v>0.37871022085801059</v>
      </c>
      <c r="BK51" s="8">
        <f t="shared" si="108"/>
        <v>0.31609452183814063</v>
      </c>
      <c r="BL51" s="8">
        <f t="shared" si="109"/>
        <v>0.28807008581464688</v>
      </c>
      <c r="BM51" s="8">
        <f t="shared" si="110"/>
        <v>0.29957584794301839</v>
      </c>
      <c r="BN51" s="8">
        <f t="shared" si="111"/>
        <v>0.70028738345560371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1.2105263157894699</v>
      </c>
      <c r="F52">
        <f>VLOOKUP(B52,home!$B$2:$E$405,3,FALSE)</f>
        <v>0.77</v>
      </c>
      <c r="G52">
        <f>VLOOKUP(C52,away!$B$2:$E$405,4,FALSE)</f>
        <v>1.05</v>
      </c>
      <c r="H52">
        <f>VLOOKUP(A52,away!$A$2:$E$405,3,FALSE)</f>
        <v>1.0380116959064301</v>
      </c>
      <c r="I52">
        <f>VLOOKUP(C52,away!$B$2:$E$405,3,FALSE)</f>
        <v>0.83</v>
      </c>
      <c r="J52">
        <f>VLOOKUP(B52,home!$B$2:$E$405,4,FALSE)</f>
        <v>0.9</v>
      </c>
      <c r="K52" s="3">
        <f t="shared" si="56"/>
        <v>0.97871052631578648</v>
      </c>
      <c r="L52" s="3">
        <f t="shared" si="57"/>
        <v>0.77539473684210325</v>
      </c>
      <c r="M52" s="5">
        <f t="shared" si="58"/>
        <v>0.17306201800310256</v>
      </c>
      <c r="N52" s="5">
        <f t="shared" si="59"/>
        <v>0.16937761872508861</v>
      </c>
      <c r="O52" s="5">
        <f t="shared" si="60"/>
        <v>0.13419137790687904</v>
      </c>
      <c r="P52" s="5">
        <f t="shared" si="61"/>
        <v>0.13133451409828217</v>
      </c>
      <c r="Q52" s="5">
        <f t="shared" si="62"/>
        <v>8.2885829184273049E-2</v>
      </c>
      <c r="R52" s="5">
        <f t="shared" si="63"/>
        <v>5.2025644079291847E-2</v>
      </c>
      <c r="S52" s="5">
        <f t="shared" si="64"/>
        <v>2.4917013554532016E-2</v>
      </c>
      <c r="T52" s="5">
        <f t="shared" si="65"/>
        <v>6.4269235708278916E-2</v>
      </c>
      <c r="U52" s="5">
        <f t="shared" si="66"/>
        <v>5.0918045498761499E-2</v>
      </c>
      <c r="V52" s="5">
        <f t="shared" si="67"/>
        <v>2.1010219378928769E-3</v>
      </c>
      <c r="W52" s="5">
        <f t="shared" si="68"/>
        <v>2.7040411168353415E-2</v>
      </c>
      <c r="X52" s="5">
        <f t="shared" si="69"/>
        <v>2.0966992501987664E-2</v>
      </c>
      <c r="Y52" s="5">
        <f t="shared" si="70"/>
        <v>8.1288478167245385E-3</v>
      </c>
      <c r="Z52" s="5">
        <f t="shared" si="71"/>
        <v>1.3446803533301145E-2</v>
      </c>
      <c r="AA52" s="5">
        <f t="shared" si="72"/>
        <v>1.316052816334214E-2</v>
      </c>
      <c r="AB52" s="5">
        <f t="shared" si="73"/>
        <v>6.4401737226691584E-3</v>
      </c>
      <c r="AC52" s="5">
        <f t="shared" si="74"/>
        <v>9.9652388529167783E-5</v>
      </c>
      <c r="AD52" s="5">
        <f t="shared" si="75"/>
        <v>6.6161837615936097E-3</v>
      </c>
      <c r="AE52" s="5">
        <f t="shared" si="76"/>
        <v>5.1301540667198732E-3</v>
      </c>
      <c r="AF52" s="5">
        <f t="shared" si="77"/>
        <v>1.9889472312618508E-3</v>
      </c>
      <c r="AG52" s="5">
        <f t="shared" si="78"/>
        <v>5.1407307165903763E-4</v>
      </c>
      <c r="AH52" s="5">
        <f t="shared" si="79"/>
        <v>2.6066451717678758E-3</v>
      </c>
      <c r="AI52" s="5">
        <f t="shared" si="80"/>
        <v>2.5511510679794413E-3</v>
      </c>
      <c r="AJ52" s="5">
        <f t="shared" si="81"/>
        <v>1.24841920222662E-3</v>
      </c>
      <c r="AK52" s="5">
        <f t="shared" si="82"/>
        <v>4.0728033815798316E-4</v>
      </c>
      <c r="AL52" s="5">
        <f t="shared" si="83"/>
        <v>3.0249960510634644E-6</v>
      </c>
      <c r="AM52" s="5">
        <f t="shared" si="84"/>
        <v>1.2950657383022485E-3</v>
      </c>
      <c r="AN52" s="5">
        <f t="shared" si="85"/>
        <v>1.0041871573440962E-3</v>
      </c>
      <c r="AO52" s="5">
        <f t="shared" si="86"/>
        <v>3.8932071830452254E-4</v>
      </c>
      <c r="AP52" s="5">
        <f t="shared" si="87"/>
        <v>1.0062574530563797E-4</v>
      </c>
      <c r="AQ52" s="5">
        <f t="shared" si="88"/>
        <v>1.9506168325201412E-5</v>
      </c>
      <c r="AR52" s="5">
        <f t="shared" si="89"/>
        <v>4.0423578940073827E-4</v>
      </c>
      <c r="AS52" s="5">
        <f t="shared" si="90"/>
        <v>3.9562982220007396E-4</v>
      </c>
      <c r="AT52" s="5">
        <f t="shared" si="91"/>
        <v>1.9360353575582771E-4</v>
      </c>
      <c r="AU52" s="5">
        <f t="shared" si="92"/>
        <v>6.3160606125394449E-5</v>
      </c>
      <c r="AV52" s="5">
        <f t="shared" si="93"/>
        <v>1.5453987515852219E-5</v>
      </c>
      <c r="AW52" s="5">
        <f t="shared" si="94"/>
        <v>6.3767504193612256E-8</v>
      </c>
      <c r="AX52" s="5">
        <f t="shared" si="95"/>
        <v>2.1124907839122265E-4</v>
      </c>
      <c r="AY52" s="5">
        <f t="shared" si="96"/>
        <v>1.6380142354729892E-4</v>
      </c>
      <c r="AZ52" s="5">
        <f t="shared" si="97"/>
        <v>6.3505380852909874E-5</v>
      </c>
      <c r="BA52" s="5">
        <f t="shared" si="98"/>
        <v>1.6413912691499865E-5</v>
      </c>
      <c r="BB52" s="5">
        <f t="shared" si="99"/>
        <v>3.1818153779936988E-6</v>
      </c>
      <c r="BC52" s="5">
        <f t="shared" si="100"/>
        <v>4.934325795399163E-7</v>
      </c>
      <c r="BD52" s="5">
        <f t="shared" si="101"/>
        <v>5.2240383924090884E-5</v>
      </c>
      <c r="BE52" s="5">
        <f t="shared" si="102"/>
        <v>5.112821364528573E-5</v>
      </c>
      <c r="BF52" s="5">
        <f t="shared" si="103"/>
        <v>2.5019860443181788E-5</v>
      </c>
      <c r="BG52" s="5">
        <f t="shared" si="104"/>
        <v>8.1624002608979926E-6</v>
      </c>
      <c r="BH52" s="5">
        <f t="shared" si="105"/>
        <v>1.9971567638358962E-6</v>
      </c>
      <c r="BI52" s="5">
        <f t="shared" si="106"/>
        <v>3.9092766949379266E-7</v>
      </c>
      <c r="BJ52" s="8">
        <f t="shared" si="107"/>
        <v>0.39018564380696263</v>
      </c>
      <c r="BK52" s="8">
        <f t="shared" si="108"/>
        <v>0.33168104640193707</v>
      </c>
      <c r="BL52" s="8">
        <f t="shared" si="109"/>
        <v>0.26476028783478028</v>
      </c>
      <c r="BM52" s="8">
        <f t="shared" si="110"/>
        <v>0.25703304192402082</v>
      </c>
      <c r="BN52" s="8">
        <f t="shared" si="111"/>
        <v>0.7428770019969172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1.2105263157894699</v>
      </c>
      <c r="F53">
        <f>VLOOKUP(B53,home!$B$2:$E$405,3,FALSE)</f>
        <v>1.18</v>
      </c>
      <c r="G53">
        <f>VLOOKUP(C53,away!$B$2:$E$405,4,FALSE)</f>
        <v>0.56999999999999995</v>
      </c>
      <c r="H53">
        <f>VLOOKUP(A53,away!$A$2:$E$405,3,FALSE)</f>
        <v>1.0380116959064301</v>
      </c>
      <c r="I53">
        <f>VLOOKUP(C53,away!$B$2:$E$405,3,FALSE)</f>
        <v>1.08</v>
      </c>
      <c r="J53">
        <f>VLOOKUP(B53,home!$B$2:$E$405,4,FALSE)</f>
        <v>1.38</v>
      </c>
      <c r="K53" s="3">
        <f t="shared" si="56"/>
        <v>0.81419999999999737</v>
      </c>
      <c r="L53" s="3">
        <f t="shared" si="57"/>
        <v>1.5470526315789435</v>
      </c>
      <c r="M53" s="5">
        <f t="shared" si="58"/>
        <v>9.4302023488834569E-2</v>
      </c>
      <c r="N53" s="5">
        <f t="shared" si="59"/>
        <v>7.6780707524608846E-2</v>
      </c>
      <c r="O53" s="5">
        <f t="shared" si="60"/>
        <v>0.14589019360162084</v>
      </c>
      <c r="P53" s="5">
        <f t="shared" si="61"/>
        <v>0.11878379563043928</v>
      </c>
      <c r="Q53" s="5">
        <f t="shared" si="62"/>
        <v>3.1257426033268157E-2</v>
      </c>
      <c r="R53" s="5">
        <f t="shared" si="63"/>
        <v>0.11284990396647454</v>
      </c>
      <c r="S53" s="5">
        <f t="shared" si="64"/>
        <v>3.7405321705648656E-2</v>
      </c>
      <c r="T53" s="5">
        <f t="shared" si="65"/>
        <v>4.8356883201151675E-2</v>
      </c>
      <c r="U53" s="5">
        <f t="shared" si="66"/>
        <v>9.1882391809503264E-2</v>
      </c>
      <c r="V53" s="5">
        <f t="shared" si="67"/>
        <v>5.235125191490813E-3</v>
      </c>
      <c r="W53" s="5">
        <f t="shared" si="68"/>
        <v>8.4832654254289527E-3</v>
      </c>
      <c r="X53" s="5">
        <f t="shared" si="69"/>
        <v>1.3124058100792525E-2</v>
      </c>
      <c r="Y53" s="5">
        <f t="shared" si="70"/>
        <v>1.0151804310913014E-2</v>
      </c>
      <c r="Z53" s="5">
        <f t="shared" si="71"/>
        <v>5.8194913634921824E-2</v>
      </c>
      <c r="AA53" s="5">
        <f t="shared" si="72"/>
        <v>4.7382298681553185E-2</v>
      </c>
      <c r="AB53" s="5">
        <f t="shared" si="73"/>
        <v>1.9289333793260241E-2</v>
      </c>
      <c r="AC53" s="5">
        <f t="shared" si="74"/>
        <v>4.1213858531322789E-4</v>
      </c>
      <c r="AD53" s="5">
        <f t="shared" si="75"/>
        <v>1.7267686773460573E-3</v>
      </c>
      <c r="AE53" s="5">
        <f t="shared" si="76"/>
        <v>2.671402026416309E-3</v>
      </c>
      <c r="AF53" s="5">
        <f t="shared" si="77"/>
        <v>2.0663997674863371E-3</v>
      </c>
      <c r="AG53" s="5">
        <f t="shared" si="78"/>
        <v>1.0656097327279514E-3</v>
      </c>
      <c r="AH53" s="5">
        <f t="shared" si="79"/>
        <v>2.2507648570853783E-2</v>
      </c>
      <c r="AI53" s="5">
        <f t="shared" si="80"/>
        <v>1.8325727466389087E-2</v>
      </c>
      <c r="AJ53" s="5">
        <f t="shared" si="81"/>
        <v>7.4604036515669731E-3</v>
      </c>
      <c r="AK53" s="5">
        <f t="shared" si="82"/>
        <v>2.0247535510352706E-3</v>
      </c>
      <c r="AL53" s="5">
        <f t="shared" si="83"/>
        <v>2.0765359502624547E-5</v>
      </c>
      <c r="AM53" s="5">
        <f t="shared" si="84"/>
        <v>2.8118701141903121E-4</v>
      </c>
      <c r="AN53" s="5">
        <f t="shared" si="85"/>
        <v>4.3501110598163055E-4</v>
      </c>
      <c r="AO53" s="5">
        <f t="shared" si="86"/>
        <v>3.3649253813747417E-4</v>
      </c>
      <c r="AP53" s="5">
        <f t="shared" si="87"/>
        <v>1.7352388887741912E-4</v>
      </c>
      <c r="AQ53" s="5">
        <f t="shared" si="88"/>
        <v>6.7112647232405844E-5</v>
      </c>
      <c r="AR53" s="5">
        <f t="shared" si="89"/>
        <v>6.9641033904386772E-3</v>
      </c>
      <c r="AS53" s="5">
        <f t="shared" si="90"/>
        <v>5.6701729804951514E-3</v>
      </c>
      <c r="AT53" s="5">
        <f t="shared" si="91"/>
        <v>2.308327420359569E-3</v>
      </c>
      <c r="AU53" s="5">
        <f t="shared" si="92"/>
        <v>6.264800618855851E-4</v>
      </c>
      <c r="AV53" s="5">
        <f t="shared" si="93"/>
        <v>1.275200165968104E-4</v>
      </c>
      <c r="AW53" s="5">
        <f t="shared" si="94"/>
        <v>7.2656277025239761E-7</v>
      </c>
      <c r="AX53" s="5">
        <f t="shared" si="95"/>
        <v>3.8157077449562389E-5</v>
      </c>
      <c r="AY53" s="5">
        <f t="shared" si="96"/>
        <v>5.9031007081707051E-5</v>
      </c>
      <c r="AZ53" s="5">
        <f t="shared" si="97"/>
        <v>4.5662037425255079E-5</v>
      </c>
      <c r="BA53" s="5">
        <f t="shared" si="98"/>
        <v>2.3547191720665687E-5</v>
      </c>
      <c r="BB53" s="5">
        <f t="shared" si="99"/>
        <v>9.1071862294374389E-6</v>
      </c>
      <c r="BC53" s="5">
        <f t="shared" si="100"/>
        <v>2.8178592845061406E-6</v>
      </c>
      <c r="BD53" s="5">
        <f t="shared" si="101"/>
        <v>1.7956390794610004E-3</v>
      </c>
      <c r="BE53" s="5">
        <f t="shared" si="102"/>
        <v>1.4620093384971416E-3</v>
      </c>
      <c r="BF53" s="5">
        <f t="shared" si="103"/>
        <v>5.9518400170218441E-4</v>
      </c>
      <c r="BG53" s="5">
        <f t="shared" si="104"/>
        <v>1.6153293806197235E-4</v>
      </c>
      <c r="BH53" s="5">
        <f t="shared" si="105"/>
        <v>3.288002954251436E-5</v>
      </c>
      <c r="BI53" s="5">
        <f t="shared" si="106"/>
        <v>5.3541840107030235E-6</v>
      </c>
      <c r="BJ53" s="8">
        <f t="shared" si="107"/>
        <v>0.1971559743509789</v>
      </c>
      <c r="BK53" s="8">
        <f t="shared" si="108"/>
        <v>0.25621820096831094</v>
      </c>
      <c r="BL53" s="8">
        <f t="shared" si="109"/>
        <v>0.48736185853330855</v>
      </c>
      <c r="BM53" s="8">
        <f t="shared" si="110"/>
        <v>0.41900859279796265</v>
      </c>
      <c r="BN53" s="8">
        <f t="shared" si="111"/>
        <v>0.57986405024524612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1.2105263157894699</v>
      </c>
      <c r="F54">
        <f>VLOOKUP(B54,home!$B$2:$E$405,3,FALSE)</f>
        <v>0.71</v>
      </c>
      <c r="G54">
        <f>VLOOKUP(C54,away!$B$2:$E$405,4,FALSE)</f>
        <v>1.21</v>
      </c>
      <c r="H54">
        <f>VLOOKUP(A54,away!$A$2:$E$405,3,FALSE)</f>
        <v>1.0380116959064301</v>
      </c>
      <c r="I54">
        <f>VLOOKUP(C54,away!$B$2:$E$405,3,FALSE)</f>
        <v>1.27</v>
      </c>
      <c r="J54">
        <f>VLOOKUP(B54,home!$B$2:$E$405,4,FALSE)</f>
        <v>0.55000000000000004</v>
      </c>
      <c r="K54" s="3">
        <f t="shared" si="56"/>
        <v>1.0399631578947335</v>
      </c>
      <c r="L54" s="3">
        <f t="shared" si="57"/>
        <v>0.72505116959064142</v>
      </c>
      <c r="M54" s="5">
        <f t="shared" si="58"/>
        <v>0.17118433382633144</v>
      </c>
      <c r="N54" s="5">
        <f t="shared" si="59"/>
        <v>0.17802540038813788</v>
      </c>
      <c r="O54" s="5">
        <f t="shared" si="60"/>
        <v>0.1241174014563764</v>
      </c>
      <c r="P54" s="5">
        <f t="shared" si="61"/>
        <v>0.12907752476826159</v>
      </c>
      <c r="Q54" s="5">
        <f t="shared" si="62"/>
        <v>9.2569928786561076E-2</v>
      </c>
      <c r="R54" s="5">
        <f t="shared" si="63"/>
        <v>4.4995733546248438E-2</v>
      </c>
      <c r="S54" s="5">
        <f t="shared" si="64"/>
        <v>2.433196868529449E-2</v>
      </c>
      <c r="T54" s="5">
        <f t="shared" si="65"/>
        <v>6.7117935135618492E-2</v>
      </c>
      <c r="U54" s="5">
        <f t="shared" si="66"/>
        <v>4.6793905150546523E-2</v>
      </c>
      <c r="V54" s="5">
        <f t="shared" si="67"/>
        <v>2.0385499202559788E-3</v>
      </c>
      <c r="W54" s="5">
        <f t="shared" si="68"/>
        <v>3.2089771822320888E-2</v>
      </c>
      <c r="X54" s="5">
        <f t="shared" si="69"/>
        <v>2.3266726591670572E-2</v>
      </c>
      <c r="Y54" s="5">
        <f t="shared" si="70"/>
        <v>8.4347836639182099E-3</v>
      </c>
      <c r="Z54" s="5">
        <f t="shared" si="71"/>
        <v>1.08747364114321E-2</v>
      </c>
      <c r="AA54" s="5">
        <f t="shared" si="72"/>
        <v>1.1309325219705769E-2</v>
      </c>
      <c r="AB54" s="5">
        <f t="shared" si="73"/>
        <v>5.88064078457188E-3</v>
      </c>
      <c r="AC54" s="5">
        <f t="shared" si="74"/>
        <v>9.6070041845260309E-5</v>
      </c>
      <c r="AD54" s="5">
        <f t="shared" si="75"/>
        <v>8.3430451101155663E-3</v>
      </c>
      <c r="AE54" s="5">
        <f t="shared" si="76"/>
        <v>6.0491346150367727E-3</v>
      </c>
      <c r="AF54" s="5">
        <f t="shared" si="77"/>
        <v>2.1929660638218226E-3</v>
      </c>
      <c r="AG54" s="5">
        <f t="shared" si="78"/>
        <v>5.3000420314886615E-4</v>
      </c>
      <c r="AH54" s="5">
        <f t="shared" si="79"/>
        <v>1.9711850885246944E-3</v>
      </c>
      <c r="AI54" s="5">
        <f t="shared" si="80"/>
        <v>2.0499598694571513E-3</v>
      </c>
      <c r="AJ54" s="5">
        <f t="shared" si="81"/>
        <v>1.0659413696990671E-3</v>
      </c>
      <c r="AK54" s="5">
        <f t="shared" si="82"/>
        <v>3.6951325098762654E-4</v>
      </c>
      <c r="AL54" s="5">
        <f t="shared" si="83"/>
        <v>2.8975743115254837E-6</v>
      </c>
      <c r="AM54" s="5">
        <f t="shared" si="84"/>
        <v>1.7352919078348003E-3</v>
      </c>
      <c r="AN54" s="5">
        <f t="shared" si="85"/>
        <v>1.2581754273567974E-3</v>
      </c>
      <c r="AO54" s="5">
        <f t="shared" si="86"/>
        <v>4.5612078257762544E-4</v>
      </c>
      <c r="AP54" s="5">
        <f t="shared" si="87"/>
        <v>1.1023696896083538E-4</v>
      </c>
      <c r="AQ54" s="5">
        <f t="shared" si="88"/>
        <v>1.9981860819295227E-5</v>
      </c>
      <c r="AR54" s="5">
        <f t="shared" si="89"/>
        <v>2.8584201078289239E-4</v>
      </c>
      <c r="AS54" s="5">
        <f t="shared" si="90"/>
        <v>2.9726516019275723E-4</v>
      </c>
      <c r="AT54" s="5">
        <f t="shared" si="91"/>
        <v>1.5457240736307178E-4</v>
      </c>
      <c r="AU54" s="5">
        <f t="shared" si="92"/>
        <v>5.358320296156378E-5</v>
      </c>
      <c r="AV54" s="5">
        <f t="shared" si="93"/>
        <v>1.3931139240505572E-5</v>
      </c>
      <c r="AW54" s="5">
        <f t="shared" si="94"/>
        <v>6.0690217446995621E-8</v>
      </c>
      <c r="AX54" s="5">
        <f t="shared" si="95"/>
        <v>3.0077327539017589E-4</v>
      </c>
      <c r="AY54" s="5">
        <f t="shared" si="96"/>
        <v>2.1807601510325509E-4</v>
      </c>
      <c r="AZ54" s="5">
        <f t="shared" si="97"/>
        <v>7.905813490514073E-5</v>
      </c>
      <c r="BA54" s="5">
        <f t="shared" si="98"/>
        <v>1.9107064392875674E-5</v>
      </c>
      <c r="BB54" s="5">
        <f t="shared" si="99"/>
        <v>3.463399846374551E-6</v>
      </c>
      <c r="BC54" s="5">
        <f t="shared" si="100"/>
        <v>5.0222842187478324E-7</v>
      </c>
      <c r="BD54" s="5">
        <f t="shared" si="101"/>
        <v>3.4541680706046143E-5</v>
      </c>
      <c r="BE54" s="5">
        <f t="shared" si="102"/>
        <v>3.5922075346051337E-5</v>
      </c>
      <c r="BF54" s="5">
        <f t="shared" si="103"/>
        <v>1.8678817457506047E-5</v>
      </c>
      <c r="BG54" s="5">
        <f t="shared" si="104"/>
        <v>6.4750939962824235E-6</v>
      </c>
      <c r="BH54" s="5">
        <f t="shared" si="105"/>
        <v>1.6834648000097742E-6</v>
      </c>
      <c r="BI54" s="5">
        <f t="shared" si="106"/>
        <v>3.501482739245583E-7</v>
      </c>
      <c r="BJ54" s="8">
        <f t="shared" si="107"/>
        <v>0.42282048344595913</v>
      </c>
      <c r="BK54" s="8">
        <f t="shared" si="108"/>
        <v>0.32694942083140355</v>
      </c>
      <c r="BL54" s="8">
        <f t="shared" si="109"/>
        <v>0.23945645093723819</v>
      </c>
      <c r="BM54" s="8">
        <f t="shared" si="110"/>
        <v>0.25991275352923032</v>
      </c>
      <c r="BN54" s="8">
        <f t="shared" si="111"/>
        <v>0.73997032277191688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1.3448275862068999</v>
      </c>
      <c r="F55">
        <f>VLOOKUP(B55,home!$B$2:$E$405,3,FALSE)</f>
        <v>0.96</v>
      </c>
      <c r="G55">
        <f>VLOOKUP(C55,away!$B$2:$E$405,4,FALSE)</f>
        <v>0.97</v>
      </c>
      <c r="H55">
        <f>VLOOKUP(A55,away!$A$2:$E$405,3,FALSE)</f>
        <v>1.2884012539184999</v>
      </c>
      <c r="I55">
        <f>VLOOKUP(C55,away!$B$2:$E$405,3,FALSE)</f>
        <v>1.0900000000000001</v>
      </c>
      <c r="J55">
        <f>VLOOKUP(B55,home!$B$2:$E$405,4,FALSE)</f>
        <v>0.89</v>
      </c>
      <c r="K55" s="3">
        <f t="shared" si="56"/>
        <v>1.252303448275865</v>
      </c>
      <c r="L55" s="3">
        <f t="shared" si="57"/>
        <v>1.249878056426337</v>
      </c>
      <c r="M55" s="5">
        <f t="shared" si="58"/>
        <v>8.190612499119368E-2</v>
      </c>
      <c r="N55" s="5">
        <f t="shared" si="59"/>
        <v>0.10257132276138585</v>
      </c>
      <c r="O55" s="5">
        <f t="shared" si="60"/>
        <v>0.10237266831340579</v>
      </c>
      <c r="P55" s="5">
        <f t="shared" si="61"/>
        <v>0.12820164553807945</v>
      </c>
      <c r="Q55" s="5">
        <f t="shared" si="62"/>
        <v>6.4225210594150123E-2</v>
      </c>
      <c r="R55" s="5">
        <f t="shared" si="63"/>
        <v>6.3976675851368861E-2</v>
      </c>
      <c r="S55" s="5">
        <f t="shared" si="64"/>
        <v>5.0166156439577905E-2</v>
      </c>
      <c r="T55" s="5">
        <f t="shared" si="65"/>
        <v>8.0273681390988547E-2</v>
      </c>
      <c r="U55" s="5">
        <f t="shared" si="66"/>
        <v>8.0118211777896478E-2</v>
      </c>
      <c r="V55" s="5">
        <f t="shared" si="67"/>
        <v>8.7246002753709317E-3</v>
      </c>
      <c r="W55" s="5">
        <f t="shared" si="68"/>
        <v>2.6809817564432611E-2</v>
      </c>
      <c r="X55" s="5">
        <f t="shared" si="69"/>
        <v>3.3509002670577701E-2</v>
      </c>
      <c r="Y55" s="5">
        <f t="shared" si="70"/>
        <v>2.0941083565343303E-2</v>
      </c>
      <c r="Z55" s="5">
        <f t="shared" si="71"/>
        <v>2.6654347756575558E-2</v>
      </c>
      <c r="AA55" s="5">
        <f t="shared" si="72"/>
        <v>3.3379331607103636E-2</v>
      </c>
      <c r="AB55" s="5">
        <f t="shared" si="73"/>
        <v>2.0900526036359734E-2</v>
      </c>
      <c r="AC55" s="5">
        <f t="shared" si="74"/>
        <v>8.5349852657905137E-4</v>
      </c>
      <c r="AD55" s="5">
        <f t="shared" si="75"/>
        <v>8.3935067458964525E-3</v>
      </c>
      <c r="AE55" s="5">
        <f t="shared" si="76"/>
        <v>1.0490859898162407E-2</v>
      </c>
      <c r="AF55" s="5">
        <f t="shared" si="77"/>
        <v>6.5561477898781169E-3</v>
      </c>
      <c r="AG55" s="5">
        <f t="shared" si="78"/>
        <v>2.7314617524188951E-3</v>
      </c>
      <c r="AH55" s="5">
        <f t="shared" si="79"/>
        <v>8.3286710923250896E-3</v>
      </c>
      <c r="AI55" s="5">
        <f t="shared" si="80"/>
        <v>1.0430023528474225E-2</v>
      </c>
      <c r="AJ55" s="5">
        <f t="shared" si="81"/>
        <v>6.5307772151533402E-3</v>
      </c>
      <c r="AK55" s="5">
        <f t="shared" si="82"/>
        <v>2.7261716088193264E-3</v>
      </c>
      <c r="AL55" s="5">
        <f t="shared" si="83"/>
        <v>5.3436743874050947E-5</v>
      </c>
      <c r="AM55" s="5">
        <f t="shared" si="84"/>
        <v>2.1022434882025727E-3</v>
      </c>
      <c r="AN55" s="5">
        <f t="shared" si="85"/>
        <v>2.6275480051695548E-3</v>
      </c>
      <c r="AO55" s="5">
        <f t="shared" si="86"/>
        <v>1.6420572969341116E-3</v>
      </c>
      <c r="AP55" s="5">
        <f t="shared" si="87"/>
        <v>6.8412379427756388E-4</v>
      </c>
      <c r="AQ55" s="5">
        <f t="shared" si="88"/>
        <v>2.1376782958666321E-4</v>
      </c>
      <c r="AR55" s="5">
        <f t="shared" si="89"/>
        <v>2.0819646474978977E-3</v>
      </c>
      <c r="AS55" s="5">
        <f t="shared" si="90"/>
        <v>2.6072515072500628E-3</v>
      </c>
      <c r="AT55" s="5">
        <f t="shared" si="91"/>
        <v>1.6325350265258506E-3</v>
      </c>
      <c r="AU55" s="5">
        <f t="shared" si="92"/>
        <v>6.8147641438315125E-4</v>
      </c>
      <c r="AV55" s="5">
        <f t="shared" si="93"/>
        <v>2.1335381591267315E-4</v>
      </c>
      <c r="AW55" s="5">
        <f t="shared" si="94"/>
        <v>2.3233503591210796E-6</v>
      </c>
      <c r="AX55" s="5">
        <f t="shared" si="95"/>
        <v>4.3877446156526047E-4</v>
      </c>
      <c r="AY55" s="5">
        <f t="shared" si="96"/>
        <v>5.4841457123070022E-4</v>
      </c>
      <c r="AZ55" s="5">
        <f t="shared" si="97"/>
        <v>3.427256692028554E-4</v>
      </c>
      <c r="BA55" s="5">
        <f t="shared" si="98"/>
        <v>1.4278843110356021E-4</v>
      </c>
      <c r="BB55" s="5">
        <f t="shared" si="99"/>
        <v>4.4617031686970942E-5</v>
      </c>
      <c r="BC55" s="5">
        <f t="shared" si="100"/>
        <v>1.1153169769684694E-5</v>
      </c>
      <c r="BD55" s="5">
        <f t="shared" si="101"/>
        <v>4.3370032119383588E-4</v>
      </c>
      <c r="BE55" s="5">
        <f t="shared" si="102"/>
        <v>5.4312440774939086E-4</v>
      </c>
      <c r="BF55" s="5">
        <f t="shared" si="103"/>
        <v>3.4007828433367467E-4</v>
      </c>
      <c r="BG55" s="5">
        <f t="shared" si="104"/>
        <v>1.4196040271826697E-4</v>
      </c>
      <c r="BH55" s="5">
        <f t="shared" si="105"/>
        <v>4.4444375460679057E-5</v>
      </c>
      <c r="BI55" s="5">
        <f t="shared" si="106"/>
        <v>1.1131568929175124E-5</v>
      </c>
      <c r="BJ55" s="8">
        <f t="shared" si="107"/>
        <v>0.36530030848196354</v>
      </c>
      <c r="BK55" s="8">
        <f t="shared" si="108"/>
        <v>0.27045387708590579</v>
      </c>
      <c r="BL55" s="8">
        <f t="shared" si="109"/>
        <v>0.33749407780286111</v>
      </c>
      <c r="BM55" s="8">
        <f t="shared" si="110"/>
        <v>0.45610287185685061</v>
      </c>
      <c r="BN55" s="8">
        <f t="shared" si="111"/>
        <v>0.54325364804958376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1.3448275862068999</v>
      </c>
      <c r="F56">
        <f>VLOOKUP(B56,home!$B$2:$E$405,3,FALSE)</f>
        <v>0.95</v>
      </c>
      <c r="G56">
        <f>VLOOKUP(C56,away!$B$2:$E$405,4,FALSE)</f>
        <v>0.89</v>
      </c>
      <c r="H56">
        <f>VLOOKUP(A56,away!$A$2:$E$405,3,FALSE)</f>
        <v>1.2884012539184999</v>
      </c>
      <c r="I56">
        <f>VLOOKUP(C56,away!$B$2:$E$405,3,FALSE)</f>
        <v>0.94</v>
      </c>
      <c r="J56">
        <f>VLOOKUP(B56,home!$B$2:$E$405,4,FALSE)</f>
        <v>1.62</v>
      </c>
      <c r="K56" s="3">
        <f t="shared" si="56"/>
        <v>1.1370517241379339</v>
      </c>
      <c r="L56" s="3">
        <f t="shared" si="57"/>
        <v>1.9619774294670917</v>
      </c>
      <c r="M56" s="5">
        <f t="shared" si="58"/>
        <v>4.5092959486569155E-2</v>
      </c>
      <c r="N56" s="5">
        <f t="shared" si="59"/>
        <v>5.1273027330685457E-2</v>
      </c>
      <c r="O56" s="5">
        <f t="shared" si="60"/>
        <v>8.8471368740522652E-2</v>
      </c>
      <c r="P56" s="5">
        <f t="shared" si="61"/>
        <v>0.10059652236325418</v>
      </c>
      <c r="Q56" s="5">
        <f t="shared" si="62"/>
        <v>2.9150042064063658E-2</v>
      </c>
      <c r="R56" s="5">
        <f t="shared" si="63"/>
        <v>8.6789414311482946E-2</v>
      </c>
      <c r="S56" s="5">
        <f t="shared" si="64"/>
        <v>5.6104436406501694E-2</v>
      </c>
      <c r="T56" s="5">
        <f t="shared" si="65"/>
        <v>5.7191724597709215E-2</v>
      </c>
      <c r="U56" s="5">
        <f t="shared" si="66"/>
        <v>9.8684053179793146E-2</v>
      </c>
      <c r="V56" s="5">
        <f t="shared" si="67"/>
        <v>1.3906854876154838E-2</v>
      </c>
      <c r="W56" s="5">
        <f t="shared" si="68"/>
        <v>1.1048368529212293E-2</v>
      </c>
      <c r="X56" s="5">
        <f t="shared" si="69"/>
        <v>2.1676649686749049E-2</v>
      </c>
      <c r="Y56" s="5">
        <f t="shared" si="70"/>
        <v>2.1264548715933276E-2</v>
      </c>
      <c r="Z56" s="5">
        <f t="shared" si="71"/>
        <v>5.675962399859924E-2</v>
      </c>
      <c r="AA56" s="5">
        <f t="shared" si="72"/>
        <v>6.4538628329028111E-2</v>
      </c>
      <c r="AB56" s="5">
        <f t="shared" si="73"/>
        <v>3.6691879307509369E-2</v>
      </c>
      <c r="AC56" s="5">
        <f t="shared" si="74"/>
        <v>1.9390239261856442E-3</v>
      </c>
      <c r="AD56" s="5">
        <f t="shared" si="75"/>
        <v>3.1406416212630297E-3</v>
      </c>
      <c r="AE56" s="5">
        <f t="shared" si="76"/>
        <v>6.1618679749629989E-3</v>
      </c>
      <c r="AF56" s="5">
        <f t="shared" si="77"/>
        <v>6.0447229451167503E-3</v>
      </c>
      <c r="AG56" s="5">
        <f t="shared" si="78"/>
        <v>3.9532033285669703E-3</v>
      </c>
      <c r="AH56" s="5">
        <f t="shared" si="79"/>
        <v>2.7840275297572607E-2</v>
      </c>
      <c r="AI56" s="5">
        <f t="shared" si="80"/>
        <v>3.1655833027579662E-2</v>
      </c>
      <c r="AJ56" s="5">
        <f t="shared" si="81"/>
        <v>1.7997159761516005E-2</v>
      </c>
      <c r="AK56" s="5">
        <f t="shared" si="82"/>
        <v>6.8212338454725413E-3</v>
      </c>
      <c r="AL56" s="5">
        <f t="shared" si="83"/>
        <v>1.7302839820173435E-4</v>
      </c>
      <c r="AM56" s="5">
        <f t="shared" si="84"/>
        <v>7.1421439407129688E-4</v>
      </c>
      <c r="AN56" s="5">
        <f t="shared" si="85"/>
        <v>1.4012725209683996E-3</v>
      </c>
      <c r="AO56" s="5">
        <f t="shared" si="86"/>
        <v>1.3746325293362261E-3</v>
      </c>
      <c r="AP56" s="5">
        <f t="shared" si="87"/>
        <v>8.9899933212297858E-4</v>
      </c>
      <c r="AQ56" s="5">
        <f t="shared" si="88"/>
        <v>4.4095409968281855E-4</v>
      </c>
      <c r="AR56" s="5">
        <f t="shared" si="89"/>
        <v>1.0924398352797531E-2</v>
      </c>
      <c r="AS56" s="5">
        <f t="shared" si="90"/>
        <v>1.2421605982218037E-2</v>
      </c>
      <c r="AT56" s="5">
        <f t="shared" si="91"/>
        <v>7.062004249321548E-3</v>
      </c>
      <c r="AU56" s="5">
        <f t="shared" si="92"/>
        <v>2.6766213691868275E-3</v>
      </c>
      <c r="AV56" s="5">
        <f t="shared" si="93"/>
        <v>7.6086423567457934E-4</v>
      </c>
      <c r="AW56" s="5">
        <f t="shared" si="94"/>
        <v>1.0722328648890036E-5</v>
      </c>
      <c r="AX56" s="5">
        <f t="shared" si="95"/>
        <v>1.3534978469714962E-4</v>
      </c>
      <c r="AY56" s="5">
        <f t="shared" si="96"/>
        <v>2.6555322265903793E-4</v>
      </c>
      <c r="AZ56" s="5">
        <f t="shared" si="97"/>
        <v>2.6050471458964077E-4</v>
      </c>
      <c r="BA56" s="5">
        <f t="shared" si="98"/>
        <v>1.7036812343154727E-4</v>
      </c>
      <c r="BB56" s="5">
        <f t="shared" si="99"/>
        <v>8.356460321833985E-5</v>
      </c>
      <c r="BC56" s="5">
        <f t="shared" si="100"/>
        <v>3.2790373083351162E-5</v>
      </c>
      <c r="BD56" s="5">
        <f t="shared" si="101"/>
        <v>3.5722371664493706E-3</v>
      </c>
      <c r="BE56" s="5">
        <f t="shared" si="102"/>
        <v>4.0618184291408644E-3</v>
      </c>
      <c r="BF56" s="5">
        <f t="shared" si="103"/>
        <v>2.3092488239949277E-3</v>
      </c>
      <c r="BG56" s="5">
        <f t="shared" si="104"/>
        <v>8.7524511892897623E-4</v>
      </c>
      <c r="BH56" s="5">
        <f t="shared" si="105"/>
        <v>2.4879974288037572E-4</v>
      </c>
      <c r="BI56" s="5">
        <f t="shared" si="106"/>
        <v>5.6579635321441169E-5</v>
      </c>
      <c r="BJ56" s="8">
        <f t="shared" si="107"/>
        <v>0.21668300049212341</v>
      </c>
      <c r="BK56" s="8">
        <f t="shared" si="108"/>
        <v>0.21807837867952629</v>
      </c>
      <c r="BL56" s="8">
        <f t="shared" si="109"/>
        <v>0.5044592689063917</v>
      </c>
      <c r="BM56" s="8">
        <f t="shared" si="110"/>
        <v>0.59435210688605267</v>
      </c>
      <c r="BN56" s="8">
        <f t="shared" si="111"/>
        <v>0.40137333429657801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1.3448275862068999</v>
      </c>
      <c r="F57">
        <f>VLOOKUP(B57,home!$B$2:$E$405,3,FALSE)</f>
        <v>0.68</v>
      </c>
      <c r="G57">
        <f>VLOOKUP(C57,away!$B$2:$E$405,4,FALSE)</f>
        <v>1.32</v>
      </c>
      <c r="H57">
        <f>VLOOKUP(A57,away!$A$2:$E$405,3,FALSE)</f>
        <v>1.2884012539184999</v>
      </c>
      <c r="I57">
        <f>VLOOKUP(C57,away!$B$2:$E$405,3,FALSE)</f>
        <v>1.37</v>
      </c>
      <c r="J57">
        <f>VLOOKUP(B57,home!$B$2:$E$405,4,FALSE)</f>
        <v>1.29</v>
      </c>
      <c r="K57" s="3">
        <f t="shared" si="56"/>
        <v>1.2071172413793134</v>
      </c>
      <c r="L57" s="3">
        <f t="shared" si="57"/>
        <v>2.2769915360501654</v>
      </c>
      <c r="M57" s="5">
        <f t="shared" si="58"/>
        <v>3.06810899280043E-2</v>
      </c>
      <c r="N57" s="5">
        <f t="shared" si="59"/>
        <v>3.7035672636403186E-2</v>
      </c>
      <c r="O57" s="5">
        <f t="shared" si="60"/>
        <v>6.9860582082859765E-2</v>
      </c>
      <c r="P57" s="5">
        <f t="shared" si="61"/>
        <v>8.4329913125014769E-2</v>
      </c>
      <c r="Q57" s="5">
        <f t="shared" si="62"/>
        <v>2.2353199492741171E-2</v>
      </c>
      <c r="R57" s="5">
        <f t="shared" si="63"/>
        <v>7.9535977053104778E-2</v>
      </c>
      <c r="S57" s="5">
        <f t="shared" si="64"/>
        <v>5.794721002709112E-2</v>
      </c>
      <c r="T57" s="5">
        <f t="shared" si="65"/>
        <v>5.0898046048612498E-2</v>
      </c>
      <c r="U57" s="5">
        <f t="shared" si="66"/>
        <v>9.6009249210752198E-2</v>
      </c>
      <c r="V57" s="5">
        <f t="shared" si="67"/>
        <v>1.7697050524492747E-2</v>
      </c>
      <c r="W57" s="5">
        <f t="shared" si="68"/>
        <v>8.994310835893065E-3</v>
      </c>
      <c r="X57" s="5">
        <f t="shared" si="69"/>
        <v>2.0479969645932797E-2</v>
      </c>
      <c r="Y57" s="5">
        <f t="shared" si="70"/>
        <v>2.3316358771176642E-2</v>
      </c>
      <c r="Z57" s="5">
        <f t="shared" si="71"/>
        <v>6.0367582187133235E-2</v>
      </c>
      <c r="AA57" s="5">
        <f t="shared" si="72"/>
        <v>7.2870749278471245E-2</v>
      </c>
      <c r="AB57" s="5">
        <f t="shared" si="73"/>
        <v>4.3981768923135912E-2</v>
      </c>
      <c r="AC57" s="5">
        <f t="shared" si="74"/>
        <v>3.040127356951563E-3</v>
      </c>
      <c r="AD57" s="5">
        <f t="shared" si="75"/>
        <v>2.7142969210828252E-3</v>
      </c>
      <c r="AE57" s="5">
        <f t="shared" si="76"/>
        <v>6.1804311156326164E-3</v>
      </c>
      <c r="AF57" s="5">
        <f t="shared" si="77"/>
        <v>7.0363946697182753E-3</v>
      </c>
      <c r="AG57" s="5">
        <f t="shared" si="78"/>
        <v>5.3406037024190034E-3</v>
      </c>
      <c r="AH57" s="5">
        <f t="shared" si="79"/>
        <v>3.436411842297879E-2</v>
      </c>
      <c r="AI57" s="5">
        <f t="shared" si="80"/>
        <v>4.1481519833178195E-2</v>
      </c>
      <c r="AJ57" s="5">
        <f t="shared" si="81"/>
        <v>2.5036528894623676E-2</v>
      </c>
      <c r="AK57" s="5">
        <f t="shared" si="82"/>
        <v>1.0074008564330536E-2</v>
      </c>
      <c r="AL57" s="5">
        <f t="shared" si="83"/>
        <v>3.3424324429452555E-4</v>
      </c>
      <c r="AM57" s="5">
        <f t="shared" si="84"/>
        <v>6.5529492233237297E-4</v>
      </c>
      <c r="AN57" s="5">
        <f t="shared" si="85"/>
        <v>1.4921009917674636E-3</v>
      </c>
      <c r="AO57" s="5">
        <f t="shared" si="86"/>
        <v>1.6987506645932864E-3</v>
      </c>
      <c r="AP57" s="5">
        <f t="shared" si="87"/>
        <v>1.2893469617128353E-3</v>
      </c>
      <c r="AQ57" s="5">
        <f t="shared" si="88"/>
        <v>7.3395802971303091E-4</v>
      </c>
      <c r="AR57" s="5">
        <f t="shared" si="89"/>
        <v>1.5649361358589658E-2</v>
      </c>
      <c r="AS57" s="5">
        <f t="shared" si="90"/>
        <v>1.8890613912528768E-2</v>
      </c>
      <c r="AT57" s="5">
        <f t="shared" si="91"/>
        <v>1.1401592877026707E-2</v>
      </c>
      <c r="AU57" s="5">
        <f t="shared" si="92"/>
        <v>4.5876864470155024E-3</v>
      </c>
      <c r="AV57" s="5">
        <f t="shared" si="93"/>
        <v>1.3844688520586541E-3</v>
      </c>
      <c r="AW57" s="5">
        <f t="shared" si="94"/>
        <v>2.5519432165004941E-5</v>
      </c>
      <c r="AX57" s="5">
        <f t="shared" si="95"/>
        <v>1.3183629982262078E-4</v>
      </c>
      <c r="AY57" s="5">
        <f t="shared" si="96"/>
        <v>3.0019013884027948E-4</v>
      </c>
      <c r="AZ57" s="5">
        <f t="shared" si="97"/>
        <v>3.4176520267252021E-4</v>
      </c>
      <c r="BA57" s="5">
        <f t="shared" si="98"/>
        <v>2.5939882460059927E-4</v>
      </c>
      <c r="BB57" s="5">
        <f t="shared" si="99"/>
        <v>1.4766223201923156E-4</v>
      </c>
      <c r="BC57" s="5">
        <f t="shared" si="100"/>
        <v>6.7245130500413207E-5</v>
      </c>
      <c r="BD57" s="5">
        <f t="shared" si="101"/>
        <v>5.9389105596831925E-3</v>
      </c>
      <c r="BE57" s="5">
        <f t="shared" si="102"/>
        <v>7.1689613316032489E-3</v>
      </c>
      <c r="BF57" s="5">
        <f t="shared" si="103"/>
        <v>4.3268884130799427E-3</v>
      </c>
      <c r="BG57" s="5">
        <f t="shared" si="104"/>
        <v>1.7410205349843919E-3</v>
      </c>
      <c r="BH57" s="5">
        <f t="shared" si="105"/>
        <v>5.2540397634377376E-4</v>
      </c>
      <c r="BI57" s="5">
        <f t="shared" si="106"/>
        <v>1.2684483970676368E-4</v>
      </c>
      <c r="BJ57" s="8">
        <f t="shared" si="107"/>
        <v>0.19146683323818678</v>
      </c>
      <c r="BK57" s="8">
        <f t="shared" si="108"/>
        <v>0.19432982434468926</v>
      </c>
      <c r="BL57" s="8">
        <f t="shared" si="109"/>
        <v>0.54495625536605585</v>
      </c>
      <c r="BM57" s="8">
        <f t="shared" si="110"/>
        <v>0.66704939011126163</v>
      </c>
      <c r="BN57" s="8">
        <f t="shared" si="111"/>
        <v>0.32379643431812793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1.3448275862068999</v>
      </c>
      <c r="F58">
        <f>VLOOKUP(B58,home!$B$2:$E$405,3,FALSE)</f>
        <v>1.32</v>
      </c>
      <c r="G58">
        <f>VLOOKUP(C58,away!$B$2:$E$405,4,FALSE)</f>
        <v>0.54</v>
      </c>
      <c r="H58">
        <f>VLOOKUP(A58,away!$A$2:$E$405,3,FALSE)</f>
        <v>1.2884012539184999</v>
      </c>
      <c r="I58">
        <f>VLOOKUP(C58,away!$B$2:$E$405,3,FALSE)</f>
        <v>1.49</v>
      </c>
      <c r="J58">
        <f>VLOOKUP(B58,home!$B$2:$E$405,4,FALSE)</f>
        <v>1.43</v>
      </c>
      <c r="K58" s="3">
        <f t="shared" si="56"/>
        <v>0.95859310344827842</v>
      </c>
      <c r="L58" s="3">
        <f t="shared" si="57"/>
        <v>2.7451965517241477</v>
      </c>
      <c r="M58" s="5">
        <f t="shared" si="58"/>
        <v>2.463001013961311E-2</v>
      </c>
      <c r="N58" s="5">
        <f t="shared" si="59"/>
        <v>2.3610157857694297E-2</v>
      </c>
      <c r="O58" s="5">
        <f t="shared" si="60"/>
        <v>6.7614218904196707E-2</v>
      </c>
      <c r="P58" s="5">
        <f t="shared" si="61"/>
        <v>6.4814523936605167E-2</v>
      </c>
      <c r="Q58" s="5">
        <f t="shared" si="62"/>
        <v>1.1316267246855465E-2</v>
      </c>
      <c r="R58" s="5">
        <f t="shared" si="63"/>
        <v>9.280716029166125E-2</v>
      </c>
      <c r="S58" s="5">
        <f t="shared" si="64"/>
        <v>4.2640284040852953E-2</v>
      </c>
      <c r="T58" s="5">
        <f t="shared" si="65"/>
        <v>3.1065377824456536E-2</v>
      </c>
      <c r="U58" s="5">
        <f t="shared" si="66"/>
        <v>8.8964303806205389E-2</v>
      </c>
      <c r="V58" s="5">
        <f t="shared" si="67"/>
        <v>1.2467670739717995E-2</v>
      </c>
      <c r="W58" s="5">
        <f t="shared" si="68"/>
        <v>3.6158985798710962E-3</v>
      </c>
      <c r="X58" s="5">
        <f t="shared" si="69"/>
        <v>9.9263523128463749E-3</v>
      </c>
      <c r="Y58" s="5">
        <f t="shared" si="70"/>
        <v>1.3624894070212445E-2</v>
      </c>
      <c r="Z58" s="5">
        <f t="shared" si="71"/>
        <v>8.4924632135992884E-2</v>
      </c>
      <c r="AA58" s="5">
        <f t="shared" si="72"/>
        <v>8.1408166678444818E-2</v>
      </c>
      <c r="AB58" s="5">
        <f t="shared" si="73"/>
        <v>3.9018653571162569E-2</v>
      </c>
      <c r="AC58" s="5">
        <f t="shared" si="74"/>
        <v>2.0505628575988102E-3</v>
      </c>
      <c r="AD58" s="5">
        <f t="shared" si="75"/>
        <v>8.6654386035821382E-4</v>
      </c>
      <c r="AE58" s="5">
        <f t="shared" si="76"/>
        <v>2.3788332173730999E-3</v>
      </c>
      <c r="AF58" s="5">
        <f t="shared" si="77"/>
        <v>3.2651823727297474E-3</v>
      </c>
      <c r="AG58" s="5">
        <f t="shared" si="78"/>
        <v>2.9878557967893907E-3</v>
      </c>
      <c r="AH58" s="5">
        <f t="shared" si="79"/>
        <v>5.8283701824042355E-2</v>
      </c>
      <c r="AI58" s="5">
        <f t="shared" si="80"/>
        <v>5.5870354611962852E-2</v>
      </c>
      <c r="AJ58" s="5">
        <f t="shared" si="81"/>
        <v>2.6778468309118651E-2</v>
      </c>
      <c r="AK58" s="5">
        <f t="shared" si="82"/>
        <v>8.5565516806764743E-3</v>
      </c>
      <c r="AL58" s="5">
        <f t="shared" si="83"/>
        <v>2.1584441851868325E-4</v>
      </c>
      <c r="AM58" s="5">
        <f t="shared" si="84"/>
        <v>1.6613259367496643E-4</v>
      </c>
      <c r="AN58" s="5">
        <f t="shared" si="85"/>
        <v>4.5606662328550679E-4</v>
      </c>
      <c r="AO58" s="5">
        <f t="shared" si="86"/>
        <v>6.259962607999246E-4</v>
      </c>
      <c r="AP58" s="5">
        <f t="shared" si="87"/>
        <v>5.7282759218005438E-4</v>
      </c>
      <c r="AQ58" s="5">
        <f t="shared" si="88"/>
        <v>3.9313108269628294E-4</v>
      </c>
      <c r="AR58" s="5">
        <f t="shared" si="89"/>
        <v>3.2000043453815886E-2</v>
      </c>
      <c r="AS58" s="5">
        <f t="shared" si="90"/>
        <v>3.067502096487314E-2</v>
      </c>
      <c r="AT58" s="5">
        <f t="shared" si="91"/>
        <v>1.4702431772529372E-2</v>
      </c>
      <c r="AU58" s="5">
        <f t="shared" si="92"/>
        <v>4.6978832336885025E-3</v>
      </c>
      <c r="AV58" s="5">
        <f t="shared" si="93"/>
        <v>1.1258396171547733E-3</v>
      </c>
      <c r="AW58" s="5">
        <f t="shared" si="94"/>
        <v>1.5777786203995226E-5</v>
      </c>
      <c r="AX58" s="5">
        <f t="shared" si="95"/>
        <v>2.6542259759132973E-5</v>
      </c>
      <c r="AY58" s="5">
        <f t="shared" si="96"/>
        <v>7.2863719965738445E-5</v>
      </c>
      <c r="AZ58" s="5">
        <f t="shared" si="97"/>
        <v>1.0001261639786957E-4</v>
      </c>
      <c r="BA58" s="5">
        <f t="shared" si="98"/>
        <v>9.1518096554780488E-5</v>
      </c>
      <c r="BB58" s="5">
        <f t="shared" si="99"/>
        <v>6.2808790770635251E-5</v>
      </c>
      <c r="BC58" s="5">
        <f t="shared" si="100"/>
        <v>3.448449516830226E-5</v>
      </c>
      <c r="BD58" s="5">
        <f t="shared" si="101"/>
        <v>1.4641068157406371E-2</v>
      </c>
      <c r="BE58" s="5">
        <f t="shared" si="102"/>
        <v>1.4034826962805941E-2</v>
      </c>
      <c r="BF58" s="5">
        <f t="shared" si="103"/>
        <v>6.7268441673178601E-3</v>
      </c>
      <c r="BG58" s="5">
        <f t="shared" si="104"/>
        <v>2.1494354755873931E-3</v>
      </c>
      <c r="BH58" s="5">
        <f t="shared" si="105"/>
        <v>5.1510850580128618E-4</v>
      </c>
      <c r="BI58" s="5">
        <f t="shared" si="106"/>
        <v>9.8755892237732128E-5</v>
      </c>
      <c r="BJ58" s="8">
        <f t="shared" si="107"/>
        <v>0.10525974727043988</v>
      </c>
      <c r="BK58" s="8">
        <f t="shared" si="108"/>
        <v>0.14689175985287245</v>
      </c>
      <c r="BL58" s="8">
        <f t="shared" si="109"/>
        <v>0.6406688378806894</v>
      </c>
      <c r="BM58" s="8">
        <f t="shared" si="110"/>
        <v>0.69289555282960669</v>
      </c>
      <c r="BN58" s="8">
        <f t="shared" si="111"/>
        <v>0.28479233837662599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1.3448275862068999</v>
      </c>
      <c r="F59">
        <f>VLOOKUP(B59,home!$B$2:$E$405,3,FALSE)</f>
        <v>1.17</v>
      </c>
      <c r="G59">
        <f>VLOOKUP(C59,away!$B$2:$E$405,4,FALSE)</f>
        <v>0.88</v>
      </c>
      <c r="H59">
        <f>VLOOKUP(A59,away!$A$2:$E$405,3,FALSE)</f>
        <v>1.2884012539184999</v>
      </c>
      <c r="I59">
        <f>VLOOKUP(C59,away!$B$2:$E$405,3,FALSE)</f>
        <v>0.95</v>
      </c>
      <c r="J59">
        <f>VLOOKUP(B59,home!$B$2:$E$405,4,FALSE)</f>
        <v>0.78</v>
      </c>
      <c r="K59" s="3">
        <f t="shared" si="56"/>
        <v>1.3846344827586239</v>
      </c>
      <c r="L59" s="3">
        <f t="shared" si="57"/>
        <v>0.9547053291536084</v>
      </c>
      <c r="M59" s="5">
        <f t="shared" si="58"/>
        <v>9.6391253586515152E-2</v>
      </c>
      <c r="N59" s="5">
        <f t="shared" si="59"/>
        <v>0.13346665355221976</v>
      </c>
      <c r="O59" s="5">
        <f t="shared" si="60"/>
        <v>9.2025243482842883E-2</v>
      </c>
      <c r="P59" s="5">
        <f t="shared" si="61"/>
        <v>0.12742132541060258</v>
      </c>
      <c r="Q59" s="5">
        <f t="shared" si="62"/>
        <v>9.2401265403401156E-2</v>
      </c>
      <c r="R59" s="5">
        <f t="shared" si="63"/>
        <v>4.3928495184864226E-2</v>
      </c>
      <c r="S59" s="5">
        <f t="shared" si="64"/>
        <v>4.2110133350486044E-2</v>
      </c>
      <c r="T59" s="5">
        <f t="shared" si="65"/>
        <v>8.8215980501164026E-2</v>
      </c>
      <c r="U59" s="5">
        <f t="shared" si="66"/>
        <v>6.0824909208659184E-2</v>
      </c>
      <c r="V59" s="5">
        <f t="shared" si="67"/>
        <v>6.1851266526193978E-3</v>
      </c>
      <c r="W59" s="5">
        <f t="shared" si="68"/>
        <v>4.2647326109360222E-2</v>
      </c>
      <c r="X59" s="5">
        <f t="shared" si="69"/>
        <v>4.0715629510758022E-2</v>
      </c>
      <c r="Y59" s="5">
        <f t="shared" si="70"/>
        <v>1.9435714236882302E-2</v>
      </c>
      <c r="Z59" s="5">
        <f t="shared" si="71"/>
        <v>1.3979589484896171E-2</v>
      </c>
      <c r="AA59" s="5">
        <f t="shared" si="72"/>
        <v>1.9356621655597105E-2</v>
      </c>
      <c r="AB59" s="5">
        <f t="shared" si="73"/>
        <v>1.3400922907026042E-2</v>
      </c>
      <c r="AC59" s="5">
        <f t="shared" si="74"/>
        <v>5.1101435982586286E-4</v>
      </c>
      <c r="AD59" s="5">
        <f t="shared" si="75"/>
        <v>1.4762739582118083E-2</v>
      </c>
      <c r="AE59" s="5">
        <f t="shared" si="76"/>
        <v>1.4094066151955046E-2</v>
      </c>
      <c r="AF59" s="5">
        <f t="shared" si="77"/>
        <v>6.7278400323574862E-3</v>
      </c>
      <c r="AG59" s="5">
        <f t="shared" si="78"/>
        <v>2.1410349108615593E-3</v>
      </c>
      <c r="AH59" s="5">
        <f t="shared" si="79"/>
        <v>3.3365971451525299E-3</v>
      </c>
      <c r="AI59" s="5">
        <f t="shared" si="80"/>
        <v>4.6199674622521749E-3</v>
      </c>
      <c r="AJ59" s="5">
        <f t="shared" si="81"/>
        <v>3.1984831287286066E-3</v>
      </c>
      <c r="AK59" s="5">
        <f t="shared" si="82"/>
        <v>1.4762433441864395E-3</v>
      </c>
      <c r="AL59" s="5">
        <f t="shared" si="83"/>
        <v>2.7020761577467982E-5</v>
      </c>
      <c r="AM59" s="5">
        <f t="shared" si="84"/>
        <v>4.0881996570772666E-3</v>
      </c>
      <c r="AN59" s="5">
        <f t="shared" si="85"/>
        <v>3.9030259992556206E-3</v>
      </c>
      <c r="AO59" s="5">
        <f t="shared" si="86"/>
        <v>1.863119860657214E-3</v>
      </c>
      <c r="AP59" s="5">
        <f t="shared" si="87"/>
        <v>5.9291015327379024E-4</v>
      </c>
      <c r="AQ59" s="5">
        <f t="shared" si="88"/>
        <v>1.4151362075994257E-4</v>
      </c>
      <c r="AR59" s="5">
        <f t="shared" si="89"/>
        <v>6.3709341514316738E-4</v>
      </c>
      <c r="AS59" s="5">
        <f t="shared" si="90"/>
        <v>8.8214151134568489E-4</v>
      </c>
      <c r="AT59" s="5">
        <f t="shared" si="91"/>
        <v>6.1072177764102161E-4</v>
      </c>
      <c r="AU59" s="5">
        <f t="shared" si="92"/>
        <v>2.8187547756446774E-4</v>
      </c>
      <c r="AV59" s="5">
        <f t="shared" si="93"/>
        <v>9.7573626519954198E-5</v>
      </c>
      <c r="AW59" s="5">
        <f t="shared" si="94"/>
        <v>9.9220080363947669E-7</v>
      </c>
      <c r="AX59" s="5">
        <f t="shared" si="95"/>
        <v>9.434437029318595E-4</v>
      </c>
      <c r="AY59" s="5">
        <f t="shared" si="96"/>
        <v>9.0071073094546007E-4</v>
      </c>
      <c r="AZ59" s="5">
        <f t="shared" si="97"/>
        <v>4.2995666742973626E-4</v>
      </c>
      <c r="BA59" s="5">
        <f t="shared" si="98"/>
        <v>1.3682730723343166E-4</v>
      </c>
      <c r="BB59" s="5">
        <f t="shared" si="99"/>
        <v>3.2657439847373817E-5</v>
      </c>
      <c r="BC59" s="5">
        <f t="shared" si="100"/>
        <v>6.2356463717602381E-6</v>
      </c>
      <c r="BD59" s="5">
        <f t="shared" si="101"/>
        <v>1.0137274643430898E-4</v>
      </c>
      <c r="BE59" s="5">
        <f t="shared" si="102"/>
        <v>1.4036420032489055E-4</v>
      </c>
      <c r="BF59" s="5">
        <f t="shared" si="103"/>
        <v>9.7176555957341368E-5</v>
      </c>
      <c r="BG59" s="5">
        <f t="shared" si="104"/>
        <v>4.4851336764752601E-5</v>
      </c>
      <c r="BH59" s="5">
        <f t="shared" si="105"/>
        <v>1.5525676870574016E-5</v>
      </c>
      <c r="BI59" s="5">
        <f t="shared" si="106"/>
        <v>4.2994775126329554E-6</v>
      </c>
      <c r="BJ59" s="8">
        <f t="shared" si="107"/>
        <v>0.46764685077686102</v>
      </c>
      <c r="BK59" s="8">
        <f t="shared" si="108"/>
        <v>0.27354658485257194</v>
      </c>
      <c r="BL59" s="8">
        <f t="shared" si="109"/>
        <v>0.24508047932138802</v>
      </c>
      <c r="BM59" s="8">
        <f t="shared" si="110"/>
        <v>0.41371954928512961</v>
      </c>
      <c r="BN59" s="8">
        <f t="shared" si="111"/>
        <v>0.58563423662044567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1.3448275862068999</v>
      </c>
      <c r="F60">
        <f>VLOOKUP(B60,home!$B$2:$E$405,3,FALSE)</f>
        <v>0.8</v>
      </c>
      <c r="G60">
        <f>VLOOKUP(C60,away!$B$2:$E$405,4,FALSE)</f>
        <v>1.72</v>
      </c>
      <c r="H60">
        <f>VLOOKUP(A60,away!$A$2:$E$405,3,FALSE)</f>
        <v>1.2884012539184999</v>
      </c>
      <c r="I60">
        <f>VLOOKUP(C60,away!$B$2:$E$405,3,FALSE)</f>
        <v>0.97</v>
      </c>
      <c r="J60">
        <f>VLOOKUP(B60,home!$B$2:$E$405,4,FALSE)</f>
        <v>0.44</v>
      </c>
      <c r="K60" s="3">
        <f t="shared" si="56"/>
        <v>1.8504827586206944</v>
      </c>
      <c r="L60" s="3">
        <f t="shared" si="57"/>
        <v>0.54988965517241573</v>
      </c>
      <c r="M60" s="5">
        <f t="shared" si="58"/>
        <v>9.0684174962472636E-2</v>
      </c>
      <c r="N60" s="5">
        <f t="shared" si="59"/>
        <v>0.16780950224779809</v>
      </c>
      <c r="O60" s="5">
        <f t="shared" si="60"/>
        <v>4.986628969970909E-2</v>
      </c>
      <c r="P60" s="5">
        <f t="shared" si="61"/>
        <v>9.2276709325696413E-2</v>
      </c>
      <c r="Q60" s="5">
        <f t="shared" si="62"/>
        <v>0.1552642953211355</v>
      </c>
      <c r="R60" s="5">
        <f t="shared" si="63"/>
        <v>1.3710478423850408E-2</v>
      </c>
      <c r="S60" s="5">
        <f t="shared" si="64"/>
        <v>2.3474302676025835E-2</v>
      </c>
      <c r="T60" s="5">
        <f t="shared" si="65"/>
        <v>8.5378229814727327E-2</v>
      </c>
      <c r="U60" s="5">
        <f t="shared" si="66"/>
        <v>2.5371003935776213E-2</v>
      </c>
      <c r="V60" s="5">
        <f t="shared" si="67"/>
        <v>2.6540602843212633E-3</v>
      </c>
      <c r="W60" s="5">
        <f t="shared" si="68"/>
        <v>9.5771300507051016E-2</v>
      </c>
      <c r="X60" s="5">
        <f t="shared" si="69"/>
        <v>5.2663647411236088E-2</v>
      </c>
      <c r="Y60" s="5">
        <f t="shared" si="70"/>
        <v>1.4479597457543146E-2</v>
      </c>
      <c r="Z60" s="5">
        <f t="shared" si="71"/>
        <v>2.5130834175799829E-3</v>
      </c>
      <c r="AA60" s="5">
        <f t="shared" si="72"/>
        <v>4.6504175352073294E-3</v>
      </c>
      <c r="AB60" s="5">
        <f t="shared" si="73"/>
        <v>4.3027587346442546E-3</v>
      </c>
      <c r="AC60" s="5">
        <f t="shared" si="74"/>
        <v>1.6879181889407471E-4</v>
      </c>
      <c r="AD60" s="5">
        <f t="shared" si="75"/>
        <v>4.4305785089744802E-2</v>
      </c>
      <c r="AE60" s="5">
        <f t="shared" si="76"/>
        <v>2.4363292885142929E-2</v>
      </c>
      <c r="AF60" s="5">
        <f t="shared" si="77"/>
        <v>6.6985613617379066E-3</v>
      </c>
      <c r="AG60" s="5">
        <f t="shared" si="78"/>
        <v>1.2278231991191086E-3</v>
      </c>
      <c r="AH60" s="5">
        <f t="shared" si="79"/>
        <v>3.4547964347814316E-4</v>
      </c>
      <c r="AI60" s="5">
        <f t="shared" si="80"/>
        <v>6.3930412371072834E-4</v>
      </c>
      <c r="AJ60" s="5">
        <f t="shared" si="81"/>
        <v>5.9151062922090721E-4</v>
      </c>
      <c r="AK60" s="5">
        <f t="shared" si="82"/>
        <v>3.6486007363805572E-4</v>
      </c>
      <c r="AL60" s="5">
        <f t="shared" si="83"/>
        <v>6.870241082345263E-6</v>
      </c>
      <c r="AM60" s="5">
        <f t="shared" si="84"/>
        <v>1.639741828314532E-2</v>
      </c>
      <c r="AN60" s="5">
        <f t="shared" si="85"/>
        <v>9.0167706854366453E-3</v>
      </c>
      <c r="AO60" s="5">
        <f t="shared" si="86"/>
        <v>2.4791144614917512E-3</v>
      </c>
      <c r="AP60" s="5">
        <f t="shared" si="87"/>
        <v>4.5441313212088284E-4</v>
      </c>
      <c r="AQ60" s="5">
        <f t="shared" si="88"/>
        <v>6.2469270131942396E-5</v>
      </c>
      <c r="AR60" s="5">
        <f t="shared" si="89"/>
        <v>3.7995136404257069E-5</v>
      </c>
      <c r="AS60" s="5">
        <f t="shared" si="90"/>
        <v>7.0309344827519194E-5</v>
      </c>
      <c r="AT60" s="5">
        <f t="shared" si="91"/>
        <v>6.5053115186620688E-5</v>
      </c>
      <c r="AU60" s="5">
        <f t="shared" si="92"/>
        <v>4.0126556015802554E-5</v>
      </c>
      <c r="AV60" s="5">
        <f t="shared" si="93"/>
        <v>1.8563375017517526E-5</v>
      </c>
      <c r="AW60" s="5">
        <f t="shared" si="94"/>
        <v>1.9419143405468647E-7</v>
      </c>
      <c r="AX60" s="5">
        <f t="shared" si="95"/>
        <v>5.0571899698086962E-3</v>
      </c>
      <c r="AY60" s="5">
        <f t="shared" si="96"/>
        <v>2.7808964486395033E-3</v>
      </c>
      <c r="AZ60" s="5">
        <f t="shared" si="97"/>
        <v>7.6459309460628585E-4</v>
      </c>
      <c r="BA60" s="5">
        <f t="shared" si="98"/>
        <v>1.4014727771342029E-4</v>
      </c>
      <c r="BB60" s="5">
        <f t="shared" si="99"/>
        <v>1.9266384553796364E-5</v>
      </c>
      <c r="BC60" s="5">
        <f t="shared" si="100"/>
        <v>2.1188771117412489E-6</v>
      </c>
      <c r="BD60" s="5">
        <f t="shared" si="101"/>
        <v>3.4821887425943007E-6</v>
      </c>
      <c r="BE60" s="5">
        <f t="shared" si="102"/>
        <v>6.4437302304338295E-6</v>
      </c>
      <c r="BF60" s="5">
        <f t="shared" si="103"/>
        <v>5.9620058463103784E-6</v>
      </c>
      <c r="BG60" s="5">
        <f t="shared" si="104"/>
        <v>3.6775296751310459E-6</v>
      </c>
      <c r="BH60" s="5">
        <f t="shared" si="105"/>
        <v>1.7013013145364904E-6</v>
      </c>
      <c r="BI60" s="5">
        <f t="shared" si="106"/>
        <v>6.2964574995369972E-7</v>
      </c>
      <c r="BJ60" s="8">
        <f t="shared" si="107"/>
        <v>0.68513643317999606</v>
      </c>
      <c r="BK60" s="8">
        <f t="shared" si="108"/>
        <v>0.21204580575713206</v>
      </c>
      <c r="BL60" s="8">
        <f t="shared" si="109"/>
        <v>0.1000960467282458</v>
      </c>
      <c r="BM60" s="8">
        <f t="shared" si="110"/>
        <v>0.42739921684508625</v>
      </c>
      <c r="BN60" s="8">
        <f t="shared" si="111"/>
        <v>0.56961144998066215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1.3448275862068999</v>
      </c>
      <c r="F61">
        <f>VLOOKUP(B61,home!$B$2:$E$405,3,FALSE)</f>
        <v>1.1200000000000001</v>
      </c>
      <c r="G61">
        <f>VLOOKUP(C61,away!$B$2:$E$405,4,FALSE)</f>
        <v>1.05</v>
      </c>
      <c r="H61">
        <f>VLOOKUP(A61,away!$A$2:$E$405,3,FALSE)</f>
        <v>1.2884012539184999</v>
      </c>
      <c r="I61">
        <f>VLOOKUP(C61,away!$B$2:$E$405,3,FALSE)</f>
        <v>1.1200000000000001</v>
      </c>
      <c r="J61">
        <f>VLOOKUP(B61,home!$B$2:$E$405,4,FALSE)</f>
        <v>0.94</v>
      </c>
      <c r="K61" s="3">
        <f t="shared" si="56"/>
        <v>1.5815172413793146</v>
      </c>
      <c r="L61" s="3">
        <f t="shared" si="57"/>
        <v>1.3564288401253968</v>
      </c>
      <c r="M61" s="5">
        <f t="shared" si="58"/>
        <v>5.2974422221940091E-2</v>
      </c>
      <c r="N61" s="5">
        <f t="shared" si="59"/>
        <v>8.3779962096105748E-2</v>
      </c>
      <c r="O61" s="5">
        <f t="shared" si="60"/>
        <v>7.1856034090819226E-2</v>
      </c>
      <c r="P61" s="5">
        <f t="shared" si="61"/>
        <v>0.11364155681177041</v>
      </c>
      <c r="Q61" s="5">
        <f t="shared" si="62"/>
        <v>6.6249727268548372E-2</v>
      </c>
      <c r="R61" s="5">
        <f t="shared" si="63"/>
        <v>4.8733798488910463E-2</v>
      </c>
      <c r="S61" s="5">
        <f t="shared" si="64"/>
        <v>6.0946410045290556E-2</v>
      </c>
      <c r="T61" s="5">
        <f t="shared" si="65"/>
        <v>8.9863040717500925E-2</v>
      </c>
      <c r="U61" s="5">
        <f t="shared" si="66"/>
        <v>7.7073342548117083E-2</v>
      </c>
      <c r="V61" s="5">
        <f t="shared" si="67"/>
        <v>1.4527021048045048E-2</v>
      </c>
      <c r="W61" s="5">
        <f t="shared" si="68"/>
        <v>3.4925028637295519E-2</v>
      </c>
      <c r="X61" s="5">
        <f t="shared" si="69"/>
        <v>4.737331608583302E-2</v>
      </c>
      <c r="Y61" s="5">
        <f t="shared" si="70"/>
        <v>3.2129266095600149E-2</v>
      </c>
      <c r="Z61" s="5">
        <f t="shared" si="71"/>
        <v>2.2034643253072542E-2</v>
      </c>
      <c r="AA61" s="5">
        <f t="shared" si="72"/>
        <v>3.4848168212376608E-2</v>
      </c>
      <c r="AB61" s="5">
        <f t="shared" si="73"/>
        <v>2.7556489429180094E-2</v>
      </c>
      <c r="AC61" s="5">
        <f t="shared" si="74"/>
        <v>1.9477245084674386E-3</v>
      </c>
      <c r="AD61" s="5">
        <f t="shared" si="75"/>
        <v>1.3808633736387303E-2</v>
      </c>
      <c r="AE61" s="5">
        <f t="shared" si="76"/>
        <v>1.873042904276425E-2</v>
      </c>
      <c r="AF61" s="5">
        <f t="shared" si="77"/>
        <v>1.2703247070763882E-2</v>
      </c>
      <c r="AG61" s="5">
        <f t="shared" si="78"/>
        <v>5.7436835633408647E-3</v>
      </c>
      <c r="AH61" s="5">
        <f t="shared" si="79"/>
        <v>7.472106397585521E-3</v>
      </c>
      <c r="AI61" s="5">
        <f t="shared" si="80"/>
        <v>1.1817265097202181E-2</v>
      </c>
      <c r="AJ61" s="5">
        <f t="shared" si="81"/>
        <v>9.3446042485876273E-3</v>
      </c>
      <c r="AK61" s="5">
        <f t="shared" si="82"/>
        <v>4.9262175776692415E-3</v>
      </c>
      <c r="AL61" s="5">
        <f t="shared" si="83"/>
        <v>1.6713155979717915E-4</v>
      </c>
      <c r="AM61" s="5">
        <f t="shared" si="84"/>
        <v>4.3677184667977147E-3</v>
      </c>
      <c r="AN61" s="5">
        <f t="shared" si="85"/>
        <v>5.9244992939126995E-3</v>
      </c>
      <c r="AO61" s="5">
        <f t="shared" si="86"/>
        <v>4.018080852782868E-3</v>
      </c>
      <c r="AP61" s="5">
        <f t="shared" si="87"/>
        <v>1.8167469168901102E-3</v>
      </c>
      <c r="AQ61" s="5">
        <f t="shared" si="88"/>
        <v>6.1607197831966068E-4</v>
      </c>
      <c r="AR61" s="5">
        <f t="shared" si="89"/>
        <v>2.0270761228340967E-3</v>
      </c>
      <c r="AS61" s="5">
        <f t="shared" si="90"/>
        <v>3.2058558378504571E-3</v>
      </c>
      <c r="AT61" s="5">
        <f t="shared" si="91"/>
        <v>2.5350581404685137E-3</v>
      </c>
      <c r="AU61" s="5">
        <f t="shared" si="92"/>
        <v>1.3364127190166461E-3</v>
      </c>
      <c r="AV61" s="5">
        <f t="shared" si="93"/>
        <v>5.2838993918085915E-4</v>
      </c>
      <c r="AW61" s="5">
        <f t="shared" si="94"/>
        <v>9.9592563580118169E-6</v>
      </c>
      <c r="AX61" s="5">
        <f t="shared" si="95"/>
        <v>1.1512703434552348E-3</v>
      </c>
      <c r="AY61" s="5">
        <f t="shared" si="96"/>
        <v>1.5616162966437511E-3</v>
      </c>
      <c r="AZ61" s="5">
        <f t="shared" si="97"/>
        <v>1.0591106909887008E-3</v>
      </c>
      <c r="BA61" s="5">
        <f t="shared" si="98"/>
        <v>4.7886942871407025E-4</v>
      </c>
      <c r="BB61" s="5">
        <f t="shared" si="99"/>
        <v>1.623880759405344E-4</v>
      </c>
      <c r="BC61" s="5">
        <f t="shared" si="100"/>
        <v>4.4053573899642774E-5</v>
      </c>
      <c r="BD61" s="5">
        <f t="shared" si="101"/>
        <v>4.5826408569028999E-4</v>
      </c>
      <c r="BE61" s="5">
        <f t="shared" si="102"/>
        <v>7.2475255262412122E-4</v>
      </c>
      <c r="BF61" s="5">
        <f t="shared" si="103"/>
        <v>5.7310432885435852E-4</v>
      </c>
      <c r="BG61" s="5">
        <f t="shared" si="104"/>
        <v>3.0212479239742949E-4</v>
      </c>
      <c r="BH61" s="5">
        <f t="shared" si="105"/>
        <v>1.1945389205617027E-4</v>
      </c>
      <c r="BI61" s="5">
        <f t="shared" si="106"/>
        <v>3.7783677967339347E-5</v>
      </c>
      <c r="BJ61" s="8">
        <f t="shared" si="107"/>
        <v>0.42650676023248496</v>
      </c>
      <c r="BK61" s="8">
        <f t="shared" si="108"/>
        <v>0.24576588249195447</v>
      </c>
      <c r="BL61" s="8">
        <f t="shared" si="109"/>
        <v>0.3054763021793882</v>
      </c>
      <c r="BM61" s="8">
        <f t="shared" si="110"/>
        <v>0.56099643013852041</v>
      </c>
      <c r="BN61" s="8">
        <f t="shared" si="111"/>
        <v>0.43723550097809433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1.3448275862068999</v>
      </c>
      <c r="F62">
        <f>VLOOKUP(B62,home!$B$2:$E$405,3,FALSE)</f>
        <v>0.42</v>
      </c>
      <c r="G62">
        <f>VLOOKUP(C62,away!$B$2:$E$405,4,FALSE)</f>
        <v>1.17</v>
      </c>
      <c r="H62">
        <f>VLOOKUP(A62,away!$A$2:$E$405,3,FALSE)</f>
        <v>1.2884012539184999</v>
      </c>
      <c r="I62">
        <f>VLOOKUP(C62,away!$B$2:$E$405,3,FALSE)</f>
        <v>0.74</v>
      </c>
      <c r="J62">
        <f>VLOOKUP(B62,home!$B$2:$E$405,4,FALSE)</f>
        <v>1.1100000000000001</v>
      </c>
      <c r="K62" s="3">
        <f t="shared" si="56"/>
        <v>0.66084827586207062</v>
      </c>
      <c r="L62" s="3">
        <f t="shared" si="57"/>
        <v>1.0582927899686558</v>
      </c>
      <c r="M62" s="5">
        <f t="shared" si="58"/>
        <v>0.17922002001803944</v>
      </c>
      <c r="N62" s="5">
        <f t="shared" si="59"/>
        <v>0.11843724122888714</v>
      </c>
      <c r="O62" s="5">
        <f t="shared" si="60"/>
        <v>0.18966725500312931</v>
      </c>
      <c r="P62" s="5">
        <f t="shared" si="61"/>
        <v>0.12534127845630968</v>
      </c>
      <c r="Q62" s="5">
        <f t="shared" si="62"/>
        <v>3.9134523331985104E-2</v>
      </c>
      <c r="R62" s="5">
        <f t="shared" si="63"/>
        <v>0.10036174423147909</v>
      </c>
      <c r="S62" s="5">
        <f t="shared" si="64"/>
        <v>2.1915012736134085E-2</v>
      </c>
      <c r="T62" s="5">
        <f t="shared" si="65"/>
        <v>4.1415783881099975E-2</v>
      </c>
      <c r="U62" s="5">
        <f t="shared" si="66"/>
        <v>6.6323885637883065E-2</v>
      </c>
      <c r="V62" s="5">
        <f t="shared" si="67"/>
        <v>1.7029692909536374E-3</v>
      </c>
      <c r="W62" s="5">
        <f t="shared" si="68"/>
        <v>8.6206607568754447E-3</v>
      </c>
      <c r="X62" s="5">
        <f t="shared" si="69"/>
        <v>9.1231831237670175E-3</v>
      </c>
      <c r="Y62" s="5">
        <f t="shared" si="70"/>
        <v>4.8274994607231765E-3</v>
      </c>
      <c r="Z62" s="5">
        <f t="shared" si="71"/>
        <v>3.540403676961755E-2</v>
      </c>
      <c r="AA62" s="5">
        <f t="shared" si="72"/>
        <v>2.3396696657759113E-2</v>
      </c>
      <c r="AB62" s="5">
        <f t="shared" si="73"/>
        <v>7.7308333235739891E-3</v>
      </c>
      <c r="AC62" s="5">
        <f t="shared" si="74"/>
        <v>7.4437954838443493E-5</v>
      </c>
      <c r="AD62" s="5">
        <f t="shared" si="75"/>
        <v>1.4242371994932373E-3</v>
      </c>
      <c r="AE62" s="5">
        <f t="shared" si="76"/>
        <v>1.5072599594288432E-3</v>
      </c>
      <c r="AF62" s="5">
        <f t="shared" si="77"/>
        <v>7.9756117383599672E-4</v>
      </c>
      <c r="AG62" s="5">
        <f t="shared" si="78"/>
        <v>2.8135107994319101E-4</v>
      </c>
      <c r="AH62" s="5">
        <f t="shared" si="79"/>
        <v>9.3669592122678606E-3</v>
      </c>
      <c r="AI62" s="5">
        <f t="shared" si="80"/>
        <v>6.1901388454975552E-3</v>
      </c>
      <c r="AJ62" s="5">
        <f t="shared" si="81"/>
        <v>2.0453712916969438E-3</v>
      </c>
      <c r="AK62" s="5">
        <f t="shared" si="82"/>
        <v>4.5056003053856719E-4</v>
      </c>
      <c r="AL62" s="5">
        <f t="shared" si="83"/>
        <v>2.0823897741300176E-6</v>
      </c>
      <c r="AM62" s="5">
        <f t="shared" si="84"/>
        <v>1.8824093954074609E-4</v>
      </c>
      <c r="AN62" s="5">
        <f t="shared" si="85"/>
        <v>1.9921402909289725E-4</v>
      </c>
      <c r="AO62" s="5">
        <f t="shared" si="86"/>
        <v>1.0541338532480959E-4</v>
      </c>
      <c r="AP62" s="5">
        <f t="shared" si="87"/>
        <v>3.7186075218477896E-5</v>
      </c>
      <c r="AQ62" s="5">
        <f t="shared" si="88"/>
        <v>9.8384388227368197E-6</v>
      </c>
      <c r="AR62" s="5">
        <f t="shared" si="89"/>
        <v>1.9825970796547117E-3</v>
      </c>
      <c r="AS62" s="5">
        <f t="shared" si="90"/>
        <v>1.3101958618189926E-3</v>
      </c>
      <c r="AT62" s="5">
        <f t="shared" si="91"/>
        <v>4.3292033816235044E-4</v>
      </c>
      <c r="AU62" s="5">
        <f t="shared" si="92"/>
        <v>9.536488635340463E-5</v>
      </c>
      <c r="AV62" s="5">
        <f t="shared" si="93"/>
        <v>1.5755430181107439E-5</v>
      </c>
      <c r="AW62" s="5">
        <f t="shared" si="94"/>
        <v>4.0454526308489739E-8</v>
      </c>
      <c r="AX62" s="5">
        <f t="shared" si="95"/>
        <v>2.0733116723693041E-5</v>
      </c>
      <c r="AY62" s="5">
        <f t="shared" si="96"/>
        <v>2.1941707942262906E-5</v>
      </c>
      <c r="AZ62" s="5">
        <f t="shared" si="97"/>
        <v>1.161037565744741E-5</v>
      </c>
      <c r="BA62" s="5">
        <f t="shared" si="98"/>
        <v>4.0957256157013957E-6</v>
      </c>
      <c r="BB62" s="5">
        <f t="shared" si="99"/>
        <v>1.0836192221966804E-6</v>
      </c>
      <c r="BC62" s="5">
        <f t="shared" si="100"/>
        <v>2.2935728198443796E-7</v>
      </c>
      <c r="BD62" s="5">
        <f t="shared" si="101"/>
        <v>3.4969469913524883E-4</v>
      </c>
      <c r="BE62" s="5">
        <f t="shared" si="102"/>
        <v>2.3109513900163473E-4</v>
      </c>
      <c r="BF62" s="5">
        <f t="shared" si="103"/>
        <v>7.6359412084667922E-5</v>
      </c>
      <c r="BG62" s="5">
        <f t="shared" si="104"/>
        <v>1.6820661940664721E-5</v>
      </c>
      <c r="BH62" s="5">
        <f t="shared" si="105"/>
        <v>2.7789763605867573E-6</v>
      </c>
      <c r="BI62" s="5">
        <f t="shared" si="106"/>
        <v>3.6729634731104235E-7</v>
      </c>
      <c r="BJ62" s="8">
        <f t="shared" si="107"/>
        <v>0.22616888796648205</v>
      </c>
      <c r="BK62" s="8">
        <f t="shared" si="108"/>
        <v>0.32827774255399172</v>
      </c>
      <c r="BL62" s="8">
        <f t="shared" si="109"/>
        <v>0.41004739401486628</v>
      </c>
      <c r="BM62" s="8">
        <f t="shared" si="110"/>
        <v>0.24771409778171172</v>
      </c>
      <c r="BN62" s="8">
        <f t="shared" si="111"/>
        <v>0.75216206226982973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1.3448275862068999</v>
      </c>
      <c r="F63">
        <f>VLOOKUP(B63,home!$B$2:$E$405,3,FALSE)</f>
        <v>1.18</v>
      </c>
      <c r="G63">
        <f>VLOOKUP(C63,away!$B$2:$E$405,4,FALSE)</f>
        <v>0.85</v>
      </c>
      <c r="H63">
        <f>VLOOKUP(A63,away!$A$2:$E$405,3,FALSE)</f>
        <v>1.2884012539184999</v>
      </c>
      <c r="I63">
        <f>VLOOKUP(C63,away!$B$2:$E$405,3,FALSE)</f>
        <v>0.69</v>
      </c>
      <c r="J63">
        <f>VLOOKUP(B63,home!$B$2:$E$405,4,FALSE)</f>
        <v>0.71</v>
      </c>
      <c r="K63" s="3">
        <f t="shared" si="56"/>
        <v>1.3488620689655204</v>
      </c>
      <c r="L63" s="3">
        <f t="shared" si="57"/>
        <v>0.63118777429467299</v>
      </c>
      <c r="M63" s="5">
        <f t="shared" si="58"/>
        <v>0.13806235566147618</v>
      </c>
      <c r="N63" s="5">
        <f t="shared" si="59"/>
        <v>0.18622707470379227</v>
      </c>
      <c r="O63" s="5">
        <f t="shared" si="60"/>
        <v>8.7143270983846693E-2</v>
      </c>
      <c r="P63" s="5">
        <f t="shared" si="61"/>
        <v>0.11754425279569446</v>
      </c>
      <c r="Q63" s="5">
        <f t="shared" si="62"/>
        <v>0.12559731864117693</v>
      </c>
      <c r="R63" s="5">
        <f t="shared" si="63"/>
        <v>2.7501883628525872E-2</v>
      </c>
      <c r="S63" s="5">
        <f t="shared" si="64"/>
        <v>2.5018860679112354E-2</v>
      </c>
      <c r="T63" s="5">
        <f t="shared" si="65"/>
        <v>7.927549201050331E-2</v>
      </c>
      <c r="U63" s="5">
        <f t="shared" si="66"/>
        <v>3.709624765162238E-2</v>
      </c>
      <c r="V63" s="5">
        <f t="shared" si="67"/>
        <v>2.3667432091631865E-3</v>
      </c>
      <c r="W63" s="5">
        <f t="shared" si="68"/>
        <v>5.6471153026286539E-2</v>
      </c>
      <c r="X63" s="5">
        <f t="shared" si="69"/>
        <v>3.5643901390515695E-2</v>
      </c>
      <c r="Y63" s="5">
        <f t="shared" si="70"/>
        <v>1.1248997392929198E-2</v>
      </c>
      <c r="Z63" s="5">
        <f t="shared" si="71"/>
        <v>5.7862842388001169E-3</v>
      </c>
      <c r="AA63" s="5">
        <f t="shared" si="72"/>
        <v>7.8048993299705072E-3</v>
      </c>
      <c r="AB63" s="5">
        <f t="shared" si="73"/>
        <v>5.2638663291458129E-3</v>
      </c>
      <c r="AC63" s="5">
        <f t="shared" si="74"/>
        <v>1.2593814075327118E-4</v>
      </c>
      <c r="AD63" s="5">
        <f t="shared" si="75"/>
        <v>1.9042949076976345E-2</v>
      </c>
      <c r="AE63" s="5">
        <f t="shared" si="76"/>
        <v>1.2019676643903498E-2</v>
      </c>
      <c r="AF63" s="5">
        <f t="shared" si="77"/>
        <v>3.7933364743035561E-3</v>
      </c>
      <c r="AG63" s="5">
        <f t="shared" si="78"/>
        <v>7.9810253545548786E-4</v>
      </c>
      <c r="AH63" s="5">
        <f t="shared" si="79"/>
        <v>9.1305796753114808E-4</v>
      </c>
      <c r="AI63" s="5">
        <f t="shared" si="80"/>
        <v>1.2315892591695174E-3</v>
      </c>
      <c r="AJ63" s="5">
        <f t="shared" si="81"/>
        <v>8.3062201811955408E-4</v>
      </c>
      <c r="AK63" s="5">
        <f t="shared" si="82"/>
        <v>3.7346484462968585E-4</v>
      </c>
      <c r="AL63" s="5">
        <f t="shared" si="83"/>
        <v>4.2888750035873417E-6</v>
      </c>
      <c r="AM63" s="5">
        <f t="shared" si="84"/>
        <v>5.137262338235072E-3</v>
      </c>
      <c r="AN63" s="5">
        <f t="shared" si="85"/>
        <v>3.242577181238443E-3</v>
      </c>
      <c r="AO63" s="5">
        <f t="shared" si="86"/>
        <v>1.0233375370022936E-3</v>
      </c>
      <c r="AP63" s="5">
        <f t="shared" si="87"/>
        <v>2.153060474442234E-4</v>
      </c>
      <c r="AQ63" s="5">
        <f t="shared" si="88"/>
        <v>3.3974636219625658E-5</v>
      </c>
      <c r="AR63" s="5">
        <f t="shared" si="89"/>
        <v>1.1526220526560065E-4</v>
      </c>
      <c r="AS63" s="5">
        <f t="shared" si="90"/>
        <v>1.554728166680866E-4</v>
      </c>
      <c r="AT63" s="5">
        <f t="shared" si="91"/>
        <v>1.0485569257940619E-4</v>
      </c>
      <c r="AU63" s="5">
        <f t="shared" si="92"/>
        <v>4.7145288811823466E-5</v>
      </c>
      <c r="AV63" s="5">
        <f t="shared" si="93"/>
        <v>1.5898122952173303E-5</v>
      </c>
      <c r="AW63" s="5">
        <f t="shared" si="94"/>
        <v>1.0143013624681782E-7</v>
      </c>
      <c r="AX63" s="5">
        <f t="shared" si="95"/>
        <v>1.1549097177284014E-3</v>
      </c>
      <c r="AY63" s="5">
        <f t="shared" si="96"/>
        <v>7.289648942442788E-4</v>
      </c>
      <c r="AZ63" s="5">
        <f t="shared" si="97"/>
        <v>2.3005686456849895E-4</v>
      </c>
      <c r="BA63" s="5">
        <f t="shared" si="98"/>
        <v>4.8403026769400624E-5</v>
      </c>
      <c r="BB63" s="5">
        <f t="shared" si="99"/>
        <v>7.6378496839258645E-6</v>
      </c>
      <c r="BC63" s="5">
        <f t="shared" si="100"/>
        <v>9.6418346847888784E-7</v>
      </c>
      <c r="BD63" s="5">
        <f t="shared" si="101"/>
        <v>1.2125349133648363E-5</v>
      </c>
      <c r="BE63" s="5">
        <f t="shared" si="102"/>
        <v>1.6355423519342211E-5</v>
      </c>
      <c r="BF63" s="5">
        <f t="shared" si="103"/>
        <v>1.1030605203553638E-5</v>
      </c>
      <c r="BG63" s="5">
        <f t="shared" si="104"/>
        <v>4.9595883189357318E-6</v>
      </c>
      <c r="BH63" s="5">
        <f t="shared" si="105"/>
        <v>1.6724501402742198E-6</v>
      </c>
      <c r="BI63" s="5">
        <f t="shared" si="106"/>
        <v>4.5118091129039176E-7</v>
      </c>
      <c r="BJ63" s="8">
        <f t="shared" si="107"/>
        <v>0.54194139617244563</v>
      </c>
      <c r="BK63" s="8">
        <f t="shared" si="108"/>
        <v>0.28385140425544736</v>
      </c>
      <c r="BL63" s="8">
        <f t="shared" si="109"/>
        <v>0.16864413073606532</v>
      </c>
      <c r="BM63" s="8">
        <f t="shared" si="110"/>
        <v>0.31741819552413791</v>
      </c>
      <c r="BN63" s="8">
        <f t="shared" si="111"/>
        <v>0.68207615641451247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1.3448275862068999</v>
      </c>
      <c r="F64">
        <f>VLOOKUP(B64,home!$B$2:$E$405,3,FALSE)</f>
        <v>1.1399999999999999</v>
      </c>
      <c r="G64">
        <f>VLOOKUP(C64,away!$B$2:$E$405,4,FALSE)</f>
        <v>1.1200000000000001</v>
      </c>
      <c r="H64">
        <f>VLOOKUP(A64,away!$A$2:$E$405,3,FALSE)</f>
        <v>1.2884012539184999</v>
      </c>
      <c r="I64">
        <f>VLOOKUP(C64,away!$B$2:$E$405,3,FALSE)</f>
        <v>1.24</v>
      </c>
      <c r="J64">
        <f>VLOOKUP(B64,home!$B$2:$E$405,4,FALSE)</f>
        <v>0.98</v>
      </c>
      <c r="K64" s="3">
        <f t="shared" si="56"/>
        <v>1.7170758620689699</v>
      </c>
      <c r="L64" s="3">
        <f t="shared" si="57"/>
        <v>1.5656652037617611</v>
      </c>
      <c r="M64" s="5">
        <f t="shared" si="58"/>
        <v>3.7525256507963012E-2</v>
      </c>
      <c r="N64" s="5">
        <f t="shared" si="59"/>
        <v>6.4433712167769802E-2</v>
      </c>
      <c r="O64" s="5">
        <f t="shared" si="60"/>
        <v>5.8751988376752252E-2</v>
      </c>
      <c r="P64" s="5">
        <f t="shared" si="61"/>
        <v>0.10088162109027797</v>
      </c>
      <c r="Q64" s="5">
        <f t="shared" si="62"/>
        <v>5.5318785933388626E-2</v>
      </c>
      <c r="R64" s="5">
        <f t="shared" si="63"/>
        <v>4.5992971926648224E-2</v>
      </c>
      <c r="S64" s="5">
        <f t="shared" si="64"/>
        <v>6.7801678261964718E-2</v>
      </c>
      <c r="T64" s="5">
        <f t="shared" si="65"/>
        <v>8.6610698250252138E-2</v>
      </c>
      <c r="U64" s="5">
        <f t="shared" si="66"/>
        <v>7.897342192006343E-2</v>
      </c>
      <c r="V64" s="5">
        <f t="shared" si="67"/>
        <v>2.0252857977746265E-2</v>
      </c>
      <c r="W64" s="5">
        <f t="shared" si="68"/>
        <v>3.1662184015060685E-2</v>
      </c>
      <c r="X64" s="5">
        <f t="shared" si="69"/>
        <v>4.9572379787482364E-2</v>
      </c>
      <c r="Y64" s="5">
        <f t="shared" si="70"/>
        <v>3.8806875050461993E-2</v>
      </c>
      <c r="Z64" s="5">
        <f t="shared" si="71"/>
        <v>2.4003198587714887E-2</v>
      </c>
      <c r="AA64" s="5">
        <f t="shared" si="72"/>
        <v>4.1215312907413218E-2</v>
      </c>
      <c r="AB64" s="5">
        <f t="shared" si="73"/>
        <v>3.5384909470469461E-2</v>
      </c>
      <c r="AC64" s="5">
        <f t="shared" si="74"/>
        <v>3.4029433350986037E-3</v>
      </c>
      <c r="AD64" s="5">
        <f t="shared" si="75"/>
        <v>1.3591592978161674E-2</v>
      </c>
      <c r="AE64" s="5">
        <f t="shared" si="76"/>
        <v>2.1279884189600418E-2</v>
      </c>
      <c r="AF64" s="5">
        <f t="shared" si="77"/>
        <v>1.6658587107868709E-2</v>
      </c>
      <c r="AG64" s="5">
        <f t="shared" si="78"/>
        <v>8.6939233928747719E-3</v>
      </c>
      <c r="AH64" s="5">
        <f t="shared" si="79"/>
        <v>9.3952432019421567E-3</v>
      </c>
      <c r="AI64" s="5">
        <f t="shared" si="80"/>
        <v>1.6132345320322459E-2</v>
      </c>
      <c r="AJ64" s="5">
        <f t="shared" si="81"/>
        <v>1.3850230374043503E-2</v>
      </c>
      <c r="AK64" s="5">
        <f t="shared" si="82"/>
        <v>7.9272987531215245E-3</v>
      </c>
      <c r="AL64" s="5">
        <f t="shared" si="83"/>
        <v>3.6593427687856651E-4</v>
      </c>
      <c r="AM64" s="5">
        <f t="shared" si="84"/>
        <v>4.6675592459735011E-3</v>
      </c>
      <c r="AN64" s="5">
        <f t="shared" si="85"/>
        <v>7.307835097917193E-3</v>
      </c>
      <c r="AO64" s="5">
        <f t="shared" si="86"/>
        <v>5.7208115638189361E-3</v>
      </c>
      <c r="AP64" s="5">
        <f t="shared" si="87"/>
        <v>2.9856252009164055E-3</v>
      </c>
      <c r="AQ64" s="5">
        <f t="shared" si="88"/>
        <v>1.1686223721372577E-3</v>
      </c>
      <c r="AR64" s="5">
        <f t="shared" si="89"/>
        <v>2.9419610724320143E-3</v>
      </c>
      <c r="AS64" s="5">
        <f t="shared" si="90"/>
        <v>5.0515703446195517E-3</v>
      </c>
      <c r="AT64" s="5">
        <f t="shared" si="91"/>
        <v>4.3369647521448312E-3</v>
      </c>
      <c r="AU64" s="5">
        <f t="shared" si="92"/>
        <v>2.4822991635172738E-3</v>
      </c>
      <c r="AV64" s="5">
        <f t="shared" si="93"/>
        <v>1.0655739940273767E-3</v>
      </c>
      <c r="AW64" s="5">
        <f t="shared" si="94"/>
        <v>2.7326812288392919E-5</v>
      </c>
      <c r="AX64" s="5">
        <f t="shared" si="95"/>
        <v>1.3357588860063233E-3</v>
      </c>
      <c r="AY64" s="5">
        <f t="shared" si="96"/>
        <v>2.0913512084356732E-3</v>
      </c>
      <c r="AZ64" s="5">
        <f t="shared" si="97"/>
        <v>1.6371779079464219E-3</v>
      </c>
      <c r="BA64" s="5">
        <f t="shared" si="98"/>
        <v>8.544241609463963E-4</v>
      </c>
      <c r="BB64" s="5">
        <f t="shared" si="99"/>
        <v>3.3443554451177769E-4</v>
      </c>
      <c r="BC64" s="5">
        <f t="shared" si="100"/>
        <v>1.0472281898864161E-4</v>
      </c>
      <c r="BD64" s="5">
        <f t="shared" si="101"/>
        <v>7.6768768032140606E-4</v>
      </c>
      <c r="BE64" s="5">
        <f t="shared" si="102"/>
        <v>1.3181779854876063E-3</v>
      </c>
      <c r="BF64" s="5">
        <f t="shared" si="103"/>
        <v>1.1317058003957349E-3</v>
      </c>
      <c r="BG64" s="5">
        <f t="shared" si="104"/>
        <v>6.4774157094098662E-4</v>
      </c>
      <c r="BH64" s="5">
        <f t="shared" si="105"/>
        <v>2.780553540803509E-4</v>
      </c>
      <c r="BI64" s="5">
        <f t="shared" si="106"/>
        <v>9.548842736208221E-5</v>
      </c>
      <c r="BJ64" s="8">
        <f t="shared" si="107"/>
        <v>0.41483694688051975</v>
      </c>
      <c r="BK64" s="8">
        <f t="shared" si="108"/>
        <v>0.2323216426583648</v>
      </c>
      <c r="BL64" s="8">
        <f t="shared" si="109"/>
        <v>0.32774094839610557</v>
      </c>
      <c r="BM64" s="8">
        <f t="shared" si="110"/>
        <v>0.63393437612375758</v>
      </c>
      <c r="BN64" s="8">
        <f t="shared" si="111"/>
        <v>0.36290433600279992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1.3448275862068999</v>
      </c>
      <c r="F65">
        <f>VLOOKUP(B65,home!$B$2:$E$405,3,FALSE)</f>
        <v>0.93</v>
      </c>
      <c r="G65">
        <f>VLOOKUP(C65,away!$B$2:$E$405,4,FALSE)</f>
        <v>0.8</v>
      </c>
      <c r="H65">
        <f>VLOOKUP(A65,away!$A$2:$E$405,3,FALSE)</f>
        <v>1.2884012539184999</v>
      </c>
      <c r="I65">
        <f>VLOOKUP(C65,away!$B$2:$E$405,3,FALSE)</f>
        <v>0.63</v>
      </c>
      <c r="J65">
        <f>VLOOKUP(B65,home!$B$2:$E$405,4,FALSE)</f>
        <v>0.97</v>
      </c>
      <c r="K65" s="3">
        <f t="shared" si="56"/>
        <v>1.0005517241379336</v>
      </c>
      <c r="L65" s="3">
        <f t="shared" si="57"/>
        <v>0.78734200626959527</v>
      </c>
      <c r="M65" s="5">
        <f t="shared" si="58"/>
        <v>0.16731220340439643</v>
      </c>
      <c r="N65" s="5">
        <f t="shared" si="59"/>
        <v>0.1674045135855855</v>
      </c>
      <c r="O65" s="5">
        <f t="shared" si="60"/>
        <v>0.13173192590180408</v>
      </c>
      <c r="P65" s="5">
        <f t="shared" si="61"/>
        <v>0.13180460558506057</v>
      </c>
      <c r="Q65" s="5">
        <f t="shared" si="62"/>
        <v>8.3748437348264829E-2</v>
      </c>
      <c r="R65" s="5">
        <f t="shared" si="63"/>
        <v>5.1859039414642046E-2</v>
      </c>
      <c r="S65" s="5">
        <f t="shared" si="64"/>
        <v>2.5958139484069592E-2</v>
      </c>
      <c r="T65" s="5">
        <f t="shared" si="65"/>
        <v>6.5938662683726321E-2</v>
      </c>
      <c r="U65" s="5">
        <f t="shared" si="66"/>
        <v>5.1887651298457155E-2</v>
      </c>
      <c r="V65" s="5">
        <f t="shared" si="67"/>
        <v>2.2721344135245803E-3</v>
      </c>
      <c r="W65" s="5">
        <f t="shared" si="68"/>
        <v>2.7931547794221367E-2</v>
      </c>
      <c r="X65" s="5">
        <f t="shared" si="69"/>
        <v>2.1991680878517338E-2</v>
      </c>
      <c r="Y65" s="5">
        <f t="shared" si="70"/>
        <v>8.6574870720662681E-3</v>
      </c>
      <c r="Z65" s="5">
        <f t="shared" si="71"/>
        <v>1.3610266711979431E-2</v>
      </c>
      <c r="AA65" s="5">
        <f t="shared" si="72"/>
        <v>1.3617775824648144E-2</v>
      </c>
      <c r="AB65" s="5">
        <f t="shared" si="73"/>
        <v>6.812644540137784E-3</v>
      </c>
      <c r="AC65" s="5">
        <f t="shared" si="74"/>
        <v>1.1187086705168754E-4</v>
      </c>
      <c r="AD65" s="5">
        <f t="shared" si="75"/>
        <v>6.9867395758373193E-3</v>
      </c>
      <c r="AE65" s="5">
        <f t="shared" si="76"/>
        <v>5.500953554922936E-3</v>
      </c>
      <c r="AF65" s="5">
        <f t="shared" si="77"/>
        <v>2.1655659041644433E-3</v>
      </c>
      <c r="AG65" s="5">
        <f t="shared" si="78"/>
        <v>5.6834700123128772E-4</v>
      </c>
      <c r="AH65" s="5">
        <f t="shared" si="79"/>
        <v>2.678983674718543E-3</v>
      </c>
      <c r="AI65" s="5">
        <f t="shared" si="80"/>
        <v>2.6804617346770148E-3</v>
      </c>
      <c r="AJ65" s="5">
        <f t="shared" si="81"/>
        <v>1.3409703050584216E-3</v>
      </c>
      <c r="AK65" s="5">
        <f t="shared" si="82"/>
        <v>4.4723671691465828E-4</v>
      </c>
      <c r="AL65" s="5">
        <f t="shared" si="83"/>
        <v>3.5251691647541796E-6</v>
      </c>
      <c r="AM65" s="5">
        <f t="shared" si="84"/>
        <v>1.3981188657413537E-3</v>
      </c>
      <c r="AN65" s="5">
        <f t="shared" si="85"/>
        <v>1.1007977127561683E-3</v>
      </c>
      <c r="AO65" s="5">
        <f t="shared" si="86"/>
        <v>4.333521398292116E-4</v>
      </c>
      <c r="AP65" s="5">
        <f t="shared" si="87"/>
        <v>1.1373211439811789E-4</v>
      </c>
      <c r="AQ65" s="5">
        <f t="shared" si="88"/>
        <v>2.2386517781874314E-5</v>
      </c>
      <c r="AR65" s="5">
        <f t="shared" si="89"/>
        <v>4.218552762432782E-4</v>
      </c>
      <c r="AS65" s="5">
        <f t="shared" si="90"/>
        <v>4.2208802398189626E-4</v>
      </c>
      <c r="AT65" s="5">
        <f t="shared" si="91"/>
        <v>2.1116045006652984E-4</v>
      </c>
      <c r="AU65" s="5">
        <f t="shared" si="92"/>
        <v>7.0425650794602837E-5</v>
      </c>
      <c r="AV65" s="5">
        <f t="shared" si="93"/>
        <v>1.7616126581518971E-5</v>
      </c>
      <c r="AW65" s="5">
        <f t="shared" si="94"/>
        <v>7.7140141126535257E-8</v>
      </c>
      <c r="AX65" s="5">
        <f t="shared" si="95"/>
        <v>2.3314837361121382E-4</v>
      </c>
      <c r="AY65" s="5">
        <f t="shared" si="96"/>
        <v>1.8356750823754625E-4</v>
      </c>
      <c r="AZ65" s="5">
        <f t="shared" si="97"/>
        <v>7.2265205110830068E-5</v>
      </c>
      <c r="BA65" s="5">
        <f t="shared" si="98"/>
        <v>1.8965810525148252E-5</v>
      </c>
      <c r="BB65" s="5">
        <f t="shared" si="99"/>
        <v>3.7331448273498072E-6</v>
      </c>
      <c r="BC65" s="5">
        <f t="shared" si="100"/>
        <v>5.8785234761211202E-7</v>
      </c>
      <c r="BD65" s="5">
        <f t="shared" si="101"/>
        <v>5.5357396592132804E-5</v>
      </c>
      <c r="BE65" s="5">
        <f t="shared" si="102"/>
        <v>5.5387938604045848E-5</v>
      </c>
      <c r="BF65" s="5">
        <f t="shared" si="103"/>
        <v>2.7709248733362034E-5</v>
      </c>
      <c r="BG65" s="5">
        <f t="shared" si="104"/>
        <v>9.241512198244081E-6</v>
      </c>
      <c r="BH65" s="5">
        <f t="shared" si="105"/>
        <v>2.3116527408987146E-6</v>
      </c>
      <c r="BI65" s="5">
        <f t="shared" si="106"/>
        <v>4.6258562710287796E-7</v>
      </c>
      <c r="BJ65" s="8">
        <f t="shared" si="107"/>
        <v>0.39447459064370399</v>
      </c>
      <c r="BK65" s="8">
        <f t="shared" si="108"/>
        <v>0.32764604643150519</v>
      </c>
      <c r="BL65" s="8">
        <f t="shared" si="109"/>
        <v>0.2643503052732214</v>
      </c>
      <c r="BM65" s="8">
        <f t="shared" si="110"/>
        <v>0.2660369934525601</v>
      </c>
      <c r="BN65" s="8">
        <f t="shared" si="111"/>
        <v>0.73386072523975354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1.35015772870662</v>
      </c>
      <c r="F66">
        <f>VLOOKUP(B66,home!$B$2:$E$405,3,FALSE)</f>
        <v>1.54</v>
      </c>
      <c r="G66">
        <f>VLOOKUP(C66,away!$B$2:$E$405,4,FALSE)</f>
        <v>1.05</v>
      </c>
      <c r="H66">
        <f>VLOOKUP(A66,away!$A$2:$E$405,3,FALSE)</f>
        <v>1.15772870662461</v>
      </c>
      <c r="I66">
        <f>VLOOKUP(C66,away!$B$2:$E$405,3,FALSE)</f>
        <v>1.17</v>
      </c>
      <c r="J66">
        <f>VLOOKUP(B66,home!$B$2:$E$405,4,FALSE)</f>
        <v>0.94</v>
      </c>
      <c r="K66" s="3">
        <f t="shared" si="56"/>
        <v>2.1832050473186047</v>
      </c>
      <c r="L66" s="3">
        <f t="shared" si="57"/>
        <v>1.2732700315457459</v>
      </c>
      <c r="M66" s="5">
        <f t="shared" si="58"/>
        <v>3.1540744938901646E-2</v>
      </c>
      <c r="N66" s="5">
        <f t="shared" si="59"/>
        <v>6.8859913546798809E-2</v>
      </c>
      <c r="O66" s="5">
        <f t="shared" si="60"/>
        <v>4.015988530333163E-2</v>
      </c>
      <c r="P66" s="5">
        <f t="shared" si="61"/>
        <v>8.7677264293969853E-2</v>
      </c>
      <c r="Q66" s="5">
        <f t="shared" si="62"/>
        <v>7.516765540664698E-2</v>
      </c>
      <c r="R66" s="5">
        <f t="shared" si="63"/>
        <v>2.5567189213523304E-2</v>
      </c>
      <c r="S66" s="5">
        <f t="shared" si="64"/>
        <v>6.0931524358142995E-2</v>
      </c>
      <c r="T66" s="5">
        <f t="shared" si="65"/>
        <v>9.5708722970841154E-2</v>
      </c>
      <c r="U66" s="5">
        <f t="shared" si="66"/>
        <v>5.5818416536713857E-2</v>
      </c>
      <c r="V66" s="5">
        <f t="shared" si="67"/>
        <v>1.8819781542650758E-2</v>
      </c>
      <c r="W66" s="5">
        <f t="shared" si="68"/>
        <v>5.4702134892965763E-2</v>
      </c>
      <c r="X66" s="5">
        <f t="shared" si="69"/>
        <v>6.9650589020786163E-2</v>
      </c>
      <c r="Y66" s="5">
        <f t="shared" si="70"/>
        <v>4.4342003839838093E-2</v>
      </c>
      <c r="Z66" s="5">
        <f t="shared" si="71"/>
        <v>1.0851311938812964E-2</v>
      </c>
      <c r="AA66" s="5">
        <f t="shared" si="72"/>
        <v>2.3690638994845092E-2</v>
      </c>
      <c r="AB66" s="5">
        <f t="shared" si="73"/>
        <v>2.5860761313874388E-2</v>
      </c>
      <c r="AC66" s="5">
        <f t="shared" si="74"/>
        <v>3.2697130399625763E-3</v>
      </c>
      <c r="AD66" s="5">
        <f t="shared" si="75"/>
        <v>2.9856494249356508E-2</v>
      </c>
      <c r="AE66" s="5">
        <f t="shared" si="76"/>
        <v>3.8015379374723546E-2</v>
      </c>
      <c r="AF66" s="5">
        <f t="shared" si="77"/>
        <v>2.4201921647838874E-2</v>
      </c>
      <c r="AG66" s="5">
        <f t="shared" si="78"/>
        <v>1.0271860513337163E-2</v>
      </c>
      <c r="AH66" s="5">
        <f t="shared" si="79"/>
        <v>3.4541625736612758E-3</v>
      </c>
      <c r="AI66" s="5">
        <f t="shared" si="80"/>
        <v>7.541145165076318E-3</v>
      </c>
      <c r="AJ66" s="5">
        <f t="shared" si="81"/>
        <v>8.2319330934784562E-3</v>
      </c>
      <c r="AK66" s="5">
        <f t="shared" si="82"/>
        <v>5.9906659596237408E-3</v>
      </c>
      <c r="AL66" s="5">
        <f t="shared" si="83"/>
        <v>3.6356718260849221E-4</v>
      </c>
      <c r="AM66" s="5">
        <f t="shared" si="84"/>
        <v>1.3036569788086804E-2</v>
      </c>
      <c r="AN66" s="5">
        <f t="shared" si="85"/>
        <v>1.6599073625325603E-2</v>
      </c>
      <c r="AO66" s="5">
        <f t="shared" si="86"/>
        <v>1.0567551499274245E-2</v>
      </c>
      <c r="AP66" s="5">
        <f t="shared" si="87"/>
        <v>4.4851155436140735E-3</v>
      </c>
      <c r="AQ66" s="5">
        <f t="shared" si="88"/>
        <v>1.4276908024259509E-3</v>
      </c>
      <c r="AR66" s="5">
        <f t="shared" si="89"/>
        <v>8.7961633782596518E-4</v>
      </c>
      <c r="AS66" s="5">
        <f t="shared" si="90"/>
        <v>1.9203828284455539E-3</v>
      </c>
      <c r="AT66" s="5">
        <f t="shared" si="91"/>
        <v>2.096294741923156E-3</v>
      </c>
      <c r="AU66" s="5">
        <f t="shared" si="92"/>
        <v>1.5255470870780287E-3</v>
      </c>
      <c r="AV66" s="5">
        <f t="shared" si="93"/>
        <v>8.3264552510773694E-4</v>
      </c>
      <c r="AW66" s="5">
        <f t="shared" si="94"/>
        <v>2.8073542492353665E-5</v>
      </c>
      <c r="AX66" s="5">
        <f t="shared" si="95"/>
        <v>4.7435841601787231E-3</v>
      </c>
      <c r="AY66" s="5">
        <f t="shared" si="96"/>
        <v>6.039863553270664E-3</v>
      </c>
      <c r="AZ66" s="5">
        <f t="shared" si="97"/>
        <v>3.8451886285024699E-3</v>
      </c>
      <c r="BA66" s="5">
        <f t="shared" si="98"/>
        <v>1.631987815437562E-3</v>
      </c>
      <c r="BB66" s="5">
        <f t="shared" si="99"/>
        <v>5.1949029431111406E-4</v>
      </c>
      <c r="BC66" s="5">
        <f t="shared" si="100"/>
        <v>1.3229028468504417E-4</v>
      </c>
      <c r="BD66" s="5">
        <f t="shared" si="101"/>
        <v>1.8666485370197013E-4</v>
      </c>
      <c r="BE66" s="5">
        <f t="shared" si="102"/>
        <v>4.0752765075913004E-4</v>
      </c>
      <c r="BF66" s="5">
        <f t="shared" si="103"/>
        <v>4.4485821202961328E-4</v>
      </c>
      <c r="BG66" s="5">
        <f t="shared" si="104"/>
        <v>3.2373889794806059E-4</v>
      </c>
      <c r="BH66" s="5">
        <f t="shared" si="105"/>
        <v>1.7669709900339217E-4</v>
      </c>
      <c r="BI66" s="5">
        <f t="shared" si="106"/>
        <v>7.7153199678152185E-5</v>
      </c>
      <c r="BJ66" s="8">
        <f t="shared" si="107"/>
        <v>0.57380508145824549</v>
      </c>
      <c r="BK66" s="8">
        <f t="shared" si="108"/>
        <v>0.20864245890950697</v>
      </c>
      <c r="BL66" s="8">
        <f t="shared" si="109"/>
        <v>0.2051859245876288</v>
      </c>
      <c r="BM66" s="8">
        <f t="shared" si="110"/>
        <v>0.66350033418024368</v>
      </c>
      <c r="BN66" s="8">
        <f t="shared" si="111"/>
        <v>0.32897265270317222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1.35015772870662</v>
      </c>
      <c r="F67">
        <f>VLOOKUP(B67,home!$B$2:$E$405,3,FALSE)</f>
        <v>0.79</v>
      </c>
      <c r="G67">
        <f>VLOOKUP(C67,away!$B$2:$E$405,4,FALSE)</f>
        <v>0.97</v>
      </c>
      <c r="H67">
        <f>VLOOKUP(A67,away!$A$2:$E$405,3,FALSE)</f>
        <v>1.15772870662461</v>
      </c>
      <c r="I67">
        <f>VLOOKUP(C67,away!$B$2:$E$405,3,FALSE)</f>
        <v>0.74</v>
      </c>
      <c r="J67">
        <f>VLOOKUP(B67,home!$B$2:$E$405,4,FALSE)</f>
        <v>1.04</v>
      </c>
      <c r="K67" s="3">
        <f t="shared" si="56"/>
        <v>1.034625867507883</v>
      </c>
      <c r="L67" s="3">
        <f t="shared" si="57"/>
        <v>0.89098801261829996</v>
      </c>
      <c r="M67" s="5">
        <f t="shared" si="58"/>
        <v>0.14578623410913047</v>
      </c>
      <c r="N67" s="5">
        <f t="shared" si="59"/>
        <v>0.15083420893586641</v>
      </c>
      <c r="O67" s="5">
        <f t="shared" si="60"/>
        <v>0.12989378699600035</v>
      </c>
      <c r="P67" s="5">
        <f t="shared" si="61"/>
        <v>0.13439147205462104</v>
      </c>
      <c r="Q67" s="5">
        <f t="shared" si="62"/>
        <v>7.8028487135068034E-2</v>
      </c>
      <c r="R67" s="5">
        <f t="shared" si="63"/>
        <v>5.7866903563515565E-2</v>
      </c>
      <c r="S67" s="5">
        <f t="shared" si="64"/>
        <v>3.0971833299926151E-2</v>
      </c>
      <c r="T67" s="5">
        <f t="shared" si="65"/>
        <v>6.952244668008685E-2</v>
      </c>
      <c r="U67" s="5">
        <f t="shared" si="66"/>
        <v>5.987059529939729E-2</v>
      </c>
      <c r="V67" s="5">
        <f t="shared" si="67"/>
        <v>3.1723390489755768E-3</v>
      </c>
      <c r="W67" s="5">
        <f t="shared" si="68"/>
        <v>2.6910097064149152E-2</v>
      </c>
      <c r="X67" s="5">
        <f t="shared" si="69"/>
        <v>2.3976573902551802E-2</v>
      </c>
      <c r="Y67" s="5">
        <f t="shared" si="70"/>
        <v>1.0681419965415212E-2</v>
      </c>
      <c r="Z67" s="5">
        <f t="shared" si="71"/>
        <v>1.7186239134143851E-2</v>
      </c>
      <c r="AA67" s="5">
        <f t="shared" si="72"/>
        <v>1.7781327573361507E-2</v>
      </c>
      <c r="AB67" s="5">
        <f t="shared" si="73"/>
        <v>9.1985107330154955E-3</v>
      </c>
      <c r="AC67" s="5">
        <f t="shared" si="74"/>
        <v>1.8277416470999098E-4</v>
      </c>
      <c r="AD67" s="5">
        <f t="shared" si="75"/>
        <v>6.9604706299291625E-3</v>
      </c>
      <c r="AE67" s="5">
        <f t="shared" si="76"/>
        <v>6.2016958934486303E-3</v>
      </c>
      <c r="AF67" s="5">
        <f t="shared" si="77"/>
        <v>2.7628183494834337E-3</v>
      </c>
      <c r="AG67" s="5">
        <f t="shared" si="78"/>
        <v>8.2054601014387208E-4</v>
      </c>
      <c r="AH67" s="5">
        <f t="shared" si="79"/>
        <v>3.8281832626284205E-3</v>
      </c>
      <c r="AI67" s="5">
        <f t="shared" si="80"/>
        <v>3.9607374290760869E-3</v>
      </c>
      <c r="AJ67" s="5">
        <f t="shared" si="81"/>
        <v>2.0489406992643942E-3</v>
      </c>
      <c r="AK67" s="5">
        <f t="shared" si="82"/>
        <v>7.0662901614954412E-4</v>
      </c>
      <c r="AL67" s="5">
        <f t="shared" si="83"/>
        <v>6.7395359236846055E-6</v>
      </c>
      <c r="AM67" s="5">
        <f t="shared" si="84"/>
        <v>1.4402965927507202E-3</v>
      </c>
      <c r="AN67" s="5">
        <f t="shared" si="85"/>
        <v>1.2832869987558732E-3</v>
      </c>
      <c r="AO67" s="5">
        <f t="shared" si="86"/>
        <v>5.7169666632019911E-4</v>
      </c>
      <c r="AP67" s="5">
        <f t="shared" si="87"/>
        <v>1.6979162551504718E-4</v>
      </c>
      <c r="AQ67" s="5">
        <f t="shared" si="88"/>
        <v>3.782057574422063E-5</v>
      </c>
      <c r="AR67" s="5">
        <f t="shared" si="89"/>
        <v>6.8217307942158736E-4</v>
      </c>
      <c r="AS67" s="5">
        <f t="shared" si="90"/>
        <v>7.0579391408708372E-4</v>
      </c>
      <c r="AT67" s="5">
        <f t="shared" si="91"/>
        <v>3.6511632032206658E-4</v>
      </c>
      <c r="AU67" s="5">
        <f t="shared" si="92"/>
        <v>1.2591959655150142E-4</v>
      </c>
      <c r="AV67" s="5">
        <f t="shared" si="93"/>
        <v>3.2569917954584943E-5</v>
      </c>
      <c r="AW67" s="5">
        <f t="shared" si="94"/>
        <v>1.7257690863531575E-7</v>
      </c>
      <c r="AX67" s="5">
        <f t="shared" si="95"/>
        <v>2.4836135195722693E-4</v>
      </c>
      <c r="AY67" s="5">
        <f t="shared" si="96"/>
        <v>2.2128698739156376E-4</v>
      </c>
      <c r="AZ67" s="5">
        <f t="shared" si="97"/>
        <v>9.8582026557150087E-5</v>
      </c>
      <c r="BA67" s="5">
        <f t="shared" si="98"/>
        <v>2.9278467974013209E-5</v>
      </c>
      <c r="BB67" s="5">
        <f t="shared" si="99"/>
        <v>6.5216909981686429E-6</v>
      </c>
      <c r="BC67" s="5">
        <f t="shared" si="100"/>
        <v>1.1621497002737874E-6</v>
      </c>
      <c r="BD67" s="5">
        <f t="shared" si="101"/>
        <v>1.0130133938259092E-4</v>
      </c>
      <c r="BE67" s="5">
        <f t="shared" si="102"/>
        <v>1.048089861384236E-4</v>
      </c>
      <c r="BF67" s="5">
        <f t="shared" si="103"/>
        <v>5.4219044103044097E-5</v>
      </c>
      <c r="BG67" s="5">
        <f t="shared" si="104"/>
        <v>1.8698808513520057E-5</v>
      </c>
      <c r="BH67" s="5">
        <f t="shared" si="105"/>
        <v>4.8365677449161189E-6</v>
      </c>
      <c r="BI67" s="5">
        <f t="shared" si="106"/>
        <v>1.0008076197688971E-6</v>
      </c>
      <c r="BJ67" s="8">
        <f t="shared" si="107"/>
        <v>0.38080684969980699</v>
      </c>
      <c r="BK67" s="8">
        <f t="shared" si="108"/>
        <v>0.31473267920067838</v>
      </c>
      <c r="BL67" s="8">
        <f t="shared" si="109"/>
        <v>0.28735205295424759</v>
      </c>
      <c r="BM67" s="8">
        <f t="shared" si="110"/>
        <v>0.3030556137841921</v>
      </c>
      <c r="BN67" s="8">
        <f t="shared" si="111"/>
        <v>0.69680109279420188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1.35015772870662</v>
      </c>
      <c r="F68">
        <f>VLOOKUP(B68,home!$B$2:$E$405,3,FALSE)</f>
        <v>0.74</v>
      </c>
      <c r="G68">
        <f>VLOOKUP(C68,away!$B$2:$E$405,4,FALSE)</f>
        <v>1.1100000000000001</v>
      </c>
      <c r="H68">
        <f>VLOOKUP(A68,away!$A$2:$E$405,3,FALSE)</f>
        <v>1.15772870662461</v>
      </c>
      <c r="I68">
        <f>VLOOKUP(C68,away!$B$2:$E$405,3,FALSE)</f>
        <v>0.74</v>
      </c>
      <c r="J68">
        <f>VLOOKUP(B68,home!$B$2:$E$405,4,FALSE)</f>
        <v>0.86</v>
      </c>
      <c r="K68" s="3">
        <f t="shared" si="56"/>
        <v>1.1090195583596179</v>
      </c>
      <c r="L68" s="3">
        <f t="shared" si="57"/>
        <v>0.73677854889590189</v>
      </c>
      <c r="M68" s="5">
        <f t="shared" si="58"/>
        <v>0.15789925005020775</v>
      </c>
      <c r="N68" s="5">
        <f t="shared" si="59"/>
        <v>0.17511335655599627</v>
      </c>
      <c r="O68" s="5">
        <f t="shared" si="60"/>
        <v>0.11633678032374323</v>
      </c>
      <c r="P68" s="5">
        <f t="shared" si="61"/>
        <v>0.1290197647356176</v>
      </c>
      <c r="Q68" s="5">
        <f t="shared" si="62"/>
        <v>9.7102068675300676E-2</v>
      </c>
      <c r="R68" s="5">
        <f t="shared" si="63"/>
        <v>4.2857222095074421E-2</v>
      </c>
      <c r="S68" s="5">
        <f t="shared" si="64"/>
        <v>2.6355571174564007E-2</v>
      </c>
      <c r="T68" s="5">
        <f t="shared" si="65"/>
        <v>7.1542721253378225E-2</v>
      </c>
      <c r="U68" s="5">
        <f t="shared" si="66"/>
        <v>4.7529497520399491E-2</v>
      </c>
      <c r="V68" s="5">
        <f t="shared" si="67"/>
        <v>2.3927983553041566E-3</v>
      </c>
      <c r="W68" s="5">
        <f t="shared" si="68"/>
        <v>3.5896031106029062E-2</v>
      </c>
      <c r="X68" s="5">
        <f t="shared" si="69"/>
        <v>2.6447425709422247E-2</v>
      </c>
      <c r="Y68" s="5">
        <f t="shared" si="70"/>
        <v>9.7429479681101459E-3</v>
      </c>
      <c r="Z68" s="5">
        <f t="shared" si="71"/>
        <v>1.052542730163944E-2</v>
      </c>
      <c r="AA68" s="5">
        <f t="shared" si="72"/>
        <v>1.1672904737610436E-2</v>
      </c>
      <c r="AB68" s="5">
        <f t="shared" si="73"/>
        <v>6.4727398284393101E-3</v>
      </c>
      <c r="AC68" s="5">
        <f t="shared" si="74"/>
        <v>1.2219749332365056E-4</v>
      </c>
      <c r="AD68" s="5">
        <f t="shared" si="75"/>
        <v>9.952350141017868E-3</v>
      </c>
      <c r="AE68" s="5">
        <f t="shared" si="76"/>
        <v>7.3326780950030684E-3</v>
      </c>
      <c r="AF68" s="5">
        <f t="shared" si="77"/>
        <v>2.7012799631785634E-3</v>
      </c>
      <c r="AG68" s="5">
        <f t="shared" si="78"/>
        <v>6.6341504381075916E-4</v>
      </c>
      <c r="AH68" s="5">
        <f t="shared" si="79"/>
        <v>1.9387272634528033E-3</v>
      </c>
      <c r="AI68" s="5">
        <f t="shared" si="80"/>
        <v>2.1500864534941782E-3</v>
      </c>
      <c r="AJ68" s="5">
        <f t="shared" si="81"/>
        <v>1.1922439645445557E-3</v>
      </c>
      <c r="AK68" s="5">
        <f t="shared" si="82"/>
        <v>4.4074062500537424E-4</v>
      </c>
      <c r="AL68" s="5">
        <f t="shared" si="83"/>
        <v>3.9939117721930785E-6</v>
      </c>
      <c r="AM68" s="5">
        <f t="shared" si="84"/>
        <v>2.2074701916063805E-3</v>
      </c>
      <c r="AN68" s="5">
        <f t="shared" si="85"/>
        <v>1.6264166845027074E-3</v>
      </c>
      <c r="AO68" s="5">
        <f t="shared" si="86"/>
        <v>5.9915446235399435E-4</v>
      </c>
      <c r="AP68" s="5">
        <f t="shared" si="87"/>
        <v>1.4714805177922673E-4</v>
      </c>
      <c r="AQ68" s="5">
        <f t="shared" si="88"/>
        <v>2.7103882015689422E-5</v>
      </c>
      <c r="AR68" s="5">
        <f t="shared" si="89"/>
        <v>2.8568253197433594E-4</v>
      </c>
      <c r="AS68" s="5">
        <f t="shared" si="90"/>
        <v>3.1682751544123548E-4</v>
      </c>
      <c r="AT68" s="5">
        <f t="shared" si="91"/>
        <v>1.7568395562540703E-4</v>
      </c>
      <c r="AU68" s="5">
        <f t="shared" si="92"/>
        <v>6.494564762618652E-5</v>
      </c>
      <c r="AV68" s="5">
        <f t="shared" si="93"/>
        <v>1.8006498361943191E-5</v>
      </c>
      <c r="AW68" s="5">
        <f t="shared" si="94"/>
        <v>9.0650905044288039E-8</v>
      </c>
      <c r="AX68" s="5">
        <f t="shared" si="95"/>
        <v>4.0802126949788809E-4</v>
      </c>
      <c r="AY68" s="5">
        <f t="shared" si="96"/>
        <v>3.0062131885931769E-4</v>
      </c>
      <c r="AZ68" s="5">
        <f t="shared" si="97"/>
        <v>1.1074566953817016E-4</v>
      </c>
      <c r="BA68" s="5">
        <f t="shared" si="98"/>
        <v>2.7198344566279364E-5</v>
      </c>
      <c r="BB68" s="5">
        <f t="shared" si="99"/>
        <v>5.0097892104785113E-6</v>
      </c>
      <c r="BC68" s="5">
        <f t="shared" si="100"/>
        <v>7.3822104495414098E-7</v>
      </c>
      <c r="BD68" s="5">
        <f t="shared" si="101"/>
        <v>3.5080793558826381E-5</v>
      </c>
      <c r="BE68" s="5">
        <f t="shared" si="102"/>
        <v>3.8905286179514562E-5</v>
      </c>
      <c r="BF68" s="5">
        <f t="shared" si="103"/>
        <v>2.1573361648329896E-5</v>
      </c>
      <c r="BG68" s="5">
        <f t="shared" si="104"/>
        <v>7.9750933358543777E-6</v>
      </c>
      <c r="BH68" s="5">
        <f t="shared" si="105"/>
        <v>2.2111336223014892E-6</v>
      </c>
      <c r="BI68" s="5">
        <f t="shared" si="106"/>
        <v>4.9043808665577924E-7</v>
      </c>
      <c r="BJ68" s="8">
        <f t="shared" si="107"/>
        <v>0.44195390239622195</v>
      </c>
      <c r="BK68" s="8">
        <f t="shared" si="108"/>
        <v>0.31609419703964869</v>
      </c>
      <c r="BL68" s="8">
        <f t="shared" si="109"/>
        <v>0.23155832506722437</v>
      </c>
      <c r="BM68" s="8">
        <f t="shared" si="110"/>
        <v>0.28150287870084018</v>
      </c>
      <c r="BN68" s="8">
        <f t="shared" si="111"/>
        <v>0.71832844243593996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1.35015772870662</v>
      </c>
      <c r="F69">
        <f>VLOOKUP(B69,home!$B$2:$E$405,3,FALSE)</f>
        <v>1.0900000000000001</v>
      </c>
      <c r="G69">
        <f>VLOOKUP(C69,away!$B$2:$E$405,4,FALSE)</f>
        <v>1.1399999999999999</v>
      </c>
      <c r="H69">
        <f>VLOOKUP(A69,away!$A$2:$E$405,3,FALSE)</f>
        <v>1.15772870662461</v>
      </c>
      <c r="I69">
        <f>VLOOKUP(C69,away!$B$2:$E$405,3,FALSE)</f>
        <v>0.91</v>
      </c>
      <c r="J69">
        <f>VLOOKUP(B69,home!$B$2:$E$405,4,FALSE)</f>
        <v>0.69</v>
      </c>
      <c r="K69" s="3">
        <f t="shared" si="56"/>
        <v>1.6777059936908461</v>
      </c>
      <c r="L69" s="3">
        <f t="shared" si="57"/>
        <v>0.72693785488959251</v>
      </c>
      <c r="M69" s="5">
        <f t="shared" si="58"/>
        <v>9.0297649519673576E-2</v>
      </c>
      <c r="N69" s="5">
        <f t="shared" si="59"/>
        <v>0.15149290781535169</v>
      </c>
      <c r="O69" s="5">
        <f t="shared" si="60"/>
        <v>6.5640779643403743E-2</v>
      </c>
      <c r="P69" s="5">
        <f t="shared" si="61"/>
        <v>0.11012592943827852</v>
      </c>
      <c r="Q69" s="5">
        <f t="shared" si="62"/>
        <v>0.12708027972173522</v>
      </c>
      <c r="R69" s="5">
        <f t="shared" si="63"/>
        <v>2.3858383773628176E-2</v>
      </c>
      <c r="S69" s="5">
        <f t="shared" si="64"/>
        <v>3.3577065403021328E-2</v>
      </c>
      <c r="T69" s="5">
        <f t="shared" si="65"/>
        <v>9.2379465939687572E-2</v>
      </c>
      <c r="U69" s="5">
        <f t="shared" si="66"/>
        <v>4.0027353456792411E-2</v>
      </c>
      <c r="V69" s="5">
        <f t="shared" si="67"/>
        <v>4.5500206569754429E-3</v>
      </c>
      <c r="W69" s="5">
        <f t="shared" si="68"/>
        <v>7.1067782323021481E-2</v>
      </c>
      <c r="X69" s="5">
        <f t="shared" si="69"/>
        <v>5.1661861233657735E-2</v>
      </c>
      <c r="Y69" s="5">
        <f t="shared" si="70"/>
        <v>1.8777481292399475E-2</v>
      </c>
      <c r="Z69" s="5">
        <f t="shared" si="71"/>
        <v>5.7811874405113099E-3</v>
      </c>
      <c r="AA69" s="5">
        <f t="shared" si="72"/>
        <v>9.6991328195960638E-3</v>
      </c>
      <c r="AB69" s="5">
        <f t="shared" si="73"/>
        <v>8.1361466325199604E-3</v>
      </c>
      <c r="AC69" s="5">
        <f t="shared" si="74"/>
        <v>3.4682191097871242E-4</v>
      </c>
      <c r="AD69" s="5">
        <f t="shared" si="75"/>
        <v>2.9807711090412369E-2</v>
      </c>
      <c r="AE69" s="5">
        <f t="shared" si="76"/>
        <v>2.1668353559233081E-2</v>
      </c>
      <c r="AF69" s="5">
        <f t="shared" si="77"/>
        <v>7.8757732276690806E-3</v>
      </c>
      <c r="AG69" s="5">
        <f t="shared" si="78"/>
        <v>1.908399231906215E-3</v>
      </c>
      <c r="AH69" s="5">
        <f t="shared" si="79"/>
        <v>1.0506409991799862E-3</v>
      </c>
      <c r="AI69" s="5">
        <f t="shared" si="80"/>
        <v>1.7626667015416017E-3</v>
      </c>
      <c r="AJ69" s="5">
        <f t="shared" si="81"/>
        <v>1.47861824502781E-3</v>
      </c>
      <c r="AK69" s="5">
        <f t="shared" si="82"/>
        <v>8.2689556402126558E-4</v>
      </c>
      <c r="AL69" s="5">
        <f t="shared" si="83"/>
        <v>1.6919193577799201E-5</v>
      </c>
      <c r="AM69" s="5">
        <f t="shared" si="84"/>
        <v>1.0001715110917983E-2</v>
      </c>
      <c r="AN69" s="5">
        <f t="shared" si="85"/>
        <v>7.27062532794754E-3</v>
      </c>
      <c r="AO69" s="5">
        <f t="shared" si="86"/>
        <v>2.6426463898020624E-3</v>
      </c>
      <c r="AP69" s="5">
        <f t="shared" si="87"/>
        <v>6.4034656594481247E-4</v>
      </c>
      <c r="AQ69" s="5">
        <f t="shared" si="88"/>
        <v>1.1637303975845973E-4</v>
      </c>
      <c r="AR69" s="5">
        <f t="shared" si="89"/>
        <v>1.5275014284059149E-4</v>
      </c>
      <c r="AS69" s="5">
        <f t="shared" si="90"/>
        <v>2.5626983018079319E-4</v>
      </c>
      <c r="AT69" s="5">
        <f t="shared" si="91"/>
        <v>2.149727150482261E-4</v>
      </c>
      <c r="AU69" s="5">
        <f t="shared" si="92"/>
        <v>1.2022033750546774E-4</v>
      </c>
      <c r="AV69" s="5">
        <f t="shared" si="93"/>
        <v>5.0423595199114897E-5</v>
      </c>
      <c r="AW69" s="5">
        <f t="shared" si="94"/>
        <v>5.7317903868562548E-7</v>
      </c>
      <c r="AX69" s="5">
        <f t="shared" si="95"/>
        <v>2.7966562314625668E-3</v>
      </c>
      <c r="AY69" s="5">
        <f t="shared" si="96"/>
        <v>2.0329952817630097E-3</v>
      </c>
      <c r="AZ69" s="5">
        <f t="shared" si="97"/>
        <v>7.3893061456273247E-4</v>
      </c>
      <c r="BA69" s="5">
        <f t="shared" si="98"/>
        <v>1.7905221195416038E-4</v>
      </c>
      <c r="BB69" s="5">
        <f t="shared" si="99"/>
        <v>3.2539957717798494E-5</v>
      </c>
      <c r="BC69" s="5">
        <f t="shared" si="100"/>
        <v>4.7309054123148968E-6</v>
      </c>
      <c r="BD69" s="5">
        <f t="shared" si="101"/>
        <v>1.8506643528436399E-5</v>
      </c>
      <c r="BE69" s="5">
        <f t="shared" si="102"/>
        <v>3.1048706770757647E-5</v>
      </c>
      <c r="BF69" s="5">
        <f t="shared" si="103"/>
        <v>2.6045300722824842E-5</v>
      </c>
      <c r="BG69" s="5">
        <f t="shared" si="104"/>
        <v>1.4565452376721253E-5</v>
      </c>
      <c r="BH69" s="5">
        <f t="shared" si="105"/>
        <v>6.1091366883109549E-6</v>
      </c>
      <c r="BI69" s="5">
        <f t="shared" si="106"/>
        <v>2.0498670476511859E-6</v>
      </c>
      <c r="BJ69" s="8">
        <f t="shared" si="107"/>
        <v>0.60017662707231734</v>
      </c>
      <c r="BK69" s="8">
        <f t="shared" si="108"/>
        <v>0.24094740140426837</v>
      </c>
      <c r="BL69" s="8">
        <f t="shared" si="109"/>
        <v>0.15337357956361988</v>
      </c>
      <c r="BM69" s="8">
        <f t="shared" si="110"/>
        <v>0.42975044346592167</v>
      </c>
      <c r="BN69" s="8">
        <f t="shared" si="111"/>
        <v>0.56849592991207087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1.35015772870662</v>
      </c>
      <c r="F70">
        <f>VLOOKUP(B70,home!$B$2:$E$405,3,FALSE)</f>
        <v>0.86</v>
      </c>
      <c r="G70">
        <f>VLOOKUP(C70,away!$B$2:$E$405,4,FALSE)</f>
        <v>0.56999999999999995</v>
      </c>
      <c r="H70">
        <f>VLOOKUP(A70,away!$A$2:$E$405,3,FALSE)</f>
        <v>1.15772870662461</v>
      </c>
      <c r="I70">
        <f>VLOOKUP(C70,away!$B$2:$E$405,3,FALSE)</f>
        <v>0.85</v>
      </c>
      <c r="J70">
        <f>VLOOKUP(B70,home!$B$2:$E$405,4,FALSE)</f>
        <v>0.72</v>
      </c>
      <c r="K70" s="3">
        <f t="shared" si="56"/>
        <v>0.66184731861198509</v>
      </c>
      <c r="L70" s="3">
        <f t="shared" si="57"/>
        <v>0.70852996845426131</v>
      </c>
      <c r="M70" s="5">
        <f t="shared" si="58"/>
        <v>0.25401110636673851</v>
      </c>
      <c r="N70" s="5">
        <f t="shared" si="59"/>
        <v>0.16811656964648963</v>
      </c>
      <c r="O70" s="5">
        <f t="shared" si="60"/>
        <v>0.17997448118105727</v>
      </c>
      <c r="P70" s="5">
        <f t="shared" si="61"/>
        <v>0.11911562778826591</v>
      </c>
      <c r="Q70" s="5">
        <f t="shared" si="62"/>
        <v>5.5633750417387093E-2</v>
      </c>
      <c r="R70" s="5">
        <f t="shared" si="63"/>
        <v>6.3758656736893252E-2</v>
      </c>
      <c r="S70" s="5">
        <f t="shared" si="64"/>
        <v>1.3964480713401809E-2</v>
      </c>
      <c r="T70" s="5">
        <f t="shared" si="65"/>
        <v>3.9418179428223524E-2</v>
      </c>
      <c r="U70" s="5">
        <f t="shared" si="66"/>
        <v>4.2198495999614782E-2</v>
      </c>
      <c r="V70" s="5">
        <f t="shared" si="67"/>
        <v>7.2760943002600107E-4</v>
      </c>
      <c r="W70" s="5">
        <f t="shared" si="68"/>
        <v>1.2273682846025355E-2</v>
      </c>
      <c r="X70" s="5">
        <f t="shared" si="69"/>
        <v>8.6962721197119536E-3</v>
      </c>
      <c r="Y70" s="5">
        <f t="shared" si="70"/>
        <v>3.0807847053245904E-3</v>
      </c>
      <c r="Z70" s="5">
        <f t="shared" si="71"/>
        <v>1.5058306348825689E-2</v>
      </c>
      <c r="AA70" s="5">
        <f t="shared" si="72"/>
        <v>9.966299679808114E-3</v>
      </c>
      <c r="AB70" s="5">
        <f t="shared" si="73"/>
        <v>3.2980843597822424E-3</v>
      </c>
      <c r="AC70" s="5">
        <f t="shared" si="74"/>
        <v>2.1325261934874981E-5</v>
      </c>
      <c r="AD70" s="5">
        <f t="shared" si="75"/>
        <v>2.0308260202839493E-3</v>
      </c>
      <c r="AE70" s="5">
        <f t="shared" si="76"/>
        <v>1.4389010960878796E-3</v>
      </c>
      <c r="AF70" s="5">
        <f t="shared" si="77"/>
        <v>5.0975227410997358E-4</v>
      </c>
      <c r="AG70" s="5">
        <f t="shared" si="78"/>
        <v>1.2039158756487588E-4</v>
      </c>
      <c r="AH70" s="5">
        <f t="shared" si="79"/>
        <v>2.6673153305770162E-3</v>
      </c>
      <c r="AI70" s="5">
        <f t="shared" si="80"/>
        <v>1.7653554994350386E-3</v>
      </c>
      <c r="AJ70" s="5">
        <f t="shared" si="81"/>
        <v>5.8419790184900103E-4</v>
      </c>
      <c r="AK70" s="5">
        <f t="shared" si="82"/>
        <v>1.2888327162583634E-4</v>
      </c>
      <c r="AL70" s="5">
        <f t="shared" si="83"/>
        <v>4.0000959004593628E-7</v>
      </c>
      <c r="AM70" s="5">
        <f t="shared" si="84"/>
        <v>2.6881935121847618E-4</v>
      </c>
      <c r="AN70" s="5">
        <f t="shared" si="85"/>
        <v>1.9046656643872194E-4</v>
      </c>
      <c r="AO70" s="5">
        <f t="shared" si="86"/>
        <v>6.7475635155209542E-5</v>
      </c>
      <c r="AP70" s="5">
        <f t="shared" si="87"/>
        <v>1.5936169882650625E-5</v>
      </c>
      <c r="AQ70" s="5">
        <f t="shared" si="88"/>
        <v>2.8228134860590483E-6</v>
      </c>
      <c r="AR70" s="5">
        <f t="shared" si="89"/>
        <v>3.7797456940626026E-4</v>
      </c>
      <c r="AS70" s="5">
        <f t="shared" si="90"/>
        <v>2.5016145526505303E-4</v>
      </c>
      <c r="AT70" s="5">
        <f t="shared" si="91"/>
        <v>8.2784344193623688E-5</v>
      </c>
      <c r="AU70" s="5">
        <f t="shared" si="92"/>
        <v>1.8263532075867169E-5</v>
      </c>
      <c r="AV70" s="5">
        <f t="shared" si="93"/>
        <v>3.0219174331991665E-6</v>
      </c>
      <c r="AW70" s="5">
        <f t="shared" si="94"/>
        <v>5.2105544737323161E-9</v>
      </c>
      <c r="AX70" s="5">
        <f t="shared" si="95"/>
        <v>2.9652894465826985E-5</v>
      </c>
      <c r="AY70" s="5">
        <f t="shared" si="96"/>
        <v>2.1009964380449932E-5</v>
      </c>
      <c r="AZ70" s="5">
        <f t="shared" si="97"/>
        <v>7.4430946998526711E-6</v>
      </c>
      <c r="BA70" s="5">
        <f t="shared" si="98"/>
        <v>1.7578852176295646E-6</v>
      </c>
      <c r="BB70" s="5">
        <f t="shared" si="99"/>
        <v>3.1137858944832182E-7</v>
      </c>
      <c r="BC70" s="5">
        <f t="shared" si="100"/>
        <v>4.412421243183038E-8</v>
      </c>
      <c r="BD70" s="5">
        <f t="shared" si="101"/>
        <v>4.4634384956321756E-5</v>
      </c>
      <c r="BE70" s="5">
        <f t="shared" si="102"/>
        <v>2.9541148001236677E-5</v>
      </c>
      <c r="BF70" s="5">
        <f t="shared" si="103"/>
        <v>9.775864796669148E-6</v>
      </c>
      <c r="BG70" s="5">
        <f t="shared" si="104"/>
        <v>2.156709967596259E-6</v>
      </c>
      <c r="BH70" s="5">
        <f t="shared" si="105"/>
        <v>3.5685317726933123E-7</v>
      </c>
      <c r="BI70" s="5">
        <f t="shared" si="106"/>
        <v>4.7236463702774858E-8</v>
      </c>
      <c r="BJ70" s="8">
        <f t="shared" si="107"/>
        <v>0.29192485001895557</v>
      </c>
      <c r="BK70" s="8">
        <f t="shared" si="108"/>
        <v>0.38786155953433754</v>
      </c>
      <c r="BL70" s="8">
        <f t="shared" si="109"/>
        <v>0.30516048797637935</v>
      </c>
      <c r="BM70" s="8">
        <f t="shared" si="110"/>
        <v>0.1593740069878406</v>
      </c>
      <c r="BN70" s="8">
        <f t="shared" si="111"/>
        <v>0.84061019213683164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1.35015772870662</v>
      </c>
      <c r="F71">
        <f>VLOOKUP(B71,home!$B$2:$E$405,3,FALSE)</f>
        <v>0.51</v>
      </c>
      <c r="G71">
        <f>VLOOKUP(C71,away!$B$2:$E$405,4,FALSE)</f>
        <v>1.01</v>
      </c>
      <c r="H71">
        <f>VLOOKUP(A71,away!$A$2:$E$405,3,FALSE)</f>
        <v>1.15772870662461</v>
      </c>
      <c r="I71">
        <f>VLOOKUP(C71,away!$B$2:$E$405,3,FALSE)</f>
        <v>0.53</v>
      </c>
      <c r="J71">
        <f>VLOOKUP(B71,home!$B$2:$E$405,4,FALSE)</f>
        <v>1.33</v>
      </c>
      <c r="K71" s="3">
        <f t="shared" si="56"/>
        <v>0.69546624605677998</v>
      </c>
      <c r="L71" s="3">
        <f t="shared" si="57"/>
        <v>0.8160829652996876</v>
      </c>
      <c r="M71" s="5">
        <f t="shared" si="58"/>
        <v>0.22056800667406173</v>
      </c>
      <c r="N71" s="5">
        <f t="shared" si="59"/>
        <v>0.15339760360183652</v>
      </c>
      <c r="O71" s="5">
        <f t="shared" si="60"/>
        <v>0.18000179293680962</v>
      </c>
      <c r="P71" s="5">
        <f t="shared" si="61"/>
        <v>0.12518517121725278</v>
      </c>
      <c r="Q71" s="5">
        <f t="shared" si="62"/>
        <v>5.3341427765537616E-2</v>
      </c>
      <c r="R71" s="5">
        <f t="shared" si="63"/>
        <v>7.3448198469565962E-2</v>
      </c>
      <c r="S71" s="5">
        <f t="shared" si="64"/>
        <v>1.7762466244538769E-2</v>
      </c>
      <c r="T71" s="5">
        <f t="shared" si="65"/>
        <v>4.3531030544219029E-2</v>
      </c>
      <c r="U71" s="5">
        <f t="shared" si="66"/>
        <v>5.1080742869262376E-2</v>
      </c>
      <c r="V71" s="5">
        <f t="shared" si="67"/>
        <v>1.1201369548823896E-3</v>
      </c>
      <c r="W71" s="5">
        <f t="shared" si="68"/>
        <v>1.2365720842469114E-2</v>
      </c>
      <c r="X71" s="5">
        <f t="shared" si="69"/>
        <v>1.0091454133190346E-2</v>
      </c>
      <c r="Y71" s="5">
        <f t="shared" si="70"/>
        <v>4.1177319065998823E-3</v>
      </c>
      <c r="Z71" s="5">
        <f t="shared" si="71"/>
        <v>1.9979941200987793E-2</v>
      </c>
      <c r="AA71" s="5">
        <f t="shared" si="72"/>
        <v>1.3895374703486172E-2</v>
      </c>
      <c r="AB71" s="5">
        <f t="shared" si="73"/>
        <v>4.8318820412929352E-3</v>
      </c>
      <c r="AC71" s="5">
        <f t="shared" si="74"/>
        <v>3.9733929060634625E-5</v>
      </c>
      <c r="AD71" s="5">
        <f t="shared" si="75"/>
        <v>2.1499853635245192E-3</v>
      </c>
      <c r="AE71" s="5">
        <f t="shared" si="76"/>
        <v>1.7545664308160167E-3</v>
      </c>
      <c r="AF71" s="5">
        <f t="shared" si="77"/>
        <v>7.1593588783781185E-4</v>
      </c>
      <c r="AG71" s="5">
        <f t="shared" si="78"/>
        <v>1.9475436077038205E-4</v>
      </c>
      <c r="AH71" s="5">
        <f t="shared" si="79"/>
        <v>4.076322415453879E-3</v>
      </c>
      <c r="AI71" s="5">
        <f t="shared" si="80"/>
        <v>2.8349446479928151E-3</v>
      </c>
      <c r="AJ71" s="5">
        <f t="shared" si="81"/>
        <v>9.8580415605916132E-4</v>
      </c>
      <c r="AK71" s="5">
        <f t="shared" si="82"/>
        <v>2.2853117192054567E-4</v>
      </c>
      <c r="AL71" s="5">
        <f t="shared" si="83"/>
        <v>9.0205262088441715E-7</v>
      </c>
      <c r="AM71" s="5">
        <f t="shared" si="84"/>
        <v>2.9904844996948387E-4</v>
      </c>
      <c r="AN71" s="5">
        <f t="shared" si="85"/>
        <v>2.4404834581937172E-4</v>
      </c>
      <c r="AO71" s="5">
        <f t="shared" si="86"/>
        <v>9.9581848866378225E-5</v>
      </c>
      <c r="AP71" s="5">
        <f t="shared" si="87"/>
        <v>2.7089016837633095E-5</v>
      </c>
      <c r="AQ71" s="5">
        <f t="shared" si="88"/>
        <v>5.5267212969771949E-6</v>
      </c>
      <c r="AR71" s="5">
        <f t="shared" si="89"/>
        <v>6.6532345686423752E-4</v>
      </c>
      <c r="AS71" s="5">
        <f t="shared" si="90"/>
        <v>4.6271000695889127E-4</v>
      </c>
      <c r="AT71" s="5">
        <f t="shared" si="91"/>
        <v>1.6089959577630334E-4</v>
      </c>
      <c r="AU71" s="5">
        <f t="shared" si="92"/>
        <v>3.7300079288866338E-5</v>
      </c>
      <c r="AV71" s="5">
        <f t="shared" si="93"/>
        <v>6.4852365301620293E-6</v>
      </c>
      <c r="AW71" s="5">
        <f t="shared" si="94"/>
        <v>1.4221314512164268E-8</v>
      </c>
      <c r="AX71" s="5">
        <f t="shared" si="95"/>
        <v>3.4663017148229265E-5</v>
      </c>
      <c r="AY71" s="5">
        <f t="shared" si="96"/>
        <v>2.8287897820560863E-5</v>
      </c>
      <c r="AZ71" s="5">
        <f t="shared" si="97"/>
        <v>1.1542635767748938E-5</v>
      </c>
      <c r="BA71" s="5">
        <f t="shared" si="98"/>
        <v>3.1399161415729303E-6</v>
      </c>
      <c r="BB71" s="5">
        <f t="shared" si="99"/>
        <v>6.4060801890179757E-7</v>
      </c>
      <c r="BC71" s="5">
        <f t="shared" si="100"/>
        <v>1.0455785833202748E-7</v>
      </c>
      <c r="BD71" s="5">
        <f t="shared" si="101"/>
        <v>9.0493189926867598E-5</v>
      </c>
      <c r="BE71" s="5">
        <f t="shared" si="102"/>
        <v>6.2934959092141824E-5</v>
      </c>
      <c r="BF71" s="5">
        <f t="shared" si="103"/>
        <v>2.1884569872774444E-5</v>
      </c>
      <c r="BG71" s="5">
        <f t="shared" si="104"/>
        <v>5.0733265519952481E-6</v>
      </c>
      <c r="BH71" s="5">
        <f t="shared" si="105"/>
        <v>8.8208184303408067E-7</v>
      </c>
      <c r="BI71" s="5">
        <f t="shared" si="106"/>
        <v>1.2269162961795164E-7</v>
      </c>
      <c r="BJ71" s="8">
        <f t="shared" si="107"/>
        <v>0.28241388385234639</v>
      </c>
      <c r="BK71" s="8">
        <f t="shared" si="108"/>
        <v>0.36470470497023777</v>
      </c>
      <c r="BL71" s="8">
        <f t="shared" si="109"/>
        <v>0.33289770260617846</v>
      </c>
      <c r="BM71" s="8">
        <f t="shared" si="110"/>
        <v>0.19402575828818003</v>
      </c>
      <c r="BN71" s="8">
        <f t="shared" si="111"/>
        <v>0.80594220066506428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1.35015772870662</v>
      </c>
      <c r="F72">
        <f>VLOOKUP(B72,home!$B$2:$E$405,3,FALSE)</f>
        <v>0.56000000000000005</v>
      </c>
      <c r="G72">
        <f>VLOOKUP(C72,away!$B$2:$E$405,4,FALSE)</f>
        <v>0.9</v>
      </c>
      <c r="H72">
        <f>VLOOKUP(A72,away!$A$2:$E$405,3,FALSE)</f>
        <v>1.15772870662461</v>
      </c>
      <c r="I72">
        <f>VLOOKUP(C72,away!$B$2:$E$405,3,FALSE)</f>
        <v>1.06</v>
      </c>
      <c r="J72">
        <f>VLOOKUP(B72,home!$B$2:$E$405,4,FALSE)</f>
        <v>1.08</v>
      </c>
      <c r="K72" s="3">
        <f t="shared" si="56"/>
        <v>0.68047949526813656</v>
      </c>
      <c r="L72" s="3">
        <f t="shared" si="57"/>
        <v>1.3253678233438535</v>
      </c>
      <c r="M72" s="5">
        <f t="shared" si="58"/>
        <v>0.13454624384661773</v>
      </c>
      <c r="N72" s="5">
        <f t="shared" si="59"/>
        <v>9.1555960102970055E-2</v>
      </c>
      <c r="O72" s="5">
        <f t="shared" si="60"/>
        <v>0.17832326234608306</v>
      </c>
      <c r="P72" s="5">
        <f t="shared" si="61"/>
        <v>0.12134532355583011</v>
      </c>
      <c r="Q72" s="5">
        <f t="shared" si="62"/>
        <v>3.1150976759829353E-2</v>
      </c>
      <c r="R72" s="5">
        <f t="shared" si="63"/>
        <v>0.11817195703360157</v>
      </c>
      <c r="S72" s="5">
        <f t="shared" si="64"/>
        <v>2.7359900819035863E-2</v>
      </c>
      <c r="T72" s="5">
        <f t="shared" si="65"/>
        <v>4.1286502263209991E-2</v>
      </c>
      <c r="U72" s="5">
        <f t="shared" si="66"/>
        <v>8.0413593677073111E-2</v>
      </c>
      <c r="V72" s="5">
        <f t="shared" si="67"/>
        <v>2.7417223686436779E-3</v>
      </c>
      <c r="W72" s="5">
        <f t="shared" si="68"/>
        <v>7.0658669808793774E-3</v>
      </c>
      <c r="X72" s="5">
        <f t="shared" si="69"/>
        <v>9.3648727404853065E-3</v>
      </c>
      <c r="Y72" s="5">
        <f t="shared" si="70"/>
        <v>6.2059504999746008E-3</v>
      </c>
      <c r="Z72" s="5">
        <f t="shared" si="71"/>
        <v>5.2207103157969288E-2</v>
      </c>
      <c r="AA72" s="5">
        <f t="shared" si="72"/>
        <v>3.5525863206346479E-2</v>
      </c>
      <c r="AB72" s="5">
        <f t="shared" si="73"/>
        <v>1.2087310731809756E-2</v>
      </c>
      <c r="AC72" s="5">
        <f t="shared" si="74"/>
        <v>1.5454499992517229E-4</v>
      </c>
      <c r="AD72" s="5">
        <f t="shared" si="75"/>
        <v>1.2020443991951474E-3</v>
      </c>
      <c r="AE72" s="5">
        <f t="shared" si="76"/>
        <v>1.5931509689239426E-3</v>
      </c>
      <c r="AF72" s="5">
        <f t="shared" si="77"/>
        <v>1.0557555159704387E-3</v>
      </c>
      <c r="AG72" s="5">
        <f t="shared" si="78"/>
        <v>4.6642146339500234E-4</v>
      </c>
      <c r="AH72" s="5">
        <f t="shared" si="79"/>
        <v>1.7298403668891446E-2</v>
      </c>
      <c r="AI72" s="5">
        <f t="shared" si="80"/>
        <v>1.177120899755173E-2</v>
      </c>
      <c r="AJ72" s="5">
        <f t="shared" si="81"/>
        <v>4.0050331786748742E-3</v>
      </c>
      <c r="AK72" s="5">
        <f t="shared" si="82"/>
        <v>9.0844765198560651E-4</v>
      </c>
      <c r="AL72" s="5">
        <f t="shared" si="83"/>
        <v>5.5752765692171977E-6</v>
      </c>
      <c r="AM72" s="5">
        <f t="shared" si="84"/>
        <v>1.6359331321084093E-4</v>
      </c>
      <c r="AN72" s="5">
        <f t="shared" si="85"/>
        <v>2.1682131344386151E-4</v>
      </c>
      <c r="AO72" s="5">
        <f t="shared" si="86"/>
        <v>1.4368399612682312E-4</v>
      </c>
      <c r="AP72" s="5">
        <f t="shared" si="87"/>
        <v>6.3478048398651383E-5</v>
      </c>
      <c r="AQ72" s="5">
        <f t="shared" si="88"/>
        <v>2.1032940709059096E-5</v>
      </c>
      <c r="AR72" s="5">
        <f t="shared" si="89"/>
        <v>4.5853495235923976E-3</v>
      </c>
      <c r="AS72" s="5">
        <f t="shared" si="90"/>
        <v>3.1202363294421452E-3</v>
      </c>
      <c r="AT72" s="5">
        <f t="shared" si="91"/>
        <v>1.0616284212880468E-3</v>
      </c>
      <c r="AU72" s="5">
        <f t="shared" si="92"/>
        <v>2.4080545742679964E-4</v>
      </c>
      <c r="AV72" s="5">
        <f t="shared" si="93"/>
        <v>4.0965794031900328E-5</v>
      </c>
      <c r="AW72" s="5">
        <f t="shared" si="94"/>
        <v>1.3967393908243346E-7</v>
      </c>
      <c r="AX72" s="5">
        <f t="shared" si="95"/>
        <v>1.8553649200492528E-5</v>
      </c>
      <c r="AY72" s="5">
        <f t="shared" si="96"/>
        <v>2.4590409655942208E-5</v>
      </c>
      <c r="AZ72" s="5">
        <f t="shared" si="97"/>
        <v>1.6295668860414905E-5</v>
      </c>
      <c r="BA72" s="5">
        <f t="shared" si="98"/>
        <v>7.199251722486771E-6</v>
      </c>
      <c r="BB72" s="5">
        <f t="shared" si="99"/>
        <v>2.3854141462841951E-6</v>
      </c>
      <c r="BC72" s="5">
        <f t="shared" si="100"/>
        <v>6.323102309668642E-7</v>
      </c>
      <c r="BD72" s="5">
        <f t="shared" si="101"/>
        <v>1.0128791195590705E-3</v>
      </c>
      <c r="BE72" s="5">
        <f t="shared" si="102"/>
        <v>6.8924347204519078E-4</v>
      </c>
      <c r="BF72" s="5">
        <f t="shared" si="103"/>
        <v>2.3450802498708469E-4</v>
      </c>
      <c r="BG72" s="5">
        <f t="shared" si="104"/>
        <v>5.3192634159846321E-5</v>
      </c>
      <c r="BH72" s="5">
        <f t="shared" si="105"/>
        <v>9.0491242112687146E-6</v>
      </c>
      <c r="BI72" s="5">
        <f t="shared" si="106"/>
        <v>1.2315486951805621E-6</v>
      </c>
      <c r="BJ72" s="8">
        <f t="shared" si="107"/>
        <v>0.19162576801053907</v>
      </c>
      <c r="BK72" s="8">
        <f t="shared" si="108"/>
        <v>0.28617790127627774</v>
      </c>
      <c r="BL72" s="8">
        <f t="shared" si="109"/>
        <v>0.46955416994145666</v>
      </c>
      <c r="BM72" s="8">
        <f t="shared" si="110"/>
        <v>0.3244467680055938</v>
      </c>
      <c r="BN72" s="8">
        <f t="shared" si="111"/>
        <v>0.67509372364493192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1.35015772870662</v>
      </c>
      <c r="F73">
        <f>VLOOKUP(B73,home!$B$2:$E$405,3,FALSE)</f>
        <v>0.97</v>
      </c>
      <c r="G73">
        <f>VLOOKUP(C73,away!$B$2:$E$405,4,FALSE)</f>
        <v>0.91</v>
      </c>
      <c r="H73">
        <f>VLOOKUP(A73,away!$A$2:$E$405,3,FALSE)</f>
        <v>1.15772870662461</v>
      </c>
      <c r="I73">
        <f>VLOOKUP(C73,away!$B$2:$E$405,3,FALSE)</f>
        <v>0.74</v>
      </c>
      <c r="J73">
        <f>VLOOKUP(B73,home!$B$2:$E$405,4,FALSE)</f>
        <v>1</v>
      </c>
      <c r="K73" s="3">
        <f t="shared" si="56"/>
        <v>1.1917842271293335</v>
      </c>
      <c r="L73" s="3">
        <f t="shared" si="57"/>
        <v>0.85671924290221146</v>
      </c>
      <c r="M73" s="5">
        <f t="shared" si="58"/>
        <v>0.12892770345841878</v>
      </c>
      <c r="N73" s="5">
        <f t="shared" si="59"/>
        <v>0.15365400342175151</v>
      </c>
      <c r="O73" s="5">
        <f t="shared" si="60"/>
        <v>0.11045484449601736</v>
      </c>
      <c r="P73" s="5">
        <f t="shared" si="61"/>
        <v>0.13163834148037676</v>
      </c>
      <c r="Q73" s="5">
        <f t="shared" si="62"/>
        <v>9.1561208856660067E-2</v>
      </c>
      <c r="R73" s="5">
        <f t="shared" si="63"/>
        <v>4.7314395375754742E-2</v>
      </c>
      <c r="S73" s="5">
        <f t="shared" si="64"/>
        <v>3.3601492314824809E-2</v>
      </c>
      <c r="T73" s="5">
        <f t="shared" si="65"/>
        <v>7.844224953088906E-2</v>
      </c>
      <c r="U73" s="5">
        <f t="shared" si="66"/>
        <v>5.6388550124985566E-2</v>
      </c>
      <c r="V73" s="5">
        <f t="shared" si="67"/>
        <v>3.8119940270898763E-3</v>
      </c>
      <c r="W73" s="5">
        <f t="shared" si="68"/>
        <v>3.637373484408736E-2</v>
      </c>
      <c r="X73" s="5">
        <f t="shared" si="69"/>
        <v>3.1162078577152311E-2</v>
      </c>
      <c r="Y73" s="5">
        <f t="shared" si="70"/>
        <v>1.3348576182938573E-2</v>
      </c>
      <c r="Z73" s="5">
        <f t="shared" si="71"/>
        <v>1.3511717661564169E-2</v>
      </c>
      <c r="AA73" s="5">
        <f t="shared" si="72"/>
        <v>1.6103051990477017E-2</v>
      </c>
      <c r="AB73" s="5">
        <f t="shared" si="73"/>
        <v>9.5956816854470654E-3</v>
      </c>
      <c r="AC73" s="5">
        <f t="shared" si="74"/>
        <v>2.4325870138775784E-4</v>
      </c>
      <c r="AD73" s="5">
        <f t="shared" si="75"/>
        <v>1.0837410867242003E-2</v>
      </c>
      <c r="AE73" s="5">
        <f t="shared" si="76"/>
        <v>9.284618433203766E-3</v>
      </c>
      <c r="AF73" s="5">
        <f t="shared" si="77"/>
        <v>3.9771556373651229E-3</v>
      </c>
      <c r="AG73" s="5">
        <f t="shared" si="78"/>
        <v>1.1357685888492373E-3</v>
      </c>
      <c r="AH73" s="5">
        <f t="shared" si="79"/>
        <v>2.8939371313309228E-3</v>
      </c>
      <c r="AI73" s="5">
        <f t="shared" si="80"/>
        <v>3.4489486274241038E-3</v>
      </c>
      <c r="AJ73" s="5">
        <f t="shared" si="81"/>
        <v>2.0552012871717061E-3</v>
      </c>
      <c r="AK73" s="5">
        <f t="shared" si="82"/>
        <v>8.1645215920904759E-4</v>
      </c>
      <c r="AL73" s="5">
        <f t="shared" si="83"/>
        <v>9.9349235710794504E-6</v>
      </c>
      <c r="AM73" s="5">
        <f t="shared" si="84"/>
        <v>2.5831710668998077E-3</v>
      </c>
      <c r="AN73" s="5">
        <f t="shared" si="85"/>
        <v>2.213052360721301E-3</v>
      </c>
      <c r="AO73" s="5">
        <f t="shared" si="86"/>
        <v>9.4798227149005233E-4</v>
      </c>
      <c r="AP73" s="5">
        <f t="shared" si="87"/>
        <v>2.707182179718922E-4</v>
      </c>
      <c r="AQ73" s="5">
        <f t="shared" si="88"/>
        <v>5.7982376685178812E-5</v>
      </c>
      <c r="AR73" s="5">
        <f t="shared" si="89"/>
        <v>4.9585832563208538E-4</v>
      </c>
      <c r="AS73" s="5">
        <f t="shared" si="90"/>
        <v>5.9095613137908015E-4</v>
      </c>
      <c r="AT73" s="5">
        <f t="shared" si="91"/>
        <v>3.5214609815147904E-4</v>
      </c>
      <c r="AU73" s="5">
        <f t="shared" si="92"/>
        <v>1.3989405514069024E-4</v>
      </c>
      <c r="AV73" s="5">
        <f t="shared" si="93"/>
        <v>4.1680882096459021E-5</v>
      </c>
      <c r="AW73" s="5">
        <f t="shared" si="94"/>
        <v>2.8177222724004135E-7</v>
      </c>
      <c r="AX73" s="5">
        <f t="shared" si="95"/>
        <v>5.1309708891800741E-4</v>
      </c>
      <c r="AY73" s="5">
        <f t="shared" si="96"/>
        <v>4.3958014955316398E-4</v>
      </c>
      <c r="AZ73" s="5">
        <f t="shared" si="97"/>
        <v>1.8829838646001372E-4</v>
      </c>
      <c r="BA73" s="5">
        <f t="shared" si="98"/>
        <v>5.3772950362577012E-5</v>
      </c>
      <c r="BB73" s="5">
        <f t="shared" si="99"/>
        <v>1.151708033081129E-5</v>
      </c>
      <c r="BC73" s="5">
        <f t="shared" si="100"/>
        <v>1.9733808682913205E-6</v>
      </c>
      <c r="BD73" s="5">
        <f t="shared" si="101"/>
        <v>7.0801894887046358E-5</v>
      </c>
      <c r="BE73" s="5">
        <f t="shared" si="102"/>
        <v>8.4380581577250851E-5</v>
      </c>
      <c r="BF73" s="5">
        <f t="shared" si="103"/>
        <v>5.0281723099883799E-5</v>
      </c>
      <c r="BG73" s="5">
        <f t="shared" si="104"/>
        <v>1.9974988167775385E-5</v>
      </c>
      <c r="BH73" s="5">
        <f t="shared" si="105"/>
        <v>5.9514689588624489E-6</v>
      </c>
      <c r="BI73" s="5">
        <f t="shared" si="106"/>
        <v>1.4185733666844194E-6</v>
      </c>
      <c r="BJ73" s="8">
        <f t="shared" si="107"/>
        <v>0.43705795027040001</v>
      </c>
      <c r="BK73" s="8">
        <f t="shared" si="108"/>
        <v>0.29867230505522219</v>
      </c>
      <c r="BL73" s="8">
        <f t="shared" si="109"/>
        <v>0.25092440760027479</v>
      </c>
      <c r="BM73" s="8">
        <f t="shared" si="110"/>
        <v>0.336176585121156</v>
      </c>
      <c r="BN73" s="8">
        <f t="shared" si="111"/>
        <v>0.66355049708897929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1.35015772870662</v>
      </c>
      <c r="F74">
        <f>VLOOKUP(B74,home!$B$2:$E$405,3,FALSE)</f>
        <v>1.1100000000000001</v>
      </c>
      <c r="G74">
        <f>VLOOKUP(C74,away!$B$2:$E$405,4,FALSE)</f>
        <v>0.68</v>
      </c>
      <c r="H74">
        <f>VLOOKUP(A74,away!$A$2:$E$405,3,FALSE)</f>
        <v>1.15772870662461</v>
      </c>
      <c r="I74">
        <f>VLOOKUP(C74,away!$B$2:$E$405,3,FALSE)</f>
        <v>0.68</v>
      </c>
      <c r="J74">
        <f>VLOOKUP(B74,home!$B$2:$E$405,4,FALSE)</f>
        <v>1.6</v>
      </c>
      <c r="K74" s="3">
        <f t="shared" si="56"/>
        <v>1.0190990536277569</v>
      </c>
      <c r="L74" s="3">
        <f t="shared" si="57"/>
        <v>1.2596088328075759</v>
      </c>
      <c r="M74" s="5">
        <f t="shared" si="58"/>
        <v>0.10241645494795368</v>
      </c>
      <c r="N74" s="5">
        <f t="shared" si="59"/>
        <v>0.10437251231336937</v>
      </c>
      <c r="O74" s="5">
        <f t="shared" si="60"/>
        <v>0.1290046712772816</v>
      </c>
      <c r="P74" s="5">
        <f t="shared" si="61"/>
        <v>0.13146853841223752</v>
      </c>
      <c r="Q74" s="5">
        <f t="shared" si="62"/>
        <v>5.3182964261653067E-2</v>
      </c>
      <c r="R74" s="5">
        <f t="shared" si="63"/>
        <v>8.1247711707150866E-2</v>
      </c>
      <c r="S74" s="5">
        <f t="shared" si="64"/>
        <v>4.2190428776883095E-2</v>
      </c>
      <c r="T74" s="5">
        <f t="shared" si="65"/>
        <v>6.6989731538867836E-2</v>
      </c>
      <c r="U74" s="5">
        <f t="shared" si="66"/>
        <v>8.2799466110178258E-2</v>
      </c>
      <c r="V74" s="5">
        <f t="shared" si="67"/>
        <v>6.0176028995223216E-3</v>
      </c>
      <c r="W74" s="5">
        <f t="shared" si="68"/>
        <v>1.8066236182723155E-2</v>
      </c>
      <c r="X74" s="5">
        <f t="shared" si="69"/>
        <v>2.2756390671345904E-2</v>
      </c>
      <c r="Y74" s="5">
        <f t="shared" si="70"/>
        <v>1.4332075346223617E-2</v>
      </c>
      <c r="Z74" s="5">
        <f t="shared" si="71"/>
        <v>3.4113445103910241E-2</v>
      </c>
      <c r="AA74" s="5">
        <f t="shared" si="72"/>
        <v>3.4764979621377354E-2</v>
      </c>
      <c r="AB74" s="5">
        <f t="shared" si="73"/>
        <v>1.7714478915766961E-2</v>
      </c>
      <c r="AC74" s="5">
        <f t="shared" si="74"/>
        <v>4.8278707895833166E-4</v>
      </c>
      <c r="AD74" s="5">
        <f t="shared" si="75"/>
        <v>4.6028210491071758E-3</v>
      </c>
      <c r="AE74" s="5">
        <f t="shared" si="76"/>
        <v>5.7977540492880307E-3</v>
      </c>
      <c r="AF74" s="5">
        <f t="shared" si="77"/>
        <v>3.6514511054645477E-3</v>
      </c>
      <c r="AG74" s="5">
        <f t="shared" si="78"/>
        <v>1.5331333550027105E-3</v>
      </c>
      <c r="AH74" s="5">
        <f t="shared" si="79"/>
        <v>1.074239919259542E-2</v>
      </c>
      <c r="AI74" s="5">
        <f t="shared" si="80"/>
        <v>1.094756885086557E-2</v>
      </c>
      <c r="AJ74" s="5">
        <f t="shared" si="81"/>
        <v>5.5783285277209074E-3</v>
      </c>
      <c r="AK74" s="5">
        <f t="shared" si="82"/>
        <v>1.8949564411416986E-3</v>
      </c>
      <c r="AL74" s="5">
        <f t="shared" si="83"/>
        <v>2.4789497612359446E-5</v>
      </c>
      <c r="AM74" s="5">
        <f t="shared" si="84"/>
        <v>9.381461150326086E-4</v>
      </c>
      <c r="AN74" s="5">
        <f t="shared" si="85"/>
        <v>1.1816971329591858E-3</v>
      </c>
      <c r="AO74" s="5">
        <f t="shared" si="86"/>
        <v>7.4423807318938959E-4</v>
      </c>
      <c r="AP74" s="5">
        <f t="shared" si="87"/>
        <v>3.124829502336821E-4</v>
      </c>
      <c r="AQ74" s="5">
        <f t="shared" si="88"/>
        <v>9.8401571054029024E-5</v>
      </c>
      <c r="AR74" s="5">
        <f t="shared" si="89"/>
        <v>2.7062441817076325E-3</v>
      </c>
      <c r="AS74" s="5">
        <f t="shared" si="90"/>
        <v>2.7579308844638711E-3</v>
      </c>
      <c r="AT74" s="5">
        <f t="shared" si="91"/>
        <v>1.4053023771639468E-3</v>
      </c>
      <c r="AU74" s="5">
        <f t="shared" si="92"/>
        <v>4.7738077420953851E-4</v>
      </c>
      <c r="AV74" s="5">
        <f t="shared" si="93"/>
        <v>1.2162457380425662E-4</v>
      </c>
      <c r="AW74" s="5">
        <f t="shared" si="94"/>
        <v>8.8392887341056559E-7</v>
      </c>
      <c r="AX74" s="5">
        <f t="shared" si="95"/>
        <v>1.5934396966571463E-4</v>
      </c>
      <c r="AY74" s="5">
        <f t="shared" si="96"/>
        <v>2.0071107164555658E-4</v>
      </c>
      <c r="AZ74" s="5">
        <f t="shared" si="97"/>
        <v>1.2640871934350867E-4</v>
      </c>
      <c r="BA74" s="5">
        <f t="shared" si="98"/>
        <v>5.3075179809659135E-5</v>
      </c>
      <c r="BB74" s="5">
        <f t="shared" si="99"/>
        <v>1.6713491322774238E-5</v>
      </c>
      <c r="BC74" s="5">
        <f t="shared" si="100"/>
        <v>4.2104922594438408E-6</v>
      </c>
      <c r="BD74" s="5">
        <f t="shared" si="101"/>
        <v>5.6813484583550795E-4</v>
      </c>
      <c r="BE74" s="5">
        <f t="shared" si="102"/>
        <v>5.7898568372391761E-4</v>
      </c>
      <c r="BF74" s="5">
        <f t="shared" si="103"/>
        <v>2.9502188117353211E-4</v>
      </c>
      <c r="BG74" s="5">
        <f t="shared" si="104"/>
        <v>1.0021883996780905E-4</v>
      </c>
      <c r="BH74" s="5">
        <f t="shared" si="105"/>
        <v>2.553323124171645E-5</v>
      </c>
      <c r="BI74" s="5">
        <f t="shared" si="106"/>
        <v>5.2041783588983832E-6</v>
      </c>
      <c r="BJ74" s="8">
        <f t="shared" si="107"/>
        <v>0.29912049863956097</v>
      </c>
      <c r="BK74" s="8">
        <f t="shared" si="108"/>
        <v>0.28280131268481284</v>
      </c>
      <c r="BL74" s="8">
        <f t="shared" si="109"/>
        <v>0.38373614209572926</v>
      </c>
      <c r="BM74" s="8">
        <f t="shared" si="110"/>
        <v>0.39787871846159512</v>
      </c>
      <c r="BN74" s="8">
        <f t="shared" si="111"/>
        <v>0.60169285291964603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1.35015772870662</v>
      </c>
      <c r="F75">
        <f>VLOOKUP(B75,home!$B$2:$E$405,3,FALSE)</f>
        <v>1.1100000000000001</v>
      </c>
      <c r="G75">
        <f>VLOOKUP(C75,away!$B$2:$E$405,4,FALSE)</f>
        <v>1.1599999999999999</v>
      </c>
      <c r="H75">
        <f>VLOOKUP(A75,away!$A$2:$E$405,3,FALSE)</f>
        <v>1.15772870662461</v>
      </c>
      <c r="I75">
        <f>VLOOKUP(C75,away!$B$2:$E$405,3,FALSE)</f>
        <v>0.26</v>
      </c>
      <c r="J75">
        <f>VLOOKUP(B75,home!$B$2:$E$405,4,FALSE)</f>
        <v>1.1100000000000001</v>
      </c>
      <c r="K75" s="3">
        <f t="shared" si="56"/>
        <v>1.738463091482644</v>
      </c>
      <c r="L75" s="3">
        <f t="shared" si="57"/>
        <v>0.3341205047318625</v>
      </c>
      <c r="M75" s="5">
        <f t="shared" si="58"/>
        <v>0.12586018937776305</v>
      </c>
      <c r="N75" s="5">
        <f t="shared" si="59"/>
        <v>0.21880329392025699</v>
      </c>
      <c r="O75" s="5">
        <f t="shared" si="60"/>
        <v>4.2052470000545995E-2</v>
      </c>
      <c r="P75" s="5">
        <f t="shared" si="61"/>
        <v>7.3106667001630335E-2</v>
      </c>
      <c r="Q75" s="5">
        <f t="shared" si="62"/>
        <v>0.19019072538759788</v>
      </c>
      <c r="R75" s="5">
        <f t="shared" si="63"/>
        <v>7.0252962509019653E-3</v>
      </c>
      <c r="S75" s="5">
        <f t="shared" si="64"/>
        <v>1.0616114568296418E-2</v>
      </c>
      <c r="T75" s="5">
        <f t="shared" si="65"/>
        <v>6.3546621161823247E-2</v>
      </c>
      <c r="U75" s="5">
        <f t="shared" si="66"/>
        <v>1.2213218238924458E-2</v>
      </c>
      <c r="V75" s="5">
        <f t="shared" si="67"/>
        <v>6.8515951128222063E-4</v>
      </c>
      <c r="W75" s="5">
        <f t="shared" si="68"/>
        <v>0.11021318547621663</v>
      </c>
      <c r="X75" s="5">
        <f t="shared" si="69"/>
        <v>3.6824485159419877E-2</v>
      </c>
      <c r="Y75" s="5">
        <f t="shared" si="70"/>
        <v>6.151907783978173E-3</v>
      </c>
      <c r="Z75" s="5">
        <f t="shared" si="71"/>
        <v>7.8243184308074236E-4</v>
      </c>
      <c r="AA75" s="5">
        <f t="shared" si="72"/>
        <v>1.3602288807966103E-3</v>
      </c>
      <c r="AB75" s="5">
        <f t="shared" si="73"/>
        <v>1.1823538526168265E-3</v>
      </c>
      <c r="AC75" s="5">
        <f t="shared" si="74"/>
        <v>2.4873695408545375E-5</v>
      </c>
      <c r="AD75" s="5">
        <f t="shared" si="75"/>
        <v>4.7900388786283395E-2</v>
      </c>
      <c r="AE75" s="5">
        <f t="shared" si="76"/>
        <v>1.6004502078125454E-2</v>
      </c>
      <c r="AF75" s="5">
        <f t="shared" si="77"/>
        <v>2.6737161561627091E-3</v>
      </c>
      <c r="AG75" s="5">
        <f t="shared" si="78"/>
        <v>2.9778113053560668E-4</v>
      </c>
      <c r="AH75" s="5">
        <f t="shared" si="79"/>
        <v>6.5356630582104737E-5</v>
      </c>
      <c r="AI75" s="5">
        <f t="shared" si="80"/>
        <v>1.1362009005065492E-4</v>
      </c>
      <c r="AJ75" s="5">
        <f t="shared" si="81"/>
        <v>9.8762166501999011E-5</v>
      </c>
      <c r="AK75" s="5">
        <f t="shared" si="82"/>
        <v>5.7231460432862926E-5</v>
      </c>
      <c r="AL75" s="5">
        <f t="shared" si="83"/>
        <v>5.7792157355637657E-7</v>
      </c>
      <c r="AM75" s="5">
        <f t="shared" si="84"/>
        <v>1.6654611594524572E-2</v>
      </c>
      <c r="AN75" s="5">
        <f t="shared" si="85"/>
        <v>5.5646472320756788E-3</v>
      </c>
      <c r="AO75" s="5">
        <f t="shared" si="86"/>
        <v>9.2963137091794349E-4</v>
      </c>
      <c r="AP75" s="5">
        <f t="shared" si="87"/>
        <v>1.0353630095522556E-4</v>
      </c>
      <c r="AQ75" s="5">
        <f t="shared" si="88"/>
        <v>8.6484002833074928E-6</v>
      </c>
      <c r="AR75" s="5">
        <f t="shared" si="89"/>
        <v>4.3673980795333447E-6</v>
      </c>
      <c r="AS75" s="5">
        <f t="shared" si="90"/>
        <v>7.5925603670809E-6</v>
      </c>
      <c r="AT75" s="5">
        <f t="shared" si="91"/>
        <v>6.5996929840120317E-6</v>
      </c>
      <c r="AU75" s="5">
        <f t="shared" si="92"/>
        <v>3.8244408892739565E-6</v>
      </c>
      <c r="AV75" s="5">
        <f t="shared" si="93"/>
        <v>1.6621623328899586E-6</v>
      </c>
      <c r="AW75" s="5">
        <f t="shared" si="94"/>
        <v>9.3247030340046609E-9</v>
      </c>
      <c r="AX75" s="5">
        <f t="shared" si="95"/>
        <v>4.8255712600099778E-3</v>
      </c>
      <c r="AY75" s="5">
        <f t="shared" si="96"/>
        <v>1.6123223050141034E-3</v>
      </c>
      <c r="AZ75" s="5">
        <f t="shared" si="97"/>
        <v>2.6935497117087606E-4</v>
      </c>
      <c r="BA75" s="5">
        <f t="shared" si="98"/>
        <v>2.9999006306549804E-5</v>
      </c>
      <c r="BB75" s="5">
        <f t="shared" si="99"/>
        <v>2.5058207821496856E-6</v>
      </c>
      <c r="BC75" s="5">
        <f t="shared" si="100"/>
        <v>1.6744922089988874E-7</v>
      </c>
      <c r="BD75" s="5">
        <f t="shared" si="101"/>
        <v>2.4320620844977468E-7</v>
      </c>
      <c r="BE75" s="5">
        <f t="shared" si="102"/>
        <v>4.2280501700936759E-7</v>
      </c>
      <c r="BF75" s="5">
        <f t="shared" si="103"/>
        <v>3.6751545848223866E-7</v>
      </c>
      <c r="BG75" s="5">
        <f t="shared" si="104"/>
        <v>2.1297068670689792E-7</v>
      </c>
      <c r="BH75" s="5">
        <f t="shared" si="105"/>
        <v>9.2560419601913842E-8</v>
      </c>
      <c r="BI75" s="5">
        <f t="shared" si="106"/>
        <v>3.2182574642014791E-8</v>
      </c>
      <c r="BJ75" s="8">
        <f t="shared" si="107"/>
        <v>0.72260760275166125</v>
      </c>
      <c r="BK75" s="8">
        <f t="shared" si="108"/>
        <v>0.21190590438096824</v>
      </c>
      <c r="BL75" s="8">
        <f t="shared" si="109"/>
        <v>6.4193955066371169E-2</v>
      </c>
      <c r="BM75" s="8">
        <f t="shared" si="110"/>
        <v>0.34083893912307395</v>
      </c>
      <c r="BN75" s="8">
        <f t="shared" si="111"/>
        <v>0.65703864193869621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1.35015772870662</v>
      </c>
      <c r="F76">
        <f>VLOOKUP(B76,home!$B$2:$E$405,3,FALSE)</f>
        <v>0.79</v>
      </c>
      <c r="G76">
        <f>VLOOKUP(C76,away!$B$2:$E$405,4,FALSE)</f>
        <v>0.85</v>
      </c>
      <c r="H76">
        <f>VLOOKUP(A76,away!$A$2:$E$405,3,FALSE)</f>
        <v>1.15772870662461</v>
      </c>
      <c r="I76">
        <f>VLOOKUP(C76,away!$B$2:$E$405,3,FALSE)</f>
        <v>1.01</v>
      </c>
      <c r="J76">
        <f>VLOOKUP(B76,home!$B$2:$E$405,4,FALSE)</f>
        <v>0.99</v>
      </c>
      <c r="K76" s="3">
        <f t="shared" ref="K76:K139" si="112">E76*F76*G76</f>
        <v>0.90663091482649527</v>
      </c>
      <c r="L76" s="3">
        <f t="shared" ref="L76:L139" si="113">H76*I76*J76</f>
        <v>1.1576129337539476</v>
      </c>
      <c r="M76" s="5">
        <f t="shared" si="58"/>
        <v>0.12691422066270175</v>
      </c>
      <c r="N76" s="5">
        <f t="shared" si="59"/>
        <v>0.11506435598391698</v>
      </c>
      <c r="O76" s="5">
        <f t="shared" si="60"/>
        <v>0.14691754331644602</v>
      </c>
      <c r="P76" s="5">
        <f t="shared" si="61"/>
        <v>0.13319998670105071</v>
      </c>
      <c r="Q76" s="5">
        <f t="shared" si="62"/>
        <v>5.2160451164810072E-2</v>
      </c>
      <c r="R76" s="5">
        <f t="shared" si="63"/>
        <v>8.5036824169236913E-2</v>
      </c>
      <c r="S76" s="5">
        <f t="shared" si="64"/>
        <v>3.4949268026302188E-2</v>
      </c>
      <c r="T76" s="5">
        <f t="shared" si="65"/>
        <v>6.0381612898825293E-2</v>
      </c>
      <c r="U76" s="5">
        <f t="shared" si="66"/>
        <v>7.7097013690495084E-2</v>
      </c>
      <c r="V76" s="5">
        <f t="shared" si="67"/>
        <v>4.0755804388602516E-3</v>
      </c>
      <c r="W76" s="5">
        <f t="shared" si="68"/>
        <v>1.5763425852438163E-2</v>
      </c>
      <c r="X76" s="5">
        <f t="shared" si="69"/>
        <v>1.8247945647053763E-2</v>
      </c>
      <c r="Y76" s="5">
        <f t="shared" si="70"/>
        <v>1.0562028947734245E-2</v>
      </c>
      <c r="Z76" s="5">
        <f t="shared" si="71"/>
        <v>3.2813242501222965E-2</v>
      </c>
      <c r="AA76" s="5">
        <f t="shared" si="72"/>
        <v>2.9749500067307418E-2</v>
      </c>
      <c r="AB76" s="5">
        <f t="shared" si="73"/>
        <v>1.3485908230826901E-2</v>
      </c>
      <c r="AC76" s="5">
        <f t="shared" si="74"/>
        <v>2.6733965341934539E-4</v>
      </c>
      <c r="AD76" s="5">
        <f t="shared" si="75"/>
        <v>3.5729023003489091E-3</v>
      </c>
      <c r="AE76" s="5">
        <f t="shared" si="76"/>
        <v>4.1360379139231285E-3</v>
      </c>
      <c r="AF76" s="5">
        <f t="shared" si="77"/>
        <v>2.3939654918270557E-3</v>
      </c>
      <c r="AG76" s="5">
        <f t="shared" si="78"/>
        <v>9.2376180543320976E-4</v>
      </c>
      <c r="AH76" s="5">
        <f t="shared" si="79"/>
        <v>9.4962584794551132E-3</v>
      </c>
      <c r="AI76" s="5">
        <f t="shared" si="80"/>
        <v>8.6096015126572532E-3</v>
      </c>
      <c r="AJ76" s="5">
        <f t="shared" si="81"/>
        <v>3.9028654478560107E-3</v>
      </c>
      <c r="AK76" s="5">
        <f t="shared" si="82"/>
        <v>1.1794861571448048E-3</v>
      </c>
      <c r="AL76" s="5">
        <f t="shared" si="83"/>
        <v>1.1223214575696625E-5</v>
      </c>
      <c r="AM76" s="5">
        <f t="shared" si="84"/>
        <v>6.4786073623020429E-4</v>
      </c>
      <c r="AN76" s="5">
        <f t="shared" si="85"/>
        <v>7.4997196753143918E-4</v>
      </c>
      <c r="AO76" s="5">
        <f t="shared" si="86"/>
        <v>4.3408862478364491E-4</v>
      </c>
      <c r="AP76" s="5">
        <f t="shared" si="87"/>
        <v>1.675022021483372E-4</v>
      </c>
      <c r="AQ76" s="5">
        <f t="shared" si="88"/>
        <v>4.8475678909795873E-5</v>
      </c>
      <c r="AR76" s="5">
        <f t="shared" si="89"/>
        <v>2.1985983276175658E-3</v>
      </c>
      <c r="AS76" s="5">
        <f t="shared" si="90"/>
        <v>1.9933172131039161E-3</v>
      </c>
      <c r="AT76" s="5">
        <f t="shared" si="91"/>
        <v>9.0360150422790159E-4</v>
      </c>
      <c r="AU76" s="5">
        <f t="shared" si="92"/>
        <v>2.7307768613891325E-4</v>
      </c>
      <c r="AV76" s="5">
        <f t="shared" si="93"/>
        <v>6.1895168100706358E-5</v>
      </c>
      <c r="AW76" s="5">
        <f t="shared" si="94"/>
        <v>3.2719650774528714E-7</v>
      </c>
      <c r="AX76" s="5">
        <f t="shared" si="95"/>
        <v>9.7895095328092788E-5</v>
      </c>
      <c r="AY76" s="5">
        <f t="shared" si="96"/>
        <v>1.1332462850287584E-4</v>
      </c>
      <c r="AZ76" s="5">
        <f t="shared" si="97"/>
        <v>6.5593027833895189E-5</v>
      </c>
      <c r="BA76" s="5">
        <f t="shared" si="98"/>
        <v>2.5310445794866577E-5</v>
      </c>
      <c r="BB76" s="5">
        <f t="shared" si="99"/>
        <v>7.3249248528039434E-6</v>
      </c>
      <c r="BC76" s="5">
        <f t="shared" si="100"/>
        <v>1.695885549676314E-6</v>
      </c>
      <c r="BD76" s="5">
        <f t="shared" si="101"/>
        <v>4.2418764336331528E-4</v>
      </c>
      <c r="BE76" s="5">
        <f t="shared" si="102"/>
        <v>3.8458163116057763E-4</v>
      </c>
      <c r="BF76" s="5">
        <f t="shared" si="103"/>
        <v>1.7433679804229011E-4</v>
      </c>
      <c r="BG76" s="5">
        <f t="shared" si="104"/>
        <v>5.2686376899001148E-5</v>
      </c>
      <c r="BH76" s="5">
        <f t="shared" si="105"/>
        <v>1.1941774521708734E-5</v>
      </c>
      <c r="BI76" s="5">
        <f t="shared" si="106"/>
        <v>2.165356391853705E-6</v>
      </c>
      <c r="BJ76" s="8">
        <f t="shared" si="107"/>
        <v>0.28556553122377643</v>
      </c>
      <c r="BK76" s="8">
        <f t="shared" si="108"/>
        <v>0.2995309433254128</v>
      </c>
      <c r="BL76" s="8">
        <f t="shared" si="109"/>
        <v>0.38195539055099331</v>
      </c>
      <c r="BM76" s="8">
        <f t="shared" si="110"/>
        <v>0.34045872817124795</v>
      </c>
      <c r="BN76" s="8">
        <f t="shared" si="111"/>
        <v>0.65929338199816234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1.4394618834080699</v>
      </c>
      <c r="F77">
        <f>VLOOKUP(B77,home!$B$2:$E$405,3,FALSE)</f>
        <v>0.35</v>
      </c>
      <c r="G77">
        <f>VLOOKUP(C77,away!$B$2:$E$405,4,FALSE)</f>
        <v>0.69</v>
      </c>
      <c r="H77">
        <f>VLOOKUP(A77,away!$A$2:$E$405,3,FALSE)</f>
        <v>1.2421524663677099</v>
      </c>
      <c r="I77">
        <f>VLOOKUP(C77,away!$B$2:$E$405,3,FALSE)</f>
        <v>1.45</v>
      </c>
      <c r="J77">
        <f>VLOOKUP(B77,home!$B$2:$E$405,4,FALSE)</f>
        <v>1.53</v>
      </c>
      <c r="K77" s="3">
        <f t="shared" si="112"/>
        <v>0.34763004484304882</v>
      </c>
      <c r="L77" s="3">
        <f t="shared" si="113"/>
        <v>2.7557152466367643</v>
      </c>
      <c r="M77" s="5">
        <f t="shared" si="58"/>
        <v>4.4898751472018925E-2</v>
      </c>
      <c r="N77" s="5">
        <f t="shared" si="59"/>
        <v>1.5608154987614843E-2</v>
      </c>
      <c r="O77" s="5">
        <f t="shared" si="60"/>
        <v>0.12372817398639741</v>
      </c>
      <c r="P77" s="5">
        <f t="shared" si="61"/>
        <v>4.3011630671239871E-2</v>
      </c>
      <c r="Q77" s="5">
        <f t="shared" si="62"/>
        <v>2.7129318091309021E-3</v>
      </c>
      <c r="R77" s="5">
        <f t="shared" si="63"/>
        <v>0.17047980774642085</v>
      </c>
      <c r="S77" s="5">
        <f t="shared" si="64"/>
        <v>1.030095666553262E-2</v>
      </c>
      <c r="T77" s="5">
        <f t="shared" si="65"/>
        <v>7.4760675495078857E-3</v>
      </c>
      <c r="U77" s="5">
        <f t="shared" si="66"/>
        <v>5.9263903211722618E-2</v>
      </c>
      <c r="V77" s="5">
        <f t="shared" si="67"/>
        <v>1.09644460315327E-3</v>
      </c>
      <c r="W77" s="5">
        <f t="shared" si="68"/>
        <v>3.1436553548810312E-4</v>
      </c>
      <c r="X77" s="5">
        <f t="shared" si="69"/>
        <v>8.6630189916169636E-4</v>
      </c>
      <c r="Y77" s="5">
        <f t="shared" si="70"/>
        <v>1.1936406758551361E-3</v>
      </c>
      <c r="Z77" s="5">
        <f t="shared" si="71"/>
        <v>0.15659793515017209</v>
      </c>
      <c r="AA77" s="5">
        <f t="shared" si="72"/>
        <v>5.4438147218583165E-2</v>
      </c>
      <c r="AB77" s="5">
        <f t="shared" si="73"/>
        <v>9.4621677793842798E-3</v>
      </c>
      <c r="AC77" s="5">
        <f t="shared" si="74"/>
        <v>6.5647524675175041E-5</v>
      </c>
      <c r="AD77" s="5">
        <f t="shared" si="75"/>
        <v>2.732072629970958E-5</v>
      </c>
      <c r="AE77" s="5">
        <f t="shared" si="76"/>
        <v>7.5288142013299708E-5</v>
      </c>
      <c r="AF77" s="5">
        <f t="shared" si="77"/>
        <v>1.0373634041850201E-4</v>
      </c>
      <c r="AG77" s="5">
        <f t="shared" si="78"/>
        <v>9.528927164052251E-5</v>
      </c>
      <c r="AH77" s="5">
        <f t="shared" si="79"/>
        <v>0.10788482937129114</v>
      </c>
      <c r="AI77" s="5">
        <f t="shared" si="80"/>
        <v>3.7504008072226605E-2</v>
      </c>
      <c r="AJ77" s="5">
        <f t="shared" si="81"/>
        <v>6.5187600039710997E-3</v>
      </c>
      <c r="AK77" s="5">
        <f t="shared" si="82"/>
        <v>7.5537227750051576E-4</v>
      </c>
      <c r="AL77" s="5">
        <f t="shared" si="83"/>
        <v>2.5155328317487133E-6</v>
      </c>
      <c r="AM77" s="5">
        <f t="shared" si="84"/>
        <v>1.8995010617425416E-6</v>
      </c>
      <c r="AN77" s="5">
        <f t="shared" si="85"/>
        <v>5.234484036846643E-6</v>
      </c>
      <c r="AO77" s="5">
        <f t="shared" si="86"/>
        <v>7.2123737343075284E-6</v>
      </c>
      <c r="AP77" s="5">
        <f t="shared" si="87"/>
        <v>6.625082754691263E-6</v>
      </c>
      <c r="AQ77" s="5">
        <f t="shared" si="88"/>
        <v>4.564210389333253E-6</v>
      </c>
      <c r="AR77" s="5">
        <f t="shared" si="89"/>
        <v>5.9459973835854558E-2</v>
      </c>
      <c r="AS77" s="5">
        <f t="shared" si="90"/>
        <v>2.0670073370924628E-2</v>
      </c>
      <c r="AT77" s="5">
        <f t="shared" si="91"/>
        <v>3.5927692664218191E-3</v>
      </c>
      <c r="AU77" s="5">
        <f t="shared" si="92"/>
        <v>4.1631818039898166E-4</v>
      </c>
      <c r="AV77" s="5">
        <f t="shared" si="93"/>
        <v>3.6181176930268611E-5</v>
      </c>
      <c r="AW77" s="5">
        <f t="shared" si="94"/>
        <v>6.6938986517984857E-8</v>
      </c>
      <c r="AX77" s="5">
        <f t="shared" si="95"/>
        <v>1.1005393987882973E-7</v>
      </c>
      <c r="AY77" s="5">
        <f t="shared" si="96"/>
        <v>3.0327732007653691E-7</v>
      </c>
      <c r="AZ77" s="5">
        <f t="shared" si="97"/>
        <v>4.1787296744702549E-7</v>
      </c>
      <c r="BA77" s="5">
        <f t="shared" si="98"/>
        <v>3.8384630251703878E-7</v>
      </c>
      <c r="BB77" s="5">
        <f t="shared" si="99"/>
        <v>2.6444277705283793E-7</v>
      </c>
      <c r="BC77" s="5">
        <f t="shared" si="100"/>
        <v>1.4574579851749443E-7</v>
      </c>
      <c r="BD77" s="5">
        <f t="shared" si="101"/>
        <v>2.7309126077347902E-2</v>
      </c>
      <c r="BE77" s="5">
        <f t="shared" si="102"/>
        <v>9.4934727228929254E-3</v>
      </c>
      <c r="BF77" s="5">
        <f t="shared" si="103"/>
        <v>1.650108174187764E-3</v>
      </c>
      <c r="BG77" s="5">
        <f t="shared" si="104"/>
        <v>1.9120905952959134E-4</v>
      </c>
      <c r="BH77" s="5">
        <f t="shared" si="105"/>
        <v>1.6617503484667255E-5</v>
      </c>
      <c r="BI77" s="5">
        <f t="shared" si="106"/>
        <v>1.15534869631088E-6</v>
      </c>
      <c r="BJ77" s="8">
        <f t="shared" si="107"/>
        <v>2.850025782821301E-2</v>
      </c>
      <c r="BK77" s="8">
        <f t="shared" si="108"/>
        <v>9.9376249746771686E-2</v>
      </c>
      <c r="BL77" s="8">
        <f t="shared" si="109"/>
        <v>0.69287217438416726</v>
      </c>
      <c r="BM77" s="8">
        <f t="shared" si="110"/>
        <v>0.5769069300981674</v>
      </c>
      <c r="BN77" s="8">
        <f t="shared" si="111"/>
        <v>0.40043945067282283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1.4394618834080699</v>
      </c>
      <c r="F78">
        <f>VLOOKUP(B78,home!$B$2:$E$405,3,FALSE)</f>
        <v>0.52</v>
      </c>
      <c r="G78">
        <f>VLOOKUP(C78,away!$B$2:$E$405,4,FALSE)</f>
        <v>1.08</v>
      </c>
      <c r="H78">
        <f>VLOOKUP(A78,away!$A$2:$E$405,3,FALSE)</f>
        <v>1.2421524663677099</v>
      </c>
      <c r="I78">
        <f>VLOOKUP(C78,away!$B$2:$E$405,3,FALSE)</f>
        <v>1.24</v>
      </c>
      <c r="J78">
        <f>VLOOKUP(B78,home!$B$2:$E$405,4,FALSE)</f>
        <v>0.6</v>
      </c>
      <c r="K78" s="3">
        <f t="shared" si="112"/>
        <v>0.80840179372197218</v>
      </c>
      <c r="L78" s="3">
        <f t="shared" si="113"/>
        <v>0.92416143497757619</v>
      </c>
      <c r="M78" s="5">
        <f t="shared" si="58"/>
        <v>0.17683057137679584</v>
      </c>
      <c r="N78" s="5">
        <f t="shared" si="59"/>
        <v>0.14295015108588296</v>
      </c>
      <c r="O78" s="5">
        <f t="shared" si="60"/>
        <v>0.16341999459148432</v>
      </c>
      <c r="P78" s="5">
        <f t="shared" si="61"/>
        <v>0.13210901675779091</v>
      </c>
      <c r="Q78" s="5">
        <f t="shared" si="62"/>
        <v>5.7780579275327357E-2</v>
      </c>
      <c r="R78" s="5">
        <f t="shared" si="63"/>
        <v>7.5513228352846948E-2</v>
      </c>
      <c r="S78" s="5">
        <f t="shared" si="64"/>
        <v>2.4674455571827219E-2</v>
      </c>
      <c r="T78" s="5">
        <f t="shared" si="65"/>
        <v>5.3398583056922126E-2</v>
      </c>
      <c r="U78" s="5">
        <f t="shared" si="66"/>
        <v>6.1045029250178358E-2</v>
      </c>
      <c r="V78" s="5">
        <f t="shared" si="67"/>
        <v>2.0482368701846159E-3</v>
      </c>
      <c r="W78" s="5">
        <f t="shared" si="68"/>
        <v>1.5569974642823082E-2</v>
      </c>
      <c r="X78" s="5">
        <f t="shared" si="69"/>
        <v>1.4389170108475851E-2</v>
      </c>
      <c r="Y78" s="5">
        <f t="shared" si="70"/>
        <v>6.6489580477927445E-3</v>
      </c>
      <c r="Z78" s="5">
        <f t="shared" si="71"/>
        <v>2.3262137824785478E-2</v>
      </c>
      <c r="AA78" s="5">
        <f t="shared" si="72"/>
        <v>1.8805153943364319E-2</v>
      </c>
      <c r="AB78" s="5">
        <f t="shared" si="73"/>
        <v>7.6010600895167662E-3</v>
      </c>
      <c r="AC78" s="5">
        <f t="shared" si="74"/>
        <v>9.5639061765570709E-5</v>
      </c>
      <c r="AD78" s="5">
        <f t="shared" si="75"/>
        <v>3.1466988573659502E-3</v>
      </c>
      <c r="AE78" s="5">
        <f t="shared" si="76"/>
        <v>2.9080577314656154E-3</v>
      </c>
      <c r="AF78" s="5">
        <f t="shared" si="77"/>
        <v>1.3437574030544491E-3</v>
      </c>
      <c r="AG78" s="5">
        <f t="shared" si="78"/>
        <v>4.1394958995618036E-4</v>
      </c>
      <c r="AH78" s="5">
        <f t="shared" si="79"/>
        <v>5.3744926681999743E-3</v>
      </c>
      <c r="AI78" s="5">
        <f t="shared" si="80"/>
        <v>4.344749513318447E-3</v>
      </c>
      <c r="AJ78" s="5">
        <f t="shared" si="81"/>
        <v>1.7561516499196492E-3</v>
      </c>
      <c r="AK78" s="5">
        <f t="shared" si="82"/>
        <v>4.7322538128094841E-4</v>
      </c>
      <c r="AL78" s="5">
        <f t="shared" si="83"/>
        <v>2.8580538568898527E-6</v>
      </c>
      <c r="AM78" s="5">
        <f t="shared" si="84"/>
        <v>5.0875940011950308E-4</v>
      </c>
      <c r="AN78" s="5">
        <f t="shared" si="85"/>
        <v>4.7017581727277081E-4</v>
      </c>
      <c r="AO78" s="5">
        <f t="shared" si="86"/>
        <v>2.1725917899127926E-4</v>
      </c>
      <c r="AP78" s="5">
        <f t="shared" si="87"/>
        <v>6.6927518206210247E-5</v>
      </c>
      <c r="AQ78" s="5">
        <f t="shared" si="88"/>
        <v>1.5462957816234775E-5</v>
      </c>
      <c r="AR78" s="5">
        <f t="shared" si="89"/>
        <v>9.9337977130403037E-4</v>
      </c>
      <c r="AS78" s="5">
        <f t="shared" si="90"/>
        <v>8.0304998896930067E-4</v>
      </c>
      <c r="AT78" s="5">
        <f t="shared" si="91"/>
        <v>3.2459352576559629E-4</v>
      </c>
      <c r="AU78" s="5">
        <f t="shared" si="92"/>
        <v>8.7467329486482404E-5</v>
      </c>
      <c r="AV78" s="5">
        <f t="shared" si="93"/>
        <v>1.7677186512235778E-5</v>
      </c>
      <c r="AW78" s="5">
        <f t="shared" si="94"/>
        <v>5.9312061309866131E-8</v>
      </c>
      <c r="AX78" s="5">
        <f t="shared" si="95"/>
        <v>6.8547001938253438E-5</v>
      </c>
      <c r="AY78" s="5">
        <f t="shared" si="96"/>
        <v>6.3348495674666992E-5</v>
      </c>
      <c r="AZ78" s="5">
        <f t="shared" si="97"/>
        <v>2.9272118333185512E-5</v>
      </c>
      <c r="BA78" s="5">
        <f t="shared" si="98"/>
        <v>9.0173876278767151E-6</v>
      </c>
      <c r="BB78" s="5">
        <f t="shared" si="99"/>
        <v>2.0833804724818962E-6</v>
      </c>
      <c r="BC78" s="5">
        <f t="shared" si="100"/>
        <v>3.8507597741062608E-7</v>
      </c>
      <c r="BD78" s="5">
        <f t="shared" si="101"/>
        <v>1.5300721248767148E-4</v>
      </c>
      <c r="BE78" s="5">
        <f t="shared" si="102"/>
        <v>1.2369130502743256E-4</v>
      </c>
      <c r="BF78" s="5">
        <f t="shared" si="103"/>
        <v>4.9996136425994037E-5</v>
      </c>
      <c r="BG78" s="5">
        <f t="shared" si="104"/>
        <v>1.3472322121980669E-5</v>
      </c>
      <c r="BH78" s="5">
        <f t="shared" si="105"/>
        <v>2.7227623422523446E-6</v>
      </c>
      <c r="BI78" s="5">
        <f t="shared" si="106"/>
        <v>4.402171922710869E-7</v>
      </c>
      <c r="BJ78" s="8">
        <f t="shared" si="107"/>
        <v>0.30000111813149621</v>
      </c>
      <c r="BK78" s="8">
        <f t="shared" si="108"/>
        <v>0.33582412618789581</v>
      </c>
      <c r="BL78" s="8">
        <f t="shared" si="109"/>
        <v>0.34090258319774491</v>
      </c>
      <c r="BM78" s="8">
        <f t="shared" si="110"/>
        <v>0.25132313471818074</v>
      </c>
      <c r="BN78" s="8">
        <f t="shared" si="111"/>
        <v>0.7486035414401282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1.4394618834080699</v>
      </c>
      <c r="F79">
        <f>VLOOKUP(B79,home!$B$2:$E$405,3,FALSE)</f>
        <v>0.61</v>
      </c>
      <c r="G79">
        <f>VLOOKUP(C79,away!$B$2:$E$405,4,FALSE)</f>
        <v>1</v>
      </c>
      <c r="H79">
        <f>VLOOKUP(A79,away!$A$2:$E$405,3,FALSE)</f>
        <v>1.2421524663677099</v>
      </c>
      <c r="I79">
        <f>VLOOKUP(C79,away!$B$2:$E$405,3,FALSE)</f>
        <v>0.93</v>
      </c>
      <c r="J79">
        <f>VLOOKUP(B79,home!$B$2:$E$405,4,FALSE)</f>
        <v>0.91</v>
      </c>
      <c r="K79" s="3">
        <f t="shared" si="112"/>
        <v>0.87807174887892259</v>
      </c>
      <c r="L79" s="3">
        <f t="shared" si="113"/>
        <v>1.0512336322869931</v>
      </c>
      <c r="M79" s="5">
        <f t="shared" si="58"/>
        <v>0.14524905618079659</v>
      </c>
      <c r="N79" s="5">
        <f t="shared" si="59"/>
        <v>0.12753909278368494</v>
      </c>
      <c r="O79" s="5">
        <f t="shared" si="60"/>
        <v>0.1526906929151963</v>
      </c>
      <c r="P79" s="5">
        <f t="shared" si="61"/>
        <v>0.13407338376558095</v>
      </c>
      <c r="Q79" s="5">
        <f t="shared" si="62"/>
        <v>5.5994237125500702E-2</v>
      </c>
      <c r="R79" s="5">
        <f t="shared" si="63"/>
        <v>8.0256795864829825E-2</v>
      </c>
      <c r="S79" s="5">
        <f t="shared" si="64"/>
        <v>3.093939593655224E-2</v>
      </c>
      <c r="T79" s="5">
        <f t="shared" si="65"/>
        <v>5.8863025280579295E-2</v>
      </c>
      <c r="U79" s="5">
        <f t="shared" si="66"/>
        <v>7.0471225104449822E-2</v>
      </c>
      <c r="V79" s="5">
        <f t="shared" si="67"/>
        <v>3.1732082304764988E-3</v>
      </c>
      <c r="W79" s="5">
        <f t="shared" si="68"/>
        <v>1.6388985906643165E-2</v>
      </c>
      <c r="X79" s="5">
        <f t="shared" si="69"/>
        <v>1.7228653184140831E-2</v>
      </c>
      <c r="Y79" s="5">
        <f t="shared" si="70"/>
        <v>9.0556698330886178E-3</v>
      </c>
      <c r="Z79" s="5">
        <f t="shared" si="71"/>
        <v>2.8122881010900262E-2</v>
      </c>
      <c r="AA79" s="5">
        <f t="shared" si="72"/>
        <v>2.4693907312755038E-2</v>
      </c>
      <c r="AB79" s="5">
        <f t="shared" si="73"/>
        <v>1.0841511190382415E-2</v>
      </c>
      <c r="AC79" s="5">
        <f t="shared" si="74"/>
        <v>1.8306606254432908E-4</v>
      </c>
      <c r="AD79" s="5">
        <f t="shared" si="75"/>
        <v>3.5976763793495446E-3</v>
      </c>
      <c r="AE79" s="5">
        <f t="shared" si="76"/>
        <v>3.7819984080567394E-3</v>
      </c>
      <c r="AF79" s="5">
        <f t="shared" si="77"/>
        <v>1.9878819619025558E-3</v>
      </c>
      <c r="AG79" s="5">
        <f t="shared" si="78"/>
        <v>6.9657612512287264E-4</v>
      </c>
      <c r="AH79" s="5">
        <f t="shared" si="79"/>
        <v>7.3909295888658962E-3</v>
      </c>
      <c r="AI79" s="5">
        <f t="shared" si="80"/>
        <v>6.4897664699364544E-3</v>
      </c>
      <c r="AJ79" s="5">
        <f t="shared" si="81"/>
        <v>2.8492402970364469E-3</v>
      </c>
      <c r="AK79" s="5">
        <f t="shared" si="82"/>
        <v>8.3394580353169788E-4</v>
      </c>
      <c r="AL79" s="5">
        <f t="shared" si="83"/>
        <v>6.7592277990181377E-6</v>
      </c>
      <c r="AM79" s="5">
        <f t="shared" si="84"/>
        <v>6.318035980631692E-4</v>
      </c>
      <c r="AN79" s="5">
        <f t="shared" si="85"/>
        <v>6.6417319128393671E-4</v>
      </c>
      <c r="AO79" s="5">
        <f t="shared" si="86"/>
        <v>3.4910059817052833E-4</v>
      </c>
      <c r="AP79" s="5">
        <f t="shared" si="87"/>
        <v>1.2232876328278883E-4</v>
      </c>
      <c r="AQ79" s="5">
        <f t="shared" si="88"/>
        <v>3.2149027539735466E-5</v>
      </c>
      <c r="AR79" s="5">
        <f t="shared" si="89"/>
        <v>1.5539187515361819E-3</v>
      </c>
      <c r="AS79" s="5">
        <f t="shared" si="90"/>
        <v>1.3644521557771275E-3</v>
      </c>
      <c r="AT79" s="5">
        <f t="shared" si="91"/>
        <v>5.9904344534241914E-4</v>
      </c>
      <c r="AU79" s="5">
        <f t="shared" si="92"/>
        <v>1.7533437523542441E-4</v>
      </c>
      <c r="AV79" s="5">
        <f t="shared" si="93"/>
        <v>3.8489040375390589E-5</v>
      </c>
      <c r="AW79" s="5">
        <f t="shared" si="94"/>
        <v>1.7331008439445972E-7</v>
      </c>
      <c r="AX79" s="5">
        <f t="shared" si="95"/>
        <v>9.2461481716553766E-5</v>
      </c>
      <c r="AY79" s="5">
        <f t="shared" si="96"/>
        <v>9.7198619271530215E-5</v>
      </c>
      <c r="AZ79" s="5">
        <f t="shared" si="97"/>
        <v>5.1089228795045618E-5</v>
      </c>
      <c r="BA79" s="5">
        <f t="shared" si="98"/>
        <v>1.7902238518985683E-5</v>
      </c>
      <c r="BB79" s="5">
        <f t="shared" si="99"/>
        <v>4.7048588060953593E-6</v>
      </c>
      <c r="BC79" s="5">
        <f t="shared" si="100"/>
        <v>9.891811624258141E-7</v>
      </c>
      <c r="BD79" s="5">
        <f t="shared" si="101"/>
        <v>2.7225527557604159E-4</v>
      </c>
      <c r="BE79" s="5">
        <f t="shared" si="102"/>
        <v>2.3905966596656788E-4</v>
      </c>
      <c r="BF79" s="5">
        <f t="shared" si="103"/>
        <v>1.0495576949083764E-4</v>
      </c>
      <c r="BG79" s="5">
        <f t="shared" si="104"/>
        <v>3.0719565357250952E-5</v>
      </c>
      <c r="BH79" s="5">
        <f t="shared" si="105"/>
        <v>6.7434956195104273E-6</v>
      </c>
      <c r="BI79" s="5">
        <f t="shared" si="106"/>
        <v>1.1842545984361753E-6</v>
      </c>
      <c r="BJ79" s="8">
        <f t="shared" si="107"/>
        <v>0.29719769777468014</v>
      </c>
      <c r="BK79" s="8">
        <f t="shared" si="108"/>
        <v>0.31372206802302116</v>
      </c>
      <c r="BL79" s="8">
        <f t="shared" si="109"/>
        <v>0.36090417034185907</v>
      </c>
      <c r="BM79" s="8">
        <f t="shared" si="110"/>
        <v>0.30404653320568414</v>
      </c>
      <c r="BN79" s="8">
        <f t="shared" si="111"/>
        <v>0.69580325863558934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1.4394618834080699</v>
      </c>
      <c r="F80">
        <f>VLOOKUP(B80,home!$B$2:$E$405,3,FALSE)</f>
        <v>1.39</v>
      </c>
      <c r="G80">
        <f>VLOOKUP(C80,away!$B$2:$E$405,4,FALSE)</f>
        <v>0.83</v>
      </c>
      <c r="H80">
        <f>VLOOKUP(A80,away!$A$2:$E$405,3,FALSE)</f>
        <v>1.2421524663677099</v>
      </c>
      <c r="I80">
        <f>VLOOKUP(C80,away!$B$2:$E$405,3,FALSE)</f>
        <v>0.76</v>
      </c>
      <c r="J80">
        <f>VLOOKUP(B80,home!$B$2:$E$405,4,FALSE)</f>
        <v>1.1599999999999999</v>
      </c>
      <c r="K80" s="3">
        <f t="shared" si="112"/>
        <v>1.6607071748878901</v>
      </c>
      <c r="L80" s="3">
        <f t="shared" si="113"/>
        <v>1.095081614349773</v>
      </c>
      <c r="M80" s="5">
        <f t="shared" si="58"/>
        <v>6.3558865341835871E-2</v>
      </c>
      <c r="N80" s="5">
        <f t="shared" si="59"/>
        <v>0.10555266370092009</v>
      </c>
      <c r="O80" s="5">
        <f t="shared" si="60"/>
        <v>6.9602144864777477E-2</v>
      </c>
      <c r="P80" s="5">
        <f t="shared" si="61"/>
        <v>0.11558878136452228</v>
      </c>
      <c r="Q80" s="5">
        <f t="shared" si="62"/>
        <v>8.7646032968323295E-2</v>
      </c>
      <c r="R80" s="5">
        <f t="shared" si="63"/>
        <v>3.8110014580363637E-2</v>
      </c>
      <c r="S80" s="5">
        <f t="shared" si="64"/>
        <v>5.2552725357342775E-2</v>
      </c>
      <c r="T80" s="5">
        <f t="shared" si="65"/>
        <v>9.5979559274304904E-2</v>
      </c>
      <c r="U80" s="5">
        <f t="shared" si="66"/>
        <v>6.3289574648692004E-2</v>
      </c>
      <c r="V80" s="5">
        <f t="shared" si="67"/>
        <v>1.0619211810394505E-2</v>
      </c>
      <c r="W80" s="5">
        <f t="shared" si="68"/>
        <v>4.8518131933651676E-2</v>
      </c>
      <c r="X80" s="5">
        <f t="shared" si="69"/>
        <v>5.313131424313855E-2</v>
      </c>
      <c r="Y80" s="5">
        <f t="shared" si="70"/>
        <v>2.9091562686950626E-2</v>
      </c>
      <c r="Z80" s="5">
        <f t="shared" si="71"/>
        <v>1.3911192096519333E-2</v>
      </c>
      <c r="AA80" s="5">
        <f t="shared" si="72"/>
        <v>2.310241652593337E-2</v>
      </c>
      <c r="AB80" s="5">
        <f t="shared" si="73"/>
        <v>1.9183174440933062E-2</v>
      </c>
      <c r="AC80" s="5">
        <f t="shared" si="74"/>
        <v>1.2070127290796087E-3</v>
      </c>
      <c r="AD80" s="5">
        <f t="shared" si="75"/>
        <v>2.0143602453593149E-2</v>
      </c>
      <c r="AE80" s="5">
        <f t="shared" si="76"/>
        <v>2.2058888693700835E-2</v>
      </c>
      <c r="AF80" s="5">
        <f t="shared" si="77"/>
        <v>1.2078141720729933E-2</v>
      </c>
      <c r="AG80" s="5">
        <f t="shared" si="78"/>
        <v>4.4088503112940935E-3</v>
      </c>
      <c r="AH80" s="5">
        <f t="shared" si="79"/>
        <v>3.8084726746465481E-3</v>
      </c>
      <c r="AI80" s="5">
        <f t="shared" si="80"/>
        <v>6.3247578961499965E-3</v>
      </c>
      <c r="AJ80" s="5">
        <f t="shared" si="81"/>
        <v>5.2517854087825687E-3</v>
      </c>
      <c r="AK80" s="5">
        <f t="shared" si="82"/>
        <v>2.9072259031122471E-3</v>
      </c>
      <c r="AL80" s="5">
        <f t="shared" si="83"/>
        <v>8.7803411653382659E-5</v>
      </c>
      <c r="AM80" s="5">
        <f t="shared" si="84"/>
        <v>6.690525024554291E-3</v>
      </c>
      <c r="AN80" s="5">
        <f t="shared" si="85"/>
        <v>7.3266709447364683E-3</v>
      </c>
      <c r="AO80" s="5">
        <f t="shared" si="86"/>
        <v>4.0116513229857941E-3</v>
      </c>
      <c r="AP80" s="5">
        <f t="shared" si="87"/>
        <v>1.464361868994562E-3</v>
      </c>
      <c r="AQ80" s="5">
        <f t="shared" si="88"/>
        <v>4.0089893987270393E-4</v>
      </c>
      <c r="AR80" s="5">
        <f t="shared" si="89"/>
        <v>8.3411768095178823E-4</v>
      </c>
      <c r="AS80" s="5">
        <f t="shared" si="90"/>
        <v>1.3852252174574827E-3</v>
      </c>
      <c r="AT80" s="5">
        <f t="shared" si="91"/>
        <v>1.1502267287336399E-3</v>
      </c>
      <c r="AU80" s="5">
        <f t="shared" si="92"/>
        <v>6.3672992705192746E-4</v>
      </c>
      <c r="AV80" s="5">
        <f t="shared" si="93"/>
        <v>2.643554895802447E-4</v>
      </c>
      <c r="AW80" s="5">
        <f t="shared" si="94"/>
        <v>4.4355598100882033E-6</v>
      </c>
      <c r="AX80" s="5">
        <f t="shared" si="95"/>
        <v>1.8518338186740474E-3</v>
      </c>
      <c r="AY80" s="5">
        <f t="shared" si="96"/>
        <v>2.0279091676610808E-3</v>
      </c>
      <c r="AZ80" s="5">
        <f t="shared" si="97"/>
        <v>1.1103630225385004E-3</v>
      </c>
      <c r="BA80" s="5">
        <f t="shared" si="98"/>
        <v>4.0531271041191816E-4</v>
      </c>
      <c r="BB80" s="5">
        <f t="shared" si="99"/>
        <v>1.1096262430859133E-4</v>
      </c>
      <c r="BC80" s="5">
        <f t="shared" si="100"/>
        <v>2.4302625952067918E-5</v>
      </c>
      <c r="BD80" s="5">
        <f t="shared" si="101"/>
        <v>1.5223782276906216E-4</v>
      </c>
      <c r="BE80" s="5">
        <f t="shared" si="102"/>
        <v>2.5282244456189255E-4</v>
      </c>
      <c r="BF80" s="5">
        <f t="shared" si="103"/>
        <v>2.0993202382831543E-4</v>
      </c>
      <c r="BG80" s="5">
        <f t="shared" si="104"/>
        <v>1.1621187273680629E-4</v>
      </c>
      <c r="BH80" s="5">
        <f t="shared" si="105"/>
        <v>4.8248472715293148E-5</v>
      </c>
      <c r="BI80" s="5">
        <f t="shared" si="106"/>
        <v>1.6025316963133989E-5</v>
      </c>
      <c r="BJ80" s="8">
        <f t="shared" si="107"/>
        <v>0.50403354005729717</v>
      </c>
      <c r="BK80" s="8">
        <f t="shared" si="108"/>
        <v>0.24564230918248947</v>
      </c>
      <c r="BL80" s="8">
        <f t="shared" si="109"/>
        <v>0.2366456999407405</v>
      </c>
      <c r="BM80" s="8">
        <f t="shared" si="110"/>
        <v>0.51815076484845268</v>
      </c>
      <c r="BN80" s="8">
        <f t="shared" si="111"/>
        <v>0.48005850282074264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1.4394618834080699</v>
      </c>
      <c r="F81">
        <f>VLOOKUP(B81,home!$B$2:$E$405,3,FALSE)</f>
        <v>1.1000000000000001</v>
      </c>
      <c r="G81">
        <f>VLOOKUP(C81,away!$B$2:$E$405,4,FALSE)</f>
        <v>0.77</v>
      </c>
      <c r="H81">
        <f>VLOOKUP(A81,away!$A$2:$E$405,3,FALSE)</f>
        <v>1.2421524663677099</v>
      </c>
      <c r="I81">
        <f>VLOOKUP(C81,away!$B$2:$E$405,3,FALSE)</f>
        <v>0.85</v>
      </c>
      <c r="J81">
        <f>VLOOKUP(B81,home!$B$2:$E$405,4,FALSE)</f>
        <v>0.81</v>
      </c>
      <c r="K81" s="3">
        <f t="shared" si="112"/>
        <v>1.2192242152466353</v>
      </c>
      <c r="L81" s="3">
        <f t="shared" si="113"/>
        <v>0.85522197309416836</v>
      </c>
      <c r="M81" s="5">
        <f t="shared" si="58"/>
        <v>0.12562598136472475</v>
      </c>
      <c r="N81" s="5">
        <f t="shared" si="59"/>
        <v>0.15316623854399497</v>
      </c>
      <c r="O81" s="5">
        <f t="shared" si="60"/>
        <v>0.10743809965463115</v>
      </c>
      <c r="P81" s="5">
        <f t="shared" si="61"/>
        <v>0.13099113273900745</v>
      </c>
      <c r="Q81" s="5">
        <f t="shared" si="62"/>
        <v>9.3371993495540623E-2</v>
      </c>
      <c r="R81" s="5">
        <f t="shared" si="63"/>
        <v>4.5941711786060761E-2</v>
      </c>
      <c r="S81" s="5">
        <f t="shared" si="64"/>
        <v>3.4146353862964433E-2</v>
      </c>
      <c r="T81" s="5">
        <f t="shared" si="65"/>
        <v>7.9853780508992112E-2</v>
      </c>
      <c r="U81" s="5">
        <f t="shared" si="66"/>
        <v>5.6013247499447021E-2</v>
      </c>
      <c r="V81" s="5">
        <f t="shared" si="67"/>
        <v>3.9560726414730281E-3</v>
      </c>
      <c r="W81" s="5">
        <f t="shared" si="68"/>
        <v>3.7947131831871476E-2</v>
      </c>
      <c r="X81" s="5">
        <f t="shared" si="69"/>
        <v>3.2453220958517652E-2</v>
      </c>
      <c r="Y81" s="5">
        <f t="shared" si="70"/>
        <v>1.3877353830702238E-2</v>
      </c>
      <c r="Z81" s="5">
        <f t="shared" si="71"/>
        <v>1.3096787133666165E-2</v>
      </c>
      <c r="AA81" s="5">
        <f t="shared" si="72"/>
        <v>1.5967920015296358E-2</v>
      </c>
      <c r="AB81" s="5">
        <f t="shared" si="73"/>
        <v>9.7342373748853742E-3</v>
      </c>
      <c r="AC81" s="5">
        <f t="shared" si="74"/>
        <v>2.5781412355689896E-4</v>
      </c>
      <c r="AD81" s="5">
        <f t="shared" si="75"/>
        <v>1.1566515507143531E-2</v>
      </c>
      <c r="AE81" s="5">
        <f t="shared" si="76"/>
        <v>9.8919382138435881E-3</v>
      </c>
      <c r="AF81" s="5">
        <f t="shared" si="77"/>
        <v>4.2299014584844573E-3</v>
      </c>
      <c r="AG81" s="5">
        <f t="shared" si="78"/>
        <v>1.2058348904396595E-3</v>
      </c>
      <c r="AH81" s="5">
        <f t="shared" si="79"/>
        <v>2.8001650334120733E-3</v>
      </c>
      <c r="AI81" s="5">
        <f t="shared" si="80"/>
        <v>3.4140290154229033E-3</v>
      </c>
      <c r="AJ81" s="5">
        <f t="shared" si="81"/>
        <v>2.0812334235791167E-3</v>
      </c>
      <c r="AK81" s="5">
        <f t="shared" si="82"/>
        <v>8.4583006253610531E-4</v>
      </c>
      <c r="AL81" s="5">
        <f t="shared" si="83"/>
        <v>1.0752987149301734E-5</v>
      </c>
      <c r="AM81" s="5">
        <f t="shared" si="84"/>
        <v>2.8204351584670208E-3</v>
      </c>
      <c r="AN81" s="5">
        <f t="shared" si="85"/>
        <v>2.4120981212083291E-3</v>
      </c>
      <c r="AO81" s="5">
        <f t="shared" si="86"/>
        <v>1.0314396572582616E-3</v>
      </c>
      <c r="AP81" s="5">
        <f t="shared" si="87"/>
        <v>2.9403661960266108E-4</v>
      </c>
      <c r="AQ81" s="5">
        <f t="shared" si="88"/>
        <v>6.2866644494631807E-5</v>
      </c>
      <c r="AR81" s="5">
        <f t="shared" si="89"/>
        <v>4.7895253297279447E-4</v>
      </c>
      <c r="AS81" s="5">
        <f t="shared" si="90"/>
        <v>5.8395052615414355E-4</v>
      </c>
      <c r="AT81" s="5">
        <f t="shared" si="91"/>
        <v>3.5598331099657277E-4</v>
      </c>
      <c r="AU81" s="5">
        <f t="shared" si="92"/>
        <v>1.446744909968984E-4</v>
      </c>
      <c r="AV81" s="5">
        <f t="shared" si="93"/>
        <v>4.409766068797498E-5</v>
      </c>
      <c r="AW81" s="5">
        <f t="shared" si="94"/>
        <v>3.1145051713414828E-7</v>
      </c>
      <c r="AX81" s="5">
        <f t="shared" si="95"/>
        <v>5.7312380712266138E-4</v>
      </c>
      <c r="AY81" s="5">
        <f t="shared" si="96"/>
        <v>4.9014807315468417E-4</v>
      </c>
      <c r="AZ81" s="5">
        <f t="shared" si="97"/>
        <v>2.0959270111582684E-4</v>
      </c>
      <c r="BA81" s="5">
        <f t="shared" si="98"/>
        <v>5.9749427798137911E-5</v>
      </c>
      <c r="BB81" s="5">
        <f t="shared" si="99"/>
        <v>1.2774755883192762E-5</v>
      </c>
      <c r="BC81" s="5">
        <f t="shared" si="100"/>
        <v>2.1850503864440908E-6</v>
      </c>
      <c r="BD81" s="5">
        <f t="shared" si="101"/>
        <v>6.8268455044573803E-5</v>
      </c>
      <c r="BE81" s="5">
        <f t="shared" si="102"/>
        <v>8.3234553527820689E-5</v>
      </c>
      <c r="BF81" s="5">
        <f t="shared" si="103"/>
        <v>5.0740791603180635E-5</v>
      </c>
      <c r="BG81" s="5">
        <f t="shared" si="104"/>
        <v>2.0621467274460317E-5</v>
      </c>
      <c r="BH81" s="5">
        <f t="shared" si="105"/>
        <v>6.2855480637345154E-6</v>
      </c>
      <c r="BI81" s="5">
        <f t="shared" si="106"/>
        <v>1.5326984810803437E-6</v>
      </c>
      <c r="BJ81" s="8">
        <f t="shared" si="107"/>
        <v>0.44553235925602214</v>
      </c>
      <c r="BK81" s="8">
        <f t="shared" si="108"/>
        <v>0.29547825579203058</v>
      </c>
      <c r="BL81" s="8">
        <f t="shared" si="109"/>
        <v>0.24607481590107405</v>
      </c>
      <c r="BM81" s="8">
        <f t="shared" si="110"/>
        <v>0.34315722387619579</v>
      </c>
      <c r="BN81" s="8">
        <f t="shared" si="111"/>
        <v>0.65653515758395964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1.4394618834080699</v>
      </c>
      <c r="F82">
        <f>VLOOKUP(B82,home!$B$2:$E$405,3,FALSE)</f>
        <v>0.85</v>
      </c>
      <c r="G82">
        <f>VLOOKUP(C82,away!$B$2:$E$405,4,FALSE)</f>
        <v>0.98</v>
      </c>
      <c r="H82">
        <f>VLOOKUP(A82,away!$A$2:$E$405,3,FALSE)</f>
        <v>1.2421524663677099</v>
      </c>
      <c r="I82">
        <f>VLOOKUP(C82,away!$B$2:$E$405,3,FALSE)</f>
        <v>0.93</v>
      </c>
      <c r="J82">
        <f>VLOOKUP(B82,home!$B$2:$E$405,4,FALSE)</f>
        <v>1.52</v>
      </c>
      <c r="K82" s="3">
        <f t="shared" si="112"/>
        <v>1.199071748878922</v>
      </c>
      <c r="L82" s="3">
        <f t="shared" si="113"/>
        <v>1.7559067264573949</v>
      </c>
      <c r="M82" s="5">
        <f t="shared" si="58"/>
        <v>5.2079781563684063E-2</v>
      </c>
      <c r="N82" s="5">
        <f t="shared" si="59"/>
        <v>6.2447394760798886E-2</v>
      </c>
      <c r="O82" s="5">
        <f t="shared" si="60"/>
        <v>9.1447238760104646E-2</v>
      </c>
      <c r="P82" s="5">
        <f t="shared" si="61"/>
        <v>0.10965180051022702</v>
      </c>
      <c r="Q82" s="5">
        <f t="shared" si="62"/>
        <v>3.7439453424381791E-2</v>
      </c>
      <c r="R82" s="5">
        <f t="shared" si="63"/>
        <v>8.02864108274116E-2</v>
      </c>
      <c r="S82" s="5">
        <f t="shared" si="64"/>
        <v>5.7716819244105648E-2</v>
      </c>
      <c r="T82" s="5">
        <f t="shared" si="65"/>
        <v>6.5740188102760319E-2</v>
      </c>
      <c r="U82" s="5">
        <f t="shared" si="66"/>
        <v>9.6269167042036044E-2</v>
      </c>
      <c r="V82" s="5">
        <f t="shared" si="67"/>
        <v>1.3502260825858743E-2</v>
      </c>
      <c r="W82" s="5">
        <f t="shared" si="68"/>
        <v>1.4964196964881471E-2</v>
      </c>
      <c r="X82" s="5">
        <f t="shared" si="69"/>
        <v>2.62757341066687E-2</v>
      </c>
      <c r="Y82" s="5">
        <f t="shared" si="70"/>
        <v>2.3068869130252787E-2</v>
      </c>
      <c r="Z82" s="5">
        <f t="shared" si="71"/>
        <v>4.6991816271657952E-2</v>
      </c>
      <c r="AA82" s="5">
        <f t="shared" si="72"/>
        <v>5.6346559319853884E-2</v>
      </c>
      <c r="AB82" s="5">
        <f t="shared" si="73"/>
        <v>3.3781783713483574E-2</v>
      </c>
      <c r="AC82" s="5">
        <f t="shared" si="74"/>
        <v>1.7767778181630783E-3</v>
      </c>
      <c r="AD82" s="5">
        <f t="shared" si="75"/>
        <v>4.4857864563122704E-3</v>
      </c>
      <c r="AE82" s="5">
        <f t="shared" si="76"/>
        <v>7.8766226120901943E-3</v>
      </c>
      <c r="AF82" s="5">
        <f t="shared" si="77"/>
        <v>6.9153073131677971E-3</v>
      </c>
      <c r="AG82" s="5">
        <f t="shared" si="78"/>
        <v>4.0475448755704496E-3</v>
      </c>
      <c r="AH82" s="5">
        <f t="shared" si="79"/>
        <v>2.0628311569963566E-2</v>
      </c>
      <c r="AI82" s="5">
        <f t="shared" si="80"/>
        <v>2.4734825630615513E-2</v>
      </c>
      <c r="AJ82" s="5">
        <f t="shared" si="81"/>
        <v>1.4829415313558671E-2</v>
      </c>
      <c r="AK82" s="5">
        <f t="shared" si="82"/>
        <v>5.9271776516268866E-3</v>
      </c>
      <c r="AL82" s="5">
        <f t="shared" si="83"/>
        <v>1.4963725347425007E-4</v>
      </c>
      <c r="AM82" s="5">
        <f t="shared" si="84"/>
        <v>1.0757559622535471E-3</v>
      </c>
      <c r="AN82" s="5">
        <f t="shared" si="85"/>
        <v>1.8889271301476503E-3</v>
      </c>
      <c r="AO82" s="5">
        <f t="shared" si="86"/>
        <v>1.6583899268070618E-3</v>
      </c>
      <c r="AP82" s="5">
        <f t="shared" si="87"/>
        <v>9.706593425232356E-4</v>
      </c>
      <c r="AQ82" s="5">
        <f t="shared" si="88"/>
        <v>4.2609681715881549E-4</v>
      </c>
      <c r="AR82" s="5">
        <f t="shared" si="89"/>
        <v>7.2442782082315811E-3</v>
      </c>
      <c r="AS82" s="5">
        <f t="shared" si="90"/>
        <v>8.6864093405097046E-3</v>
      </c>
      <c r="AT82" s="5">
        <f t="shared" si="91"/>
        <v>5.20781401970159E-3</v>
      </c>
      <c r="AU82" s="5">
        <f t="shared" si="92"/>
        <v>2.0815142214799178E-3</v>
      </c>
      <c r="AV82" s="5">
        <f t="shared" si="93"/>
        <v>6.2397122446656824E-4</v>
      </c>
      <c r="AW82" s="5">
        <f t="shared" si="94"/>
        <v>8.7515270770954732E-6</v>
      </c>
      <c r="AX82" s="5">
        <f t="shared" si="95"/>
        <v>2.1498476383771477E-4</v>
      </c>
      <c r="AY82" s="5">
        <f t="shared" si="96"/>
        <v>3.7749319290849778E-4</v>
      </c>
      <c r="AZ82" s="5">
        <f t="shared" si="97"/>
        <v>3.3142141830995523E-4</v>
      </c>
      <c r="BA82" s="5">
        <f t="shared" si="98"/>
        <v>1.9398169923416682E-4</v>
      </c>
      <c r="BB82" s="5">
        <f t="shared" si="99"/>
        <v>8.515344262372721E-5</v>
      </c>
      <c r="BC82" s="5">
        <f t="shared" si="100"/>
        <v>2.9904300536801266E-5</v>
      </c>
      <c r="BD82" s="5">
        <f t="shared" si="101"/>
        <v>2.1200461390270932E-3</v>
      </c>
      <c r="BE82" s="5">
        <f t="shared" si="102"/>
        <v>2.5420874316272228E-3</v>
      </c>
      <c r="BF82" s="5">
        <f t="shared" si="103"/>
        <v>1.5240726112221914E-3</v>
      </c>
      <c r="BG82" s="5">
        <f t="shared" si="104"/>
        <v>6.0915747045221932E-4</v>
      </c>
      <c r="BH82" s="5">
        <f t="shared" si="105"/>
        <v>1.8260587835945073E-4</v>
      </c>
      <c r="BI82" s="5">
        <f t="shared" si="106"/>
        <v>4.3791509984007655E-5</v>
      </c>
      <c r="BJ82" s="8">
        <f t="shared" si="107"/>
        <v>0.26051386574322577</v>
      </c>
      <c r="BK82" s="8">
        <f t="shared" si="108"/>
        <v>0.23525457040842129</v>
      </c>
      <c r="BL82" s="8">
        <f t="shared" si="109"/>
        <v>0.45511663788371587</v>
      </c>
      <c r="BM82" s="8">
        <f t="shared" si="110"/>
        <v>0.5641560687945818</v>
      </c>
      <c r="BN82" s="8">
        <f t="shared" si="111"/>
        <v>0.43335207984660806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1.4394618834080699</v>
      </c>
      <c r="F83">
        <f>VLOOKUP(B83,home!$B$2:$E$405,3,FALSE)</f>
        <v>1.29</v>
      </c>
      <c r="G83">
        <f>VLOOKUP(C83,away!$B$2:$E$405,4,FALSE)</f>
        <v>1.26</v>
      </c>
      <c r="H83">
        <f>VLOOKUP(A83,away!$A$2:$E$405,3,FALSE)</f>
        <v>1.2421524663677099</v>
      </c>
      <c r="I83">
        <f>VLOOKUP(C83,away!$B$2:$E$405,3,FALSE)</f>
        <v>0.51</v>
      </c>
      <c r="J83">
        <f>VLOOKUP(B83,home!$B$2:$E$405,4,FALSE)</f>
        <v>0.35</v>
      </c>
      <c r="K83" s="3">
        <f t="shared" si="112"/>
        <v>2.339701345291477</v>
      </c>
      <c r="L83" s="3">
        <f t="shared" si="113"/>
        <v>0.22172421524663619</v>
      </c>
      <c r="M83" s="5">
        <f t="shared" si="58"/>
        <v>7.7194616368831848E-2</v>
      </c>
      <c r="N83" s="5">
        <f t="shared" si="59"/>
        <v>0.18061234776741533</v>
      </c>
      <c r="O83" s="5">
        <f t="shared" si="60"/>
        <v>1.7115915735644374E-2</v>
      </c>
      <c r="P83" s="5">
        <f t="shared" si="61"/>
        <v>4.0046131072582709E-2</v>
      </c>
      <c r="Q83" s="5">
        <f t="shared" si="62"/>
        <v>0.21128947652383692</v>
      </c>
      <c r="R83" s="5">
        <f t="shared" si="63"/>
        <v>1.8975064923566498E-3</v>
      </c>
      <c r="S83" s="5">
        <f t="shared" si="64"/>
        <v>5.1936672831564912E-3</v>
      </c>
      <c r="T83" s="5">
        <f t="shared" si="65"/>
        <v>4.6847993372120297E-2</v>
      </c>
      <c r="U83" s="5">
        <f t="shared" si="66"/>
        <v>4.4395984928661657E-3</v>
      </c>
      <c r="V83" s="5">
        <f t="shared" si="67"/>
        <v>2.9936785541698901E-4</v>
      </c>
      <c r="W83" s="5">
        <f t="shared" si="68"/>
        <v>0.16478475748958438</v>
      </c>
      <c r="X83" s="5">
        <f t="shared" si="69"/>
        <v>3.6536771038985345E-2</v>
      </c>
      <c r="Y83" s="5">
        <f t="shared" si="70"/>
        <v>4.0505434431325239E-3</v>
      </c>
      <c r="Z83" s="5">
        <f t="shared" si="71"/>
        <v>1.4024104598105855E-4</v>
      </c>
      <c r="AA83" s="5">
        <f t="shared" si="72"/>
        <v>3.281221639469666E-4</v>
      </c>
      <c r="AB83" s="5">
        <f t="shared" si="73"/>
        <v>3.8385393420333424E-4</v>
      </c>
      <c r="AC83" s="5">
        <f t="shared" si="74"/>
        <v>9.7064122966702339E-6</v>
      </c>
      <c r="AD83" s="5">
        <f t="shared" si="75"/>
        <v>9.6386779695477626E-2</v>
      </c>
      <c r="AE83" s="5">
        <f t="shared" si="76"/>
        <v>2.1371283088130182E-2</v>
      </c>
      <c r="AF83" s="5">
        <f t="shared" si="77"/>
        <v>2.3692654857646852E-3</v>
      </c>
      <c r="AG83" s="5">
        <f t="shared" si="78"/>
        <v>1.7510784351403846E-4</v>
      </c>
      <c r="AH83" s="5">
        <f t="shared" si="79"/>
        <v>7.773708966379405E-6</v>
      </c>
      <c r="AI83" s="5">
        <f t="shared" si="80"/>
        <v>1.8188157326542313E-5</v>
      </c>
      <c r="AJ83" s="5">
        <f t="shared" si="81"/>
        <v>2.1277428082642044E-5</v>
      </c>
      <c r="AK83" s="5">
        <f t="shared" si="82"/>
        <v>1.6594275703100077E-5</v>
      </c>
      <c r="AL83" s="5">
        <f t="shared" si="83"/>
        <v>2.0141521642896755E-7</v>
      </c>
      <c r="AM83" s="5">
        <f t="shared" si="84"/>
        <v>4.5103255624364437E-2</v>
      </c>
      <c r="AN83" s="5">
        <f t="shared" si="85"/>
        <v>1.0000483958380635E-2</v>
      </c>
      <c r="AO83" s="5">
        <f t="shared" si="86"/>
        <v>1.1086747288792597E-3</v>
      </c>
      <c r="AP83" s="5">
        <f t="shared" si="87"/>
        <v>8.1940011408177034E-5</v>
      </c>
      <c r="AQ83" s="5">
        <f t="shared" si="88"/>
        <v>4.5420211816946157E-6</v>
      </c>
      <c r="AR83" s="5">
        <f t="shared" si="89"/>
        <v>3.4472390402524254E-7</v>
      </c>
      <c r="AS83" s="5">
        <f t="shared" si="90"/>
        <v>8.0655098200198999E-7</v>
      </c>
      <c r="AT83" s="5">
        <f t="shared" si="91"/>
        <v>9.4354420881810911E-7</v>
      </c>
      <c r="AU83" s="5">
        <f t="shared" si="92"/>
        <v>7.3587055157123724E-7</v>
      </c>
      <c r="AV83" s="5">
        <f t="shared" si="93"/>
        <v>4.3042932986790143E-7</v>
      </c>
      <c r="AW83" s="5">
        <f t="shared" si="94"/>
        <v>2.9024405156948459E-9</v>
      </c>
      <c r="AX83" s="5">
        <f t="shared" si="95"/>
        <v>1.7588024643558475E-2</v>
      </c>
      <c r="AY83" s="5">
        <f t="shared" si="96"/>
        <v>3.8996909618315007E-3</v>
      </c>
      <c r="AZ83" s="5">
        <f t="shared" si="97"/>
        <v>4.3232795910824452E-4</v>
      </c>
      <c r="BA83" s="5">
        <f t="shared" si="98"/>
        <v>3.1952525820818461E-5</v>
      </c>
      <c r="BB83" s="5">
        <f t="shared" si="99"/>
        <v>1.7711621781922128E-6</v>
      </c>
      <c r="BC83" s="5">
        <f t="shared" si="100"/>
        <v>7.854190880683823E-8</v>
      </c>
      <c r="BD83" s="5">
        <f t="shared" si="101"/>
        <v>1.2738939516125609E-8</v>
      </c>
      <c r="BE83" s="5">
        <f t="shared" si="102"/>
        <v>2.9805313923465844E-8</v>
      </c>
      <c r="BF83" s="5">
        <f t="shared" si="103"/>
        <v>3.4867766541783922E-8</v>
      </c>
      <c r="BG83" s="5">
        <f t="shared" si="104"/>
        <v>2.7193386761706992E-8</v>
      </c>
      <c r="BH83" s="5">
        <f t="shared" si="105"/>
        <v>1.5906100897349331E-8</v>
      </c>
      <c r="BI83" s="5">
        <f t="shared" si="106"/>
        <v>7.4431051335740381E-9</v>
      </c>
      <c r="BJ83" s="8">
        <f t="shared" si="107"/>
        <v>0.84267706788658125</v>
      </c>
      <c r="BK83" s="8">
        <f t="shared" si="108"/>
        <v>0.12664338136933262</v>
      </c>
      <c r="BL83" s="8">
        <f t="shared" si="109"/>
        <v>2.4232219462685212E-2</v>
      </c>
      <c r="BM83" s="8">
        <f t="shared" si="110"/>
        <v>0.46163722774452176</v>
      </c>
      <c r="BN83" s="8">
        <f t="shared" si="111"/>
        <v>0.52815599396066781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1.4394618834080699</v>
      </c>
      <c r="F84">
        <f>VLOOKUP(B84,home!$B$2:$E$405,3,FALSE)</f>
        <v>0.8</v>
      </c>
      <c r="G84">
        <f>VLOOKUP(C84,away!$B$2:$E$405,4,FALSE)</f>
        <v>0.5</v>
      </c>
      <c r="H84">
        <f>VLOOKUP(A84,away!$A$2:$E$405,3,FALSE)</f>
        <v>1.2421524663677099</v>
      </c>
      <c r="I84">
        <f>VLOOKUP(C84,away!$B$2:$E$405,3,FALSE)</f>
        <v>0.6</v>
      </c>
      <c r="J84">
        <f>VLOOKUP(B84,home!$B$2:$E$405,4,FALSE)</f>
        <v>1.61</v>
      </c>
      <c r="K84" s="3">
        <f t="shared" si="112"/>
        <v>0.57578475336322799</v>
      </c>
      <c r="L84" s="3">
        <f t="shared" si="113"/>
        <v>1.1999192825112077</v>
      </c>
      <c r="M84" s="5">
        <f t="shared" si="58"/>
        <v>0.16936416906467891</v>
      </c>
      <c r="N84" s="5">
        <f t="shared" si="59"/>
        <v>9.7517306313474203E-2</v>
      </c>
      <c r="O84" s="5">
        <f t="shared" si="60"/>
        <v>0.20322333222719638</v>
      </c>
      <c r="P84" s="5">
        <f t="shared" si="61"/>
        <v>0.1170128962240896</v>
      </c>
      <c r="Q84" s="5">
        <f t="shared" si="62"/>
        <v>2.8074489082175042E-2</v>
      </c>
      <c r="R84" s="5">
        <f t="shared" si="63"/>
        <v>0.12192579749779718</v>
      </c>
      <c r="S84" s="5">
        <f t="shared" si="64"/>
        <v>2.0210912907913669E-2</v>
      </c>
      <c r="T84" s="5">
        <f t="shared" si="65"/>
        <v>3.3687120796352207E-2</v>
      </c>
      <c r="U84" s="5">
        <f t="shared" si="66"/>
        <v>7.0203015240884029E-2</v>
      </c>
      <c r="V84" s="5">
        <f t="shared" si="67"/>
        <v>1.55151369826221E-3</v>
      </c>
      <c r="W84" s="5">
        <f t="shared" si="68"/>
        <v>5.3882875906595988E-3</v>
      </c>
      <c r="X84" s="5">
        <f t="shared" si="69"/>
        <v>6.465510179748309E-3</v>
      </c>
      <c r="Y84" s="5">
        <f t="shared" si="70"/>
        <v>3.8790451679762516E-3</v>
      </c>
      <c r="Z84" s="5">
        <f t="shared" si="71"/>
        <v>4.8767038484387855E-2</v>
      </c>
      <c r="AA84" s="5">
        <f t="shared" si="72"/>
        <v>2.8079317225988307E-2</v>
      </c>
      <c r="AB84" s="5">
        <f t="shared" si="73"/>
        <v>8.0838213717867573E-3</v>
      </c>
      <c r="AC84" s="5">
        <f t="shared" si="74"/>
        <v>6.6995838157360619E-5</v>
      </c>
      <c r="AD84" s="5">
        <f t="shared" si="75"/>
        <v>7.7562346035951963E-4</v>
      </c>
      <c r="AE84" s="5">
        <f t="shared" si="76"/>
        <v>9.3068554605345473E-4</v>
      </c>
      <c r="AF84" s="5">
        <f t="shared" si="77"/>
        <v>5.5837376633200678E-4</v>
      </c>
      <c r="AG84" s="5">
        <f t="shared" si="78"/>
        <v>2.2333448302339404E-4</v>
      </c>
      <c r="AH84" s="5">
        <f t="shared" si="79"/>
        <v>1.4629127457095784E-2</v>
      </c>
      <c r="AI84" s="5">
        <f t="shared" si="80"/>
        <v>8.4232285448031224E-3</v>
      </c>
      <c r="AJ84" s="5">
        <f t="shared" si="81"/>
        <v>2.4249832850957833E-3</v>
      </c>
      <c r="AK84" s="5">
        <f t="shared" si="82"/>
        <v>4.6542280090627539E-4</v>
      </c>
      <c r="AL84" s="5">
        <f t="shared" si="83"/>
        <v>1.8514841955170221E-6</v>
      </c>
      <c r="AM84" s="5">
        <f t="shared" si="84"/>
        <v>8.9318432565167944E-5</v>
      </c>
      <c r="AN84" s="5">
        <f t="shared" si="85"/>
        <v>1.0717490951862198E-4</v>
      </c>
      <c r="AO84" s="5">
        <f t="shared" si="86"/>
        <v>6.4300620266394268E-5</v>
      </c>
      <c r="AP84" s="5">
        <f t="shared" si="87"/>
        <v>2.5718518045025805E-5</v>
      </c>
      <c r="AQ84" s="5">
        <f t="shared" si="88"/>
        <v>7.7150364299597296E-6</v>
      </c>
      <c r="AR84" s="5">
        <f t="shared" si="89"/>
        <v>3.5107544244166772E-3</v>
      </c>
      <c r="AS84" s="5">
        <f t="shared" si="90"/>
        <v>2.0214388703816179E-3</v>
      </c>
      <c r="AT84" s="5">
        <f t="shared" si="91"/>
        <v>5.8195684071076089E-4</v>
      </c>
      <c r="AU84" s="5">
        <f t="shared" si="92"/>
        <v>1.1169395866556297E-4</v>
      </c>
      <c r="AV84" s="5">
        <f t="shared" si="93"/>
        <v>1.6077919610603435E-5</v>
      </c>
      <c r="AW84" s="5">
        <f t="shared" si="94"/>
        <v>3.5532822101468036E-8</v>
      </c>
      <c r="AX84" s="5">
        <f t="shared" si="95"/>
        <v>8.5713652775542161E-6</v>
      </c>
      <c r="AY84" s="5">
        <f t="shared" si="96"/>
        <v>1.0284946473984333E-5</v>
      </c>
      <c r="AZ84" s="5">
        <f t="shared" si="97"/>
        <v>6.1705527968647301E-6</v>
      </c>
      <c r="BA84" s="5">
        <f t="shared" si="98"/>
        <v>2.4680550949038168E-6</v>
      </c>
      <c r="BB84" s="5">
        <f t="shared" si="99"/>
        <v>7.4036672466877977E-7</v>
      </c>
      <c r="BC84" s="5">
        <f t="shared" si="100"/>
        <v>1.7767606181194706E-7</v>
      </c>
      <c r="BD84" s="5">
        <f t="shared" si="101"/>
        <v>7.0210365500318356E-4</v>
      </c>
      <c r="BE84" s="5">
        <f t="shared" si="102"/>
        <v>4.0426057983142895E-4</v>
      </c>
      <c r="BF84" s="5">
        <f t="shared" si="103"/>
        <v>1.1638353912635741E-4</v>
      </c>
      <c r="BG84" s="5">
        <f t="shared" si="104"/>
        <v>2.2337289123803102E-5</v>
      </c>
      <c r="BH84" s="5">
        <f t="shared" si="105"/>
        <v>3.2153676272380202E-6</v>
      </c>
      <c r="BI84" s="5">
        <f t="shared" si="106"/>
        <v>3.7027193124427044E-7</v>
      </c>
      <c r="BJ84" s="8">
        <f t="shared" si="107"/>
        <v>0.17782241686540892</v>
      </c>
      <c r="BK84" s="8">
        <f t="shared" si="108"/>
        <v>0.30821862416377122</v>
      </c>
      <c r="BL84" s="8">
        <f t="shared" si="109"/>
        <v>0.46494863836798211</v>
      </c>
      <c r="BM84" s="8">
        <f t="shared" si="110"/>
        <v>0.26262847805848694</v>
      </c>
      <c r="BN84" s="8">
        <f t="shared" si="111"/>
        <v>0.73711799040941128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1.4394618834080699</v>
      </c>
      <c r="F85">
        <f>VLOOKUP(B85,home!$B$2:$E$405,3,FALSE)</f>
        <v>0.82</v>
      </c>
      <c r="G85">
        <f>VLOOKUP(C85,away!$B$2:$E$405,4,FALSE)</f>
        <v>0.83</v>
      </c>
      <c r="H85">
        <f>VLOOKUP(A85,away!$A$2:$E$405,3,FALSE)</f>
        <v>1.2421524663677099</v>
      </c>
      <c r="I85">
        <f>VLOOKUP(C85,away!$B$2:$E$405,3,FALSE)</f>
        <v>1.25</v>
      </c>
      <c r="J85">
        <f>VLOOKUP(B85,home!$B$2:$E$405,4,FALSE)</f>
        <v>0.66</v>
      </c>
      <c r="K85" s="3">
        <f t="shared" si="112"/>
        <v>0.97969775784753232</v>
      </c>
      <c r="L85" s="3">
        <f t="shared" si="113"/>
        <v>1.0247757847533607</v>
      </c>
      <c r="M85" s="5">
        <f t="shared" si="58"/>
        <v>0.13473120726886414</v>
      </c>
      <c r="N85" s="5">
        <f t="shared" si="59"/>
        <v>0.13199586167339733</v>
      </c>
      <c r="O85" s="5">
        <f t="shared" si="60"/>
        <v>0.13806927865971794</v>
      </c>
      <c r="P85" s="5">
        <f t="shared" si="61"/>
        <v>0.13526616273055181</v>
      </c>
      <c r="Q85" s="5">
        <f t="shared" si="62"/>
        <v>6.4658024863290184E-2</v>
      </c>
      <c r="R85" s="5">
        <f t="shared" si="63"/>
        <v>7.0745026694421426E-2</v>
      </c>
      <c r="S85" s="5">
        <f t="shared" si="64"/>
        <v>3.3950810563389916E-2</v>
      </c>
      <c r="T85" s="5">
        <f t="shared" si="65"/>
        <v>6.625997816988051E-2</v>
      </c>
      <c r="U85" s="5">
        <f t="shared" si="66"/>
        <v>6.9308744031388494E-2</v>
      </c>
      <c r="V85" s="5">
        <f t="shared" si="67"/>
        <v>3.7872903964320942E-3</v>
      </c>
      <c r="W85" s="5">
        <f t="shared" si="68"/>
        <v>2.1115107328471803E-2</v>
      </c>
      <c r="X85" s="5">
        <f t="shared" si="69"/>
        <v>2.1638250682686128E-2</v>
      </c>
      <c r="Y85" s="5">
        <f t="shared" si="70"/>
        <v>1.1087177662019809E-2</v>
      </c>
      <c r="Z85" s="5">
        <f t="shared" si="71"/>
        <v>2.4165930082724399E-2</v>
      </c>
      <c r="AA85" s="5">
        <f t="shared" si="72"/>
        <v>2.3675307518345325E-2</v>
      </c>
      <c r="AB85" s="5">
        <f t="shared" si="73"/>
        <v>1.1597322846036866E-2</v>
      </c>
      <c r="AC85" s="5">
        <f t="shared" si="74"/>
        <v>2.3764549870085492E-4</v>
      </c>
      <c r="AD85" s="5">
        <f t="shared" si="75"/>
        <v>5.1716058266034542E-3</v>
      </c>
      <c r="AE85" s="5">
        <f t="shared" si="76"/>
        <v>5.2997364193926077E-3</v>
      </c>
      <c r="AF85" s="5">
        <f t="shared" si="77"/>
        <v>2.7155207740845121E-3</v>
      </c>
      <c r="AG85" s="5">
        <f t="shared" si="78"/>
        <v>9.2759997742550336E-4</v>
      </c>
      <c r="AH85" s="5">
        <f t="shared" si="79"/>
        <v>6.1911649912046833E-3</v>
      </c>
      <c r="AI85" s="5">
        <f t="shared" si="80"/>
        <v>6.065470460347366E-3</v>
      </c>
      <c r="AJ85" s="5">
        <f t="shared" si="81"/>
        <v>2.971163905146376E-3</v>
      </c>
      <c r="AK85" s="5">
        <f t="shared" si="82"/>
        <v>9.7028087202314121E-4</v>
      </c>
      <c r="AL85" s="5">
        <f t="shared" si="83"/>
        <v>9.5435631732461085E-6</v>
      </c>
      <c r="AM85" s="5">
        <f t="shared" si="84"/>
        <v>1.0133221265589279E-3</v>
      </c>
      <c r="AN85" s="5">
        <f t="shared" si="85"/>
        <v>1.0384279774523697E-3</v>
      </c>
      <c r="AO85" s="5">
        <f t="shared" si="86"/>
        <v>5.3207792275179863E-4</v>
      </c>
      <c r="AP85" s="5">
        <f t="shared" si="87"/>
        <v>1.8175352361263753E-4</v>
      </c>
      <c r="AQ85" s="5">
        <f t="shared" si="88"/>
        <v>4.6564152447957263E-5</v>
      </c>
      <c r="AR85" s="5">
        <f t="shared" si="89"/>
        <v>1.2689111924798632E-3</v>
      </c>
      <c r="AS85" s="5">
        <f t="shared" si="90"/>
        <v>1.2431494501801605E-3</v>
      </c>
      <c r="AT85" s="5">
        <f t="shared" si="91"/>
        <v>6.0895536450544774E-4</v>
      </c>
      <c r="AU85" s="5">
        <f t="shared" si="92"/>
        <v>1.9886406841173801E-4</v>
      </c>
      <c r="AV85" s="5">
        <f t="shared" si="93"/>
        <v>4.870667048485449E-5</v>
      </c>
      <c r="AW85" s="5">
        <f t="shared" si="94"/>
        <v>2.661515627608702E-7</v>
      </c>
      <c r="AX85" s="5">
        <f t="shared" si="95"/>
        <v>1.6545823589451245E-4</v>
      </c>
      <c r="AY85" s="5">
        <f t="shared" si="96"/>
        <v>1.6955759353270568E-4</v>
      </c>
      <c r="AZ85" s="5">
        <f t="shared" si="97"/>
        <v>8.6879257986684891E-5</v>
      </c>
      <c r="BA85" s="5">
        <f t="shared" si="98"/>
        <v>2.9677253260698238E-5</v>
      </c>
      <c r="BB85" s="5">
        <f t="shared" si="99"/>
        <v>7.6031326248890651E-6</v>
      </c>
      <c r="BC85" s="5">
        <f t="shared" si="100"/>
        <v>1.5583012404509148E-6</v>
      </c>
      <c r="BD85" s="5">
        <f t="shared" si="101"/>
        <v>2.1672491050931232E-4</v>
      </c>
      <c r="BE85" s="5">
        <f t="shared" si="102"/>
        <v>2.1232490889568038E-4</v>
      </c>
      <c r="BF85" s="5">
        <f t="shared" si="103"/>
        <v>1.0400711859013979E-4</v>
      </c>
      <c r="BG85" s="5">
        <f t="shared" si="104"/>
        <v>3.3965180294314123E-5</v>
      </c>
      <c r="BH85" s="5">
        <f t="shared" si="105"/>
        <v>8.3189027448066819E-6</v>
      </c>
      <c r="BI85" s="5">
        <f t="shared" si="106"/>
        <v>1.6300020733677585E-6</v>
      </c>
      <c r="BJ85" s="8">
        <f t="shared" si="107"/>
        <v>0.33414174285461551</v>
      </c>
      <c r="BK85" s="8">
        <f t="shared" si="108"/>
        <v>0.30815221761464473</v>
      </c>
      <c r="BL85" s="8">
        <f t="shared" si="109"/>
        <v>0.33353931774780143</v>
      </c>
      <c r="BM85" s="8">
        <f t="shared" si="110"/>
        <v>0.32436435496757332</v>
      </c>
      <c r="BN85" s="8">
        <f t="shared" si="111"/>
        <v>0.67546556189024287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1.4394618834080699</v>
      </c>
      <c r="F86">
        <f>VLOOKUP(B86,home!$B$2:$E$405,3,FALSE)</f>
        <v>1.04</v>
      </c>
      <c r="G86">
        <f>VLOOKUP(C86,away!$B$2:$E$405,4,FALSE)</f>
        <v>1.97</v>
      </c>
      <c r="H86">
        <f>VLOOKUP(A86,away!$A$2:$E$405,3,FALSE)</f>
        <v>1.2421524663677099</v>
      </c>
      <c r="I86">
        <f>VLOOKUP(C86,away!$B$2:$E$405,3,FALSE)</f>
        <v>0.35</v>
      </c>
      <c r="J86">
        <f>VLOOKUP(B86,home!$B$2:$E$405,4,FALSE)</f>
        <v>1.1299999999999999</v>
      </c>
      <c r="K86" s="3">
        <f t="shared" si="112"/>
        <v>2.9491695067264536</v>
      </c>
      <c r="L86" s="3">
        <f t="shared" si="113"/>
        <v>0.4912713004484292</v>
      </c>
      <c r="M86" s="5">
        <f t="shared" si="58"/>
        <v>3.205055409931018E-2</v>
      </c>
      <c r="N86" s="5">
        <f t="shared" si="59"/>
        <v>9.4522516823372121E-2</v>
      </c>
      <c r="O86" s="5">
        <f t="shared" si="60"/>
        <v>1.5745517392460846E-2</v>
      </c>
      <c r="P86" s="5">
        <f t="shared" si="61"/>
        <v>4.6436199761476546E-2</v>
      </c>
      <c r="Q86" s="5">
        <f t="shared" si="62"/>
        <v>0.13938146215726366</v>
      </c>
      <c r="R86" s="5">
        <f t="shared" si="63"/>
        <v>3.8676604028137994E-3</v>
      </c>
      <c r="S86" s="5">
        <f t="shared" si="64"/>
        <v>1.6819683066993881E-2</v>
      </c>
      <c r="T86" s="5">
        <f t="shared" si="65"/>
        <v>6.8474112172402429E-2</v>
      </c>
      <c r="U86" s="5">
        <f t="shared" si="66"/>
        <v>1.140638612235181E-2</v>
      </c>
      <c r="V86" s="5">
        <f t="shared" si="67"/>
        <v>2.707674328096224E-3</v>
      </c>
      <c r="W86" s="5">
        <f t="shared" si="68"/>
        <v>0.13701985266571637</v>
      </c>
      <c r="X86" s="5">
        <f t="shared" si="69"/>
        <v>6.7313921206338653E-2</v>
      </c>
      <c r="Y86" s="5">
        <f t="shared" si="70"/>
        <v>1.653469880466054E-2</v>
      </c>
      <c r="Z86" s="5">
        <f t="shared" si="71"/>
        <v>6.3335685192774359E-4</v>
      </c>
      <c r="AA86" s="5">
        <f t="shared" si="72"/>
        <v>1.8678767145815628E-3</v>
      </c>
      <c r="AB86" s="5">
        <f t="shared" si="73"/>
        <v>2.7543425244841687E-3</v>
      </c>
      <c r="AC86" s="5">
        <f t="shared" si="74"/>
        <v>2.4518707539131944E-4</v>
      </c>
      <c r="AD86" s="5">
        <f t="shared" si="75"/>
        <v>0.10102369282447055</v>
      </c>
      <c r="AE86" s="5">
        <f t="shared" si="76"/>
        <v>4.9630040949980289E-2</v>
      </c>
      <c r="AF86" s="5">
        <f t="shared" si="77"/>
        <v>1.2190907379402805E-2</v>
      </c>
      <c r="AG86" s="5">
        <f t="shared" si="78"/>
        <v>1.9963476406418558E-3</v>
      </c>
      <c r="AH86" s="5">
        <f t="shared" si="79"/>
        <v>7.778751107361643E-5</v>
      </c>
      <c r="AI86" s="5">
        <f t="shared" si="80"/>
        <v>2.2940855566245592E-4</v>
      </c>
      <c r="AJ86" s="5">
        <f t="shared" si="81"/>
        <v>3.3828235847093672E-4</v>
      </c>
      <c r="AK86" s="5">
        <f t="shared" si="82"/>
        <v>3.3255067208866459E-4</v>
      </c>
      <c r="AL86" s="5">
        <f t="shared" si="83"/>
        <v>1.4209496630260837E-5</v>
      </c>
      <c r="AM86" s="5">
        <f t="shared" si="84"/>
        <v>5.9587198866965667E-2</v>
      </c>
      <c r="AN86" s="5">
        <f t="shared" si="85"/>
        <v>2.9273480677453386E-2</v>
      </c>
      <c r="AO86" s="5">
        <f t="shared" si="86"/>
        <v>7.1906104605322452E-3</v>
      </c>
      <c r="AP86" s="5">
        <f t="shared" si="87"/>
        <v>1.1775135173212514E-3</v>
      </c>
      <c r="AQ86" s="5">
        <f t="shared" si="88"/>
        <v>1.4461964923750376E-4</v>
      </c>
      <c r="AR86" s="5">
        <f t="shared" si="89"/>
        <v>7.64295434475643E-6</v>
      </c>
      <c r="AS86" s="5">
        <f t="shared" si="90"/>
        <v>2.2540367894858127E-5</v>
      </c>
      <c r="AT86" s="5">
        <f t="shared" si="91"/>
        <v>3.3237682832955774E-5</v>
      </c>
      <c r="AU86" s="5">
        <f t="shared" si="92"/>
        <v>3.2674520228399495E-5</v>
      </c>
      <c r="AV86" s="5">
        <f t="shared" si="93"/>
        <v>2.4090674676128124E-5</v>
      </c>
      <c r="AW86" s="5">
        <f t="shared" si="94"/>
        <v>5.7187000919815047E-7</v>
      </c>
      <c r="AX86" s="5">
        <f t="shared" si="95"/>
        <v>2.9288791648283376E-2</v>
      </c>
      <c r="AY86" s="5">
        <f t="shared" si="96"/>
        <v>1.4388742761615267E-2</v>
      </c>
      <c r="AZ86" s="5">
        <f t="shared" si="97"/>
        <v>3.5343881841583273E-3</v>
      </c>
      <c r="BA86" s="5">
        <f t="shared" si="98"/>
        <v>5.7878115984034116E-4</v>
      </c>
      <c r="BB86" s="5">
        <f t="shared" si="99"/>
        <v>7.1084643267453626E-5</v>
      </c>
      <c r="BC86" s="5">
        <f t="shared" si="100"/>
        <v>6.9843690279829283E-6</v>
      </c>
      <c r="BD86" s="5">
        <f t="shared" si="101"/>
        <v>6.2579402003607695E-7</v>
      </c>
      <c r="BE86" s="5">
        <f t="shared" si="102"/>
        <v>1.8455726413821615E-6</v>
      </c>
      <c r="BF86" s="5">
        <f t="shared" si="103"/>
        <v>2.721453278206434E-6</v>
      </c>
      <c r="BG86" s="5">
        <f t="shared" si="104"/>
        <v>2.6753423406890531E-6</v>
      </c>
      <c r="BH86" s="5">
        <f t="shared" si="105"/>
        <v>1.9725095128035831E-6</v>
      </c>
      <c r="BI86" s="5">
        <f t="shared" si="106"/>
        <v>1.163452981377635E-6</v>
      </c>
      <c r="BJ86" s="8">
        <f t="shared" si="107"/>
        <v>0.83332974856195186</v>
      </c>
      <c r="BK86" s="8">
        <f t="shared" si="108"/>
        <v>0.11266225058951369</v>
      </c>
      <c r="BL86" s="8">
        <f t="shared" si="109"/>
        <v>3.6751002578739443E-2</v>
      </c>
      <c r="BM86" s="8">
        <f t="shared" si="110"/>
        <v>0.63698427705382965</v>
      </c>
      <c r="BN86" s="8">
        <f t="shared" si="111"/>
        <v>0.33200391063669715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1.4394618834080699</v>
      </c>
      <c r="F87">
        <f>VLOOKUP(B87,home!$B$2:$E$405,3,FALSE)</f>
        <v>1.1000000000000001</v>
      </c>
      <c r="G87">
        <f>VLOOKUP(C87,away!$B$2:$E$405,4,FALSE)</f>
        <v>0.98</v>
      </c>
      <c r="H87">
        <f>VLOOKUP(A87,away!$A$2:$E$405,3,FALSE)</f>
        <v>1.2421524663677099</v>
      </c>
      <c r="I87">
        <f>VLOOKUP(C87,away!$B$2:$E$405,3,FALSE)</f>
        <v>0.98</v>
      </c>
      <c r="J87">
        <f>VLOOKUP(B87,home!$B$2:$E$405,4,FALSE)</f>
        <v>1.1399999999999999</v>
      </c>
      <c r="K87" s="3">
        <f t="shared" si="112"/>
        <v>1.5517399103138994</v>
      </c>
      <c r="L87" s="3">
        <f t="shared" si="113"/>
        <v>1.3877327354260054</v>
      </c>
      <c r="M87" s="5">
        <f t="shared" si="58"/>
        <v>5.2893615057952023E-2</v>
      </c>
      <c r="N87" s="5">
        <f t="shared" si="59"/>
        <v>8.2077133486204379E-2</v>
      </c>
      <c r="O87" s="5">
        <f t="shared" si="60"/>
        <v>7.3402201110941909E-2</v>
      </c>
      <c r="P87" s="5">
        <f t="shared" si="61"/>
        <v>0.11390112496873579</v>
      </c>
      <c r="Q87" s="5">
        <f t="shared" si="62"/>
        <v>6.3681181877352375E-2</v>
      </c>
      <c r="R87" s="5">
        <f t="shared" si="63"/>
        <v>5.0931318666988599E-2</v>
      </c>
      <c r="S87" s="5">
        <f t="shared" si="64"/>
        <v>6.1318678326908682E-2</v>
      </c>
      <c r="T87" s="5">
        <f t="shared" si="65"/>
        <v>8.8372460721819188E-2</v>
      </c>
      <c r="U87" s="5">
        <f t="shared" si="66"/>
        <v>7.903215986048151E-2</v>
      </c>
      <c r="V87" s="5">
        <f t="shared" si="67"/>
        <v>1.4671517610036121E-2</v>
      </c>
      <c r="W87" s="5">
        <f t="shared" si="68"/>
        <v>3.2938877151681964E-2</v>
      </c>
      <c r="X87" s="5">
        <f t="shared" si="69"/>
        <v>4.5710358091564762E-2</v>
      </c>
      <c r="Y87" s="5">
        <f t="shared" si="70"/>
        <v>3.1716880135854705E-2</v>
      </c>
      <c r="Z87" s="5">
        <f t="shared" si="71"/>
        <v>2.3559686057531209E-2</v>
      </c>
      <c r="AA87" s="5">
        <f t="shared" si="72"/>
        <v>3.6558505129937101E-2</v>
      </c>
      <c r="AB87" s="5">
        <f t="shared" si="73"/>
        <v>2.8364645735769418E-2</v>
      </c>
      <c r="AC87" s="5">
        <f t="shared" si="74"/>
        <v>1.9746031242982003E-3</v>
      </c>
      <c r="AD87" s="5">
        <f t="shared" si="75"/>
        <v>1.2778142569297882E-2</v>
      </c>
      <c r="AE87" s="5">
        <f t="shared" si="76"/>
        <v>1.7732646741355239E-2</v>
      </c>
      <c r="AF87" s="5">
        <f t="shared" si="77"/>
        <v>1.2304087184361972E-2</v>
      </c>
      <c r="AG87" s="5">
        <f t="shared" si="78"/>
        <v>5.691594855091563E-3</v>
      </c>
      <c r="AH87" s="5">
        <f t="shared" si="79"/>
        <v>8.1736368945989346E-3</v>
      </c>
      <c r="AI87" s="5">
        <f t="shared" si="80"/>
        <v>1.2683358581763329E-2</v>
      </c>
      <c r="AJ87" s="5">
        <f t="shared" si="81"/>
        <v>9.8406368540722294E-3</v>
      </c>
      <c r="AK87" s="5">
        <f t="shared" si="82"/>
        <v>5.090036316456565E-3</v>
      </c>
      <c r="AL87" s="5">
        <f t="shared" si="83"/>
        <v>1.7008443607261596E-4</v>
      </c>
      <c r="AM87" s="5">
        <f t="shared" si="84"/>
        <v>3.9656707608921003E-3</v>
      </c>
      <c r="AN87" s="5">
        <f t="shared" si="85"/>
        <v>5.503291132811723E-3</v>
      </c>
      <c r="AO87" s="5">
        <f t="shared" si="86"/>
        <v>3.8185486287912462E-3</v>
      </c>
      <c r="AP87" s="5">
        <f t="shared" si="87"/>
        <v>1.7663749779965653E-3</v>
      </c>
      <c r="AQ87" s="5">
        <f t="shared" si="88"/>
        <v>6.1281409500080664E-4</v>
      </c>
      <c r="AR87" s="5">
        <f t="shared" si="89"/>
        <v>2.2685646972241363E-3</v>
      </c>
      <c r="AS87" s="5">
        <f t="shared" si="90"/>
        <v>3.520222379811859E-3</v>
      </c>
      <c r="AT87" s="5">
        <f t="shared" si="91"/>
        <v>2.7312347799671186E-3</v>
      </c>
      <c r="AU87" s="5">
        <f t="shared" si="92"/>
        <v>1.412722004170793E-3</v>
      </c>
      <c r="AV87" s="5">
        <f t="shared" si="93"/>
        <v>5.480442790126148E-4</v>
      </c>
      <c r="AW87" s="5">
        <f t="shared" si="94"/>
        <v>1.0173885295312152E-5</v>
      </c>
      <c r="AX87" s="5">
        <f t="shared" si="95"/>
        <v>1.0256149318068604E-3</v>
      </c>
      <c r="AY87" s="5">
        <f t="shared" si="96"/>
        <v>1.4232794148100905E-3</v>
      </c>
      <c r="AZ87" s="5">
        <f t="shared" si="97"/>
        <v>9.8756571779496554E-4</v>
      </c>
      <c r="BA87" s="5">
        <f t="shared" si="98"/>
        <v>4.5682575832285119E-4</v>
      </c>
      <c r="BB87" s="5">
        <f t="shared" si="99"/>
        <v>1.5848801480260755E-4</v>
      </c>
      <c r="BC87" s="5">
        <f t="shared" si="100"/>
        <v>4.398780126285189E-5</v>
      </c>
      <c r="BD87" s="5">
        <f t="shared" si="101"/>
        <v>5.2469358212828613E-4</v>
      </c>
      <c r="BE87" s="5">
        <f t="shared" si="102"/>
        <v>8.1418797207402508E-4</v>
      </c>
      <c r="BF87" s="5">
        <f t="shared" si="103"/>
        <v>6.3170398538240182E-4</v>
      </c>
      <c r="BG87" s="5">
        <f t="shared" si="104"/>
        <v>3.2674676187407364E-4</v>
      </c>
      <c r="BH87" s="5">
        <f t="shared" si="105"/>
        <v>1.2675649774145805E-4</v>
      </c>
      <c r="BI87" s="5">
        <f t="shared" si="106"/>
        <v>3.9338623287406789E-5</v>
      </c>
      <c r="BJ87" s="8">
        <f t="shared" si="107"/>
        <v>0.41276582404887674</v>
      </c>
      <c r="BK87" s="8">
        <f t="shared" si="108"/>
        <v>0.24635290293881354</v>
      </c>
      <c r="BL87" s="8">
        <f t="shared" si="109"/>
        <v>0.31702071471368382</v>
      </c>
      <c r="BM87" s="8">
        <f t="shared" si="110"/>
        <v>0.56139944706121503</v>
      </c>
      <c r="BN87" s="8">
        <f t="shared" si="111"/>
        <v>0.43688657516817508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1.3927125506072899</v>
      </c>
      <c r="F88">
        <f>VLOOKUP(B88,home!$B$2:$E$405,3,FALSE)</f>
        <v>1.33</v>
      </c>
      <c r="G88">
        <f>VLOOKUP(C88,away!$B$2:$E$405,4,FALSE)</f>
        <v>0.94</v>
      </c>
      <c r="H88">
        <f>VLOOKUP(A88,away!$A$2:$E$405,3,FALSE)</f>
        <v>1.33198380566802</v>
      </c>
      <c r="I88">
        <f>VLOOKUP(C88,away!$B$2:$E$405,3,FALSE)</f>
        <v>0.99</v>
      </c>
      <c r="J88">
        <f>VLOOKUP(B88,home!$B$2:$E$405,4,FALSE)</f>
        <v>1.56</v>
      </c>
      <c r="K88" s="3">
        <f t="shared" si="112"/>
        <v>1.7411692307692339</v>
      </c>
      <c r="L88" s="3">
        <f t="shared" si="113"/>
        <v>2.0571157894736904</v>
      </c>
      <c r="M88" s="5">
        <f t="shared" ref="M88:M150" si="114">_xlfn.POISSON.DIST(0,K88,FALSE) * _xlfn.POISSON.DIST(0,L88,FALSE)</f>
        <v>2.2409170193823682E-2</v>
      </c>
      <c r="N88" s="5">
        <f t="shared" ref="N88:N150" si="115">_xlfn.POISSON.DIST(1,K88,FALSE) * _xlfn.POISSON.DIST(0,L88,FALSE)</f>
        <v>3.9018157628556822E-2</v>
      </c>
      <c r="O88" s="5">
        <f t="shared" ref="O88:O150" si="116">_xlfn.POISSON.DIST(0,K88,FALSE) * _xlfn.POISSON.DIST(1,L88,FALSE)</f>
        <v>4.6098257834717896E-2</v>
      </c>
      <c r="P88" s="5">
        <f t="shared" ref="P88:P150" si="117">_xlfn.POISSON.DIST(1,K88,FALSE) * _xlfn.POISSON.DIST(1,L88,FALSE)</f>
        <v>8.0264868133877565E-2</v>
      </c>
      <c r="Q88" s="5">
        <f t="shared" ref="Q88:Q150" si="118">_xlfn.POISSON.DIST(2,K88,FALSE) * _xlfn.POISSON.DIST(0,L88,FALSE)</f>
        <v>3.3968607752073512E-2</v>
      </c>
      <c r="R88" s="5">
        <f t="shared" ref="R88:R150" si="119">_xlfn.POISSON.DIST(0,K88,FALSE) * _xlfn.POISSON.DIST(2,L88,FALSE)</f>
        <v>4.7414727029513722E-2</v>
      </c>
      <c r="S88" s="5">
        <f t="shared" ref="S88:S150" si="120">_xlfn.POISSON.DIST(2,K88,FALSE) * _xlfn.POISSON.DIST(2,L88,FALSE)</f>
        <v>7.1872909626127038E-2</v>
      </c>
      <c r="T88" s="5">
        <f t="shared" ref="T88:T150" si="121">_xlfn.POISSON.DIST(2,K88,FALSE) * _xlfn.POISSON.DIST(1,L88,FALSE)</f>
        <v>6.9877359353228821E-2</v>
      </c>
      <c r="U88" s="5">
        <f t="shared" ref="U88:U150" si="122">_xlfn.POISSON.DIST(1,K88,FALSE) * _xlfn.POISSON.DIST(2,L88,FALSE)</f>
        <v>8.2557063789111609E-2</v>
      </c>
      <c r="V88" s="5">
        <f t="shared" ref="V88:V150" si="123">_xlfn.POISSON.DIST(3,K88,FALSE) * _xlfn.POISSON.DIST(3,L88,FALSE)</f>
        <v>2.8603714777092941E-2</v>
      </c>
      <c r="W88" s="5">
        <f t="shared" ref="W88:W150" si="124">_xlfn.POISSON.DIST(3,K88,FALSE) * _xlfn.POISSON.DIST(0,L88,FALSE)</f>
        <v>1.9715031543326555E-2</v>
      </c>
      <c r="X88" s="5">
        <f t="shared" ref="X88:X150" si="125">_xlfn.POISSON.DIST(3,K88,FALSE) * _xlfn.POISSON.DIST(1,L88,FALSE)</f>
        <v>4.0556102677748916E-2</v>
      </c>
      <c r="Y88" s="5">
        <f t="shared" ref="Y88:Y150" si="126">_xlfn.POISSON.DIST(3,K88,FALSE) * _xlfn.POISSON.DIST(2,L88,FALSE)</f>
        <v>4.1714299588956755E-2</v>
      </c>
      <c r="Z88" s="5">
        <f t="shared" ref="Z88:Z150" si="127">_xlfn.POISSON.DIST(0,K88,FALSE) * _xlfn.POISSON.DIST(3,L88,FALSE)</f>
        <v>3.2512527875332549E-2</v>
      </c>
      <c r="AA88" s="5">
        <f t="shared" ref="AA88:AA150" si="128">_xlfn.POISSON.DIST(1,K88,FALSE) * _xlfn.POISSON.DIST(3,L88,FALSE)</f>
        <v>5.6609813151056058E-2</v>
      </c>
      <c r="AB88" s="5">
        <f t="shared" ref="AB88:AB150" si="129">_xlfn.POISSON.DIST(2,K88,FALSE) * _xlfn.POISSON.DIST(3,L88,FALSE)</f>
        <v>4.928363240910718E-2</v>
      </c>
      <c r="AC88" s="5">
        <f t="shared" ref="AC88:AC150" si="130">_xlfn.POISSON.DIST(4,K88,FALSE) * _xlfn.POISSON.DIST(4,L88,FALSE)</f>
        <v>6.4032753524135124E-3</v>
      </c>
      <c r="AD88" s="5">
        <f t="shared" ref="AD88:AD150" si="131">_xlfn.POISSON.DIST(4,K88,FALSE) * _xlfn.POISSON.DIST(0,L88,FALSE)</f>
        <v>8.5818015767212732E-3</v>
      </c>
      <c r="AE88" s="5">
        <f t="shared" ref="AE88:AE150" si="132">_xlfn.POISSON.DIST(4,K88,FALSE) * _xlfn.POISSON.DIST(1,L88,FALSE)</f>
        <v>1.7653759525603541E-2</v>
      </c>
      <c r="AF88" s="5">
        <f t="shared" ref="AF88:AF150" si="133">_xlfn.POISSON.DIST(4,K88,FALSE) * _xlfn.POISSON.DIST(2,L88,FALSE)</f>
        <v>1.8157913731845308E-2</v>
      </c>
      <c r="AG88" s="5">
        <f t="shared" ref="AG88:AG150" si="134">_xlfn.POISSON.DIST(4,K88,FALSE) * _xlfn.POISSON.DIST(3,L88,FALSE)</f>
        <v>1.2450977013893376E-2</v>
      </c>
      <c r="AH88" s="5">
        <f t="shared" ref="AH88:AH150" si="135">_xlfn.POISSON.DIST(0,K88,FALSE) * _xlfn.POISSON.DIST(4,L88,FALSE)</f>
        <v>1.6720508612012526E-2</v>
      </c>
      <c r="AI88" s="5">
        <f t="shared" ref="AI88:AI150" si="136">_xlfn.POISSON.DIST(1,K88,FALSE) * _xlfn.POISSON.DIST(4,L88,FALSE)</f>
        <v>2.9113235118048201E-2</v>
      </c>
      <c r="AJ88" s="5">
        <f t="shared" ref="AJ88:AJ150" si="137">_xlfn.POISSON.DIST(2,K88,FALSE) * _xlfn.POISSON.DIST(4,L88,FALSE)</f>
        <v>2.5345534597847923E-2</v>
      </c>
      <c r="AK88" s="5">
        <f t="shared" ref="AK88:AK150" si="138">_xlfn.POISSON.DIST(3,K88,FALSE) * _xlfn.POISSON.DIST(4,L88,FALSE)</f>
        <v>1.4710288326389955E-2</v>
      </c>
      <c r="AL88" s="5">
        <f t="shared" ref="AL88:AL150" si="139">_xlfn.POISSON.DIST(5,K88,FALSE) * _xlfn.POISSON.DIST(5,L88,FALSE)</f>
        <v>9.174066640415513E-4</v>
      </c>
      <c r="AM88" s="5">
        <f t="shared" ref="AM88:AM150" si="140">_xlfn.POISSON.DIST(5,K88,FALSE) * _xlfn.POISSON.DIST(0,L88,FALSE)</f>
        <v>2.9884737699907935E-3</v>
      </c>
      <c r="AN88" s="5">
        <f t="shared" ref="AN88:AN150" si="141">_xlfn.POISSON.DIST(5,K88,FALSE) * _xlfn.POISSON.DIST(1,L88,FALSE)</f>
        <v>6.147636578676027E-3</v>
      </c>
      <c r="AO88" s="5">
        <f t="shared" ref="AO88:AO150" si="142">_xlfn.POISSON.DIST(5,K88,FALSE) * _xlfn.POISSON.DIST(2,L88,FALSE)</f>
        <v>6.3232001369702365E-3</v>
      </c>
      <c r="AP88" s="5">
        <f t="shared" ref="AP88:AP150" si="143">_xlfn.POISSON.DIST(5,K88,FALSE) * _xlfn.POISSON.DIST(3,L88,FALSE)</f>
        <v>4.3358516139212254E-3</v>
      </c>
      <c r="AQ88" s="5">
        <f t="shared" ref="AQ88:AQ150" si="144">_xlfn.POISSON.DIST(5,K88,FALSE) * _xlfn.POISSON.DIST(4,L88,FALSE)</f>
        <v>2.2298372039530846E-3</v>
      </c>
      <c r="AR88" s="5">
        <f t="shared" ref="AR88:AR150" si="145">_xlfn.POISSON.DIST(0,K88,FALSE) * _xlfn.POISSON.DIST(5,L88,FALSE)</f>
        <v>6.8792044547603577E-3</v>
      </c>
      <c r="AS88" s="5">
        <f t="shared" ref="AS88:AS150" si="146">_xlfn.POISSON.DIST(1,K88,FALSE) * _xlfn.POISSON.DIST(5,L88,FALSE)</f>
        <v>1.197785912879938E-2</v>
      </c>
      <c r="AT88" s="5">
        <f t="shared" ref="AT88:AT150" si="147">_xlfn.POISSON.DIST(2,K88,FALSE) * _xlfn.POISSON.DIST(5,L88,FALSE)</f>
        <v>1.0427739882776933E-2</v>
      </c>
      <c r="AU88" s="5">
        <f t="shared" ref="AU88:AU150" si="148">_xlfn.POISSON.DIST(3,K88,FALSE) * _xlfn.POISSON.DIST(5,L88,FALSE)</f>
        <v>6.0521532767854576E-3</v>
      </c>
      <c r="AV88" s="5">
        <f t="shared" ref="AV88:AV150" si="149">_xlfn.POISSON.DIST(4,K88,FALSE) * _xlfn.POISSON.DIST(5,L88,FALSE)</f>
        <v>2.6344557663595097E-3</v>
      </c>
      <c r="AW88" s="5">
        <f t="shared" ref="AW88:AW150" si="150">_xlfn.POISSON.DIST(6,K88,FALSE) * _xlfn.POISSON.DIST(6,L88,FALSE)</f>
        <v>9.1276527864782956E-5</v>
      </c>
      <c r="AX88" s="5">
        <f t="shared" ref="AX88:AX150" si="151">_xlfn.POISSON.DIST(6,K88,FALSE) * _xlfn.POISSON.DIST(0,L88,FALSE)</f>
        <v>8.6723976254481658E-4</v>
      </c>
      <c r="AY88" s="5">
        <f t="shared" ref="AY88:AY150" si="152">_xlfn.POISSON.DIST(6,K88,FALSE) * _xlfn.POISSON.DIST(1,L88,FALSE)</f>
        <v>1.784012608790356E-3</v>
      </c>
      <c r="AZ88" s="5">
        <f t="shared" ref="AZ88:AZ150" si="153">_xlfn.POISSON.DIST(6,K88,FALSE) * _xlfn.POISSON.DIST(2,L88,FALSE)</f>
        <v>1.8349602530813957E-3</v>
      </c>
      <c r="BA88" s="5">
        <f t="shared" ref="BA88:BA150" si="154">_xlfn.POISSON.DIST(6,K88,FALSE) * _xlfn.POISSON.DIST(3,L88,FALSE)</f>
        <v>1.2582419032234596E-3</v>
      </c>
      <c r="BB88" s="5">
        <f t="shared" ref="BB88:BB150" si="155">_xlfn.POISSON.DIST(6,K88,FALSE) * _xlfn.POISSON.DIST(4,L88,FALSE)</f>
        <v>6.4708732152460161E-4</v>
      </c>
      <c r="BC88" s="5">
        <f t="shared" ref="BC88:BC150" si="156">_xlfn.POISSON.DIST(6,K88,FALSE) * _xlfn.POISSON.DIST(5,L88,FALSE)</f>
        <v>2.6622670925529934E-4</v>
      </c>
      <c r="BD88" s="5">
        <f t="shared" ref="BD88:BD150" si="157">_xlfn.POISSON.DIST(0,K88,FALSE) * _xlfn.POISSON.DIST(6,L88,FALSE)</f>
        <v>2.3585533504842139E-3</v>
      </c>
      <c r="BE88" s="5">
        <f t="shared" ref="BE88:BE150" si="158">_xlfn.POISSON.DIST(1,K88,FALSE) * _xlfn.POISSON.DIST(6,L88,FALSE)</f>
        <v>4.1066405229907982E-3</v>
      </c>
      <c r="BF88" s="5">
        <f t="shared" ref="BF88:BF150" si="159">_xlfn.POISSON.DIST(2,K88,FALSE) * _xlfn.POISSON.DIST(6,L88,FALSE)</f>
        <v>3.5751780602308269E-3</v>
      </c>
      <c r="BG88" s="5">
        <f t="shared" ref="BG88:BG150" si="160">_xlfn.POISSON.DIST(3,K88,FALSE) * _xlfn.POISSON.DIST(6,L88,FALSE)</f>
        <v>2.0749966776650499E-3</v>
      </c>
      <c r="BH88" s="5">
        <f t="shared" ref="BH88:BH150" si="161">_xlfn.POISSON.DIST(4,K88,FALSE) * _xlfn.POISSON.DIST(6,L88,FALSE)</f>
        <v>9.0323009227469319E-4</v>
      </c>
      <c r="BI88" s="5">
        <f t="shared" ref="BI88:BI150" si="162">_xlfn.POISSON.DIST(5,K88,FALSE) * _xlfn.POISSON.DIST(6,L88,FALSE)</f>
        <v>3.1453528899471012E-4</v>
      </c>
      <c r="BJ88" s="8">
        <f t="shared" ref="BJ88:BJ150" si="163">SUM(N88,Q88,T88,W88,X88,Y88,AD88,AE88,AF88,AG88,AM88,AN88,AO88,AP88,AQ88,AX88,AY88,AZ88,BA88,BB88,BC88)</f>
        <v>0.33037677825388617</v>
      </c>
      <c r="BK88" s="8">
        <f t="shared" ref="BK88:BK150" si="164">SUM(M88,P88,S88,V88,AC88,AL88,AY88)</f>
        <v>0.21225535735616666</v>
      </c>
      <c r="BL88" s="8">
        <f t="shared" ref="BL88:BL150" si="165">SUM(O88,R88,U88,AA88,AB88,AH88,AI88,AJ88,AK88,AR88,AS88,AT88,AU88,AV88,BD88,BE88,BF88,BG88,BH88,BI88)</f>
        <v>0.41915760736992708</v>
      </c>
      <c r="BM88" s="8">
        <f t="shared" ref="BM88:BM150" si="166">SUM(S88:BI88)</f>
        <v>0.72343574620182316</v>
      </c>
      <c r="BN88" s="8">
        <f t="shared" ref="BN88:BN150" si="167">SUM(M88:R88)</f>
        <v>0.26917378857256319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1.3927125506072899</v>
      </c>
      <c r="F89">
        <f>VLOOKUP(B89,home!$B$2:$E$405,3,FALSE)</f>
        <v>0.98</v>
      </c>
      <c r="G89">
        <f>VLOOKUP(C89,away!$B$2:$E$405,4,FALSE)</f>
        <v>0.59</v>
      </c>
      <c r="H89">
        <f>VLOOKUP(A89,away!$A$2:$E$405,3,FALSE)</f>
        <v>1.33198380566802</v>
      </c>
      <c r="I89">
        <f>VLOOKUP(C89,away!$B$2:$E$405,3,FALSE)</f>
        <v>1.04</v>
      </c>
      <c r="J89">
        <f>VLOOKUP(B89,home!$B$2:$E$405,4,FALSE)</f>
        <v>0.96</v>
      </c>
      <c r="K89" s="3">
        <f t="shared" si="112"/>
        <v>0.80526639676113498</v>
      </c>
      <c r="L89" s="3">
        <f t="shared" si="113"/>
        <v>1.3298526315789512</v>
      </c>
      <c r="M89" s="5">
        <f t="shared" si="114"/>
        <v>0.11823051675691514</v>
      </c>
      <c r="N89" s="5">
        <f t="shared" si="115"/>
        <v>9.5207062216048036E-2</v>
      </c>
      <c r="O89" s="5">
        <f t="shared" si="116"/>
        <v>0.15722916384212285</v>
      </c>
      <c r="P89" s="5">
        <f t="shared" si="117"/>
        <v>0.12661136223291239</v>
      </c>
      <c r="Q89" s="5">
        <f t="shared" si="118"/>
        <v>3.8333523968465101E-2</v>
      </c>
      <c r="R89" s="5">
        <f t="shared" si="119"/>
        <v>0.10454580864820262</v>
      </c>
      <c r="S89" s="5">
        <f t="shared" si="120"/>
        <v>3.3896572319464566E-2</v>
      </c>
      <c r="T89" s="5">
        <f t="shared" si="121"/>
        <v>5.0977937727158106E-2</v>
      </c>
      <c r="U89" s="5">
        <f t="shared" si="122"/>
        <v>8.418722662661722E-2</v>
      </c>
      <c r="V89" s="5">
        <f t="shared" si="123"/>
        <v>4.0332613817253152E-3</v>
      </c>
      <c r="W89" s="5">
        <f t="shared" si="124"/>
        <v>1.0289566240414166E-2</v>
      </c>
      <c r="X89" s="5">
        <f t="shared" si="125"/>
        <v>1.3683606742620711E-2</v>
      </c>
      <c r="Y89" s="5">
        <f t="shared" si="126"/>
        <v>9.098590218082821E-3</v>
      </c>
      <c r="Z89" s="5">
        <f t="shared" si="127"/>
        <v>4.6343506250453921E-2</v>
      </c>
      <c r="AA89" s="5">
        <f t="shared" si="128"/>
        <v>3.7318868291580168E-2</v>
      </c>
      <c r="AB89" s="5">
        <f t="shared" si="129"/>
        <v>1.5025815300182066E-2</v>
      </c>
      <c r="AC89" s="5">
        <f t="shared" si="130"/>
        <v>2.6994760521069789E-4</v>
      </c>
      <c r="AD89" s="5">
        <f t="shared" si="131"/>
        <v>2.0714604826633331E-3</v>
      </c>
      <c r="AE89" s="5">
        <f t="shared" si="132"/>
        <v>2.7547371740816377E-3</v>
      </c>
      <c r="AF89" s="5">
        <f t="shared" si="133"/>
        <v>1.8316972401304155E-3</v>
      </c>
      <c r="AG89" s="5">
        <f t="shared" si="134"/>
        <v>8.1196246501444519E-4</v>
      </c>
      <c r="AH89" s="5">
        <f t="shared" si="135"/>
        <v>1.5407508435940425E-2</v>
      </c>
      <c r="AI89" s="5">
        <f t="shared" si="136"/>
        <v>1.2407148801276534E-2</v>
      </c>
      <c r="AJ89" s="5">
        <f t="shared" si="137"/>
        <v>4.995530004641595E-3</v>
      </c>
      <c r="AK89" s="5">
        <f t="shared" si="138"/>
        <v>1.3409108155832913E-3</v>
      </c>
      <c r="AL89" s="5">
        <f t="shared" si="139"/>
        <v>1.156332052494048E-5</v>
      </c>
      <c r="AM89" s="5">
        <f t="shared" si="140"/>
        <v>3.3361550378147682E-4</v>
      </c>
      <c r="AN89" s="5">
        <f t="shared" si="141"/>
        <v>4.4365945563933442E-4</v>
      </c>
      <c r="AO89" s="5">
        <f t="shared" si="142"/>
        <v>2.9500084730342703E-4</v>
      </c>
      <c r="AP89" s="5">
        <f t="shared" si="143"/>
        <v>1.3076921770149429E-4</v>
      </c>
      <c r="AQ89" s="5">
        <f t="shared" si="144"/>
        <v>4.3475947072463218E-5</v>
      </c>
      <c r="AR89" s="5">
        <f t="shared" si="145"/>
        <v>4.097943127922052E-3</v>
      </c>
      <c r="AS89" s="5">
        <f t="shared" si="146"/>
        <v>3.2999358967538452E-3</v>
      </c>
      <c r="AT89" s="5">
        <f t="shared" si="147"/>
        <v>1.3286637445608469E-3</v>
      </c>
      <c r="AU89" s="5">
        <f t="shared" si="148"/>
        <v>3.5664275536322342E-4</v>
      </c>
      <c r="AV89" s="5">
        <f t="shared" si="149"/>
        <v>7.179810663557646E-5</v>
      </c>
      <c r="AW89" s="5">
        <f t="shared" si="150"/>
        <v>3.4397205179189322E-7</v>
      </c>
      <c r="AX89" s="5">
        <f t="shared" si="151"/>
        <v>4.4774892438960089E-5</v>
      </c>
      <c r="AY89" s="5">
        <f t="shared" si="152"/>
        <v>5.9544008538615552E-5</v>
      </c>
      <c r="AZ89" s="5">
        <f t="shared" si="153"/>
        <v>3.9592378224918734E-5</v>
      </c>
      <c r="BA89" s="5">
        <f t="shared" si="154"/>
        <v>1.7550676124292451E-5</v>
      </c>
      <c r="BB89" s="5">
        <f t="shared" si="155"/>
        <v>5.8349532074700434E-6</v>
      </c>
      <c r="BC89" s="5">
        <f t="shared" si="156"/>
        <v>1.5519255756188156E-6</v>
      </c>
      <c r="BD89" s="5">
        <f t="shared" si="157"/>
        <v>9.0827674212133603E-4</v>
      </c>
      <c r="BE89" s="5">
        <f t="shared" si="158"/>
        <v>7.3140473938999081E-4</v>
      </c>
      <c r="BF89" s="5">
        <f t="shared" si="159"/>
        <v>2.944878295312974E-4</v>
      </c>
      <c r="BG89" s="5">
        <f t="shared" si="160"/>
        <v>7.9047051125558421E-5</v>
      </c>
      <c r="BH89" s="5">
        <f t="shared" si="161"/>
        <v>1.5913483508617911E-5</v>
      </c>
      <c r="BI89" s="5">
        <f t="shared" si="162"/>
        <v>2.562918704980498E-6</v>
      </c>
      <c r="BJ89" s="8">
        <f t="shared" si="163"/>
        <v>0.22647551428028687</v>
      </c>
      <c r="BK89" s="8">
        <f t="shared" si="164"/>
        <v>0.28311276762529169</v>
      </c>
      <c r="BL89" s="8">
        <f t="shared" si="165"/>
        <v>0.44364465716176404</v>
      </c>
      <c r="BM89" s="8">
        <f t="shared" si="166"/>
        <v>0.35935980761664366</v>
      </c>
      <c r="BN89" s="8">
        <f t="shared" si="167"/>
        <v>0.64015743766466615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1.3333333333333299</v>
      </c>
      <c r="F90">
        <f>VLOOKUP(B90,home!$B$2:$E$405,3,FALSE)</f>
        <v>1.56</v>
      </c>
      <c r="G90">
        <f>VLOOKUP(C90,away!$B$2:$E$405,4,FALSE)</f>
        <v>0.63</v>
      </c>
      <c r="H90">
        <f>VLOOKUP(A90,away!$A$2:$E$405,3,FALSE)</f>
        <v>1.01204819277108</v>
      </c>
      <c r="I90">
        <f>VLOOKUP(C90,away!$B$2:$E$405,3,FALSE)</f>
        <v>0.75</v>
      </c>
      <c r="J90">
        <f>VLOOKUP(B90,home!$B$2:$E$405,4,FALSE)</f>
        <v>1.1399999999999999</v>
      </c>
      <c r="K90" s="3">
        <f t="shared" si="112"/>
        <v>1.3103999999999967</v>
      </c>
      <c r="L90" s="3">
        <f t="shared" si="113"/>
        <v>0.86530120481927342</v>
      </c>
      <c r="M90" s="5">
        <f t="shared" si="114"/>
        <v>0.11352851900926859</v>
      </c>
      <c r="N90" s="5">
        <f t="shared" si="115"/>
        <v>0.14876777130974517</v>
      </c>
      <c r="O90" s="5">
        <f t="shared" si="116"/>
        <v>9.8236364280067906E-2</v>
      </c>
      <c r="P90" s="5">
        <f t="shared" si="117"/>
        <v>0.12872893175260064</v>
      </c>
      <c r="Q90" s="5">
        <f t="shared" si="118"/>
        <v>9.7472643762144803E-2</v>
      </c>
      <c r="R90" s="5">
        <f t="shared" si="119"/>
        <v>4.2502022184303892E-2</v>
      </c>
      <c r="S90" s="5">
        <f t="shared" si="120"/>
        <v>3.6491134595028119E-2</v>
      </c>
      <c r="T90" s="5">
        <f t="shared" si="121"/>
        <v>8.434319608430374E-2</v>
      </c>
      <c r="U90" s="5">
        <f t="shared" si="122"/>
        <v>5.5694649870311669E-2</v>
      </c>
      <c r="V90" s="5">
        <f t="shared" si="123"/>
        <v>4.5974397895316831E-3</v>
      </c>
      <c r="W90" s="5">
        <f t="shared" si="124"/>
        <v>4.2576050795304743E-2</v>
      </c>
      <c r="X90" s="5">
        <f t="shared" si="125"/>
        <v>3.6841108049623782E-2</v>
      </c>
      <c r="Y90" s="5">
        <f t="shared" si="126"/>
        <v>1.5939327591108242E-2</v>
      </c>
      <c r="Z90" s="5">
        <f t="shared" si="127"/>
        <v>1.2259017001111214E-2</v>
      </c>
      <c r="AA90" s="5">
        <f t="shared" si="128"/>
        <v>1.6064215878256093E-2</v>
      </c>
      <c r="AB90" s="5">
        <f t="shared" si="129"/>
        <v>1.0525274243433367E-2</v>
      </c>
      <c r="AC90" s="5">
        <f t="shared" si="130"/>
        <v>3.2581213847630077E-4</v>
      </c>
      <c r="AD90" s="5">
        <f t="shared" si="131"/>
        <v>1.3947914240541797E-2</v>
      </c>
      <c r="AE90" s="5">
        <f t="shared" si="132"/>
        <v>1.2069146997056718E-2</v>
      </c>
      <c r="AF90" s="5">
        <f t="shared" si="133"/>
        <v>5.2217237188470463E-3</v>
      </c>
      <c r="AG90" s="5">
        <f t="shared" si="134"/>
        <v>1.5061212750505754E-3</v>
      </c>
      <c r="AH90" s="5">
        <f t="shared" si="135"/>
        <v>2.6519355452403722E-3</v>
      </c>
      <c r="AI90" s="5">
        <f t="shared" si="136"/>
        <v>3.4750963384829747E-3</v>
      </c>
      <c r="AJ90" s="5">
        <f t="shared" si="137"/>
        <v>2.2768831209740398E-3</v>
      </c>
      <c r="AK90" s="5">
        <f t="shared" si="138"/>
        <v>9.9454254724145783E-4</v>
      </c>
      <c r="AL90" s="5">
        <f t="shared" si="139"/>
        <v>1.4777414134913685E-5</v>
      </c>
      <c r="AM90" s="5">
        <f t="shared" si="140"/>
        <v>3.6554693641611818E-3</v>
      </c>
      <c r="AN90" s="5">
        <f t="shared" si="141"/>
        <v>3.1630820449886142E-3</v>
      </c>
      <c r="AO90" s="5">
        <f t="shared" si="142"/>
        <v>1.3685093522354294E-3</v>
      </c>
      <c r="AP90" s="5">
        <f t="shared" si="143"/>
        <v>3.9472426376525351E-4</v>
      </c>
      <c r="AQ90" s="5">
        <f t="shared" si="144"/>
        <v>8.5388845251868623E-5</v>
      </c>
      <c r="AR90" s="5">
        <f t="shared" si="145"/>
        <v>4.5894460447991022E-4</v>
      </c>
      <c r="AS90" s="5">
        <f t="shared" si="146"/>
        <v>6.0140100971047277E-4</v>
      </c>
      <c r="AT90" s="5">
        <f t="shared" si="147"/>
        <v>3.9403794156230086E-4</v>
      </c>
      <c r="AU90" s="5">
        <f t="shared" si="148"/>
        <v>1.7211577287441256E-4</v>
      </c>
      <c r="AV90" s="5">
        <f t="shared" si="149"/>
        <v>5.6385127193657411E-5</v>
      </c>
      <c r="AW90" s="5">
        <f t="shared" si="150"/>
        <v>4.6544367888397112E-7</v>
      </c>
      <c r="AX90" s="5">
        <f t="shared" si="151"/>
        <v>7.9835450913280117E-4</v>
      </c>
      <c r="AY90" s="5">
        <f t="shared" si="152"/>
        <v>6.9081711862551244E-4</v>
      </c>
      <c r="AZ90" s="5">
        <f t="shared" si="153"/>
        <v>2.988824425282174E-4</v>
      </c>
      <c r="BA90" s="5">
        <f t="shared" si="154"/>
        <v>8.620777920633125E-5</v>
      </c>
      <c r="BB90" s="5">
        <f t="shared" si="155"/>
        <v>1.8648923803008081E-5</v>
      </c>
      <c r="BC90" s="5">
        <f t="shared" si="156"/>
        <v>3.2273872470651447E-6</v>
      </c>
      <c r="BD90" s="5">
        <f t="shared" si="157"/>
        <v>6.6187553200295178E-5</v>
      </c>
      <c r="BE90" s="5">
        <f t="shared" si="158"/>
        <v>8.6732169713666578E-5</v>
      </c>
      <c r="BF90" s="5">
        <f t="shared" si="159"/>
        <v>5.6826917596394207E-5</v>
      </c>
      <c r="BG90" s="5">
        <f t="shared" si="160"/>
        <v>2.4821997606104928E-5</v>
      </c>
      <c r="BH90" s="5">
        <f t="shared" si="161"/>
        <v>8.1316864157599528E-6</v>
      </c>
      <c r="BI90" s="5">
        <f t="shared" si="162"/>
        <v>2.1311523758423613E-6</v>
      </c>
      <c r="BJ90" s="8">
        <f t="shared" si="163"/>
        <v>0.46924831585467186</v>
      </c>
      <c r="BK90" s="8">
        <f t="shared" si="164"/>
        <v>0.28437743181766578</v>
      </c>
      <c r="BL90" s="8">
        <f t="shared" si="165"/>
        <v>0.23434869994104063</v>
      </c>
      <c r="BM90" s="8">
        <f t="shared" si="166"/>
        <v>0.37030686064141172</v>
      </c>
      <c r="BN90" s="8">
        <f t="shared" si="167"/>
        <v>0.62923625229813096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1.3333333333333299</v>
      </c>
      <c r="F91">
        <f>VLOOKUP(B91,home!$B$2:$E$405,3,FALSE)</f>
        <v>1.33</v>
      </c>
      <c r="G91">
        <f>VLOOKUP(C91,away!$B$2:$E$405,4,FALSE)</f>
        <v>1.06</v>
      </c>
      <c r="H91">
        <f>VLOOKUP(A91,away!$A$2:$E$405,3,FALSE)</f>
        <v>1.01204819277108</v>
      </c>
      <c r="I91">
        <f>VLOOKUP(C91,away!$B$2:$E$405,3,FALSE)</f>
        <v>0.94</v>
      </c>
      <c r="J91">
        <f>VLOOKUP(B91,home!$B$2:$E$405,4,FALSE)</f>
        <v>0.68</v>
      </c>
      <c r="K91" s="3">
        <f t="shared" si="112"/>
        <v>1.8797333333333288</v>
      </c>
      <c r="L91" s="3">
        <f t="shared" si="113"/>
        <v>0.64690120481927438</v>
      </c>
      <c r="M91" s="5">
        <f t="shared" si="114"/>
        <v>7.9927561308288514E-2</v>
      </c>
      <c r="N91" s="5">
        <f t="shared" si="115"/>
        <v>0.15024250124323316</v>
      </c>
      <c r="O91" s="5">
        <f t="shared" si="116"/>
        <v>5.1705235708598259E-2</v>
      </c>
      <c r="P91" s="5">
        <f t="shared" si="117"/>
        <v>9.7192055069308864E-2</v>
      </c>
      <c r="Q91" s="5">
        <f t="shared" si="118"/>
        <v>0.14120791883513972</v>
      </c>
      <c r="R91" s="5">
        <f t="shared" si="119"/>
        <v>1.6724089637678383E-2</v>
      </c>
      <c r="S91" s="5">
        <f t="shared" si="120"/>
        <v>2.9546427458734377E-2</v>
      </c>
      <c r="T91" s="5">
        <f t="shared" si="121"/>
        <v>9.1347572824474199E-2</v>
      </c>
      <c r="U91" s="5">
        <f t="shared" si="122"/>
        <v>3.1436828761598576E-2</v>
      </c>
      <c r="V91" s="5">
        <f t="shared" si="123"/>
        <v>3.9920564149529027E-3</v>
      </c>
      <c r="W91" s="5">
        <f t="shared" si="124"/>
        <v>8.8477743988346444E-2</v>
      </c>
      <c r="X91" s="5">
        <f t="shared" si="125"/>
        <v>5.7236359185752622E-2</v>
      </c>
      <c r="Y91" s="5">
        <f t="shared" si="126"/>
        <v>1.8513134858366052E-2</v>
      </c>
      <c r="Z91" s="5">
        <f t="shared" si="127"/>
        <v>3.6062779120398973E-3</v>
      </c>
      <c r="AA91" s="5">
        <f t="shared" si="128"/>
        <v>6.7788408005251136E-3</v>
      </c>
      <c r="AB91" s="5">
        <f t="shared" si="129"/>
        <v>6.3712065070535215E-3</v>
      </c>
      <c r="AC91" s="5">
        <f t="shared" si="130"/>
        <v>3.033967261816537E-4</v>
      </c>
      <c r="AD91" s="5">
        <f t="shared" si="131"/>
        <v>4.1578641158256859E-2</v>
      </c>
      <c r="AE91" s="5">
        <f t="shared" si="132"/>
        <v>2.689727306002463E-2</v>
      </c>
      <c r="AF91" s="5">
        <f t="shared" si="133"/>
        <v>8.6999391744414702E-3</v>
      </c>
      <c r="AG91" s="5">
        <f t="shared" si="134"/>
        <v>1.8760003779335307E-3</v>
      </c>
      <c r="AH91" s="5">
        <f t="shared" si="135"/>
        <v>5.8322638155293655E-4</v>
      </c>
      <c r="AI91" s="5">
        <f t="shared" si="136"/>
        <v>1.0963100702844374E-3</v>
      </c>
      <c r="AJ91" s="5">
        <f t="shared" si="137"/>
        <v>1.0303852913913308E-3</v>
      </c>
      <c r="AK91" s="5">
        <f t="shared" si="138"/>
        <v>6.4561652613488642E-4</v>
      </c>
      <c r="AL91" s="5">
        <f t="shared" si="139"/>
        <v>1.4757238097210609E-5</v>
      </c>
      <c r="AM91" s="5">
        <f t="shared" si="140"/>
        <v>1.563135154797609E-2</v>
      </c>
      <c r="AN91" s="5">
        <f t="shared" si="141"/>
        <v>1.0111940149339362E-2</v>
      </c>
      <c r="AO91" s="5">
        <f t="shared" si="142"/>
        <v>3.2707131328340122E-3</v>
      </c>
      <c r="AP91" s="5">
        <f t="shared" si="143"/>
        <v>7.0527608874951556E-4</v>
      </c>
      <c r="AQ91" s="5">
        <f t="shared" si="144"/>
        <v>1.1406098788557174E-4</v>
      </c>
      <c r="AR91" s="5">
        <f t="shared" si="145"/>
        <v>7.5457969781796133E-5</v>
      </c>
      <c r="AS91" s="5">
        <f t="shared" si="146"/>
        <v>1.4184086106450123E-4</v>
      </c>
      <c r="AT91" s="5">
        <f t="shared" si="147"/>
        <v>1.3331149728582225E-4</v>
      </c>
      <c r="AU91" s="5">
        <f t="shared" si="148"/>
        <v>8.3530021721578537E-5</v>
      </c>
      <c r="AV91" s="5">
        <f t="shared" si="149"/>
        <v>3.9253541541027067E-5</v>
      </c>
      <c r="AW91" s="5">
        <f t="shared" si="150"/>
        <v>4.9846742973609236E-7</v>
      </c>
      <c r="AX91" s="5">
        <f t="shared" si="151"/>
        <v>4.8971287582970273E-3</v>
      </c>
      <c r="AY91" s="5">
        <f t="shared" si="152"/>
        <v>3.1679584938974644E-3</v>
      </c>
      <c r="AZ91" s="5">
        <f t="shared" si="153"/>
        <v>1.0246780832598615E-3</v>
      </c>
      <c r="BA91" s="5">
        <f t="shared" si="154"/>
        <v>2.2095516220423645E-4</v>
      </c>
      <c r="BB91" s="5">
        <f t="shared" si="155"/>
        <v>3.5734040160239684E-5</v>
      </c>
      <c r="BC91" s="5">
        <f t="shared" si="156"/>
        <v>4.6232787265438786E-6</v>
      </c>
      <c r="BD91" s="5">
        <f t="shared" si="157"/>
        <v>8.1356419275100483E-6</v>
      </c>
      <c r="BE91" s="5">
        <f t="shared" si="158"/>
        <v>1.5292837319204849E-5</v>
      </c>
      <c r="BF91" s="5">
        <f t="shared" si="159"/>
        <v>1.437322803507663E-5</v>
      </c>
      <c r="BG91" s="5">
        <f t="shared" si="160"/>
        <v>9.0059452817115482E-6</v>
      </c>
      <c r="BH91" s="5">
        <f t="shared" si="161"/>
        <v>4.2321938860523051E-6</v>
      </c>
      <c r="BI91" s="5">
        <f t="shared" si="162"/>
        <v>1.5910791841484057E-6</v>
      </c>
      <c r="BJ91" s="8">
        <f t="shared" si="163"/>
        <v>0.66526150442929866</v>
      </c>
      <c r="BK91" s="8">
        <f t="shared" si="164"/>
        <v>0.21414421270946099</v>
      </c>
      <c r="BL91" s="8">
        <f t="shared" si="165"/>
        <v>0.11689776450184586</v>
      </c>
      <c r="BM91" s="8">
        <f t="shared" si="166"/>
        <v>0.45974293772393054</v>
      </c>
      <c r="BN91" s="8">
        <f t="shared" si="167"/>
        <v>0.53699936180224683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1.3333333333333299</v>
      </c>
      <c r="F92">
        <f>VLOOKUP(B92,home!$B$2:$E$405,3,FALSE)</f>
        <v>0.69</v>
      </c>
      <c r="G92">
        <f>VLOOKUP(C92,away!$B$2:$E$405,4,FALSE)</f>
        <v>0.75</v>
      </c>
      <c r="H92">
        <f>VLOOKUP(A92,away!$A$2:$E$405,3,FALSE)</f>
        <v>1.01204819277108</v>
      </c>
      <c r="I92">
        <f>VLOOKUP(C92,away!$B$2:$E$405,3,FALSE)</f>
        <v>0.52</v>
      </c>
      <c r="J92">
        <f>VLOOKUP(B92,home!$B$2:$E$405,4,FALSE)</f>
        <v>0.82</v>
      </c>
      <c r="K92" s="3">
        <f t="shared" si="112"/>
        <v>0.68999999999999817</v>
      </c>
      <c r="L92" s="3">
        <f t="shared" si="113"/>
        <v>0.43153734939758853</v>
      </c>
      <c r="M92" s="5">
        <f t="shared" si="114"/>
        <v>0.32577857395169679</v>
      </c>
      <c r="N92" s="5">
        <f t="shared" si="115"/>
        <v>0.22478721602667023</v>
      </c>
      <c r="O92" s="5">
        <f t="shared" si="116"/>
        <v>0.14058562229364152</v>
      </c>
      <c r="P92" s="5">
        <f t="shared" si="117"/>
        <v>9.7004079382612393E-2</v>
      </c>
      <c r="Q92" s="5">
        <f t="shared" si="118"/>
        <v>7.755158952920102E-2</v>
      </c>
      <c r="R92" s="5">
        <f t="shared" si="119"/>
        <v>3.0333973404004292E-2</v>
      </c>
      <c r="S92" s="5">
        <f t="shared" si="120"/>
        <v>7.2210023688231836E-3</v>
      </c>
      <c r="T92" s="5">
        <f t="shared" si="121"/>
        <v>3.3466407387001185E-2</v>
      </c>
      <c r="U92" s="5">
        <f t="shared" si="122"/>
        <v>2.0930441648762909E-2</v>
      </c>
      <c r="V92" s="5">
        <f t="shared" si="123"/>
        <v>2.3890347037140033E-4</v>
      </c>
      <c r="W92" s="5">
        <f t="shared" si="124"/>
        <v>1.7836865591716187E-2</v>
      </c>
      <c r="X92" s="5">
        <f t="shared" si="125"/>
        <v>7.6972736990102526E-3</v>
      </c>
      <c r="Y92" s="5">
        <f t="shared" si="126"/>
        <v>1.660830544829328E-3</v>
      </c>
      <c r="Z92" s="5">
        <f t="shared" si="127"/>
        <v>4.3634141598203197E-3</v>
      </c>
      <c r="AA92" s="5">
        <f t="shared" si="128"/>
        <v>3.0107557702760126E-3</v>
      </c>
      <c r="AB92" s="5">
        <f t="shared" si="129"/>
        <v>1.0387107407452214E-3</v>
      </c>
      <c r="AC92" s="5">
        <f t="shared" si="130"/>
        <v>4.4460050970319878E-6</v>
      </c>
      <c r="AD92" s="5">
        <f t="shared" si="131"/>
        <v>3.0768593145710336E-3</v>
      </c>
      <c r="AE92" s="5">
        <f t="shared" si="132"/>
        <v>1.327779713079265E-3</v>
      </c>
      <c r="AF92" s="5">
        <f t="shared" si="133"/>
        <v>2.8649326898305829E-4</v>
      </c>
      <c r="AG92" s="5">
        <f t="shared" si="134"/>
        <v>4.1210848639066443E-5</v>
      </c>
      <c r="AH92" s="5">
        <f t="shared" si="135"/>
        <v>4.7074404521319163E-4</v>
      </c>
      <c r="AI92" s="5">
        <f t="shared" si="136"/>
        <v>3.2481339119710137E-4</v>
      </c>
      <c r="AJ92" s="5">
        <f t="shared" si="137"/>
        <v>1.1206061996299966E-4</v>
      </c>
      <c r="AK92" s="5">
        <f t="shared" si="138"/>
        <v>2.5773942591489855E-5</v>
      </c>
      <c r="AL92" s="5">
        <f t="shared" si="139"/>
        <v>5.2953836237485201E-8</v>
      </c>
      <c r="AM92" s="5">
        <f t="shared" si="140"/>
        <v>4.2460658541080171E-4</v>
      </c>
      <c r="AN92" s="5">
        <f t="shared" si="141"/>
        <v>1.8323360040493815E-4</v>
      </c>
      <c r="AO92" s="5">
        <f t="shared" si="142"/>
        <v>3.9536071119661954E-5</v>
      </c>
      <c r="AP92" s="5">
        <f t="shared" si="143"/>
        <v>5.6870971121911565E-6</v>
      </c>
      <c r="AQ92" s="5">
        <f t="shared" si="144"/>
        <v>6.1354870339041294E-7</v>
      </c>
      <c r="AR92" s="5">
        <f t="shared" si="145"/>
        <v>4.0628727503199851E-5</v>
      </c>
      <c r="AS92" s="5">
        <f t="shared" si="146"/>
        <v>2.8033821977207823E-5</v>
      </c>
      <c r="AT92" s="5">
        <f t="shared" si="147"/>
        <v>9.6716685821366728E-6</v>
      </c>
      <c r="AU92" s="5">
        <f t="shared" si="148"/>
        <v>2.2244837738914289E-6</v>
      </c>
      <c r="AV92" s="5">
        <f t="shared" si="149"/>
        <v>3.8372345099627043E-7</v>
      </c>
      <c r="AW92" s="5">
        <f t="shared" si="150"/>
        <v>4.3798819749853329E-10</v>
      </c>
      <c r="AX92" s="5">
        <f t="shared" si="151"/>
        <v>4.8829757322242037E-5</v>
      </c>
      <c r="AY92" s="5">
        <f t="shared" si="152"/>
        <v>2.1071864046567817E-5</v>
      </c>
      <c r="AZ92" s="5">
        <f t="shared" si="153"/>
        <v>4.5466481787611098E-6</v>
      </c>
      <c r="BA92" s="5">
        <f t="shared" si="154"/>
        <v>6.5401616790198082E-7</v>
      </c>
      <c r="BB92" s="5">
        <f t="shared" si="155"/>
        <v>7.0558100889897256E-8</v>
      </c>
      <c r="BC92" s="5">
        <f t="shared" si="156"/>
        <v>6.0896911673107779E-9</v>
      </c>
      <c r="BD92" s="5">
        <f t="shared" si="157"/>
        <v>2.922135562687961E-6</v>
      </c>
      <c r="BE92" s="5">
        <f t="shared" si="158"/>
        <v>2.016273538254688E-6</v>
      </c>
      <c r="BF92" s="5">
        <f t="shared" si="159"/>
        <v>6.9561437069786546E-7</v>
      </c>
      <c r="BG92" s="5">
        <f t="shared" si="160"/>
        <v>1.5999130526050862E-7</v>
      </c>
      <c r="BH92" s="5">
        <f t="shared" si="161"/>
        <v>2.7598500157437664E-8</v>
      </c>
      <c r="BI92" s="5">
        <f t="shared" si="162"/>
        <v>3.808593021726389E-9</v>
      </c>
      <c r="BJ92" s="8">
        <f t="shared" si="163"/>
        <v>0.36846138175995918</v>
      </c>
      <c r="BK92" s="8">
        <f t="shared" si="164"/>
        <v>0.43026812999648362</v>
      </c>
      <c r="BL92" s="8">
        <f t="shared" si="165"/>
        <v>0.19691966370355221</v>
      </c>
      <c r="BM92" s="8">
        <f t="shared" si="166"/>
        <v>0.10395046360593067</v>
      </c>
      <c r="BN92" s="8">
        <f t="shared" si="167"/>
        <v>0.89604105458782635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1.3333333333333299</v>
      </c>
      <c r="F93">
        <f>VLOOKUP(B93,home!$B$2:$E$405,3,FALSE)</f>
        <v>0.44</v>
      </c>
      <c r="G93">
        <f>VLOOKUP(C93,away!$B$2:$E$405,4,FALSE)</f>
        <v>1.1200000000000001</v>
      </c>
      <c r="H93">
        <f>VLOOKUP(A93,away!$A$2:$E$405,3,FALSE)</f>
        <v>1.01204819277108</v>
      </c>
      <c r="I93">
        <f>VLOOKUP(C93,away!$B$2:$E$405,3,FALSE)</f>
        <v>0.5</v>
      </c>
      <c r="J93">
        <f>VLOOKUP(B93,home!$B$2:$E$405,4,FALSE)</f>
        <v>0.41</v>
      </c>
      <c r="K93" s="3">
        <f t="shared" si="112"/>
        <v>0.65706666666666513</v>
      </c>
      <c r="L93" s="3">
        <f t="shared" si="113"/>
        <v>0.20746987951807139</v>
      </c>
      <c r="M93" s="5">
        <f t="shared" si="114"/>
        <v>0.42124673580150868</v>
      </c>
      <c r="N93" s="5">
        <f t="shared" si="115"/>
        <v>0.27678718853731066</v>
      </c>
      <c r="O93" s="5">
        <f t="shared" si="116"/>
        <v>8.7396009524119855E-2</v>
      </c>
      <c r="P93" s="5">
        <f t="shared" si="117"/>
        <v>5.742500465798156E-2</v>
      </c>
      <c r="Q93" s="5">
        <f t="shared" si="118"/>
        <v>9.0933817674124257E-2</v>
      </c>
      <c r="R93" s="5">
        <f t="shared" si="119"/>
        <v>9.0660197831646822E-3</v>
      </c>
      <c r="S93" s="5">
        <f t="shared" si="120"/>
        <v>1.9570662985048302E-3</v>
      </c>
      <c r="T93" s="5">
        <f t="shared" si="121"/>
        <v>1.886602819696883E-2</v>
      </c>
      <c r="U93" s="5">
        <f t="shared" si="122"/>
        <v>5.9569793988580606E-3</v>
      </c>
      <c r="V93" s="5">
        <f t="shared" si="123"/>
        <v>2.9643366215390739E-5</v>
      </c>
      <c r="W93" s="5">
        <f t="shared" si="124"/>
        <v>1.9916526822137036E-2</v>
      </c>
      <c r="X93" s="5">
        <f t="shared" si="125"/>
        <v>4.1320794202072087E-3</v>
      </c>
      <c r="Y93" s="5">
        <f t="shared" si="126"/>
        <v>4.2864100973474584E-4</v>
      </c>
      <c r="Z93" s="5">
        <f t="shared" si="127"/>
        <v>6.269753440405429E-4</v>
      </c>
      <c r="AA93" s="5">
        <f t="shared" si="128"/>
        <v>4.1196459939090514E-4</v>
      </c>
      <c r="AB93" s="5">
        <f t="shared" si="129"/>
        <v>1.3534410305322505E-4</v>
      </c>
      <c r="AC93" s="5">
        <f t="shared" si="130"/>
        <v>2.5256433734705162E-7</v>
      </c>
      <c r="AD93" s="5">
        <f t="shared" si="131"/>
        <v>3.2716214726497021E-3</v>
      </c>
      <c r="AE93" s="5">
        <f t="shared" si="132"/>
        <v>6.7876291275936903E-4</v>
      </c>
      <c r="AF93" s="5">
        <f t="shared" si="133"/>
        <v>7.0411429865760731E-5</v>
      </c>
      <c r="AG93" s="5">
        <f t="shared" si="134"/>
        <v>4.8694169569815058E-6</v>
      </c>
      <c r="AH93" s="5">
        <f t="shared" si="135"/>
        <v>3.2519624772223192E-5</v>
      </c>
      <c r="AI93" s="5">
        <f t="shared" si="136"/>
        <v>2.1367561450335402E-5</v>
      </c>
      <c r="AJ93" s="5">
        <f t="shared" si="137"/>
        <v>7.019956188483508E-6</v>
      </c>
      <c r="AK93" s="5">
        <f t="shared" si="138"/>
        <v>1.5375264043042957E-6</v>
      </c>
      <c r="AL93" s="5">
        <f t="shared" si="139"/>
        <v>1.3771983985583711E-9</v>
      </c>
      <c r="AM93" s="5">
        <f t="shared" si="140"/>
        <v>4.2993468312580531E-4</v>
      </c>
      <c r="AN93" s="5">
        <f t="shared" si="141"/>
        <v>8.9198496908751026E-5</v>
      </c>
      <c r="AO93" s="5">
        <f t="shared" si="142"/>
        <v>9.2530007034258186E-6</v>
      </c>
      <c r="AP93" s="5">
        <f t="shared" si="143"/>
        <v>6.3990631370679493E-7</v>
      </c>
      <c r="AQ93" s="5">
        <f t="shared" si="144"/>
        <v>3.3190321451900476E-8</v>
      </c>
      <c r="AR93" s="5">
        <f t="shared" si="145"/>
        <v>1.3493685266932077E-6</v>
      </c>
      <c r="AS93" s="5">
        <f t="shared" si="146"/>
        <v>8.8662507993921494E-7</v>
      </c>
      <c r="AT93" s="5">
        <f t="shared" si="147"/>
        <v>2.9128589292936273E-7</v>
      </c>
      <c r="AU93" s="5">
        <f t="shared" si="148"/>
        <v>6.3798083571373178E-8</v>
      </c>
      <c r="AV93" s="5">
        <f t="shared" si="149"/>
        <v>1.0479898527990873E-8</v>
      </c>
      <c r="AW93" s="5">
        <f t="shared" si="150"/>
        <v>5.2150502656584731E-12</v>
      </c>
      <c r="AX93" s="5">
        <f t="shared" si="151"/>
        <v>4.7082624854310303E-5</v>
      </c>
      <c r="AY93" s="5">
        <f t="shared" si="152"/>
        <v>9.7682265059183123E-6</v>
      </c>
      <c r="AZ93" s="5">
        <f t="shared" si="153"/>
        <v>1.0133063881440517E-6</v>
      </c>
      <c r="BA93" s="5">
        <f t="shared" si="154"/>
        <v>7.0076851421046183E-8</v>
      </c>
      <c r="BB93" s="5">
        <f t="shared" si="155"/>
        <v>3.6347089803325594E-9</v>
      </c>
      <c r="BC93" s="5">
        <f t="shared" si="156"/>
        <v>1.5081852684656972E-10</v>
      </c>
      <c r="BD93" s="5">
        <f t="shared" si="157"/>
        <v>4.6658887609752888E-8</v>
      </c>
      <c r="BE93" s="5">
        <f t="shared" si="158"/>
        <v>3.065799975211489E-8</v>
      </c>
      <c r="BF93" s="5">
        <f t="shared" si="159"/>
        <v>1.0072174851894789E-8</v>
      </c>
      <c r="BG93" s="5">
        <f t="shared" si="160"/>
        <v>2.206030118672774E-9</v>
      </c>
      <c r="BH93" s="5">
        <f t="shared" si="161"/>
        <v>3.623772141606467E-10</v>
      </c>
      <c r="BI93" s="5">
        <f t="shared" si="162"/>
        <v>4.7621197636897689E-11</v>
      </c>
      <c r="BJ93" s="8">
        <f t="shared" si="163"/>
        <v>0.41567694419021484</v>
      </c>
      <c r="BK93" s="8">
        <f t="shared" si="164"/>
        <v>0.48066847229225212</v>
      </c>
      <c r="BL93" s="8">
        <f t="shared" si="165"/>
        <v>0.1030314536399745</v>
      </c>
      <c r="BM93" s="8">
        <f t="shared" si="166"/>
        <v>5.7139301266981551E-2</v>
      </c>
      <c r="BN93" s="8">
        <f t="shared" si="167"/>
        <v>0.94285477597820966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1.3333333333333299</v>
      </c>
      <c r="F94">
        <f>VLOOKUP(B94,home!$B$2:$E$405,3,FALSE)</f>
        <v>0.87</v>
      </c>
      <c r="G94">
        <f>VLOOKUP(C94,away!$B$2:$E$405,4,FALSE)</f>
        <v>1.06</v>
      </c>
      <c r="H94">
        <f>VLOOKUP(A94,away!$A$2:$E$405,3,FALSE)</f>
        <v>1.01204819277108</v>
      </c>
      <c r="I94">
        <f>VLOOKUP(C94,away!$B$2:$E$405,3,FALSE)</f>
        <v>0.75</v>
      </c>
      <c r="J94">
        <f>VLOOKUP(B94,home!$B$2:$E$405,4,FALSE)</f>
        <v>1.6</v>
      </c>
      <c r="K94" s="3">
        <f t="shared" si="112"/>
        <v>1.2295999999999969</v>
      </c>
      <c r="L94" s="3">
        <f t="shared" si="113"/>
        <v>1.2144578313252961</v>
      </c>
      <c r="M94" s="5">
        <f t="shared" si="114"/>
        <v>8.6807884054011922E-2</v>
      </c>
      <c r="N94" s="5">
        <f t="shared" si="115"/>
        <v>0.10673897423281278</v>
      </c>
      <c r="O94" s="5">
        <f t="shared" si="116"/>
        <v>0.10542451461017306</v>
      </c>
      <c r="P94" s="5">
        <f t="shared" si="117"/>
        <v>0.12962998316466845</v>
      </c>
      <c r="Q94" s="5">
        <f t="shared" si="118"/>
        <v>6.5623121358333161E-2</v>
      </c>
      <c r="R94" s="5">
        <f t="shared" si="119"/>
        <v>6.4016813690996391E-2</v>
      </c>
      <c r="S94" s="5">
        <f t="shared" si="120"/>
        <v>4.8394027565563116E-2</v>
      </c>
      <c r="T94" s="5">
        <f t="shared" si="121"/>
        <v>7.9696513649638007E-2</v>
      </c>
      <c r="U94" s="5">
        <f t="shared" si="122"/>
        <v>7.8715074114448946E-2</v>
      </c>
      <c r="V94" s="5">
        <f t="shared" si="123"/>
        <v>8.0296303433698736E-3</v>
      </c>
      <c r="W94" s="5">
        <f t="shared" si="124"/>
        <v>2.6896730007402087E-2</v>
      </c>
      <c r="X94" s="5">
        <f t="shared" si="125"/>
        <v>3.2664944394531548E-2</v>
      </c>
      <c r="Y94" s="5">
        <f t="shared" si="126"/>
        <v>1.9835098764872088E-2</v>
      </c>
      <c r="Z94" s="5">
        <f t="shared" si="127"/>
        <v>2.591524024117434E-2</v>
      </c>
      <c r="AA94" s="5">
        <f t="shared" si="128"/>
        <v>3.1865379400547886E-2</v>
      </c>
      <c r="AB94" s="5">
        <f t="shared" si="129"/>
        <v>1.9590835255456799E-2</v>
      </c>
      <c r="AC94" s="5">
        <f t="shared" si="130"/>
        <v>7.4941410677478802E-4</v>
      </c>
      <c r="AD94" s="5">
        <f t="shared" si="131"/>
        <v>8.2680548042753793E-3</v>
      </c>
      <c r="AE94" s="5">
        <f t="shared" si="132"/>
        <v>1.0041203906878972E-2</v>
      </c>
      <c r="AF94" s="5">
        <f t="shared" si="133"/>
        <v>6.0973093603216635E-3</v>
      </c>
      <c r="AG94" s="5">
        <f t="shared" si="134"/>
        <v>2.4683083675518928E-3</v>
      </c>
      <c r="AH94" s="5">
        <f t="shared" si="135"/>
        <v>7.868241615392655E-3</v>
      </c>
      <c r="AI94" s="5">
        <f t="shared" si="136"/>
        <v>9.6747898902867831E-3</v>
      </c>
      <c r="AJ94" s="5">
        <f t="shared" si="137"/>
        <v>5.9480608245483027E-3</v>
      </c>
      <c r="AK94" s="5">
        <f t="shared" si="138"/>
        <v>2.4379118632881914E-3</v>
      </c>
      <c r="AL94" s="5">
        <f t="shared" si="139"/>
        <v>4.4763923969917848E-5</v>
      </c>
      <c r="AM94" s="5">
        <f t="shared" si="140"/>
        <v>2.0332800374673961E-3</v>
      </c>
      <c r="AN94" s="5">
        <f t="shared" si="141"/>
        <v>2.4693328647796705E-3</v>
      </c>
      <c r="AO94" s="5">
        <f t="shared" si="142"/>
        <v>1.4994503178902996E-3</v>
      </c>
      <c r="AP94" s="5">
        <f t="shared" si="143"/>
        <v>6.0700639374835987E-4</v>
      </c>
      <c r="AQ94" s="5">
        <f t="shared" si="144"/>
        <v>1.842959171380554E-4</v>
      </c>
      <c r="AR94" s="5">
        <f t="shared" si="145"/>
        <v>1.9111295297146416E-3</v>
      </c>
      <c r="AS94" s="5">
        <f t="shared" si="146"/>
        <v>2.3499248697371176E-3</v>
      </c>
      <c r="AT94" s="5">
        <f t="shared" si="147"/>
        <v>1.4447338099143768E-3</v>
      </c>
      <c r="AU94" s="5">
        <f t="shared" si="148"/>
        <v>5.9214823089023783E-4</v>
      </c>
      <c r="AV94" s="5">
        <f t="shared" si="149"/>
        <v>1.820263661756586E-4</v>
      </c>
      <c r="AW94" s="5">
        <f t="shared" si="150"/>
        <v>1.8568291392475846E-6</v>
      </c>
      <c r="AX94" s="5">
        <f t="shared" si="151"/>
        <v>4.1668685567831709E-4</v>
      </c>
      <c r="AY94" s="5">
        <f t="shared" si="152"/>
        <v>5.0604861508884557E-4</v>
      </c>
      <c r="AZ94" s="5">
        <f t="shared" si="153"/>
        <v>3.0728735181298445E-4</v>
      </c>
      <c r="BA94" s="5">
        <f t="shared" si="154"/>
        <v>1.2439584362549684E-4</v>
      </c>
      <c r="BB94" s="5">
        <f t="shared" si="155"/>
        <v>3.7768376618825375E-5</v>
      </c>
      <c r="BC94" s="5">
        <f t="shared" si="156"/>
        <v>9.1736201522351372E-6</v>
      </c>
      <c r="BD94" s="5">
        <f t="shared" si="157"/>
        <v>3.8683103733982917E-4</v>
      </c>
      <c r="BE94" s="5">
        <f t="shared" si="158"/>
        <v>4.7564744351305272E-4</v>
      </c>
      <c r="BF94" s="5">
        <f t="shared" si="159"/>
        <v>2.9242804827182421E-4</v>
      </c>
      <c r="BG94" s="5">
        <f t="shared" si="160"/>
        <v>1.1985650938501138E-4</v>
      </c>
      <c r="BH94" s="5">
        <f t="shared" si="161"/>
        <v>3.6843890984952402E-5</v>
      </c>
      <c r="BI94" s="5">
        <f t="shared" si="162"/>
        <v>9.060649671019472E-6</v>
      </c>
      <c r="BJ94" s="8">
        <f t="shared" si="163"/>
        <v>0.36652498504061803</v>
      </c>
      <c r="BK94" s="8">
        <f t="shared" si="164"/>
        <v>0.27416175177344693</v>
      </c>
      <c r="BL94" s="8">
        <f t="shared" si="165"/>
        <v>0.33334225165073672</v>
      </c>
      <c r="BM94" s="8">
        <f t="shared" si="166"/>
        <v>0.44119874580903068</v>
      </c>
      <c r="BN94" s="8">
        <f t="shared" si="167"/>
        <v>0.55824129111099574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1.3333333333333299</v>
      </c>
      <c r="F95">
        <f>VLOOKUP(B95,home!$B$2:$E$405,3,FALSE)</f>
        <v>0.75</v>
      </c>
      <c r="G95">
        <f>VLOOKUP(C95,away!$B$2:$E$405,4,FALSE)</f>
        <v>1.27</v>
      </c>
      <c r="H95">
        <f>VLOOKUP(A95,away!$A$2:$E$405,3,FALSE)</f>
        <v>1.01204819277108</v>
      </c>
      <c r="I95">
        <f>VLOOKUP(C95,away!$B$2:$E$405,3,FALSE)</f>
        <v>0.57999999999999996</v>
      </c>
      <c r="J95">
        <f>VLOOKUP(B95,home!$B$2:$E$405,4,FALSE)</f>
        <v>1.1499999999999999</v>
      </c>
      <c r="K95" s="3">
        <f t="shared" si="112"/>
        <v>1.2699999999999967</v>
      </c>
      <c r="L95" s="3">
        <f t="shared" si="113"/>
        <v>0.67503614457831029</v>
      </c>
      <c r="M95" s="5">
        <f t="shared" si="114"/>
        <v>0.14298205521860238</v>
      </c>
      <c r="N95" s="5">
        <f t="shared" si="115"/>
        <v>0.18158721012762452</v>
      </c>
      <c r="O95" s="5">
        <f t="shared" si="116"/>
        <v>9.6518055298648417E-2</v>
      </c>
      <c r="P95" s="5">
        <f t="shared" si="117"/>
        <v>0.12257793022928315</v>
      </c>
      <c r="Q95" s="5">
        <f t="shared" si="118"/>
        <v>0.11530787843104129</v>
      </c>
      <c r="R95" s="5">
        <f t="shared" si="119"/>
        <v>3.2576587965497887E-2</v>
      </c>
      <c r="S95" s="5">
        <f t="shared" si="120"/>
        <v>2.6271389364775636E-2</v>
      </c>
      <c r="T95" s="5">
        <f t="shared" si="121"/>
        <v>7.7836985695594621E-2</v>
      </c>
      <c r="U95" s="5">
        <f t="shared" si="122"/>
        <v>4.1372266716182202E-2</v>
      </c>
      <c r="V95" s="5">
        <f t="shared" si="123"/>
        <v>2.5024838316313816E-3</v>
      </c>
      <c r="W95" s="5">
        <f t="shared" si="124"/>
        <v>4.8813668535807361E-2</v>
      </c>
      <c r="X95" s="5">
        <f t="shared" si="125"/>
        <v>3.2950990611134975E-2</v>
      </c>
      <c r="Y95" s="5">
        <f t="shared" si="126"/>
        <v>1.1121554831088324E-2</v>
      </c>
      <c r="Z95" s="5">
        <f t="shared" si="127"/>
        <v>7.330124781248626E-3</v>
      </c>
      <c r="AA95" s="5">
        <f t="shared" si="128"/>
        <v>9.3092584721857288E-3</v>
      </c>
      <c r="AB95" s="5">
        <f t="shared" si="129"/>
        <v>5.9113791298379239E-3</v>
      </c>
      <c r="AC95" s="5">
        <f t="shared" si="130"/>
        <v>1.3408557110743623E-4</v>
      </c>
      <c r="AD95" s="5">
        <f t="shared" si="131"/>
        <v>1.5498339760118787E-2</v>
      </c>
      <c r="AE95" s="5">
        <f t="shared" si="132"/>
        <v>1.046193951903532E-2</v>
      </c>
      <c r="AF95" s="5">
        <f t="shared" si="133"/>
        <v>3.5310936588705318E-3</v>
      </c>
      <c r="AG95" s="5">
        <f t="shared" si="134"/>
        <v>7.9453861654296112E-4</v>
      </c>
      <c r="AH95" s="5">
        <f t="shared" si="135"/>
        <v>1.2370247929030006E-3</v>
      </c>
      <c r="AI95" s="5">
        <f t="shared" si="136"/>
        <v>1.5710214869868063E-3</v>
      </c>
      <c r="AJ95" s="5">
        <f t="shared" si="137"/>
        <v>9.9759864423661971E-4</v>
      </c>
      <c r="AK95" s="5">
        <f t="shared" si="138"/>
        <v>4.2231675939350126E-4</v>
      </c>
      <c r="AL95" s="5">
        <f t="shared" si="139"/>
        <v>4.5980404337683778E-6</v>
      </c>
      <c r="AM95" s="5">
        <f t="shared" si="140"/>
        <v>3.9365782990701623E-3</v>
      </c>
      <c r="AN95" s="5">
        <f t="shared" si="141"/>
        <v>2.6573326378349651E-3</v>
      </c>
      <c r="AO95" s="5">
        <f t="shared" si="142"/>
        <v>8.9689778935311284E-4</v>
      </c>
      <c r="AP95" s="5">
        <f t="shared" si="143"/>
        <v>2.0181280860191164E-4</v>
      </c>
      <c r="AQ95" s="5">
        <f t="shared" si="144"/>
        <v>3.4057735061288715E-5</v>
      </c>
      <c r="AR95" s="5">
        <f t="shared" si="145"/>
        <v>1.6700728938980492E-4</v>
      </c>
      <c r="AS95" s="5">
        <f t="shared" si="146"/>
        <v>2.1209925752505165E-4</v>
      </c>
      <c r="AT95" s="5">
        <f t="shared" si="147"/>
        <v>1.3468302852840747E-4</v>
      </c>
      <c r="AU95" s="5">
        <f t="shared" si="148"/>
        <v>5.7015815410359021E-5</v>
      </c>
      <c r="AV95" s="5">
        <f t="shared" si="149"/>
        <v>1.8102521392788933E-5</v>
      </c>
      <c r="AW95" s="5">
        <f t="shared" si="150"/>
        <v>1.0949670079231245E-7</v>
      </c>
      <c r="AX95" s="5">
        <f t="shared" si="151"/>
        <v>8.3324240663651622E-4</v>
      </c>
      <c r="AY95" s="5">
        <f t="shared" si="152"/>
        <v>5.6246874167506663E-4</v>
      </c>
      <c r="AZ95" s="5">
        <f t="shared" si="153"/>
        <v>1.8984336541307524E-4</v>
      </c>
      <c r="BA95" s="5">
        <f t="shared" si="154"/>
        <v>4.2717044487404555E-5</v>
      </c>
      <c r="BB95" s="5">
        <f t="shared" si="155"/>
        <v>7.2088872546394331E-6</v>
      </c>
      <c r="BC95" s="5">
        <f t="shared" si="156"/>
        <v>9.732518918143048E-7</v>
      </c>
      <c r="BD95" s="5">
        <f t="shared" si="157"/>
        <v>1.8789326124361331E-5</v>
      </c>
      <c r="BE95" s="5">
        <f t="shared" si="158"/>
        <v>2.3862444177938824E-5</v>
      </c>
      <c r="BF95" s="5">
        <f t="shared" si="159"/>
        <v>1.5152652052991117E-5</v>
      </c>
      <c r="BG95" s="5">
        <f t="shared" si="160"/>
        <v>6.4146227024328905E-6</v>
      </c>
      <c r="BH95" s="5">
        <f t="shared" si="161"/>
        <v>2.0366427080224362E-6</v>
      </c>
      <c r="BI95" s="5">
        <f t="shared" si="162"/>
        <v>5.1730724783769752E-7</v>
      </c>
      <c r="BJ95" s="8">
        <f t="shared" si="163"/>
        <v>0.50726733275413871</v>
      </c>
      <c r="BK95" s="8">
        <f t="shared" si="164"/>
        <v>0.29503501099750884</v>
      </c>
      <c r="BL95" s="8">
        <f t="shared" si="165"/>
        <v>0.19057119017313204</v>
      </c>
      <c r="BM95" s="8">
        <f t="shared" si="166"/>
        <v>0.30809158219035632</v>
      </c>
      <c r="BN95" s="8">
        <f t="shared" si="167"/>
        <v>0.69154971727069758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1.3333333333333299</v>
      </c>
      <c r="F96">
        <f>VLOOKUP(B96,home!$B$2:$E$405,3,FALSE)</f>
        <v>1.25</v>
      </c>
      <c r="G96">
        <f>VLOOKUP(C96,away!$B$2:$E$405,4,FALSE)</f>
        <v>0.87</v>
      </c>
      <c r="H96">
        <f>VLOOKUP(A96,away!$A$2:$E$405,3,FALSE)</f>
        <v>1.01204819277108</v>
      </c>
      <c r="I96">
        <f>VLOOKUP(C96,away!$B$2:$E$405,3,FALSE)</f>
        <v>0.87</v>
      </c>
      <c r="J96">
        <f>VLOOKUP(B96,home!$B$2:$E$405,4,FALSE)</f>
        <v>1.73</v>
      </c>
      <c r="K96" s="3">
        <f t="shared" si="112"/>
        <v>1.4499999999999964</v>
      </c>
      <c r="L96" s="3">
        <f t="shared" si="113"/>
        <v>1.5232337349397527</v>
      </c>
      <c r="M96" s="5">
        <f t="shared" si="114"/>
        <v>5.1137676976294857E-2</v>
      </c>
      <c r="N96" s="5">
        <f t="shared" si="115"/>
        <v>7.4149631615627362E-2</v>
      </c>
      <c r="O96" s="5">
        <f t="shared" si="116"/>
        <v>7.7894634696744208E-2</v>
      </c>
      <c r="P96" s="5">
        <f t="shared" si="117"/>
        <v>0.11294722031027883</v>
      </c>
      <c r="Q96" s="5">
        <f t="shared" si="118"/>
        <v>5.375848292132971E-2</v>
      </c>
      <c r="R96" s="5">
        <f t="shared" si="119"/>
        <v>5.9325867670444669E-2</v>
      </c>
      <c r="S96" s="5">
        <f t="shared" si="120"/>
        <v>6.2366318388554658E-2</v>
      </c>
      <c r="T96" s="5">
        <f t="shared" si="121"/>
        <v>8.1886734724951948E-2</v>
      </c>
      <c r="U96" s="5">
        <f t="shared" si="122"/>
        <v>8.602250812214457E-2</v>
      </c>
      <c r="V96" s="5">
        <f t="shared" si="123"/>
        <v>1.5305310681720832E-2</v>
      </c>
      <c r="W96" s="5">
        <f t="shared" si="124"/>
        <v>2.5983266745309298E-2</v>
      </c>
      <c r="X96" s="5">
        <f t="shared" si="125"/>
        <v>3.9578588450393352E-2</v>
      </c>
      <c r="Y96" s="5">
        <f t="shared" si="126"/>
        <v>3.0143720554468015E-2</v>
      </c>
      <c r="Z96" s="5">
        <f t="shared" si="127"/>
        <v>3.0122387663397646E-2</v>
      </c>
      <c r="AA96" s="5">
        <f t="shared" si="128"/>
        <v>4.3677462111926482E-2</v>
      </c>
      <c r="AB96" s="5">
        <f t="shared" si="129"/>
        <v>3.1666160031146626E-2</v>
      </c>
      <c r="AC96" s="5">
        <f t="shared" si="130"/>
        <v>2.1127918783431067E-3</v>
      </c>
      <c r="AD96" s="5">
        <f t="shared" si="131"/>
        <v>9.4189341951745904E-3</v>
      </c>
      <c r="AE96" s="5">
        <f t="shared" si="132"/>
        <v>1.4347238313267544E-2</v>
      </c>
      <c r="AF96" s="5">
        <f t="shared" si="133"/>
        <v>1.092709870099462E-2</v>
      </c>
      <c r="AG96" s="5">
        <f t="shared" si="134"/>
        <v>5.5481751221237831E-3</v>
      </c>
      <c r="AH96" s="5">
        <f t="shared" si="135"/>
        <v>1.1470859266455077E-2</v>
      </c>
      <c r="AI96" s="5">
        <f t="shared" si="136"/>
        <v>1.6632745936359824E-2</v>
      </c>
      <c r="AJ96" s="5">
        <f t="shared" si="137"/>
        <v>1.2058740803860843E-2</v>
      </c>
      <c r="AK96" s="5">
        <f t="shared" si="138"/>
        <v>5.8283913885327264E-3</v>
      </c>
      <c r="AL96" s="5">
        <f t="shared" si="139"/>
        <v>1.8666000011193846E-4</v>
      </c>
      <c r="AM96" s="5">
        <f t="shared" si="140"/>
        <v>2.731490916600624E-3</v>
      </c>
      <c r="AN96" s="5">
        <f t="shared" si="141"/>
        <v>4.1606991108475771E-3</v>
      </c>
      <c r="AO96" s="5">
        <f t="shared" si="142"/>
        <v>3.1688586232884314E-3</v>
      </c>
      <c r="AP96" s="5">
        <f t="shared" si="143"/>
        <v>1.6089707854158931E-3</v>
      </c>
      <c r="AQ96" s="5">
        <f t="shared" si="144"/>
        <v>6.1270964471949927E-4</v>
      </c>
      <c r="AR96" s="5">
        <f t="shared" si="145"/>
        <v>3.4945599606821293E-3</v>
      </c>
      <c r="AS96" s="5">
        <f t="shared" si="146"/>
        <v>5.0671119429890757E-3</v>
      </c>
      <c r="AT96" s="5">
        <f t="shared" si="147"/>
        <v>3.6736561586670708E-3</v>
      </c>
      <c r="AU96" s="5">
        <f t="shared" si="148"/>
        <v>1.7756004766890801E-3</v>
      </c>
      <c r="AV96" s="5">
        <f t="shared" si="149"/>
        <v>6.4365517279978948E-4</v>
      </c>
      <c r="AW96" s="5">
        <f t="shared" si="150"/>
        <v>1.145205203457847E-5</v>
      </c>
      <c r="AX96" s="5">
        <f t="shared" si="151"/>
        <v>6.6011030484514944E-4</v>
      </c>
      <c r="AY96" s="5">
        <f t="shared" si="152"/>
        <v>1.0055022851214956E-3</v>
      </c>
      <c r="AZ96" s="5">
        <f t="shared" si="153"/>
        <v>7.6580750062803596E-4</v>
      </c>
      <c r="BA96" s="5">
        <f t="shared" si="154"/>
        <v>3.8883460647550665E-4</v>
      </c>
      <c r="BB96" s="5">
        <f t="shared" si="155"/>
        <v>1.4807149747387869E-4</v>
      </c>
      <c r="BC96" s="5">
        <f t="shared" si="156"/>
        <v>4.5109500027051697E-5</v>
      </c>
      <c r="BD96" s="5">
        <f t="shared" si="157"/>
        <v>8.8717193681345902E-4</v>
      </c>
      <c r="BE96" s="5">
        <f t="shared" si="158"/>
        <v>1.2863993083795126E-3</v>
      </c>
      <c r="BF96" s="5">
        <f t="shared" si="159"/>
        <v>9.3263949857514436E-4</v>
      </c>
      <c r="BG96" s="5">
        <f t="shared" si="160"/>
        <v>4.5077575764465203E-4</v>
      </c>
      <c r="BH96" s="5">
        <f t="shared" si="161"/>
        <v>1.6340621214618585E-4</v>
      </c>
      <c r="BI96" s="5">
        <f t="shared" si="162"/>
        <v>4.738780152239377E-5</v>
      </c>
      <c r="BJ96" s="8">
        <f t="shared" si="163"/>
        <v>0.36103803611908336</v>
      </c>
      <c r="BK96" s="8">
        <f t="shared" si="164"/>
        <v>0.24506148052042573</v>
      </c>
      <c r="BL96" s="8">
        <f t="shared" si="165"/>
        <v>0.36299973425452359</v>
      </c>
      <c r="BM96" s="8">
        <f t="shared" si="166"/>
        <v>0.56901407413362348</v>
      </c>
      <c r="BN96" s="8">
        <f t="shared" si="167"/>
        <v>0.42921351419071968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1.3333333333333299</v>
      </c>
      <c r="F97">
        <f>VLOOKUP(B97,home!$B$2:$E$405,3,FALSE)</f>
        <v>0.82</v>
      </c>
      <c r="G97">
        <f>VLOOKUP(C97,away!$B$2:$E$405,4,FALSE)</f>
        <v>0.98</v>
      </c>
      <c r="H97">
        <f>VLOOKUP(A97,away!$A$2:$E$405,3,FALSE)</f>
        <v>1.01204819277108</v>
      </c>
      <c r="I97">
        <f>VLOOKUP(C97,away!$B$2:$E$405,3,FALSE)</f>
        <v>0.69</v>
      </c>
      <c r="J97">
        <f>VLOOKUP(B97,home!$B$2:$E$405,4,FALSE)</f>
        <v>0.72</v>
      </c>
      <c r="K97" s="3">
        <f t="shared" si="112"/>
        <v>1.0714666666666637</v>
      </c>
      <c r="L97" s="3">
        <f t="shared" si="113"/>
        <v>0.50278554216867255</v>
      </c>
      <c r="M97" s="5">
        <f t="shared" si="114"/>
        <v>0.20716240899294094</v>
      </c>
      <c r="N97" s="5">
        <f t="shared" si="115"/>
        <v>0.22196761582230248</v>
      </c>
      <c r="O97" s="5">
        <f t="shared" si="116"/>
        <v>0.10415826412248409</v>
      </c>
      <c r="P97" s="5">
        <f t="shared" si="117"/>
        <v>0.11160210806510397</v>
      </c>
      <c r="Q97" s="5">
        <f t="shared" si="118"/>
        <v>0.1189154507165345</v>
      </c>
      <c r="R97" s="5">
        <f t="shared" si="119"/>
        <v>2.6184634649085478E-2</v>
      </c>
      <c r="S97" s="5">
        <f t="shared" si="120"/>
        <v>1.5030514687874127E-2</v>
      </c>
      <c r="T97" s="5">
        <f t="shared" si="121"/>
        <v>5.9788969360744862E-2</v>
      </c>
      <c r="U97" s="5">
        <f t="shared" si="122"/>
        <v>2.805596320534004E-2</v>
      </c>
      <c r="V97" s="5">
        <f t="shared" si="123"/>
        <v>8.9968978264424841E-4</v>
      </c>
      <c r="W97" s="5">
        <f t="shared" si="124"/>
        <v>4.2471313864803052E-2</v>
      </c>
      <c r="X97" s="5">
        <f t="shared" si="125"/>
        <v>2.1353962568130862E-2</v>
      </c>
      <c r="Y97" s="5">
        <f t="shared" si="126"/>
        <v>5.3682318236336068E-3</v>
      </c>
      <c r="Z97" s="5">
        <f t="shared" si="127"/>
        <v>4.3884185761763513E-3</v>
      </c>
      <c r="AA97" s="5">
        <f t="shared" si="128"/>
        <v>4.7020442237537411E-3</v>
      </c>
      <c r="AB97" s="5">
        <f t="shared" si="129"/>
        <v>2.5190418254723299E-3</v>
      </c>
      <c r="AC97" s="5">
        <f t="shared" si="130"/>
        <v>3.0292439647905274E-5</v>
      </c>
      <c r="AD97" s="5">
        <f t="shared" si="131"/>
        <v>1.1376649273918547E-2</v>
      </c>
      <c r="AE97" s="5">
        <f t="shared" si="132"/>
        <v>5.7200147732499708E-3</v>
      </c>
      <c r="AF97" s="5">
        <f t="shared" si="133"/>
        <v>1.4379703644906516E-3</v>
      </c>
      <c r="AG97" s="5">
        <f t="shared" si="134"/>
        <v>2.4099690311097201E-4</v>
      </c>
      <c r="AH97" s="5">
        <f t="shared" si="135"/>
        <v>5.516083532714751E-4</v>
      </c>
      <c r="AI97" s="5">
        <f t="shared" si="136"/>
        <v>5.910299635852748E-4</v>
      </c>
      <c r="AJ97" s="5">
        <f t="shared" si="137"/>
        <v>3.1663445249141699E-4</v>
      </c>
      <c r="AK97" s="5">
        <f t="shared" si="138"/>
        <v>1.1308775378760088E-4</v>
      </c>
      <c r="AL97" s="5">
        <f t="shared" si="139"/>
        <v>6.5276323819083681E-7</v>
      </c>
      <c r="AM97" s="5">
        <f t="shared" si="140"/>
        <v>2.4379400950722456E-3</v>
      </c>
      <c r="AN97" s="5">
        <f t="shared" si="141"/>
        <v>1.225761032475644E-3</v>
      </c>
      <c r="AO97" s="5">
        <f t="shared" si="142"/>
        <v>3.0814746264124925E-4</v>
      </c>
      <c r="AP97" s="5">
        <f t="shared" si="143"/>
        <v>5.1644029690660435E-5</v>
      </c>
      <c r="AQ97" s="5">
        <f t="shared" si="144"/>
        <v>6.491467866948431E-6</v>
      </c>
      <c r="AR97" s="5">
        <f t="shared" si="145"/>
        <v>5.5468140992873469E-5</v>
      </c>
      <c r="AS97" s="5">
        <f t="shared" si="146"/>
        <v>5.9432264135830656E-5</v>
      </c>
      <c r="AT97" s="5">
        <f t="shared" si="147"/>
        <v>3.1839844973035583E-5</v>
      </c>
      <c r="AU97" s="5">
        <f t="shared" si="148"/>
        <v>1.1371777520147257E-5</v>
      </c>
      <c r="AV97" s="5">
        <f t="shared" si="149"/>
        <v>3.0461201383967701E-6</v>
      </c>
      <c r="AW97" s="5">
        <f t="shared" si="150"/>
        <v>9.7682020223808621E-9</v>
      </c>
      <c r="AX97" s="5">
        <f t="shared" si="151"/>
        <v>4.3536192453334446E-4</v>
      </c>
      <c r="AY97" s="5">
        <f t="shared" si="152"/>
        <v>2.188936812660943E-4</v>
      </c>
      <c r="AZ97" s="5">
        <f t="shared" si="153"/>
        <v>5.502828910633491E-5</v>
      </c>
      <c r="BA97" s="5">
        <f t="shared" si="154"/>
        <v>9.2224760576476864E-6</v>
      </c>
      <c r="BB97" s="5">
        <f t="shared" si="155"/>
        <v>1.1592319061954981E-6</v>
      </c>
      <c r="BC97" s="5">
        <f t="shared" si="156"/>
        <v>1.165690084911455E-7</v>
      </c>
      <c r="BD97" s="5">
        <f t="shared" si="157"/>
        <v>4.6480965570317084E-6</v>
      </c>
      <c r="BE97" s="5">
        <f t="shared" si="158"/>
        <v>4.9802805243075607E-6</v>
      </c>
      <c r="BF97" s="5">
        <f t="shared" si="159"/>
        <v>2.6681022862223626E-6</v>
      </c>
      <c r="BG97" s="5">
        <f t="shared" si="160"/>
        <v>9.5292755431479325E-7</v>
      </c>
      <c r="BH97" s="5">
        <f t="shared" si="161"/>
        <v>2.5525752754912193E-7</v>
      </c>
      <c r="BI97" s="5">
        <f t="shared" si="162"/>
        <v>5.4699986436926357E-8</v>
      </c>
      <c r="BJ97" s="8">
        <f t="shared" si="163"/>
        <v>0.49339094173054449</v>
      </c>
      <c r="BK97" s="8">
        <f t="shared" si="164"/>
        <v>0.33494456041271553</v>
      </c>
      <c r="BL97" s="8">
        <f t="shared" si="165"/>
        <v>0.16736702606146764</v>
      </c>
      <c r="BM97" s="8">
        <f t="shared" si="166"/>
        <v>0.20988158049938826</v>
      </c>
      <c r="BN97" s="8">
        <f t="shared" si="167"/>
        <v>0.78999048236845149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1.3333333333333299</v>
      </c>
      <c r="F98">
        <f>VLOOKUP(B98,home!$B$2:$E$405,3,FALSE)</f>
        <v>0.75</v>
      </c>
      <c r="G98">
        <f>VLOOKUP(C98,away!$B$2:$E$405,4,FALSE)</f>
        <v>0.5</v>
      </c>
      <c r="H98">
        <f>VLOOKUP(A98,away!$A$2:$E$405,3,FALSE)</f>
        <v>1.01204819277108</v>
      </c>
      <c r="I98">
        <f>VLOOKUP(C98,away!$B$2:$E$405,3,FALSE)</f>
        <v>0.88</v>
      </c>
      <c r="J98">
        <f>VLOOKUP(B98,home!$B$2:$E$405,4,FALSE)</f>
        <v>1.06</v>
      </c>
      <c r="K98" s="3">
        <f t="shared" si="112"/>
        <v>0.49999999999999872</v>
      </c>
      <c r="L98" s="3">
        <f t="shared" si="113"/>
        <v>0.94403855421686345</v>
      </c>
      <c r="M98" s="5">
        <f t="shared" si="114"/>
        <v>0.23597284262122997</v>
      </c>
      <c r="N98" s="5">
        <f t="shared" si="115"/>
        <v>0.11798642131061468</v>
      </c>
      <c r="O98" s="5">
        <f t="shared" si="116"/>
        <v>0.22276746118258939</v>
      </c>
      <c r="P98" s="5">
        <f t="shared" si="117"/>
        <v>0.1113837305912944</v>
      </c>
      <c r="Q98" s="5">
        <f t="shared" si="118"/>
        <v>2.9496605327653594E-2</v>
      </c>
      <c r="R98" s="5">
        <f t="shared" si="119"/>
        <v>0.10515053599068647</v>
      </c>
      <c r="S98" s="5">
        <f t="shared" si="120"/>
        <v>1.3143816998835741E-2</v>
      </c>
      <c r="T98" s="5">
        <f t="shared" si="121"/>
        <v>2.7845932647823528E-2</v>
      </c>
      <c r="U98" s="5">
        <f t="shared" si="122"/>
        <v>5.2575267995343095E-2</v>
      </c>
      <c r="V98" s="5">
        <f t="shared" si="123"/>
        <v>6.8934833313732784E-4</v>
      </c>
      <c r="W98" s="5">
        <f t="shared" si="124"/>
        <v>4.916100887942255E-3</v>
      </c>
      <c r="X98" s="5">
        <f t="shared" si="125"/>
        <v>4.6409887746372445E-3</v>
      </c>
      <c r="Y98" s="5">
        <f t="shared" si="126"/>
        <v>2.1906361664726188E-3</v>
      </c>
      <c r="Z98" s="5">
        <f t="shared" si="127"/>
        <v>3.3088719990591979E-2</v>
      </c>
      <c r="AA98" s="5">
        <f t="shared" si="128"/>
        <v>1.6544359995295944E-2</v>
      </c>
      <c r="AB98" s="5">
        <f t="shared" si="129"/>
        <v>4.1360899988239757E-3</v>
      </c>
      <c r="AC98" s="5">
        <f t="shared" si="130"/>
        <v>2.0336606367711427E-5</v>
      </c>
      <c r="AD98" s="5">
        <f t="shared" si="131"/>
        <v>6.1451261099278013E-4</v>
      </c>
      <c r="AE98" s="5">
        <f t="shared" si="132"/>
        <v>5.8012359682965394E-4</v>
      </c>
      <c r="AF98" s="5">
        <f t="shared" si="133"/>
        <v>2.7382952080907654E-4</v>
      </c>
      <c r="AG98" s="5">
        <f t="shared" si="134"/>
        <v>8.6168541642165722E-5</v>
      </c>
      <c r="AH98" s="5">
        <f t="shared" si="135"/>
        <v>7.8092568452012663E-3</v>
      </c>
      <c r="AI98" s="5">
        <f t="shared" si="136"/>
        <v>3.9046284226006232E-3</v>
      </c>
      <c r="AJ98" s="5">
        <f t="shared" si="137"/>
        <v>9.761571056501533E-4</v>
      </c>
      <c r="AK98" s="5">
        <f t="shared" si="138"/>
        <v>1.6269285094169187E-4</v>
      </c>
      <c r="AL98" s="5">
        <f t="shared" si="139"/>
        <v>3.839708094610343E-7</v>
      </c>
      <c r="AM98" s="5">
        <f t="shared" si="140"/>
        <v>6.1451261099277864E-5</v>
      </c>
      <c r="AN98" s="5">
        <f t="shared" si="141"/>
        <v>5.8012359682965256E-5</v>
      </c>
      <c r="AO98" s="5">
        <f t="shared" si="142"/>
        <v>2.7382952080907588E-5</v>
      </c>
      <c r="AP98" s="5">
        <f t="shared" si="143"/>
        <v>8.6168541642165522E-6</v>
      </c>
      <c r="AQ98" s="5">
        <f t="shared" si="144"/>
        <v>2.0336606367711376E-6</v>
      </c>
      <c r="AR98" s="5">
        <f t="shared" si="145"/>
        <v>1.4744479083303903E-3</v>
      </c>
      <c r="AS98" s="5">
        <f t="shared" si="146"/>
        <v>7.3722395416519321E-4</v>
      </c>
      <c r="AT98" s="5">
        <f t="shared" si="147"/>
        <v>1.8430598854129784E-4</v>
      </c>
      <c r="AU98" s="5">
        <f t="shared" si="148"/>
        <v>3.0717664756882906E-5</v>
      </c>
      <c r="AV98" s="5">
        <f t="shared" si="149"/>
        <v>3.8397080946103522E-6</v>
      </c>
      <c r="AW98" s="5">
        <f t="shared" si="150"/>
        <v>5.0344895531260085E-9</v>
      </c>
      <c r="AX98" s="5">
        <f t="shared" si="151"/>
        <v>5.1209384249398102E-6</v>
      </c>
      <c r="AY98" s="5">
        <f t="shared" si="152"/>
        <v>4.83436330691376E-6</v>
      </c>
      <c r="AZ98" s="5">
        <f t="shared" si="153"/>
        <v>2.2819126734089605E-6</v>
      </c>
      <c r="BA98" s="5">
        <f t="shared" si="154"/>
        <v>7.1807118035137766E-7</v>
      </c>
      <c r="BB98" s="5">
        <f t="shared" si="155"/>
        <v>1.6947171973092774E-7</v>
      </c>
      <c r="BC98" s="5">
        <f t="shared" si="156"/>
        <v>3.1997567455086117E-8</v>
      </c>
      <c r="BD98" s="5">
        <f t="shared" si="157"/>
        <v>2.3198927860804992E-4</v>
      </c>
      <c r="BE98" s="5">
        <f t="shared" si="158"/>
        <v>1.1599463930402468E-4</v>
      </c>
      <c r="BF98" s="5">
        <f t="shared" si="159"/>
        <v>2.8998659826006095E-5</v>
      </c>
      <c r="BG98" s="5">
        <f t="shared" si="160"/>
        <v>4.8331099710010048E-6</v>
      </c>
      <c r="BH98" s="5">
        <f t="shared" si="161"/>
        <v>6.0413874637512391E-7</v>
      </c>
      <c r="BI98" s="5">
        <f t="shared" si="162"/>
        <v>6.0413874637512248E-8</v>
      </c>
      <c r="BJ98" s="8">
        <f t="shared" si="163"/>
        <v>0.18880197322795458</v>
      </c>
      <c r="BK98" s="8">
        <f t="shared" si="164"/>
        <v>0.36121529348498155</v>
      </c>
      <c r="BL98" s="8">
        <f t="shared" si="165"/>
        <v>0.41683946585135107</v>
      </c>
      <c r="BM98" s="8">
        <f t="shared" si="166"/>
        <v>0.17718302620199328</v>
      </c>
      <c r="BN98" s="8">
        <f t="shared" si="167"/>
        <v>0.82275759702406848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1.3333333333333299</v>
      </c>
      <c r="F99">
        <f>VLOOKUP(B99,home!$B$2:$E$405,3,FALSE)</f>
        <v>0.81</v>
      </c>
      <c r="G99">
        <f>VLOOKUP(C99,away!$B$2:$E$405,4,FALSE)</f>
        <v>1.1200000000000001</v>
      </c>
      <c r="H99">
        <f>VLOOKUP(A99,away!$A$2:$E$405,3,FALSE)</f>
        <v>1.01204819277108</v>
      </c>
      <c r="I99">
        <f>VLOOKUP(C99,away!$B$2:$E$405,3,FALSE)</f>
        <v>0.37</v>
      </c>
      <c r="J99">
        <f>VLOOKUP(B99,home!$B$2:$E$405,4,FALSE)</f>
        <v>0.91</v>
      </c>
      <c r="K99" s="3">
        <f t="shared" si="112"/>
        <v>1.2095999999999971</v>
      </c>
      <c r="L99" s="3">
        <f t="shared" si="113"/>
        <v>0.34075662650602268</v>
      </c>
      <c r="M99" s="5">
        <f t="shared" si="114"/>
        <v>0.21217229406893334</v>
      </c>
      <c r="N99" s="5">
        <f t="shared" si="115"/>
        <v>0.2566436069057812</v>
      </c>
      <c r="O99" s="5">
        <f t="shared" si="116"/>
        <v>7.2299115164973532E-2</v>
      </c>
      <c r="P99" s="5">
        <f t="shared" si="117"/>
        <v>8.7453009703551784E-2</v>
      </c>
      <c r="Q99" s="5">
        <f t="shared" si="118"/>
        <v>0.15521805345661607</v>
      </c>
      <c r="R99" s="5">
        <f t="shared" si="119"/>
        <v>1.2318201291493403E-2</v>
      </c>
      <c r="S99" s="5">
        <f t="shared" si="120"/>
        <v>9.0115782314687237E-3</v>
      </c>
      <c r="T99" s="5">
        <f t="shared" si="121"/>
        <v>5.2891580268707994E-2</v>
      </c>
      <c r="U99" s="5">
        <f t="shared" si="122"/>
        <v>1.4900096282190385E-2</v>
      </c>
      <c r="V99" s="5">
        <f t="shared" si="123"/>
        <v>4.1270947168421191E-4</v>
      </c>
      <c r="W99" s="5">
        <f t="shared" si="124"/>
        <v>6.2583919153707465E-2</v>
      </c>
      <c r="X99" s="5">
        <f t="shared" si="125"/>
        <v>2.1325885164343014E-2</v>
      </c>
      <c r="Y99" s="5">
        <f t="shared" si="126"/>
        <v>3.6334683429281815E-3</v>
      </c>
      <c r="Z99" s="5">
        <f t="shared" si="127"/>
        <v>1.3991695722371416E-3</v>
      </c>
      <c r="AA99" s="5">
        <f t="shared" si="128"/>
        <v>1.6924355145780424E-3</v>
      </c>
      <c r="AB99" s="5">
        <f t="shared" si="129"/>
        <v>1.0235849992167978E-3</v>
      </c>
      <c r="AC99" s="5">
        <f t="shared" si="130"/>
        <v>1.0631891639743503E-5</v>
      </c>
      <c r="AD99" s="5">
        <f t="shared" si="131"/>
        <v>1.8925377152081077E-2</v>
      </c>
      <c r="AE99" s="5">
        <f t="shared" si="132"/>
        <v>6.4489476736973072E-3</v>
      </c>
      <c r="AF99" s="5">
        <f t="shared" si="133"/>
        <v>1.0987608269014786E-3</v>
      </c>
      <c r="AG99" s="5">
        <f t="shared" si="134"/>
        <v>1.2480334423730529E-4</v>
      </c>
      <c r="AH99" s="5">
        <f t="shared" si="135"/>
        <v>1.1919407583635079E-4</v>
      </c>
      <c r="AI99" s="5">
        <f t="shared" si="136"/>
        <v>1.4417715413164958E-4</v>
      </c>
      <c r="AJ99" s="5">
        <f t="shared" si="137"/>
        <v>8.7198342818821454E-5</v>
      </c>
      <c r="AK99" s="5">
        <f t="shared" si="138"/>
        <v>3.5158371824548735E-5</v>
      </c>
      <c r="AL99" s="5">
        <f t="shared" si="139"/>
        <v>1.7528979018071351E-7</v>
      </c>
      <c r="AM99" s="5">
        <f t="shared" si="140"/>
        <v>4.5784272406314396E-3</v>
      </c>
      <c r="AN99" s="5">
        <f t="shared" si="141"/>
        <v>1.5601294212208476E-3</v>
      </c>
      <c r="AO99" s="5">
        <f t="shared" si="142"/>
        <v>2.6581221924400488E-4</v>
      </c>
      <c r="AP99" s="5">
        <f t="shared" si="143"/>
        <v>3.0192425037888801E-5</v>
      </c>
      <c r="AQ99" s="5">
        <f t="shared" si="144"/>
        <v>2.5720672254867402E-6</v>
      </c>
      <c r="AR99" s="5">
        <f t="shared" si="145"/>
        <v>8.1232342362995885E-6</v>
      </c>
      <c r="AS99" s="5">
        <f t="shared" si="146"/>
        <v>9.8258641322279604E-6</v>
      </c>
      <c r="AT99" s="5">
        <f t="shared" si="147"/>
        <v>5.942682627171456E-6</v>
      </c>
      <c r="AU99" s="5">
        <f t="shared" si="148"/>
        <v>2.3960896352755259E-6</v>
      </c>
      <c r="AV99" s="5">
        <f t="shared" si="149"/>
        <v>7.2457750570731671E-7</v>
      </c>
      <c r="AW99" s="5">
        <f t="shared" si="150"/>
        <v>2.0069668941143936E-9</v>
      </c>
      <c r="AX99" s="5">
        <f t="shared" si="151"/>
        <v>9.2301093171129724E-4</v>
      </c>
      <c r="AY99" s="5">
        <f t="shared" si="152"/>
        <v>3.1452209131812252E-4</v>
      </c>
      <c r="AZ99" s="5">
        <f t="shared" si="153"/>
        <v>5.3587743399591316E-5</v>
      </c>
      <c r="BA99" s="5">
        <f t="shared" si="154"/>
        <v>6.0867928876383749E-6</v>
      </c>
      <c r="BB99" s="5">
        <f t="shared" si="155"/>
        <v>5.1852875265812628E-7</v>
      </c>
      <c r="BC99" s="5">
        <f t="shared" si="156"/>
        <v>3.53384217004318E-8</v>
      </c>
      <c r="BD99" s="5">
        <f t="shared" si="157"/>
        <v>4.6134098244661246E-7</v>
      </c>
      <c r="BE99" s="5">
        <f t="shared" si="158"/>
        <v>5.5803805236742115E-7</v>
      </c>
      <c r="BF99" s="5">
        <f t="shared" si="159"/>
        <v>3.3750141407181547E-7</v>
      </c>
      <c r="BG99" s="5">
        <f t="shared" si="160"/>
        <v>1.3608057015375571E-7</v>
      </c>
      <c r="BH99" s="5">
        <f t="shared" si="161"/>
        <v>4.1150764414495592E-8</v>
      </c>
      <c r="BI99" s="5">
        <f t="shared" si="162"/>
        <v>9.9551929271547438E-9</v>
      </c>
      <c r="BJ99" s="8">
        <f t="shared" si="163"/>
        <v>0.58662929708885181</v>
      </c>
      <c r="BK99" s="8">
        <f t="shared" si="164"/>
        <v>0.30937492074838607</v>
      </c>
      <c r="BL99" s="8">
        <f t="shared" si="165"/>
        <v>0.10264771771217659</v>
      </c>
      <c r="BM99" s="8">
        <f t="shared" si="166"/>
        <v>0.20363230444595104</v>
      </c>
      <c r="BN99" s="8">
        <f t="shared" si="167"/>
        <v>0.7961042805913493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1.1721854304635799</v>
      </c>
      <c r="F100">
        <f>VLOOKUP(B100,home!$B$2:$E$405,3,FALSE)</f>
        <v>0.43</v>
      </c>
      <c r="G100">
        <f>VLOOKUP(C100,away!$B$2:$E$405,4,FALSE)</f>
        <v>1.28</v>
      </c>
      <c r="H100">
        <f>VLOOKUP(A100,away!$A$2:$E$405,3,FALSE)</f>
        <v>1.1192052980132501</v>
      </c>
      <c r="I100">
        <f>VLOOKUP(C100,away!$B$2:$E$405,3,FALSE)</f>
        <v>1.1399999999999999</v>
      </c>
      <c r="J100">
        <f>VLOOKUP(B100,home!$B$2:$E$405,4,FALSE)</f>
        <v>1.25</v>
      </c>
      <c r="K100" s="3">
        <f t="shared" si="112"/>
        <v>0.64517086092715448</v>
      </c>
      <c r="L100" s="3">
        <f t="shared" si="113"/>
        <v>1.5948675496688813</v>
      </c>
      <c r="M100" s="5">
        <f t="shared" si="114"/>
        <v>0.10645441532317858</v>
      </c>
      <c r="N100" s="5">
        <f t="shared" si="115"/>
        <v>6.8681286783551995E-2</v>
      </c>
      <c r="O100" s="5">
        <f t="shared" si="116"/>
        <v>0.16978069251791122</v>
      </c>
      <c r="P100" s="5">
        <f t="shared" si="117"/>
        <v>0.10953755556058928</v>
      </c>
      <c r="Q100" s="5">
        <f t="shared" si="118"/>
        <v>2.2155582461864515E-2</v>
      </c>
      <c r="R100" s="5">
        <f t="shared" si="119"/>
        <v>0.13538885852856347</v>
      </c>
      <c r="S100" s="5">
        <f t="shared" si="120"/>
        <v>2.8177497480409177E-2</v>
      </c>
      <c r="T100" s="5">
        <f t="shared" si="121"/>
        <v>3.5335219512440702E-2</v>
      </c>
      <c r="U100" s="5">
        <f t="shared" si="122"/>
        <v>8.7348946416818007E-2</v>
      </c>
      <c r="V100" s="5">
        <f t="shared" si="123"/>
        <v>3.2215084596941049E-3</v>
      </c>
      <c r="W100" s="5">
        <f t="shared" si="124"/>
        <v>4.7647120704212322E-3</v>
      </c>
      <c r="X100" s="5">
        <f t="shared" si="125"/>
        <v>7.5990846646304521E-3</v>
      </c>
      <c r="Y100" s="5">
        <f t="shared" si="126"/>
        <v>6.0597667694027727E-3</v>
      </c>
      <c r="Z100" s="5">
        <f t="shared" si="127"/>
        <v>7.1975765684638954E-2</v>
      </c>
      <c r="AA100" s="5">
        <f t="shared" si="128"/>
        <v>4.6436666712649656E-2</v>
      </c>
      <c r="AB100" s="5">
        <f t="shared" si="129"/>
        <v>1.4979792120793756E-2</v>
      </c>
      <c r="AC100" s="5">
        <f t="shared" si="130"/>
        <v>2.071756258426293E-4</v>
      </c>
      <c r="AD100" s="5">
        <f t="shared" si="131"/>
        <v>7.6851334713591763E-4</v>
      </c>
      <c r="AE100" s="5">
        <f t="shared" si="132"/>
        <v>1.2256769988344914E-3</v>
      </c>
      <c r="AF100" s="5">
        <f t="shared" si="133"/>
        <v>9.7739623590833709E-4</v>
      </c>
      <c r="AG100" s="5">
        <f t="shared" si="134"/>
        <v>5.1960584660623913E-4</v>
      </c>
      <c r="AH100" s="5">
        <f t="shared" si="135"/>
        <v>2.8697953263250416E-2</v>
      </c>
      <c r="AI100" s="5">
        <f t="shared" si="136"/>
        <v>1.8515083213698515E-2</v>
      </c>
      <c r="AJ100" s="5">
        <f t="shared" si="137"/>
        <v>5.9726960885598873E-3</v>
      </c>
      <c r="AK100" s="5">
        <f t="shared" si="138"/>
        <v>1.2844698258374771E-3</v>
      </c>
      <c r="AL100" s="5">
        <f t="shared" si="139"/>
        <v>8.5270344335246146E-6</v>
      </c>
      <c r="AM100" s="5">
        <f t="shared" si="140"/>
        <v>9.9164483561137843E-5</v>
      </c>
      <c r="AN100" s="5">
        <f t="shared" si="141"/>
        <v>1.5815421691133197E-4</v>
      </c>
      <c r="AO100" s="5">
        <f t="shared" si="142"/>
        <v>1.2611751419758842E-4</v>
      </c>
      <c r="AP100" s="5">
        <f t="shared" si="143"/>
        <v>6.7046910279546071E-5</v>
      </c>
      <c r="AQ100" s="5">
        <f t="shared" si="144"/>
        <v>2.6732735377602241E-5</v>
      </c>
      <c r="AR100" s="5">
        <f t="shared" si="145"/>
        <v>9.1538868802944484E-3</v>
      </c>
      <c r="AS100" s="5">
        <f t="shared" si="146"/>
        <v>5.9058210793893531E-3</v>
      </c>
      <c r="AT100" s="5">
        <f t="shared" si="147"/>
        <v>1.9051318351356826E-3</v>
      </c>
      <c r="AU100" s="5">
        <f t="shared" si="148"/>
        <v>4.0971184875140612E-4</v>
      </c>
      <c r="AV100" s="5">
        <f t="shared" si="149"/>
        <v>6.6083536547750183E-5</v>
      </c>
      <c r="AW100" s="5">
        <f t="shared" si="150"/>
        <v>2.4372208340007224E-7</v>
      </c>
      <c r="AX100" s="5">
        <f t="shared" si="151"/>
        <v>1.0663005872089323E-5</v>
      </c>
      <c r="AY100" s="5">
        <f t="shared" si="152"/>
        <v>1.7006082047323989E-5</v>
      </c>
      <c r="AZ100" s="5">
        <f t="shared" si="153"/>
        <v>1.3561224202141786E-5</v>
      </c>
      <c r="BA100" s="5">
        <f t="shared" si="154"/>
        <v>7.2094521379267342E-6</v>
      </c>
      <c r="BB100" s="5">
        <f t="shared" si="155"/>
        <v>2.8745303164175716E-6</v>
      </c>
      <c r="BC100" s="5">
        <f t="shared" si="156"/>
        <v>9.1689902443876076E-7</v>
      </c>
      <c r="BD100" s="5">
        <f t="shared" si="157"/>
        <v>2.4332061897868866E-3</v>
      </c>
      <c r="BE100" s="5">
        <f t="shared" si="158"/>
        <v>1.569833732278087E-3</v>
      </c>
      <c r="BF100" s="5">
        <f t="shared" si="159"/>
        <v>5.0640549028317075E-4</v>
      </c>
      <c r="BG100" s="5">
        <f t="shared" si="160"/>
        <v>1.0890602204807702E-4</v>
      </c>
      <c r="BH100" s="5">
        <f t="shared" si="161"/>
        <v>1.7565748001227379E-5</v>
      </c>
      <c r="BI100" s="5">
        <f t="shared" si="162"/>
        <v>2.2665817521562627E-6</v>
      </c>
      <c r="BJ100" s="8">
        <f t="shared" si="163"/>
        <v>0.14861629174472421</v>
      </c>
      <c r="BK100" s="8">
        <f t="shared" si="164"/>
        <v>0.24762368556619463</v>
      </c>
      <c r="BL100" s="8">
        <f t="shared" si="165"/>
        <v>0.53048397763235067</v>
      </c>
      <c r="BM100" s="8">
        <f t="shared" si="166"/>
        <v>0.38668456709228538</v>
      </c>
      <c r="BN100" s="8">
        <f t="shared" si="167"/>
        <v>0.61199839117565902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1.1721854304635799</v>
      </c>
      <c r="F101">
        <f>VLOOKUP(B101,home!$B$2:$E$405,3,FALSE)</f>
        <v>0.85</v>
      </c>
      <c r="G101">
        <f>VLOOKUP(C101,away!$B$2:$E$405,4,FALSE)</f>
        <v>0.47</v>
      </c>
      <c r="H101">
        <f>VLOOKUP(A101,away!$A$2:$E$405,3,FALSE)</f>
        <v>1.1192052980132501</v>
      </c>
      <c r="I101">
        <f>VLOOKUP(C101,away!$B$2:$E$405,3,FALSE)</f>
        <v>1.1599999999999999</v>
      </c>
      <c r="J101">
        <f>VLOOKUP(B101,home!$B$2:$E$405,4,FALSE)</f>
        <v>0.65</v>
      </c>
      <c r="K101" s="3">
        <f t="shared" si="112"/>
        <v>0.46828807947020012</v>
      </c>
      <c r="L101" s="3">
        <f t="shared" si="113"/>
        <v>0.84388079470199051</v>
      </c>
      <c r="M101" s="5">
        <f t="shared" si="114"/>
        <v>0.26923548479352077</v>
      </c>
      <c r="N101" s="5">
        <f t="shared" si="115"/>
        <v>0.12607976809918611</v>
      </c>
      <c r="O101" s="5">
        <f t="shared" si="116"/>
        <v>0.22720265486953198</v>
      </c>
      <c r="P101" s="5">
        <f t="shared" si="117"/>
        <v>0.10639629489938385</v>
      </c>
      <c r="Q101" s="5">
        <f t="shared" si="118"/>
        <v>2.9520826231608035E-2</v>
      </c>
      <c r="R101" s="5">
        <f t="shared" si="119"/>
        <v>9.5865978474851357E-2</v>
      </c>
      <c r="S101" s="5">
        <f t="shared" si="120"/>
        <v>1.0511403778181577E-2</v>
      </c>
      <c r="T101" s="5">
        <f t="shared" si="121"/>
        <v>2.4912058300588753E-2</v>
      </c>
      <c r="U101" s="5">
        <f t="shared" si="122"/>
        <v>4.4892894946519685E-2</v>
      </c>
      <c r="V101" s="5">
        <f t="shared" si="123"/>
        <v>4.615432624581401E-4</v>
      </c>
      <c r="W101" s="5">
        <f t="shared" si="124"/>
        <v>4.6080836734577442E-3</v>
      </c>
      <c r="X101" s="5">
        <f t="shared" si="125"/>
        <v>3.8886733124107883E-3</v>
      </c>
      <c r="Y101" s="5">
        <f t="shared" si="126"/>
        <v>1.6407883626068187E-3</v>
      </c>
      <c r="Z101" s="5">
        <f t="shared" si="127"/>
        <v>2.6966486033413832E-2</v>
      </c>
      <c r="AA101" s="5">
        <f t="shared" si="128"/>
        <v>1.2628083954647339E-2</v>
      </c>
      <c r="AB101" s="5">
        <f t="shared" si="129"/>
        <v>2.9567905912551255E-3</v>
      </c>
      <c r="AC101" s="5">
        <f t="shared" si="130"/>
        <v>1.1399521941493944E-5</v>
      </c>
      <c r="AD101" s="5">
        <f t="shared" si="131"/>
        <v>5.3947766337037796E-4</v>
      </c>
      <c r="AE101" s="5">
        <f t="shared" si="132"/>
        <v>4.5525483928896741E-4</v>
      </c>
      <c r="AF101" s="5">
        <f t="shared" si="133"/>
        <v>1.9209040778555038E-4</v>
      </c>
      <c r="AG101" s="5">
        <f t="shared" si="134"/>
        <v>5.403380199223324E-5</v>
      </c>
      <c r="AH101" s="5">
        <f t="shared" si="135"/>
        <v>5.6891249160493469E-3</v>
      </c>
      <c r="AI101" s="5">
        <f t="shared" si="136"/>
        <v>2.6641493808028122E-3</v>
      </c>
      <c r="AJ101" s="5">
        <f t="shared" si="137"/>
        <v>6.2379469847893582E-4</v>
      </c>
      <c r="AK101" s="5">
        <f t="shared" si="138"/>
        <v>9.7371873778131148E-5</v>
      </c>
      <c r="AL101" s="5">
        <f t="shared" si="139"/>
        <v>1.8019421164031879E-7</v>
      </c>
      <c r="AM101" s="5">
        <f t="shared" si="140"/>
        <v>5.0526191779357122E-5</v>
      </c>
      <c r="AN101" s="5">
        <f t="shared" si="141"/>
        <v>4.2638082872029064E-5</v>
      </c>
      <c r="AO101" s="5">
        <f t="shared" si="142"/>
        <v>1.7990729629308606E-5</v>
      </c>
      <c r="AP101" s="5">
        <f t="shared" si="143"/>
        <v>5.0606770722831991E-6</v>
      </c>
      <c r="AQ101" s="5">
        <f t="shared" si="144"/>
        <v>1.0676520473721221E-6</v>
      </c>
      <c r="AR101" s="5">
        <f t="shared" si="145"/>
        <v>9.601886510629239E-4</v>
      </c>
      <c r="AS101" s="5">
        <f t="shared" si="146"/>
        <v>4.496448993353388E-4</v>
      </c>
      <c r="AT101" s="5">
        <f t="shared" si="147"/>
        <v>1.0528167317665862E-4</v>
      </c>
      <c r="AU101" s="5">
        <f t="shared" si="148"/>
        <v>1.643405084510225E-5</v>
      </c>
      <c r="AV101" s="5">
        <f t="shared" si="149"/>
        <v>1.9239675270421379E-6</v>
      </c>
      <c r="AW101" s="5">
        <f t="shared" si="150"/>
        <v>1.9780284839113255E-9</v>
      </c>
      <c r="AX101" s="5">
        <f t="shared" si="151"/>
        <v>3.9434688852163552E-6</v>
      </c>
      <c r="AY101" s="5">
        <f t="shared" si="152"/>
        <v>3.3278176567389505E-6</v>
      </c>
      <c r="AZ101" s="5">
        <f t="shared" si="153"/>
        <v>1.4041407043960905E-6</v>
      </c>
      <c r="BA101" s="5">
        <f t="shared" si="154"/>
        <v>3.9497579116639532E-7</v>
      </c>
      <c r="BB101" s="5">
        <f t="shared" si="155"/>
        <v>8.3328121134386256E-8</v>
      </c>
      <c r="BC101" s="5">
        <f t="shared" si="156"/>
        <v>1.4063800216781927E-8</v>
      </c>
      <c r="BD101" s="5">
        <f t="shared" si="157"/>
        <v>1.3504746032046868E-4</v>
      </c>
      <c r="BE101" s="5">
        <f t="shared" si="158"/>
        <v>6.3241115830800341E-5</v>
      </c>
      <c r="BF101" s="5">
        <f t="shared" si="159"/>
        <v>1.4807530337978977E-5</v>
      </c>
      <c r="BG101" s="5">
        <f t="shared" si="160"/>
        <v>2.311396647889633E-6</v>
      </c>
      <c r="BH101" s="5">
        <f t="shared" si="161"/>
        <v>2.7059987428352365E-7</v>
      </c>
      <c r="BI101" s="5">
        <f t="shared" si="162"/>
        <v>2.5343739086621799E-8</v>
      </c>
      <c r="BJ101" s="8">
        <f t="shared" si="163"/>
        <v>0.1920175058206546</v>
      </c>
      <c r="BK101" s="8">
        <f t="shared" si="164"/>
        <v>0.38661963426735424</v>
      </c>
      <c r="BL101" s="8">
        <f t="shared" si="165"/>
        <v>0.39437002039461228</v>
      </c>
      <c r="BM101" s="8">
        <f t="shared" si="166"/>
        <v>0.14566931330832453</v>
      </c>
      <c r="BN101" s="8">
        <f t="shared" si="167"/>
        <v>0.85430100736808201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1.1721854304635799</v>
      </c>
      <c r="F102">
        <f>VLOOKUP(B102,home!$B$2:$E$405,3,FALSE)</f>
        <v>0.93</v>
      </c>
      <c r="G102">
        <f>VLOOKUP(C102,away!$B$2:$E$405,4,FALSE)</f>
        <v>1.23</v>
      </c>
      <c r="H102">
        <f>VLOOKUP(A102,away!$A$2:$E$405,3,FALSE)</f>
        <v>1.1192052980132501</v>
      </c>
      <c r="I102">
        <f>VLOOKUP(C102,away!$B$2:$E$405,3,FALSE)</f>
        <v>0.28000000000000003</v>
      </c>
      <c r="J102">
        <f>VLOOKUP(B102,home!$B$2:$E$405,4,FALSE)</f>
        <v>0.41</v>
      </c>
      <c r="K102" s="3">
        <f t="shared" si="112"/>
        <v>1.3408629139072892</v>
      </c>
      <c r="L102" s="3">
        <f t="shared" si="113"/>
        <v>0.12848476821192109</v>
      </c>
      <c r="M102" s="5">
        <f t="shared" si="114"/>
        <v>0.23007551862138631</v>
      </c>
      <c r="N102" s="5">
        <f t="shared" si="115"/>
        <v>0.30849973031740274</v>
      </c>
      <c r="O102" s="5">
        <f t="shared" si="116"/>
        <v>2.9561199681306358E-2</v>
      </c>
      <c r="P102" s="5">
        <f t="shared" si="117"/>
        <v>3.9637516343271666E-2</v>
      </c>
      <c r="Q102" s="5">
        <f t="shared" si="118"/>
        <v>0.20682792366650282</v>
      </c>
      <c r="R102" s="5">
        <f t="shared" si="119"/>
        <v>1.8990819445594818E-3</v>
      </c>
      <c r="S102" s="5">
        <f t="shared" si="120"/>
        <v>1.7071923941292888E-3</v>
      </c>
      <c r="T102" s="5">
        <f t="shared" si="121"/>
        <v>2.6574237832043528E-2</v>
      </c>
      <c r="U102" s="5">
        <f t="shared" si="122"/>
        <v>2.5464085499307476E-3</v>
      </c>
      <c r="V102" s="5">
        <f t="shared" si="123"/>
        <v>3.2679543573287486E-5</v>
      </c>
      <c r="W102" s="5">
        <f t="shared" si="124"/>
        <v>9.2442630801620421E-2</v>
      </c>
      <c r="X102" s="5">
        <f t="shared" si="125"/>
        <v>1.1877469991446399E-2</v>
      </c>
      <c r="Y102" s="5">
        <f t="shared" si="126"/>
        <v>7.6303698939751967E-4</v>
      </c>
      <c r="Z102" s="5">
        <f t="shared" si="127"/>
        <v>8.133436782072317E-5</v>
      </c>
      <c r="AA102" s="5">
        <f t="shared" si="128"/>
        <v>1.0905823743690212E-4</v>
      </c>
      <c r="AB102" s="5">
        <f t="shared" si="129"/>
        <v>7.3116073017618816E-5</v>
      </c>
      <c r="AC102" s="5">
        <f t="shared" si="130"/>
        <v>3.5187792638654602E-7</v>
      </c>
      <c r="AD102" s="5">
        <f t="shared" si="131"/>
        <v>3.0988223826479134E-2</v>
      </c>
      <c r="AE102" s="5">
        <f t="shared" si="132"/>
        <v>3.9815147556443026E-3</v>
      </c>
      <c r="AF102" s="5">
        <f t="shared" si="133"/>
        <v>2.5578200025565099E-4</v>
      </c>
      <c r="AG102" s="5">
        <f t="shared" si="134"/>
        <v>1.0954697005209624E-5</v>
      </c>
      <c r="AH102" s="5">
        <f t="shared" si="135"/>
        <v>2.6125568492771867E-6</v>
      </c>
      <c r="AI102" s="5">
        <f t="shared" si="136"/>
        <v>3.5030805896702544E-6</v>
      </c>
      <c r="AJ102" s="5">
        <f t="shared" si="137"/>
        <v>2.3485754235586616E-6</v>
      </c>
      <c r="AK102" s="5">
        <f t="shared" si="138"/>
        <v>1.0497058953213041E-6</v>
      </c>
      <c r="AL102" s="5">
        <f t="shared" si="139"/>
        <v>2.4248676506839417E-9</v>
      </c>
      <c r="AM102" s="5">
        <f t="shared" si="140"/>
        <v>8.3101920193568175E-3</v>
      </c>
      <c r="AN102" s="5">
        <f t="shared" si="141"/>
        <v>1.0677330954036173E-3</v>
      </c>
      <c r="AO102" s="5">
        <f t="shared" si="142"/>
        <v>6.8593719637565412E-5</v>
      </c>
      <c r="AP102" s="5">
        <f t="shared" si="143"/>
        <v>2.9377493894753652E-6</v>
      </c>
      <c r="AQ102" s="5">
        <f t="shared" si="144"/>
        <v>9.4364012342863718E-8</v>
      </c>
      <c r="AR102" s="5">
        <f t="shared" si="145"/>
        <v>6.7134752243969244E-8</v>
      </c>
      <c r="AS102" s="5">
        <f t="shared" si="146"/>
        <v>9.0018499518292515E-8</v>
      </c>
      <c r="AT102" s="5">
        <f t="shared" si="147"/>
        <v>6.0351233784829819E-8</v>
      </c>
      <c r="AU102" s="5">
        <f t="shared" si="148"/>
        <v>2.6974243730208977E-8</v>
      </c>
      <c r="AV102" s="5">
        <f t="shared" si="149"/>
        <v>9.0421907621333611E-9</v>
      </c>
      <c r="AW102" s="5">
        <f t="shared" si="150"/>
        <v>1.160436988860844E-11</v>
      </c>
      <c r="AX102" s="5">
        <f t="shared" si="151"/>
        <v>1.8571380477006446E-3</v>
      </c>
      <c r="AY102" s="5">
        <f t="shared" si="152"/>
        <v>2.3861395159635701E-4</v>
      </c>
      <c r="AZ102" s="5">
        <f t="shared" si="153"/>
        <v>1.5329129131494246E-5</v>
      </c>
      <c r="BA102" s="5">
        <f t="shared" si="154"/>
        <v>6.5651986778354883E-7</v>
      </c>
      <c r="BB102" s="5">
        <f t="shared" si="155"/>
        <v>2.1088200759672581E-8</v>
      </c>
      <c r="BC102" s="5">
        <f t="shared" si="156"/>
        <v>5.4190251732259804E-10</v>
      </c>
      <c r="BD102" s="5">
        <f t="shared" si="157"/>
        <v>1.4376321801718579E-9</v>
      </c>
      <c r="BE102" s="5">
        <f t="shared" si="158"/>
        <v>1.9276676742321261E-9</v>
      </c>
      <c r="BF102" s="5">
        <f t="shared" si="159"/>
        <v>1.2923690473578882E-9</v>
      </c>
      <c r="BG102" s="5">
        <f t="shared" si="160"/>
        <v>5.7762990889462832E-10</v>
      </c>
      <c r="BH102" s="5">
        <f t="shared" si="161"/>
        <v>1.9363063070011339E-10</v>
      </c>
      <c r="BI102" s="5">
        <f t="shared" si="162"/>
        <v>5.1926426340452037E-11</v>
      </c>
      <c r="BJ102" s="8">
        <f t="shared" si="163"/>
        <v>0.69378281510399697</v>
      </c>
      <c r="BK102" s="8">
        <f t="shared" si="164"/>
        <v>0.27169187515675097</v>
      </c>
      <c r="BL102" s="8">
        <f t="shared" si="165"/>
        <v>3.4198637406784825E-2</v>
      </c>
      <c r="BM102" s="8">
        <f t="shared" si="166"/>
        <v>0.1830150775209323</v>
      </c>
      <c r="BN102" s="8">
        <f t="shared" si="167"/>
        <v>0.81650097057442927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1.58904109589041</v>
      </c>
      <c r="F103">
        <f>VLOOKUP(B103,home!$B$2:$E$405,3,FALSE)</f>
        <v>1.0900000000000001</v>
      </c>
      <c r="G103">
        <f>VLOOKUP(C103,away!$B$2:$E$405,4,FALSE)</f>
        <v>0.56999999999999995</v>
      </c>
      <c r="H103">
        <f>VLOOKUP(A103,away!$A$2:$E$405,3,FALSE)</f>
        <v>1.4200913242009101</v>
      </c>
      <c r="I103">
        <f>VLOOKUP(C103,away!$B$2:$E$405,3,FALSE)</f>
        <v>1.2</v>
      </c>
      <c r="J103">
        <f>VLOOKUP(B103,home!$B$2:$E$405,4,FALSE)</f>
        <v>1.28</v>
      </c>
      <c r="K103" s="3">
        <f t="shared" si="112"/>
        <v>0.98727123287671181</v>
      </c>
      <c r="L103" s="3">
        <f t="shared" si="113"/>
        <v>2.1812602739725979</v>
      </c>
      <c r="M103" s="5">
        <f t="shared" si="114"/>
        <v>4.2065325211242698E-2</v>
      </c>
      <c r="N103" s="5">
        <f t="shared" si="115"/>
        <v>4.1529885482663398E-2</v>
      </c>
      <c r="O103" s="5">
        <f t="shared" si="116"/>
        <v>9.1755422795021663E-2</v>
      </c>
      <c r="P103" s="5">
        <f t="shared" si="117"/>
        <v>9.0587489385964975E-2</v>
      </c>
      <c r="Q103" s="5">
        <f t="shared" si="118"/>
        <v>2.0500630620848875E-2</v>
      </c>
      <c r="R103" s="5">
        <f t="shared" si="119"/>
        <v>0.10007122933217029</v>
      </c>
      <c r="S103" s="5">
        <f t="shared" si="120"/>
        <v>4.8769938138140782E-2</v>
      </c>
      <c r="T103" s="5">
        <f t="shared" si="121"/>
        <v>4.471721116464384E-2</v>
      </c>
      <c r="U103" s="5">
        <f t="shared" si="122"/>
        <v>9.8797445958259913E-2</v>
      </c>
      <c r="V103" s="5">
        <f t="shared" si="123"/>
        <v>1.1669538142974464E-2</v>
      </c>
      <c r="W103" s="5">
        <f t="shared" si="124"/>
        <v>6.7465609559318471E-3</v>
      </c>
      <c r="X103" s="5">
        <f t="shared" si="125"/>
        <v>1.4716005399108731E-2</v>
      </c>
      <c r="Y103" s="5">
        <f t="shared" si="126"/>
        <v>1.6049718984321074E-2</v>
      </c>
      <c r="Z103" s="5">
        <f t="shared" si="127"/>
        <v>7.2760465703288146E-2</v>
      </c>
      <c r="AA103" s="5">
        <f t="shared" si="128"/>
        <v>7.1834314679568981E-2</v>
      </c>
      <c r="AB103" s="5">
        <f t="shared" si="129"/>
        <v>3.5459976208275873E-2</v>
      </c>
      <c r="AC103" s="5">
        <f t="shared" si="130"/>
        <v>1.5706436318945905E-3</v>
      </c>
      <c r="AD103" s="5">
        <f t="shared" si="131"/>
        <v>1.6651713881601802E-3</v>
      </c>
      <c r="AE103" s="5">
        <f t="shared" si="132"/>
        <v>3.6321721983496053E-3</v>
      </c>
      <c r="AF103" s="5">
        <f t="shared" si="133"/>
        <v>3.9613564622438579E-3</v>
      </c>
      <c r="AG103" s="5">
        <f t="shared" si="134"/>
        <v>2.8802498273790529E-3</v>
      </c>
      <c r="AH103" s="5">
        <f t="shared" si="135"/>
        <v>3.9677378338582037E-2</v>
      </c>
      <c r="AI103" s="5">
        <f t="shared" si="136"/>
        <v>3.9172334229647617E-2</v>
      </c>
      <c r="AJ103" s="5">
        <f t="shared" si="137"/>
        <v>1.9336859354781414E-2</v>
      </c>
      <c r="AK103" s="5">
        <f t="shared" si="138"/>
        <v>6.3635749917195419E-3</v>
      </c>
      <c r="AL103" s="5">
        <f t="shared" si="139"/>
        <v>1.3529496098640183E-4</v>
      </c>
      <c r="AM103" s="5">
        <f t="shared" si="140"/>
        <v>3.2879516186798543E-4</v>
      </c>
      <c r="AN103" s="5">
        <f t="shared" si="141"/>
        <v>7.1718782485702653E-4</v>
      </c>
      <c r="AO103" s="5">
        <f t="shared" si="142"/>
        <v>7.8218665566872486E-4</v>
      </c>
      <c r="AP103" s="5">
        <f t="shared" si="143"/>
        <v>5.6871755961389098E-4</v>
      </c>
      <c r="AQ103" s="5">
        <f t="shared" si="144"/>
        <v>3.1013025497410583E-4</v>
      </c>
      <c r="AR103" s="5">
        <f t="shared" si="145"/>
        <v>1.7309337829065959E-2</v>
      </c>
      <c r="AS103" s="5">
        <f t="shared" si="146"/>
        <v>1.7089011298781456E-2</v>
      </c>
      <c r="AT103" s="5">
        <f t="shared" si="147"/>
        <v>8.4357446267960129E-3</v>
      </c>
      <c r="AU103" s="5">
        <f t="shared" si="148"/>
        <v>2.7761226659766655E-3</v>
      </c>
      <c r="AV103" s="5">
        <f t="shared" si="149"/>
        <v>6.8519651176394156E-4</v>
      </c>
      <c r="AW103" s="5">
        <f t="shared" si="150"/>
        <v>8.0932525652945623E-6</v>
      </c>
      <c r="AX103" s="5">
        <f t="shared" si="151"/>
        <v>5.4101667470217324E-5</v>
      </c>
      <c r="AY103" s="5">
        <f t="shared" si="152"/>
        <v>1.1800981800846061E-4</v>
      </c>
      <c r="AZ103" s="5">
        <f t="shared" si="153"/>
        <v>1.2870506398029565E-4</v>
      </c>
      <c r="BA103" s="5">
        <f t="shared" si="154"/>
        <v>9.3579747706440145E-5</v>
      </c>
      <c r="BB103" s="5">
        <f t="shared" si="155"/>
        <v>5.1030446530109062E-5</v>
      </c>
      <c r="BC103" s="5">
        <f t="shared" si="156"/>
        <v>2.2262137155841922E-5</v>
      </c>
      <c r="BD103" s="5">
        <f t="shared" si="157"/>
        <v>6.2926951625521203E-3</v>
      </c>
      <c r="BE103" s="5">
        <f t="shared" si="158"/>
        <v>6.2125969112501516E-3</v>
      </c>
      <c r="BF103" s="5">
        <f t="shared" si="159"/>
        <v>3.0667591059679944E-3</v>
      </c>
      <c r="BG103" s="5">
        <f t="shared" si="160"/>
        <v>1.0092410144949683E-3</v>
      </c>
      <c r="BH103" s="5">
        <f t="shared" si="161"/>
        <v>2.4909865516254765E-4</v>
      </c>
      <c r="BI103" s="5">
        <f t="shared" si="162"/>
        <v>4.918558727805187E-5</v>
      </c>
      <c r="BJ103" s="8">
        <f t="shared" si="163"/>
        <v>0.15957366882148355</v>
      </c>
      <c r="BK103" s="8">
        <f t="shared" si="164"/>
        <v>0.19491623928921242</v>
      </c>
      <c r="BL103" s="8">
        <f t="shared" si="165"/>
        <v>0.56564352525711725</v>
      </c>
      <c r="BM103" s="8">
        <f t="shared" si="166"/>
        <v>0.60627399967774642</v>
      </c>
      <c r="BN103" s="8">
        <f t="shared" si="167"/>
        <v>0.38650998282791188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1.58904109589041</v>
      </c>
      <c r="F104">
        <f>VLOOKUP(B104,home!$B$2:$E$405,3,FALSE)</f>
        <v>1.0900000000000001</v>
      </c>
      <c r="G104">
        <f>VLOOKUP(C104,away!$B$2:$E$405,4,FALSE)</f>
        <v>0.63</v>
      </c>
      <c r="H104">
        <f>VLOOKUP(A104,away!$A$2:$E$405,3,FALSE)</f>
        <v>1.4200913242009101</v>
      </c>
      <c r="I104">
        <f>VLOOKUP(C104,away!$B$2:$E$405,3,FALSE)</f>
        <v>1.2</v>
      </c>
      <c r="J104">
        <f>VLOOKUP(B104,home!$B$2:$E$405,4,FALSE)</f>
        <v>1.0900000000000001</v>
      </c>
      <c r="K104" s="3">
        <f t="shared" si="112"/>
        <v>1.0911945205479447</v>
      </c>
      <c r="L104" s="3">
        <f t="shared" si="113"/>
        <v>1.8574794520547904</v>
      </c>
      <c r="M104" s="5">
        <f t="shared" si="114"/>
        <v>5.2409155868556781E-2</v>
      </c>
      <c r="N104" s="5">
        <f t="shared" si="115"/>
        <v>5.7188583710312317E-2</v>
      </c>
      <c r="O104" s="5">
        <f t="shared" si="116"/>
        <v>9.7348930125380956E-2</v>
      </c>
      <c r="P104" s="5">
        <f t="shared" si="117"/>
        <v>0.10622661913402044</v>
      </c>
      <c r="Q104" s="5">
        <f t="shared" si="118"/>
        <v>3.1201934591295128E-2</v>
      </c>
      <c r="R104" s="5">
        <f t="shared" si="119"/>
        <v>9.0411818693706375E-2</v>
      </c>
      <c r="S104" s="5">
        <f t="shared" si="120"/>
        <v>5.3826924063349629E-2</v>
      </c>
      <c r="T104" s="5">
        <f t="shared" si="121"/>
        <v>5.7956952367688289E-2</v>
      </c>
      <c r="U104" s="5">
        <f t="shared" si="122"/>
        <v>9.8656881151346618E-2</v>
      </c>
      <c r="V104" s="5">
        <f t="shared" si="123"/>
        <v>1.2122250326670591E-2</v>
      </c>
      <c r="W104" s="5">
        <f t="shared" si="124"/>
        <v>1.1349126685505541E-2</v>
      </c>
      <c r="X104" s="5">
        <f t="shared" si="125"/>
        <v>2.1080769617093233E-2</v>
      </c>
      <c r="Y104" s="5">
        <f t="shared" si="126"/>
        <v>1.9578548198625811E-2</v>
      </c>
      <c r="Z104" s="5">
        <f t="shared" si="127"/>
        <v>5.5979365148820924E-2</v>
      </c>
      <c r="AA104" s="5">
        <f t="shared" si="128"/>
        <v>6.1084376514145965E-2</v>
      </c>
      <c r="AB104" s="5">
        <f t="shared" si="129"/>
        <v>3.3327468471661827E-2</v>
      </c>
      <c r="AC104" s="5">
        <f t="shared" si="130"/>
        <v>1.535640155758378E-3</v>
      </c>
      <c r="AD104" s="5">
        <f t="shared" si="131"/>
        <v>3.0960262130570251E-3</v>
      </c>
      <c r="AE104" s="5">
        <f t="shared" si="132"/>
        <v>5.7508050737764306E-3</v>
      </c>
      <c r="AF104" s="5">
        <f t="shared" si="133"/>
        <v>5.3410011286560777E-3</v>
      </c>
      <c r="AG104" s="5">
        <f t="shared" si="134"/>
        <v>3.3069332832933698E-3</v>
      </c>
      <c r="AH104" s="5">
        <f t="shared" si="135"/>
        <v>2.5995130125751706E-2</v>
      </c>
      <c r="AI104" s="5">
        <f t="shared" si="136"/>
        <v>2.8365743554151064E-2</v>
      </c>
      <c r="AJ104" s="5">
        <f t="shared" si="137"/>
        <v>1.5476271968778915E-2</v>
      </c>
      <c r="AK104" s="5">
        <f t="shared" si="138"/>
        <v>5.6292077236137685E-3</v>
      </c>
      <c r="AL104" s="5">
        <f t="shared" si="139"/>
        <v>1.2450180450284391E-4</v>
      </c>
      <c r="AM104" s="5">
        <f t="shared" si="140"/>
        <v>6.756733678321262E-4</v>
      </c>
      <c r="AN104" s="5">
        <f t="shared" si="141"/>
        <v>1.2550493970488327E-3</v>
      </c>
      <c r="AO104" s="5">
        <f t="shared" si="142"/>
        <v>1.1656142331659806E-3</v>
      </c>
      <c r="AP104" s="5">
        <f t="shared" si="143"/>
        <v>7.2170149570947016E-4</v>
      </c>
      <c r="AQ104" s="5">
        <f t="shared" si="144"/>
        <v>3.3513642469938702E-4</v>
      </c>
      <c r="AR104" s="5">
        <f t="shared" si="145"/>
        <v>9.6570840124148606E-3</v>
      </c>
      <c r="AS104" s="5">
        <f t="shared" si="146"/>
        <v>1.0537757158818255E-2</v>
      </c>
      <c r="AT104" s="5">
        <f t="shared" si="147"/>
        <v>5.7493714352836794E-3</v>
      </c>
      <c r="AU104" s="5">
        <f t="shared" si="148"/>
        <v>2.0912275355921416E-3</v>
      </c>
      <c r="AV104" s="5">
        <f t="shared" si="149"/>
        <v>5.7048400701428153E-4</v>
      </c>
      <c r="AW104" s="5">
        <f t="shared" si="150"/>
        <v>7.0096985224783986E-6</v>
      </c>
      <c r="AX104" s="5">
        <f t="shared" si="151"/>
        <v>1.2288184610976532E-4</v>
      </c>
      <c r="AY104" s="5">
        <f t="shared" si="152"/>
        <v>2.2825050417944794E-4</v>
      </c>
      <c r="AZ104" s="5">
        <f t="shared" si="153"/>
        <v>2.1198531071723537E-4</v>
      </c>
      <c r="BA104" s="5">
        <f t="shared" si="154"/>
        <v>1.3125278626490493E-4</v>
      </c>
      <c r="BB104" s="5">
        <f t="shared" si="155"/>
        <v>6.0949838377999987E-5</v>
      </c>
      <c r="BC104" s="5">
        <f t="shared" si="156"/>
        <v>2.2642614478639112E-5</v>
      </c>
      <c r="BD104" s="5">
        <f t="shared" si="157"/>
        <v>2.9896391866379018E-3</v>
      </c>
      <c r="BE104" s="5">
        <f t="shared" si="158"/>
        <v>3.2622778988746926E-3</v>
      </c>
      <c r="BF104" s="5">
        <f t="shared" si="159"/>
        <v>1.7798898838783635E-3</v>
      </c>
      <c r="BG104" s="5">
        <f t="shared" si="160"/>
        <v>6.4740202948892936E-4</v>
      </c>
      <c r="BH104" s="5">
        <f t="shared" si="161"/>
        <v>1.766103867924846E-4</v>
      </c>
      <c r="BI104" s="5">
        <f t="shared" si="162"/>
        <v>3.8543257267962481E-5</v>
      </c>
      <c r="BJ104" s="8">
        <f t="shared" si="163"/>
        <v>0.22078181868788702</v>
      </c>
      <c r="BK104" s="8">
        <f t="shared" si="164"/>
        <v>0.22647334185703813</v>
      </c>
      <c r="BL104" s="8">
        <f t="shared" si="165"/>
        <v>0.49379611512060084</v>
      </c>
      <c r="BM104" s="8">
        <f t="shared" si="166"/>
        <v>0.56202235788541743</v>
      </c>
      <c r="BN104" s="8">
        <f t="shared" si="167"/>
        <v>0.43478704212327202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1.58904109589041</v>
      </c>
      <c r="F105">
        <f>VLOOKUP(B105,home!$B$2:$E$405,3,FALSE)</f>
        <v>1.83</v>
      </c>
      <c r="G105">
        <f>VLOOKUP(C105,away!$B$2:$E$405,4,FALSE)</f>
        <v>1.2</v>
      </c>
      <c r="H105">
        <f>VLOOKUP(A105,away!$A$2:$E$405,3,FALSE)</f>
        <v>1.4200913242009101</v>
      </c>
      <c r="I105">
        <f>VLOOKUP(C105,away!$B$2:$E$405,3,FALSE)</f>
        <v>0.74</v>
      </c>
      <c r="J105">
        <f>VLOOKUP(B105,home!$B$2:$E$405,4,FALSE)</f>
        <v>0.9</v>
      </c>
      <c r="K105" s="3">
        <f t="shared" si="112"/>
        <v>3.4895342465753405</v>
      </c>
      <c r="L105" s="3">
        <f t="shared" si="113"/>
        <v>0.94578082191780621</v>
      </c>
      <c r="M105" s="5">
        <f t="shared" si="114"/>
        <v>1.185133133823983E-2</v>
      </c>
      <c r="N105" s="5">
        <f t="shared" si="115"/>
        <v>4.1355626572299443E-2</v>
      </c>
      <c r="O105" s="5">
        <f t="shared" si="116"/>
        <v>1.1208761893900718E-2</v>
      </c>
      <c r="P105" s="5">
        <f t="shared" si="117"/>
        <v>3.9113358490475231E-2</v>
      </c>
      <c r="Q105" s="5">
        <f t="shared" si="118"/>
        <v>7.2155937606310061E-2</v>
      </c>
      <c r="R105" s="5">
        <f t="shared" si="119"/>
        <v>5.3005160183472047E-3</v>
      </c>
      <c r="S105" s="5">
        <f t="shared" si="120"/>
        <v>3.2271792272572798E-2</v>
      </c>
      <c r="T105" s="5">
        <f t="shared" si="121"/>
        <v>6.824370197554587E-2</v>
      </c>
      <c r="U105" s="5">
        <f t="shared" si="122"/>
        <v>1.8496332170543736E-2</v>
      </c>
      <c r="V105" s="5">
        <f t="shared" si="123"/>
        <v>1.1834190178134026E-2</v>
      </c>
      <c r="W105" s="5">
        <f t="shared" si="124"/>
        <v>8.3930205123657467E-2</v>
      </c>
      <c r="X105" s="5">
        <f t="shared" si="125"/>
        <v>7.9379578385582808E-2</v>
      </c>
      <c r="Y105" s="5">
        <f t="shared" si="126"/>
        <v>3.7537841444502722E-2</v>
      </c>
      <c r="Z105" s="5">
        <f t="shared" si="127"/>
        <v>1.6710421321403056E-3</v>
      </c>
      <c r="AA105" s="5">
        <f t="shared" si="128"/>
        <v>5.8311587475738721E-3</v>
      </c>
      <c r="AB105" s="5">
        <f t="shared" si="129"/>
        <v>1.0174014073438202E-2</v>
      </c>
      <c r="AC105" s="5">
        <f t="shared" si="130"/>
        <v>2.4410491829528272E-3</v>
      </c>
      <c r="AD105" s="5">
        <f t="shared" si="131"/>
        <v>7.3219331275273955E-2</v>
      </c>
      <c r="AE105" s="5">
        <f t="shared" si="132"/>
        <v>6.9249439313800731E-2</v>
      </c>
      <c r="AF105" s="5">
        <f t="shared" si="133"/>
        <v>3.2747395815776854E-2</v>
      </c>
      <c r="AG105" s="5">
        <f t="shared" si="134"/>
        <v>1.0323952976771054E-2</v>
      </c>
      <c r="AH105" s="5">
        <f t="shared" si="135"/>
        <v>3.9510990029873534E-4</v>
      </c>
      <c r="AI105" s="5">
        <f t="shared" si="136"/>
        <v>1.3787495282534053E-3</v>
      </c>
      <c r="AJ105" s="5">
        <f t="shared" si="137"/>
        <v>2.4055968481449274E-3</v>
      </c>
      <c r="AK105" s="5">
        <f t="shared" si="138"/>
        <v>2.7981375283518068E-3</v>
      </c>
      <c r="AL105" s="5">
        <f t="shared" si="139"/>
        <v>3.2225116001151658E-4</v>
      </c>
      <c r="AM105" s="5">
        <f t="shared" si="140"/>
        <v>5.110027279928267E-2</v>
      </c>
      <c r="AN105" s="5">
        <f t="shared" si="141"/>
        <v>4.8329658008329675E-2</v>
      </c>
      <c r="AO105" s="5">
        <f t="shared" si="142"/>
        <v>2.2854631837062267E-2</v>
      </c>
      <c r="AP105" s="5">
        <f t="shared" si="143"/>
        <v>7.2051574944952037E-3</v>
      </c>
      <c r="AQ105" s="5">
        <f t="shared" si="144"/>
        <v>1.7036249442977285E-3</v>
      </c>
      <c r="AR105" s="5">
        <f t="shared" si="145"/>
        <v>7.4737473250480091E-5</v>
      </c>
      <c r="AS105" s="5">
        <f t="shared" si="146"/>
        <v>2.6079897241005869E-4</v>
      </c>
      <c r="AT105" s="5">
        <f t="shared" si="147"/>
        <v>4.5503347284827879E-4</v>
      </c>
      <c r="AU105" s="5">
        <f t="shared" si="148"/>
        <v>5.2928496228072622E-4</v>
      </c>
      <c r="AV105" s="5">
        <f t="shared" si="149"/>
        <v>4.6173950051898289E-4</v>
      </c>
      <c r="AW105" s="5">
        <f t="shared" si="150"/>
        <v>2.9542684525315923E-5</v>
      </c>
      <c r="AX105" s="5">
        <f t="shared" si="151"/>
        <v>2.9719358657073206E-2</v>
      </c>
      <c r="AY105" s="5">
        <f t="shared" si="152"/>
        <v>2.8107999457556761E-2</v>
      </c>
      <c r="AZ105" s="5">
        <f t="shared" si="153"/>
        <v>1.3292003414716645E-2</v>
      </c>
      <c r="BA105" s="5">
        <f t="shared" si="154"/>
        <v>4.1904406381683317E-3</v>
      </c>
      <c r="BB105" s="5">
        <f t="shared" si="155"/>
        <v>9.9080959774115501E-4</v>
      </c>
      <c r="BC105" s="5">
        <f t="shared" si="156"/>
        <v>1.8741774314313616E-4</v>
      </c>
      <c r="BD105" s="5">
        <f t="shared" si="157"/>
        <v>1.178087814648318E-5</v>
      </c>
      <c r="BE105" s="5">
        <f t="shared" si="158"/>
        <v>4.1109777746884076E-5</v>
      </c>
      <c r="BF105" s="5">
        <f t="shared" si="159"/>
        <v>7.1726988658426445E-5</v>
      </c>
      <c r="BG105" s="5">
        <f t="shared" si="160"/>
        <v>8.3431261109100007E-5</v>
      </c>
      <c r="BH105" s="5">
        <f t="shared" si="161"/>
        <v>7.2784060718793464E-5</v>
      </c>
      <c r="BI105" s="5">
        <f t="shared" si="162"/>
        <v>5.0796494496609743E-5</v>
      </c>
      <c r="BJ105" s="8">
        <f t="shared" si="163"/>
        <v>0.77582438508138762</v>
      </c>
      <c r="BK105" s="8">
        <f t="shared" si="164"/>
        <v>0.12594197207994298</v>
      </c>
      <c r="BL105" s="8">
        <f t="shared" si="165"/>
        <v>6.0101600551037429E-2</v>
      </c>
      <c r="BM105" s="8">
        <f t="shared" si="166"/>
        <v>0.7544750111519043</v>
      </c>
      <c r="BN105" s="8">
        <f t="shared" si="167"/>
        <v>0.18098553191957251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</v>
      </c>
      <c r="F106">
        <f>VLOOKUP(B106,home!$B$2:$E$405,3,FALSE)</f>
        <v>0.7</v>
      </c>
      <c r="G106">
        <f>VLOOKUP(C106,away!$B$2:$E$405,4,FALSE)</f>
        <v>1.26</v>
      </c>
      <c r="H106">
        <f>VLOOKUP(A106,away!$A$2:$E$405,3,FALSE)</f>
        <v>1.1173913043478301</v>
      </c>
      <c r="I106">
        <f>VLOOKUP(C106,away!$B$2:$E$405,3,FALSE)</f>
        <v>0.91</v>
      </c>
      <c r="J106">
        <f>VLOOKUP(B106,home!$B$2:$E$405,4,FALSE)</f>
        <v>1.06</v>
      </c>
      <c r="K106" s="3">
        <f t="shared" si="112"/>
        <v>1.1465999999999998</v>
      </c>
      <c r="L106" s="3">
        <f t="shared" si="113"/>
        <v>1.077835652173917</v>
      </c>
      <c r="M106" s="5">
        <f t="shared" si="114"/>
        <v>0.10812842345995738</v>
      </c>
      <c r="N106" s="5">
        <f t="shared" si="115"/>
        <v>0.1239800503391871</v>
      </c>
      <c r="O106" s="5">
        <f t="shared" si="116"/>
        <v>0.1165446698185006</v>
      </c>
      <c r="P106" s="5">
        <f t="shared" si="117"/>
        <v>0.13363011841389277</v>
      </c>
      <c r="Q106" s="5">
        <f t="shared" si="118"/>
        <v>7.1077762859455967E-2</v>
      </c>
      <c r="R106" s="5">
        <f t="shared" si="119"/>
        <v>6.2808000100608705E-2</v>
      </c>
      <c r="S106" s="5">
        <f t="shared" si="120"/>
        <v>4.1286573816374697E-2</v>
      </c>
      <c r="T106" s="5">
        <f t="shared" si="121"/>
        <v>7.661014688668473E-2</v>
      </c>
      <c r="U106" s="5">
        <f t="shared" si="122"/>
        <v>7.2015652915357928E-2</v>
      </c>
      <c r="V106" s="5">
        <f t="shared" si="123"/>
        <v>5.6693179908418045E-3</v>
      </c>
      <c r="W106" s="5">
        <f t="shared" si="124"/>
        <v>2.7165920964884061E-2</v>
      </c>
      <c r="X106" s="5">
        <f t="shared" si="125"/>
        <v>2.9280398140090893E-2</v>
      </c>
      <c r="Y106" s="5">
        <f t="shared" si="126"/>
        <v>1.5779728512618406E-2</v>
      </c>
      <c r="Z106" s="5">
        <f t="shared" si="127"/>
        <v>2.2565567250059679E-2</v>
      </c>
      <c r="AA106" s="5">
        <f t="shared" si="128"/>
        <v>2.5873679408918424E-2</v>
      </c>
      <c r="AB106" s="5">
        <f t="shared" si="129"/>
        <v>1.4833380405132933E-2</v>
      </c>
      <c r="AC106" s="5">
        <f t="shared" si="130"/>
        <v>4.3790037473516262E-4</v>
      </c>
      <c r="AD106" s="5">
        <f t="shared" si="131"/>
        <v>7.7871112445840138E-3</v>
      </c>
      <c r="AE106" s="5">
        <f t="shared" si="132"/>
        <v>8.3932261268570528E-3</v>
      </c>
      <c r="AF106" s="5">
        <f t="shared" si="133"/>
        <v>4.5232591781420644E-3</v>
      </c>
      <c r="AG106" s="5">
        <f t="shared" si="134"/>
        <v>1.6251100020748029E-3</v>
      </c>
      <c r="AH106" s="5">
        <f t="shared" si="135"/>
        <v>6.0804932234106131E-3</v>
      </c>
      <c r="AI106" s="5">
        <f t="shared" si="136"/>
        <v>6.9718935299626084E-3</v>
      </c>
      <c r="AJ106" s="5">
        <f t="shared" si="137"/>
        <v>3.9969865607275626E-3</v>
      </c>
      <c r="AK106" s="5">
        <f t="shared" si="138"/>
        <v>1.5276482635100742E-3</v>
      </c>
      <c r="AL106" s="5">
        <f t="shared" si="139"/>
        <v>2.1647103345039731E-5</v>
      </c>
      <c r="AM106" s="5">
        <f t="shared" si="140"/>
        <v>1.7857403506080082E-3</v>
      </c>
      <c r="AN106" s="5">
        <f t="shared" si="141"/>
        <v>1.9247346154108614E-3</v>
      </c>
      <c r="AO106" s="5">
        <f t="shared" si="142"/>
        <v>1.0372737947315393E-3</v>
      </c>
      <c r="AP106" s="5">
        <f t="shared" si="143"/>
        <v>3.7267022567579421E-4</v>
      </c>
      <c r="AQ106" s="5">
        <f t="shared" si="144"/>
        <v>1.0041931393426761E-4</v>
      </c>
      <c r="AR106" s="5">
        <f t="shared" si="145"/>
        <v>1.3107544757987725E-3</v>
      </c>
      <c r="AS106" s="5">
        <f t="shared" si="146"/>
        <v>1.5029110819508725E-3</v>
      </c>
      <c r="AT106" s="5">
        <f t="shared" si="147"/>
        <v>8.6161892328243507E-4</v>
      </c>
      <c r="AU106" s="5">
        <f t="shared" si="148"/>
        <v>3.2931075247854663E-4</v>
      </c>
      <c r="AV106" s="5">
        <f t="shared" si="149"/>
        <v>9.4396927197975362E-5</v>
      </c>
      <c r="AW106" s="5">
        <f t="shared" si="150"/>
        <v>7.4312482908772783E-7</v>
      </c>
      <c r="AX106" s="5">
        <f t="shared" si="151"/>
        <v>3.4125498100118944E-4</v>
      </c>
      <c r="AY106" s="5">
        <f t="shared" si="152"/>
        <v>3.6781678500501464E-4</v>
      </c>
      <c r="AZ106" s="5">
        <f t="shared" si="153"/>
        <v>1.9822302217319663E-4</v>
      </c>
      <c r="BA106" s="5">
        <f t="shared" si="154"/>
        <v>7.1217280126644082E-5</v>
      </c>
      <c r="BB106" s="5">
        <f t="shared" si="155"/>
        <v>1.9190130892838487E-5</v>
      </c>
      <c r="BC106" s="5">
        <f t="shared" si="156"/>
        <v>4.1367614492370821E-6</v>
      </c>
      <c r="BD106" s="5">
        <f t="shared" si="157"/>
        <v>2.3546298421040838E-4</v>
      </c>
      <c r="BE106" s="5">
        <f t="shared" si="158"/>
        <v>2.6998185769565422E-4</v>
      </c>
      <c r="BF106" s="5">
        <f t="shared" si="159"/>
        <v>1.5478059901691857E-4</v>
      </c>
      <c r="BG106" s="5">
        <f t="shared" si="160"/>
        <v>5.9157144944266255E-5</v>
      </c>
      <c r="BH106" s="5">
        <f t="shared" si="161"/>
        <v>1.6957395598273917E-5</v>
      </c>
      <c r="BI106" s="5">
        <f t="shared" si="162"/>
        <v>3.8886699585961793E-6</v>
      </c>
      <c r="BJ106" s="8">
        <f t="shared" si="163"/>
        <v>0.37244539151558775</v>
      </c>
      <c r="BK106" s="8">
        <f t="shared" si="164"/>
        <v>0.28954179794415186</v>
      </c>
      <c r="BL106" s="8">
        <f t="shared" si="165"/>
        <v>0.31549162503826217</v>
      </c>
      <c r="BM106" s="8">
        <f t="shared" si="166"/>
        <v>0.38350828309628299</v>
      </c>
      <c r="BN106" s="8">
        <f t="shared" si="167"/>
        <v>0.61616902499160253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</v>
      </c>
      <c r="F107">
        <f>VLOOKUP(B107,home!$B$2:$E$405,3,FALSE)</f>
        <v>1.54</v>
      </c>
      <c r="G107">
        <f>VLOOKUP(C107,away!$B$2:$E$405,4,FALSE)</f>
        <v>0.83</v>
      </c>
      <c r="H107">
        <f>VLOOKUP(A107,away!$A$2:$E$405,3,FALSE)</f>
        <v>1.1173913043478301</v>
      </c>
      <c r="I107">
        <f>VLOOKUP(C107,away!$B$2:$E$405,3,FALSE)</f>
        <v>0.96</v>
      </c>
      <c r="J107">
        <f>VLOOKUP(B107,home!$B$2:$E$405,4,FALSE)</f>
        <v>0.65</v>
      </c>
      <c r="K107" s="3">
        <f t="shared" si="112"/>
        <v>1.6616600000000001</v>
      </c>
      <c r="L107" s="3">
        <f t="shared" si="113"/>
        <v>0.69725217391304595</v>
      </c>
      <c r="M107" s="5">
        <f t="shared" si="114"/>
        <v>9.4522991865316416E-2</v>
      </c>
      <c r="N107" s="5">
        <f t="shared" si="115"/>
        <v>0.15706507466292169</v>
      </c>
      <c r="O107" s="5">
        <f t="shared" si="116"/>
        <v>6.5906361562857022E-2</v>
      </c>
      <c r="P107" s="5">
        <f t="shared" si="117"/>
        <v>0.10951396475453701</v>
      </c>
      <c r="Q107" s="5">
        <f t="shared" si="118"/>
        <v>0.13049437598219527</v>
      </c>
      <c r="R107" s="5">
        <f t="shared" si="119"/>
        <v>2.2976676937200638E-2</v>
      </c>
      <c r="S107" s="5">
        <f t="shared" si="120"/>
        <v>3.1720611672308684E-2</v>
      </c>
      <c r="T107" s="5">
        <f t="shared" si="121"/>
        <v>9.0987487337012021E-2</v>
      </c>
      <c r="U107" s="5">
        <f t="shared" si="122"/>
        <v>3.817942499946881E-2</v>
      </c>
      <c r="V107" s="5">
        <f t="shared" si="123"/>
        <v>4.083486144623681E-3</v>
      </c>
      <c r="W107" s="5">
        <f t="shared" si="124"/>
        <v>7.2279094931524859E-2</v>
      </c>
      <c r="X107" s="5">
        <f t="shared" si="125"/>
        <v>5.039675606947313E-2</v>
      </c>
      <c r="Y107" s="5">
        <f t="shared" si="126"/>
        <v>1.7569623863802813E-2</v>
      </c>
      <c r="Z107" s="5">
        <f t="shared" si="127"/>
        <v>5.3401793145869637E-3</v>
      </c>
      <c r="AA107" s="5">
        <f t="shared" si="128"/>
        <v>8.8735623598765745E-3</v>
      </c>
      <c r="AB107" s="5">
        <f t="shared" si="129"/>
        <v>7.3724218154562569E-3</v>
      </c>
      <c r="AC107" s="5">
        <f t="shared" si="130"/>
        <v>2.9569443164894271E-4</v>
      </c>
      <c r="AD107" s="5">
        <f t="shared" si="131"/>
        <v>3.00258202209794E-2</v>
      </c>
      <c r="AE107" s="5">
        <f t="shared" si="132"/>
        <v>2.0935568422600182E-2</v>
      </c>
      <c r="AF107" s="5">
        <f t="shared" si="133"/>
        <v>7.2986852973816472E-3</v>
      </c>
      <c r="AG107" s="5">
        <f t="shared" si="134"/>
        <v>1.6963413967688466E-3</v>
      </c>
      <c r="AH107" s="5">
        <f t="shared" si="135"/>
        <v>9.308629090453098E-4</v>
      </c>
      <c r="AI107" s="5">
        <f t="shared" si="136"/>
        <v>1.5467776614442297E-3</v>
      </c>
      <c r="AJ107" s="5">
        <f t="shared" si="137"/>
        <v>1.2851092844577098E-3</v>
      </c>
      <c r="AK107" s="5">
        <f t="shared" si="138"/>
        <v>7.1180489787066596E-4</v>
      </c>
      <c r="AL107" s="5">
        <f t="shared" si="139"/>
        <v>1.3703615988734868E-5</v>
      </c>
      <c r="AM107" s="5">
        <f t="shared" si="140"/>
        <v>9.9785408856785159E-3</v>
      </c>
      <c r="AN107" s="5">
        <f t="shared" si="141"/>
        <v>6.9575593250195559E-3</v>
      </c>
      <c r="AO107" s="5">
        <f t="shared" si="142"/>
        <v>2.4255866822494349E-3</v>
      </c>
      <c r="AP107" s="5">
        <f t="shared" si="143"/>
        <v>5.6374852907098373E-4</v>
      </c>
      <c r="AQ107" s="5">
        <f t="shared" si="144"/>
        <v>9.8268721858756338E-5</v>
      </c>
      <c r="AR107" s="5">
        <f t="shared" si="145"/>
        <v>1.2980923738937291E-4</v>
      </c>
      <c r="AS107" s="5">
        <f t="shared" si="146"/>
        <v>2.156988174004254E-4</v>
      </c>
      <c r="AT107" s="5">
        <f t="shared" si="147"/>
        <v>1.7920904846079549E-4</v>
      </c>
      <c r="AU107" s="5">
        <f t="shared" si="148"/>
        <v>9.9261502488455139E-5</v>
      </c>
      <c r="AV107" s="5">
        <f t="shared" si="149"/>
        <v>4.1234717056241599E-5</v>
      </c>
      <c r="AW107" s="5">
        <f t="shared" si="150"/>
        <v>4.4102653662013739E-7</v>
      </c>
      <c r="AX107" s="5">
        <f t="shared" si="151"/>
        <v>2.7634903746827639E-3</v>
      </c>
      <c r="AY107" s="5">
        <f t="shared" si="152"/>
        <v>1.926849671335335E-3</v>
      </c>
      <c r="AZ107" s="5">
        <f t="shared" si="153"/>
        <v>6.7175006107110015E-4</v>
      </c>
      <c r="BA107" s="5">
        <f t="shared" si="154"/>
        <v>1.56126396802682E-4</v>
      </c>
      <c r="BB107" s="5">
        <f t="shared" si="155"/>
        <v>2.7214867393970208E-5</v>
      </c>
      <c r="BC107" s="5">
        <f t="shared" si="156"/>
        <v>3.7951250906402015E-6</v>
      </c>
      <c r="BD107" s="5">
        <f t="shared" si="157"/>
        <v>1.5084962160622475E-5</v>
      </c>
      <c r="BE107" s="5">
        <f t="shared" si="158"/>
        <v>2.5066078223819942E-5</v>
      </c>
      <c r="BF107" s="5">
        <f t="shared" si="159"/>
        <v>2.0825649770696329E-5</v>
      </c>
      <c r="BG107" s="5">
        <f t="shared" si="160"/>
        <v>1.153504973265842E-5</v>
      </c>
      <c r="BH107" s="5">
        <f t="shared" si="161"/>
        <v>4.7918326846922978E-6</v>
      </c>
      <c r="BI107" s="5">
        <f t="shared" si="162"/>
        <v>1.5924793397691592E-6</v>
      </c>
      <c r="BJ107" s="8">
        <f t="shared" si="163"/>
        <v>0.60432175882491357</v>
      </c>
      <c r="BK107" s="8">
        <f t="shared" si="164"/>
        <v>0.24207730215575882</v>
      </c>
      <c r="BL107" s="8">
        <f t="shared" si="165"/>
        <v>0.14852711180238476</v>
      </c>
      <c r="BM107" s="8">
        <f t="shared" si="166"/>
        <v>0.41786049768781741</v>
      </c>
      <c r="BN107" s="8">
        <f t="shared" si="167"/>
        <v>0.58047944576502797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</v>
      </c>
      <c r="F108">
        <f>VLOOKUP(B108,home!$B$2:$E$405,3,FALSE)</f>
        <v>1.03</v>
      </c>
      <c r="G108">
        <f>VLOOKUP(C108,away!$B$2:$E$405,4,FALSE)</f>
        <v>0.84</v>
      </c>
      <c r="H108">
        <f>VLOOKUP(A108,away!$A$2:$E$405,3,FALSE)</f>
        <v>1.1173913043478301</v>
      </c>
      <c r="I108">
        <f>VLOOKUP(C108,away!$B$2:$E$405,3,FALSE)</f>
        <v>1.19</v>
      </c>
      <c r="J108">
        <f>VLOOKUP(B108,home!$B$2:$E$405,4,FALSE)</f>
        <v>1.04</v>
      </c>
      <c r="K108" s="3">
        <f t="shared" si="112"/>
        <v>1.1247600000000002</v>
      </c>
      <c r="L108" s="3">
        <f t="shared" si="113"/>
        <v>1.3828834782608745</v>
      </c>
      <c r="M108" s="5">
        <f t="shared" si="114"/>
        <v>8.1459975439894819E-2</v>
      </c>
      <c r="N108" s="5">
        <f t="shared" si="115"/>
        <v>9.1622921975776109E-2</v>
      </c>
      <c r="O108" s="5">
        <f t="shared" si="116"/>
        <v>0.11264965417536714</v>
      </c>
      <c r="P108" s="5">
        <f t="shared" si="117"/>
        <v>0.12670382503028596</v>
      </c>
      <c r="Q108" s="5">
        <f t="shared" si="118"/>
        <v>5.1526898860736983E-2</v>
      </c>
      <c r="R108" s="5">
        <f t="shared" si="119"/>
        <v>7.7890672795458193E-2</v>
      </c>
      <c r="S108" s="5">
        <f t="shared" si="120"/>
        <v>4.9269163139972524E-2</v>
      </c>
      <c r="T108" s="5">
        <f t="shared" si="121"/>
        <v>7.1255697120532244E-2</v>
      </c>
      <c r="U108" s="5">
        <f t="shared" si="122"/>
        <v>8.7608313133419574E-2</v>
      </c>
      <c r="V108" s="5">
        <f t="shared" si="123"/>
        <v>8.5148720681057829E-3</v>
      </c>
      <c r="W108" s="5">
        <f t="shared" si="124"/>
        <v>1.9318464920867508E-2</v>
      </c>
      <c r="X108" s="5">
        <f t="shared" si="125"/>
        <v>2.6715185964429945E-2</v>
      </c>
      <c r="Y108" s="5">
        <f t="shared" si="126"/>
        <v>1.8471994644438494E-2</v>
      </c>
      <c r="Z108" s="5">
        <f t="shared" si="127"/>
        <v>3.5904574839820971E-2</v>
      </c>
      <c r="AA108" s="5">
        <f t="shared" si="128"/>
        <v>4.038402959683704E-2</v>
      </c>
      <c r="AB108" s="5">
        <f t="shared" si="129"/>
        <v>2.2711170564669224E-2</v>
      </c>
      <c r="AC108" s="5">
        <f t="shared" si="130"/>
        <v>8.2775839825518507E-4</v>
      </c>
      <c r="AD108" s="5">
        <f t="shared" si="131"/>
        <v>5.4321591510987375E-3</v>
      </c>
      <c r="AE108" s="5">
        <f t="shared" si="132"/>
        <v>7.5120431413380605E-3</v>
      </c>
      <c r="AF108" s="5">
        <f t="shared" si="133"/>
        <v>5.1941401740696631E-3</v>
      </c>
      <c r="AG108" s="5">
        <f t="shared" si="134"/>
        <v>2.3942968768306664E-3</v>
      </c>
      <c r="AH108" s="5">
        <f t="shared" si="135"/>
        <v>1.2412960834992375E-2</v>
      </c>
      <c r="AI108" s="5">
        <f t="shared" si="136"/>
        <v>1.3961601828766025E-2</v>
      </c>
      <c r="AJ108" s="5">
        <f t="shared" si="137"/>
        <v>7.8517256364614395E-3</v>
      </c>
      <c r="AK108" s="5">
        <f t="shared" si="138"/>
        <v>2.9437689756221224E-3</v>
      </c>
      <c r="AL108" s="5">
        <f t="shared" si="139"/>
        <v>5.1500214525480887E-5</v>
      </c>
      <c r="AM108" s="5">
        <f t="shared" si="140"/>
        <v>1.2219750653579629E-3</v>
      </c>
      <c r="AN108" s="5">
        <f t="shared" si="141"/>
        <v>1.6898491287302788E-3</v>
      </c>
      <c r="AO108" s="5">
        <f t="shared" si="142"/>
        <v>1.1684322204373184E-3</v>
      </c>
      <c r="AP108" s="5">
        <f t="shared" si="143"/>
        <v>5.3860187103681189E-4</v>
      </c>
      <c r="AQ108" s="5">
        <f t="shared" si="144"/>
        <v>1.8620590720430034E-4</v>
      </c>
      <c r="AR108" s="5">
        <f t="shared" si="145"/>
        <v>3.4331356910020524E-3</v>
      </c>
      <c r="AS108" s="5">
        <f t="shared" si="146"/>
        <v>3.8614536998114687E-3</v>
      </c>
      <c r="AT108" s="5">
        <f t="shared" si="147"/>
        <v>2.1716043316999745E-3</v>
      </c>
      <c r="AU108" s="5">
        <f t="shared" si="148"/>
        <v>8.1417789604095435E-4</v>
      </c>
      <c r="AV108" s="5">
        <f t="shared" si="149"/>
        <v>2.289386825877561E-4</v>
      </c>
      <c r="AW108" s="5">
        <f t="shared" si="150"/>
        <v>2.2251125765961108E-6</v>
      </c>
      <c r="AX108" s="5">
        <f t="shared" si="151"/>
        <v>2.2907144575200387E-4</v>
      </c>
      <c r="AY108" s="5">
        <f t="shared" si="152"/>
        <v>3.167791176717783E-4</v>
      </c>
      <c r="AZ108" s="5">
        <f t="shared" si="153"/>
        <v>2.1903430404317988E-4</v>
      </c>
      <c r="BA108" s="5">
        <f t="shared" si="154"/>
        <v>1.0096630674456085E-4</v>
      </c>
      <c r="BB108" s="5">
        <f t="shared" si="155"/>
        <v>3.4906159364518172E-5</v>
      </c>
      <c r="BC108" s="5">
        <f t="shared" si="156"/>
        <v>9.6542302149466554E-6</v>
      </c>
      <c r="BD108" s="5">
        <f t="shared" si="157"/>
        <v>7.9127110428574515E-4</v>
      </c>
      <c r="BE108" s="5">
        <f t="shared" si="158"/>
        <v>8.8999008725643483E-4</v>
      </c>
      <c r="BF108" s="5">
        <f t="shared" si="159"/>
        <v>5.0051262527127404E-4</v>
      </c>
      <c r="BG108" s="5">
        <f t="shared" si="160"/>
        <v>1.8765219346670602E-4</v>
      </c>
      <c r="BH108" s="5">
        <f t="shared" si="161"/>
        <v>5.2765920280903099E-5</v>
      </c>
      <c r="BI108" s="5">
        <f t="shared" si="162"/>
        <v>1.186979929902971E-5</v>
      </c>
      <c r="BJ108" s="8">
        <f t="shared" si="163"/>
        <v>0.30515927858667613</v>
      </c>
      <c r="BK108" s="8">
        <f t="shared" si="164"/>
        <v>0.2671438734087116</v>
      </c>
      <c r="BL108" s="8">
        <f t="shared" si="165"/>
        <v>0.39135726957259542</v>
      </c>
      <c r="BM108" s="8">
        <f t="shared" si="166"/>
        <v>0.45739649412518968</v>
      </c>
      <c r="BN108" s="8">
        <f t="shared" si="167"/>
        <v>0.5418539482775192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</v>
      </c>
      <c r="F109">
        <f>VLOOKUP(B109,home!$B$2:$E$405,3,FALSE)</f>
        <v>0.83</v>
      </c>
      <c r="G109">
        <f>VLOOKUP(C109,away!$B$2:$E$405,4,FALSE)</f>
        <v>0.63</v>
      </c>
      <c r="H109">
        <f>VLOOKUP(A109,away!$A$2:$E$405,3,FALSE)</f>
        <v>1.1173913043478301</v>
      </c>
      <c r="I109">
        <f>VLOOKUP(C109,away!$B$2:$E$405,3,FALSE)</f>
        <v>0.84</v>
      </c>
      <c r="J109">
        <f>VLOOKUP(B109,home!$B$2:$E$405,4,FALSE)</f>
        <v>1.72</v>
      </c>
      <c r="K109" s="3">
        <f t="shared" si="112"/>
        <v>0.67976999999999999</v>
      </c>
      <c r="L109" s="3">
        <f t="shared" si="113"/>
        <v>1.6144069565217447</v>
      </c>
      <c r="M109" s="5">
        <f t="shared" si="114"/>
        <v>0.10084435841317042</v>
      </c>
      <c r="N109" s="5">
        <f t="shared" si="115"/>
        <v>6.8550969518520855E-2</v>
      </c>
      <c r="O109" s="5">
        <f t="shared" si="116"/>
        <v>0.16280383374819446</v>
      </c>
      <c r="P109" s="5">
        <f t="shared" si="117"/>
        <v>0.11066916206701015</v>
      </c>
      <c r="Q109" s="5">
        <f t="shared" si="118"/>
        <v>2.3299446274802457E-2</v>
      </c>
      <c r="R109" s="5">
        <f t="shared" si="119"/>
        <v>0.13141582087574741</v>
      </c>
      <c r="S109" s="5">
        <f t="shared" si="120"/>
        <v>3.0362787828036288E-2</v>
      </c>
      <c r="T109" s="5">
        <f t="shared" si="121"/>
        <v>3.7614788149145741E-2</v>
      </c>
      <c r="U109" s="5">
        <f t="shared" si="122"/>
        <v>8.9332532556706812E-2</v>
      </c>
      <c r="V109" s="5">
        <f t="shared" si="123"/>
        <v>3.7023216764943243E-3</v>
      </c>
      <c r="W109" s="5">
        <f t="shared" si="124"/>
        <v>5.2794215314074895E-3</v>
      </c>
      <c r="X109" s="5">
        <f t="shared" si="125"/>
        <v>8.5231348467149342E-3</v>
      </c>
      <c r="Y109" s="5">
        <f t="shared" si="126"/>
        <v>6.8799040939547433E-3</v>
      </c>
      <c r="Z109" s="5">
        <f t="shared" si="127"/>
        <v>7.0719538472940727E-2</v>
      </c>
      <c r="AA109" s="5">
        <f t="shared" si="128"/>
        <v>4.8073020667750918E-2</v>
      </c>
      <c r="AB109" s="5">
        <f t="shared" si="129"/>
        <v>1.6339298629658518E-2</v>
      </c>
      <c r="AC109" s="5">
        <f t="shared" si="130"/>
        <v>2.5393886931770299E-4</v>
      </c>
      <c r="AD109" s="5">
        <f t="shared" si="131"/>
        <v>8.9719809360121715E-4</v>
      </c>
      <c r="AE109" s="5">
        <f t="shared" si="132"/>
        <v>1.4484428436878523E-3</v>
      </c>
      <c r="AF109" s="5">
        <f t="shared" si="133"/>
        <v>1.1691881014869038E-3</v>
      </c>
      <c r="AG109" s="5">
        <f t="shared" si="134"/>
        <v>6.2918180150763655E-4</v>
      </c>
      <c r="AH109" s="5">
        <f t="shared" si="135"/>
        <v>2.8542528718180669E-2</v>
      </c>
      <c r="AI109" s="5">
        <f t="shared" si="136"/>
        <v>1.9402354746757673E-2</v>
      </c>
      <c r="AJ109" s="5">
        <f t="shared" si="137"/>
        <v>6.59456934310173E-3</v>
      </c>
      <c r="AK109" s="5">
        <f t="shared" si="138"/>
        <v>1.4942634674534213E-3</v>
      </c>
      <c r="AL109" s="5">
        <f t="shared" si="139"/>
        <v>1.1147158780461374E-5</v>
      </c>
      <c r="AM109" s="5">
        <f t="shared" si="140"/>
        <v>1.2197766961745992E-4</v>
      </c>
      <c r="AN109" s="5">
        <f t="shared" si="141"/>
        <v>1.9692159837073837E-4</v>
      </c>
      <c r="AO109" s="5">
        <f t="shared" si="142"/>
        <v>1.5895579914955058E-4</v>
      </c>
      <c r="AP109" s="5">
        <f t="shared" si="143"/>
        <v>8.5539782642169262E-5</v>
      </c>
      <c r="AQ109" s="5">
        <f t="shared" si="144"/>
        <v>3.4524005039219012E-5</v>
      </c>
      <c r="AR109" s="5">
        <f t="shared" si="145"/>
        <v>9.2158513838704985E-3</v>
      </c>
      <c r="AS109" s="5">
        <f t="shared" si="146"/>
        <v>6.2646592952136483E-3</v>
      </c>
      <c r="AT109" s="5">
        <f t="shared" si="147"/>
        <v>2.1292637245536906E-3</v>
      </c>
      <c r="AU109" s="5">
        <f t="shared" si="148"/>
        <v>4.8246986734662081E-4</v>
      </c>
      <c r="AV109" s="5">
        <f t="shared" si="149"/>
        <v>8.1992135431553095E-5</v>
      </c>
      <c r="AW109" s="5">
        <f t="shared" si="150"/>
        <v>3.3981042697698308E-7</v>
      </c>
      <c r="AX109" s="5">
        <f t="shared" si="151"/>
        <v>1.3819460079310113E-5</v>
      </c>
      <c r="AY109" s="5">
        <f t="shared" si="152"/>
        <v>2.231023248741279E-5</v>
      </c>
      <c r="AZ109" s="5">
        <f t="shared" si="153"/>
        <v>1.8008897264648324E-5</v>
      </c>
      <c r="BA109" s="5">
        <f t="shared" si="154"/>
        <v>9.6912296744445605E-6</v>
      </c>
      <c r="BB109" s="5">
        <f t="shared" si="155"/>
        <v>3.9113971509183154E-6</v>
      </c>
      <c r="BC109" s="5">
        <f t="shared" si="156"/>
        <v>1.2629173540323705E-6</v>
      </c>
      <c r="BD109" s="5">
        <f t="shared" si="157"/>
        <v>2.4796890973985187E-3</v>
      </c>
      <c r="BE109" s="5">
        <f t="shared" si="158"/>
        <v>1.6856182577385909E-3</v>
      </c>
      <c r="BF109" s="5">
        <f t="shared" si="159"/>
        <v>5.7291636153148089E-4</v>
      </c>
      <c r="BG109" s="5">
        <f t="shared" si="160"/>
        <v>1.2981711835941828E-4</v>
      </c>
      <c r="BH109" s="5">
        <f t="shared" si="161"/>
        <v>2.2061445636795434E-5</v>
      </c>
      <c r="BI109" s="5">
        <f t="shared" si="162"/>
        <v>2.9993417801048878E-6</v>
      </c>
      <c r="BJ109" s="8">
        <f t="shared" si="163"/>
        <v>0.15495859824365976</v>
      </c>
      <c r="BK109" s="8">
        <f t="shared" si="164"/>
        <v>0.24586602624529674</v>
      </c>
      <c r="BL109" s="8">
        <f t="shared" si="165"/>
        <v>0.5270655607824124</v>
      </c>
      <c r="BM109" s="8">
        <f t="shared" si="166"/>
        <v>0.40100416242480352</v>
      </c>
      <c r="BN109" s="8">
        <f t="shared" si="167"/>
        <v>0.59758359089744573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</v>
      </c>
      <c r="F110">
        <f>VLOOKUP(B110,home!$B$2:$E$405,3,FALSE)</f>
        <v>0.84</v>
      </c>
      <c r="G110">
        <f>VLOOKUP(C110,away!$B$2:$E$405,4,FALSE)</f>
        <v>1.54</v>
      </c>
      <c r="H110">
        <f>VLOOKUP(A110,away!$A$2:$E$405,3,FALSE)</f>
        <v>1.1173913043478301</v>
      </c>
      <c r="I110">
        <f>VLOOKUP(C110,away!$B$2:$E$405,3,FALSE)</f>
        <v>0.42</v>
      </c>
      <c r="J110">
        <f>VLOOKUP(B110,home!$B$2:$E$405,4,FALSE)</f>
        <v>0.89</v>
      </c>
      <c r="K110" s="3">
        <f t="shared" si="112"/>
        <v>1.6816800000000001</v>
      </c>
      <c r="L110" s="3">
        <f t="shared" si="113"/>
        <v>0.41768086956521888</v>
      </c>
      <c r="M110" s="5">
        <f t="shared" si="114"/>
        <v>0.12253471889951538</v>
      </c>
      <c r="N110" s="5">
        <f t="shared" si="115"/>
        <v>0.20606418607893703</v>
      </c>
      <c r="O110" s="5">
        <f t="shared" si="116"/>
        <v>5.1180407941879245E-2</v>
      </c>
      <c r="P110" s="5">
        <f t="shared" si="117"/>
        <v>8.6069068427699486E-2</v>
      </c>
      <c r="Q110" s="5">
        <f t="shared" si="118"/>
        <v>0.17326701022261345</v>
      </c>
      <c r="R110" s="5">
        <f t="shared" si="119"/>
        <v>1.0688538646933378E-2</v>
      </c>
      <c r="S110" s="5">
        <f t="shared" si="120"/>
        <v>1.5113848153695229E-2</v>
      </c>
      <c r="T110" s="5">
        <f t="shared" si="121"/>
        <v>7.2370315496746856E-2</v>
      </c>
      <c r="U110" s="5">
        <f t="shared" si="122"/>
        <v>1.7974701671774923E-2</v>
      </c>
      <c r="V110" s="5">
        <f t="shared" si="123"/>
        <v>1.1795612275162638E-3</v>
      </c>
      <c r="W110" s="5">
        <f t="shared" si="124"/>
        <v>9.7126555250388186E-2</v>
      </c>
      <c r="X110" s="5">
        <f t="shared" si="125"/>
        <v>4.0567904054856413E-2</v>
      </c>
      <c r="Y110" s="5">
        <f t="shared" si="126"/>
        <v>8.4722187210353982E-3</v>
      </c>
      <c r="Z110" s="5">
        <f t="shared" si="127"/>
        <v>1.4881327054775272E-3</v>
      </c>
      <c r="AA110" s="5">
        <f t="shared" si="128"/>
        <v>2.5025630081474477E-3</v>
      </c>
      <c r="AB110" s="5">
        <f t="shared" si="129"/>
        <v>2.1042550797707006E-3</v>
      </c>
      <c r="AC110" s="5">
        <f t="shared" si="130"/>
        <v>5.1783148134230565E-5</v>
      </c>
      <c r="AD110" s="5">
        <f t="shared" si="131"/>
        <v>4.0833946358368199E-2</v>
      </c>
      <c r="AE110" s="5">
        <f t="shared" si="132"/>
        <v>1.7055558222742732E-2</v>
      </c>
      <c r="AF110" s="5">
        <f t="shared" si="133"/>
        <v>3.5618901946977014E-3</v>
      </c>
      <c r="AG110" s="5">
        <f t="shared" si="134"/>
        <v>4.9591113127238752E-4</v>
      </c>
      <c r="AH110" s="5">
        <f t="shared" si="135"/>
        <v>1.5539114061307384E-4</v>
      </c>
      <c r="AI110" s="5">
        <f t="shared" si="136"/>
        <v>2.6131817334619397E-4</v>
      </c>
      <c r="AJ110" s="5">
        <f t="shared" si="137"/>
        <v>2.197267728764138E-4</v>
      </c>
      <c r="AK110" s="5">
        <f t="shared" si="138"/>
        <v>1.2317003980360253E-4</v>
      </c>
      <c r="AL110" s="5">
        <f t="shared" si="139"/>
        <v>1.4549108563497653E-6</v>
      </c>
      <c r="AM110" s="5">
        <f t="shared" si="140"/>
        <v>1.3733926182388129E-2</v>
      </c>
      <c r="AN110" s="5">
        <f t="shared" si="141"/>
        <v>5.7363982304044006E-3</v>
      </c>
      <c r="AO110" s="5">
        <f t="shared" si="142"/>
        <v>1.1979919005238463E-3</v>
      </c>
      <c r="AP110" s="5">
        <f t="shared" si="143"/>
        <v>1.6679276624762977E-4</v>
      </c>
      <c r="AQ110" s="5">
        <f t="shared" si="144"/>
        <v>1.7416536910874576E-5</v>
      </c>
      <c r="AR110" s="5">
        <f t="shared" si="145"/>
        <v>1.2980781346799982E-5</v>
      </c>
      <c r="AS110" s="5">
        <f t="shared" si="146"/>
        <v>2.1829520375286593E-5</v>
      </c>
      <c r="AT110" s="5">
        <f t="shared" si="147"/>
        <v>1.8355133912355983E-5</v>
      </c>
      <c r="AU110" s="5">
        <f t="shared" si="148"/>
        <v>1.028915386591027E-5</v>
      </c>
      <c r="AV110" s="5">
        <f t="shared" si="149"/>
        <v>4.3257660683059952E-6</v>
      </c>
      <c r="AW110" s="5">
        <f t="shared" si="150"/>
        <v>2.8387152269077777E-8</v>
      </c>
      <c r="AX110" s="5">
        <f t="shared" si="151"/>
        <v>3.8493448303997431E-3</v>
      </c>
      <c r="AY110" s="5">
        <f t="shared" si="152"/>
        <v>1.6077976960177447E-3</v>
      </c>
      <c r="AZ110" s="5">
        <f t="shared" si="153"/>
        <v>3.357731698788235E-4</v>
      </c>
      <c r="BA110" s="5">
        <f t="shared" si="154"/>
        <v>4.6748676523885652E-5</v>
      </c>
      <c r="BB110" s="5">
        <f t="shared" si="155"/>
        <v>4.8815069653799243E-6</v>
      </c>
      <c r="BC110" s="5">
        <f t="shared" si="156"/>
        <v>4.0778241481771209E-7</v>
      </c>
      <c r="BD110" s="5">
        <f t="shared" si="157"/>
        <v>9.0363734009456429E-7</v>
      </c>
      <c r="BE110" s="5">
        <f t="shared" si="158"/>
        <v>1.5196288420902268E-6</v>
      </c>
      <c r="BF110" s="5">
        <f t="shared" si="159"/>
        <v>1.2777647155831467E-6</v>
      </c>
      <c r="BG110" s="5">
        <f t="shared" si="160"/>
        <v>7.1626378896728861E-7</v>
      </c>
      <c r="BH110" s="5">
        <f t="shared" si="161"/>
        <v>3.0113162215762744E-7</v>
      </c>
      <c r="BI110" s="5">
        <f t="shared" si="162"/>
        <v>1.012814052700078E-7</v>
      </c>
      <c r="BJ110" s="8">
        <f t="shared" si="163"/>
        <v>0.6865129750103337</v>
      </c>
      <c r="BK110" s="8">
        <f t="shared" si="164"/>
        <v>0.22655823246343465</v>
      </c>
      <c r="BL110" s="8">
        <f t="shared" si="165"/>
        <v>8.5282672538427792E-2</v>
      </c>
      <c r="BM110" s="8">
        <f t="shared" si="166"/>
        <v>0.34843031319123025</v>
      </c>
      <c r="BN110" s="8">
        <f t="shared" si="167"/>
        <v>0.64980393021757799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1.59278350515464</v>
      </c>
      <c r="F111">
        <f>VLOOKUP(B111,home!$B$2:$E$405,3,FALSE)</f>
        <v>0.86</v>
      </c>
      <c r="G111">
        <f>VLOOKUP(C111,away!$B$2:$E$405,4,FALSE)</f>
        <v>0.94</v>
      </c>
      <c r="H111">
        <f>VLOOKUP(A111,away!$A$2:$E$405,3,FALSE)</f>
        <v>1.4690721649484499</v>
      </c>
      <c r="I111">
        <f>VLOOKUP(C111,away!$B$2:$E$405,3,FALSE)</f>
        <v>0.94</v>
      </c>
      <c r="J111">
        <f>VLOOKUP(B111,home!$B$2:$E$405,4,FALSE)</f>
        <v>0.68</v>
      </c>
      <c r="K111" s="3">
        <f t="shared" si="112"/>
        <v>1.2876061855670109</v>
      </c>
      <c r="L111" s="3">
        <f t="shared" si="113"/>
        <v>0.93903092783504916</v>
      </c>
      <c r="M111" s="5">
        <f t="shared" si="114"/>
        <v>0.10789064475438212</v>
      </c>
      <c r="N111" s="5">
        <f t="shared" si="115"/>
        <v>0.13892066155055538</v>
      </c>
      <c r="O111" s="5">
        <f t="shared" si="116"/>
        <v>0.10131265224842913</v>
      </c>
      <c r="P111" s="5">
        <f t="shared" si="117"/>
        <v>0.13045079771127685</v>
      </c>
      <c r="Q111" s="5">
        <f t="shared" si="118"/>
        <v>8.9437551557778189E-2</v>
      </c>
      <c r="R111" s="5">
        <f t="shared" si="119"/>
        <v>4.7567856921136034E-2</v>
      </c>
      <c r="S111" s="5">
        <f t="shared" si="120"/>
        <v>3.9432081118454192E-2</v>
      </c>
      <c r="T111" s="5">
        <f t="shared" si="121"/>
        <v>8.3984627022595487E-2</v>
      </c>
      <c r="U111" s="5">
        <f t="shared" si="122"/>
        <v>6.1248666805821299E-2</v>
      </c>
      <c r="V111" s="5">
        <f t="shared" si="123"/>
        <v>5.2974899301752873E-3</v>
      </c>
      <c r="W111" s="5">
        <f t="shared" si="124"/>
        <v>3.8386781535921198E-2</v>
      </c>
      <c r="X111" s="5">
        <f t="shared" si="125"/>
        <v>3.6046375082277413E-2</v>
      </c>
      <c r="Y111" s="5">
        <f t="shared" si="126"/>
        <v>1.6924330519300576E-2</v>
      </c>
      <c r="Z111" s="5">
        <f t="shared" si="127"/>
        <v>1.488922960659308E-2</v>
      </c>
      <c r="AA111" s="5">
        <f t="shared" si="128"/>
        <v>1.9171464139776721E-2</v>
      </c>
      <c r="AB111" s="5">
        <f t="shared" si="129"/>
        <v>1.2342647906376321E-2</v>
      </c>
      <c r="AC111" s="5">
        <f t="shared" si="130"/>
        <v>4.003253646505078E-4</v>
      </c>
      <c r="AD111" s="5">
        <f t="shared" si="131"/>
        <v>1.2356764337415416E-2</v>
      </c>
      <c r="AE111" s="5">
        <f t="shared" si="132"/>
        <v>1.1603383880802244E-2</v>
      </c>
      <c r="AF111" s="5">
        <f t="shared" si="133"/>
        <v>5.4479681658079924E-3</v>
      </c>
      <c r="AG111" s="5">
        <f t="shared" si="134"/>
        <v>1.7052702005181635E-3</v>
      </c>
      <c r="AH111" s="5">
        <f t="shared" si="135"/>
        <v>3.4953617730570457E-3</v>
      </c>
      <c r="AI111" s="5">
        <f t="shared" si="136"/>
        <v>4.5006494397827257E-3</v>
      </c>
      <c r="AJ111" s="5">
        <f t="shared" si="137"/>
        <v>2.8975320288664708E-3</v>
      </c>
      <c r="AK111" s="5">
        <f t="shared" si="138"/>
        <v>1.2436267210823324E-3</v>
      </c>
      <c r="AL111" s="5">
        <f t="shared" si="139"/>
        <v>1.9361368460297561E-5</v>
      </c>
      <c r="AM111" s="5">
        <f t="shared" si="140"/>
        <v>3.1821292388899878E-3</v>
      </c>
      <c r="AN111" s="5">
        <f t="shared" si="141"/>
        <v>2.9881177716859037E-3</v>
      </c>
      <c r="AO111" s="5">
        <f t="shared" si="142"/>
        <v>1.4029675018133068E-3</v>
      </c>
      <c r="AP111" s="5">
        <f t="shared" si="143"/>
        <v>4.3914329165005688E-4</v>
      </c>
      <c r="AQ111" s="5">
        <f t="shared" si="144"/>
        <v>1.0309228315267262E-4</v>
      </c>
      <c r="AR111" s="5">
        <f t="shared" si="145"/>
        <v>6.5645056177458425E-4</v>
      </c>
      <c r="AS111" s="5">
        <f t="shared" si="146"/>
        <v>8.4524980385989375E-4</v>
      </c>
      <c r="AT111" s="5">
        <f t="shared" si="147"/>
        <v>5.4417443789965114E-4</v>
      </c>
      <c r="AU111" s="5">
        <f t="shared" si="148"/>
        <v>2.3356079075568056E-4</v>
      </c>
      <c r="AV111" s="5">
        <f t="shared" si="149"/>
        <v>7.5183579720734174E-5</v>
      </c>
      <c r="AW111" s="5">
        <f t="shared" si="150"/>
        <v>6.5027416473866072E-7</v>
      </c>
      <c r="AX111" s="5">
        <f t="shared" si="151"/>
        <v>6.8288821521139817E-4</v>
      </c>
      <c r="AY111" s="5">
        <f t="shared" si="152"/>
        <v>6.4125315433757998E-4</v>
      </c>
      <c r="AZ111" s="5">
        <f t="shared" si="153"/>
        <v>3.0107827224738483E-4</v>
      </c>
      <c r="BA111" s="5">
        <f t="shared" si="154"/>
        <v>9.4240603113145111E-5</v>
      </c>
      <c r="BB111" s="5">
        <f t="shared" si="155"/>
        <v>2.2123710245267816E-5</v>
      </c>
      <c r="BC111" s="5">
        <f t="shared" si="156"/>
        <v>4.1549696317535253E-6</v>
      </c>
      <c r="BD111" s="5">
        <f t="shared" si="157"/>
        <v>1.0273789668350448E-4</v>
      </c>
      <c r="BE111" s="5">
        <f t="shared" si="158"/>
        <v>1.3228595126182484E-4</v>
      </c>
      <c r="BF111" s="5">
        <f t="shared" si="159"/>
        <v>8.5166104554170921E-5</v>
      </c>
      <c r="BG111" s="5">
        <f t="shared" si="160"/>
        <v>3.6553467674865733E-5</v>
      </c>
      <c r="BH111" s="5">
        <f t="shared" si="161"/>
        <v>1.1766617770520229E-5</v>
      </c>
      <c r="BI111" s="5">
        <f t="shared" si="162"/>
        <v>3.0301539649049117E-6</v>
      </c>
      <c r="BJ111" s="8">
        <f t="shared" si="163"/>
        <v>0.44467490286495054</v>
      </c>
      <c r="BK111" s="8">
        <f t="shared" si="164"/>
        <v>0.28413195340173691</v>
      </c>
      <c r="BL111" s="8">
        <f t="shared" si="165"/>
        <v>0.25650661735024849</v>
      </c>
      <c r="BM111" s="8">
        <f t="shared" si="166"/>
        <v>0.38398193559979843</v>
      </c>
      <c r="BN111" s="8">
        <f t="shared" si="167"/>
        <v>0.61558016474355781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1.59278350515464</v>
      </c>
      <c r="F112">
        <f>VLOOKUP(B112,home!$B$2:$E$405,3,FALSE)</f>
        <v>1.1000000000000001</v>
      </c>
      <c r="G112">
        <f>VLOOKUP(C112,away!$B$2:$E$405,4,FALSE)</f>
        <v>1.2</v>
      </c>
      <c r="H112">
        <f>VLOOKUP(A112,away!$A$2:$E$405,3,FALSE)</f>
        <v>1.4690721649484499</v>
      </c>
      <c r="I112">
        <f>VLOOKUP(C112,away!$B$2:$E$405,3,FALSE)</f>
        <v>0.86</v>
      </c>
      <c r="J112">
        <f>VLOOKUP(B112,home!$B$2:$E$405,4,FALSE)</f>
        <v>0.91</v>
      </c>
      <c r="K112" s="3">
        <f t="shared" si="112"/>
        <v>2.1024742268041248</v>
      </c>
      <c r="L112" s="3">
        <f t="shared" si="113"/>
        <v>1.1496958762886569</v>
      </c>
      <c r="M112" s="5">
        <f t="shared" si="114"/>
        <v>3.8690155037986201E-2</v>
      </c>
      <c r="N112" s="5">
        <f t="shared" si="115"/>
        <v>8.134505379842176E-2</v>
      </c>
      <c r="O112" s="5">
        <f t="shared" si="116"/>
        <v>4.4481911700141541E-2</v>
      </c>
      <c r="P112" s="5">
        <f t="shared" si="117"/>
        <v>9.3522072908524434E-2</v>
      </c>
      <c r="Q112" s="5">
        <f t="shared" si="118"/>
        <v>8.5512939544588371E-2</v>
      </c>
      <c r="R112" s="5">
        <f t="shared" si="119"/>
        <v>2.5570335225544451E-2</v>
      </c>
      <c r="S112" s="5">
        <f t="shared" si="120"/>
        <v>5.6515527739034156E-2</v>
      </c>
      <c r="T112" s="5">
        <f t="shared" si="121"/>
        <v>9.8313873963734463E-2</v>
      </c>
      <c r="U112" s="5">
        <f t="shared" si="122"/>
        <v>5.3760970782448854E-2</v>
      </c>
      <c r="V112" s="5">
        <f t="shared" si="123"/>
        <v>1.517885220408827E-2</v>
      </c>
      <c r="W112" s="5">
        <f t="shared" si="124"/>
        <v>5.9929583816918763E-2</v>
      </c>
      <c r="X112" s="5">
        <f t="shared" si="125"/>
        <v>6.8900795382006927E-2</v>
      </c>
      <c r="Y112" s="5">
        <f t="shared" si="126"/>
        <v>3.9607480161850964E-2</v>
      </c>
      <c r="Z112" s="5">
        <f t="shared" si="127"/>
        <v>9.799369654709008E-3</v>
      </c>
      <c r="AA112" s="5">
        <f t="shared" si="128"/>
        <v>2.0602922137952125E-2</v>
      </c>
      <c r="AB112" s="5">
        <f t="shared" si="129"/>
        <v>2.1658556395948245E-2</v>
      </c>
      <c r="AC112" s="5">
        <f t="shared" si="130"/>
        <v>2.2931507400020933E-3</v>
      </c>
      <c r="AD112" s="5">
        <f t="shared" si="131"/>
        <v>3.1500101349542314E-2</v>
      </c>
      <c r="AE112" s="5">
        <f t="shared" si="132"/>
        <v>3.6215536624243552E-2</v>
      </c>
      <c r="AF112" s="5">
        <f t="shared" si="133"/>
        <v>2.0818426557236827E-2</v>
      </c>
      <c r="AG112" s="5">
        <f t="shared" si="134"/>
        <v>7.9782863878911422E-3</v>
      </c>
      <c r="AH112" s="5">
        <f t="shared" si="135"/>
        <v>2.8165737205617879E-3</v>
      </c>
      <c r="AI112" s="5">
        <f t="shared" si="136"/>
        <v>5.9217736553749626E-3</v>
      </c>
      <c r="AJ112" s="5">
        <f t="shared" si="137"/>
        <v>6.2251882436967559E-3</v>
      </c>
      <c r="AK112" s="5">
        <f t="shared" si="138"/>
        <v>4.3627659464588204E-3</v>
      </c>
      <c r="AL112" s="5">
        <f t="shared" si="139"/>
        <v>2.2172070438710234E-4</v>
      </c>
      <c r="AM112" s="5">
        <f t="shared" si="140"/>
        <v>1.3245630245826114E-2</v>
      </c>
      <c r="AN112" s="5">
        <f t="shared" si="141"/>
        <v>1.5228446472470592E-2</v>
      </c>
      <c r="AO112" s="5">
        <f t="shared" si="142"/>
        <v>8.7540410558409939E-3</v>
      </c>
      <c r="AP112" s="5">
        <f t="shared" si="143"/>
        <v>3.3548283009206619E-3</v>
      </c>
      <c r="AQ112" s="5">
        <f t="shared" si="144"/>
        <v>9.6425806580624203E-4</v>
      </c>
      <c r="AR112" s="5">
        <f t="shared" si="145"/>
        <v>6.4764063835857683E-4</v>
      </c>
      <c r="AS112" s="5">
        <f t="shared" si="146"/>
        <v>1.3616477503798788E-3</v>
      </c>
      <c r="AT112" s="5">
        <f t="shared" si="147"/>
        <v>1.4314146505797559E-3</v>
      </c>
      <c r="AU112" s="5">
        <f t="shared" si="148"/>
        <v>1.0031708035712563E-3</v>
      </c>
      <c r="AV112" s="5">
        <f t="shared" si="149"/>
        <v>5.2728518989773724E-4</v>
      </c>
      <c r="AW112" s="5">
        <f t="shared" si="150"/>
        <v>1.4887350154538665E-5</v>
      </c>
      <c r="AX112" s="5">
        <f t="shared" si="151"/>
        <v>4.6414327016044308E-3</v>
      </c>
      <c r="AY112" s="5">
        <f t="shared" si="152"/>
        <v>5.3362360371059341E-3</v>
      </c>
      <c r="AZ112" s="5">
        <f t="shared" si="153"/>
        <v>3.0675242833818092E-3</v>
      </c>
      <c r="BA112" s="5">
        <f t="shared" si="154"/>
        <v>1.1755733396731272E-3</v>
      </c>
      <c r="BB112" s="5">
        <f t="shared" si="155"/>
        <v>3.3788795522426984E-4</v>
      </c>
      <c r="BC112" s="5">
        <f t="shared" si="156"/>
        <v>7.7693677753789807E-5</v>
      </c>
      <c r="BD112" s="5">
        <f t="shared" si="157"/>
        <v>1.2409829520630163E-4</v>
      </c>
      <c r="BE112" s="5">
        <f t="shared" si="158"/>
        <v>2.6091346726157908E-4</v>
      </c>
      <c r="BF112" s="5">
        <f t="shared" si="159"/>
        <v>2.7428192017178596E-4</v>
      </c>
      <c r="BG112" s="5">
        <f t="shared" si="160"/>
        <v>1.9222355601317543E-4</v>
      </c>
      <c r="BH112" s="5">
        <f t="shared" si="161"/>
        <v>1.0103626807558509E-4</v>
      </c>
      <c r="BI112" s="5">
        <f t="shared" si="162"/>
        <v>4.2485229920278025E-5</v>
      </c>
      <c r="BJ112" s="8">
        <f t="shared" si="163"/>
        <v>0.58630562972204325</v>
      </c>
      <c r="BK112" s="8">
        <f t="shared" si="164"/>
        <v>0.21175771537112817</v>
      </c>
      <c r="BL112" s="8">
        <f t="shared" si="165"/>
        <v>0.19136719557756343</v>
      </c>
      <c r="BM112" s="8">
        <f t="shared" si="166"/>
        <v>0.6247860934232855</v>
      </c>
      <c r="BN112" s="8">
        <f t="shared" si="167"/>
        <v>0.36912246821520678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1.59278350515464</v>
      </c>
      <c r="F113">
        <f>VLOOKUP(B113,home!$B$2:$E$405,3,FALSE)</f>
        <v>0.97</v>
      </c>
      <c r="G113">
        <f>VLOOKUP(C113,away!$B$2:$E$405,4,FALSE)</f>
        <v>1.37</v>
      </c>
      <c r="H113">
        <f>VLOOKUP(A113,away!$A$2:$E$405,3,FALSE)</f>
        <v>1.4690721649484499</v>
      </c>
      <c r="I113">
        <f>VLOOKUP(C113,away!$B$2:$E$405,3,FALSE)</f>
        <v>1.1399999999999999</v>
      </c>
      <c r="J113">
        <f>VLOOKUP(B113,home!$B$2:$E$405,4,FALSE)</f>
        <v>1.42</v>
      </c>
      <c r="K113" s="3">
        <f t="shared" si="112"/>
        <v>2.1166500000000013</v>
      </c>
      <c r="L113" s="3">
        <f t="shared" si="113"/>
        <v>2.3781340206185502</v>
      </c>
      <c r="M113" s="5">
        <f t="shared" si="114"/>
        <v>1.116709221634928E-2</v>
      </c>
      <c r="N113" s="5">
        <f t="shared" si="115"/>
        <v>2.3636825739735717E-2</v>
      </c>
      <c r="O113" s="5">
        <f t="shared" si="116"/>
        <v>2.655684191108483E-2</v>
      </c>
      <c r="P113" s="5">
        <f t="shared" si="117"/>
        <v>5.6211539431097739E-2</v>
      </c>
      <c r="Q113" s="5">
        <f t="shared" si="118"/>
        <v>2.5015443601005823E-2</v>
      </c>
      <c r="R113" s="5">
        <f t="shared" si="119"/>
        <v>3.1577864614469701E-2</v>
      </c>
      <c r="S113" s="5">
        <f t="shared" si="120"/>
        <v>7.0737688558437262E-2</v>
      </c>
      <c r="T113" s="5">
        <f t="shared" si="121"/>
        <v>5.9490077468416565E-2</v>
      </c>
      <c r="U113" s="5">
        <f t="shared" si="122"/>
        <v>6.6839287136217326E-2</v>
      </c>
      <c r="V113" s="5">
        <f t="shared" si="123"/>
        <v>3.9563411382018875E-2</v>
      </c>
      <c r="W113" s="5">
        <f t="shared" si="124"/>
        <v>1.7649646232689668E-2</v>
      </c>
      <c r="X113" s="5">
        <f t="shared" si="125"/>
        <v>4.1973224157841334E-2</v>
      </c>
      <c r="Y113" s="5">
        <f t="shared" si="126"/>
        <v>4.9908976162405437E-2</v>
      </c>
      <c r="Z113" s="5">
        <f t="shared" si="127"/>
        <v>2.5032131379385689E-2</v>
      </c>
      <c r="AA113" s="5">
        <f t="shared" si="128"/>
        <v>5.2984260884176751E-2</v>
      </c>
      <c r="AB113" s="5">
        <f t="shared" si="129"/>
        <v>5.6074567900246404E-2</v>
      </c>
      <c r="AC113" s="5">
        <f t="shared" si="130"/>
        <v>1.2446840546330542E-2</v>
      </c>
      <c r="AD113" s="5">
        <f t="shared" si="131"/>
        <v>9.3395309246056511E-3</v>
      </c>
      <c r="AE113" s="5">
        <f t="shared" si="132"/>
        <v>2.2210656228423723E-2</v>
      </c>
      <c r="AF113" s="5">
        <f t="shared" si="133"/>
        <v>2.6409958598538879E-2</v>
      </c>
      <c r="AG113" s="5">
        <f t="shared" si="134"/>
        <v>2.093547367543757E-2</v>
      </c>
      <c r="AH113" s="5">
        <f t="shared" si="135"/>
        <v>1.4882440810477566E-2</v>
      </c>
      <c r="AI113" s="5">
        <f t="shared" si="136"/>
        <v>3.1500918341497361E-2</v>
      </c>
      <c r="AJ113" s="5">
        <f t="shared" si="137"/>
        <v>3.3338209403765216E-2</v>
      </c>
      <c r="AK113" s="5">
        <f t="shared" si="138"/>
        <v>2.3521773644826563E-2</v>
      </c>
      <c r="AL113" s="5">
        <f t="shared" si="139"/>
        <v>2.5061351858035462E-3</v>
      </c>
      <c r="AM113" s="5">
        <f t="shared" si="140"/>
        <v>3.9537036263133157E-3</v>
      </c>
      <c r="AN113" s="5">
        <f t="shared" si="141"/>
        <v>9.4024371011786276E-3</v>
      </c>
      <c r="AO113" s="5">
        <f t="shared" si="142"/>
        <v>1.1180127773519479E-2</v>
      </c>
      <c r="AP113" s="5">
        <f t="shared" si="143"/>
        <v>8.8626140710229978E-3</v>
      </c>
      <c r="AQ113" s="5">
        <f t="shared" si="144"/>
        <v>5.2691210084781148E-3</v>
      </c>
      <c r="AR113" s="5">
        <f t="shared" si="145"/>
        <v>7.078487760247722E-3</v>
      </c>
      <c r="AS113" s="5">
        <f t="shared" si="146"/>
        <v>1.4982681117728351E-2</v>
      </c>
      <c r="AT113" s="5">
        <f t="shared" si="147"/>
        <v>1.585654599391987E-2</v>
      </c>
      <c r="AU113" s="5">
        <f t="shared" si="148"/>
        <v>1.1187586026010169E-2</v>
      </c>
      <c r="AV113" s="5">
        <f t="shared" si="149"/>
        <v>5.9200509904886092E-3</v>
      </c>
      <c r="AW113" s="5">
        <f t="shared" si="150"/>
        <v>3.5041877730068813E-4</v>
      </c>
      <c r="AX113" s="5">
        <f t="shared" si="151"/>
        <v>1.3947677967726794E-3</v>
      </c>
      <c r="AY113" s="5">
        <f t="shared" si="152"/>
        <v>3.3169447483682893E-3</v>
      </c>
      <c r="AZ113" s="5">
        <f t="shared" si="153"/>
        <v>3.9440695753033333E-3</v>
      </c>
      <c r="BA113" s="5">
        <f t="shared" si="154"/>
        <v>3.126508678905137E-3</v>
      </c>
      <c r="BB113" s="5">
        <f t="shared" si="155"/>
        <v>1.8588141637658664E-3</v>
      </c>
      <c r="BC113" s="5">
        <f t="shared" si="156"/>
        <v>8.8410184017184571E-4</v>
      </c>
      <c r="BD113" s="5">
        <f t="shared" si="157"/>
        <v>2.8055987595295164E-3</v>
      </c>
      <c r="BE113" s="5">
        <f t="shared" si="158"/>
        <v>5.9384706143581541E-3</v>
      </c>
      <c r="BF113" s="5">
        <f t="shared" si="159"/>
        <v>6.2848319129405993E-3</v>
      </c>
      <c r="BG113" s="5">
        <f t="shared" si="160"/>
        <v>4.4342631561752419E-3</v>
      </c>
      <c r="BH113" s="5">
        <f t="shared" si="161"/>
        <v>2.3464457773795825E-3</v>
      </c>
      <c r="BI113" s="5">
        <f t="shared" si="162"/>
        <v>9.933208909381E-4</v>
      </c>
      <c r="BJ113" s="8">
        <f t="shared" si="163"/>
        <v>0.34976302317290003</v>
      </c>
      <c r="BK113" s="8">
        <f t="shared" si="164"/>
        <v>0.19594965206840556</v>
      </c>
      <c r="BL113" s="8">
        <f t="shared" si="165"/>
        <v>0.41510444764647758</v>
      </c>
      <c r="BM113" s="8">
        <f t="shared" si="166"/>
        <v>0.80871712078235847</v>
      </c>
      <c r="BN113" s="8">
        <f t="shared" si="167"/>
        <v>0.1741656075137431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1.59278350515464</v>
      </c>
      <c r="F114">
        <f>VLOOKUP(B114,home!$B$2:$E$405,3,FALSE)</f>
        <v>0.97</v>
      </c>
      <c r="G114">
        <f>VLOOKUP(C114,away!$B$2:$E$405,4,FALSE)</f>
        <v>1.03</v>
      </c>
      <c r="H114">
        <f>VLOOKUP(A114,away!$A$2:$E$405,3,FALSE)</f>
        <v>1.4690721649484499</v>
      </c>
      <c r="I114">
        <f>VLOOKUP(C114,away!$B$2:$E$405,3,FALSE)</f>
        <v>0.46</v>
      </c>
      <c r="J114">
        <f>VLOOKUP(B114,home!$B$2:$E$405,4,FALSE)</f>
        <v>0.37</v>
      </c>
      <c r="K114" s="3">
        <f t="shared" si="112"/>
        <v>1.5913500000000009</v>
      </c>
      <c r="L114" s="3">
        <f t="shared" si="113"/>
        <v>0.25003608247422621</v>
      </c>
      <c r="M114" s="5">
        <f t="shared" si="114"/>
        <v>0.1585974445475036</v>
      </c>
      <c r="N114" s="5">
        <f t="shared" si="115"/>
        <v>0.25238404338067005</v>
      </c>
      <c r="O114" s="5">
        <f t="shared" si="116"/>
        <v>3.9655083725081128E-2</v>
      </c>
      <c r="P114" s="5">
        <f t="shared" si="117"/>
        <v>6.3105117485907899E-2</v>
      </c>
      <c r="Q114" s="5">
        <f t="shared" si="118"/>
        <v>0.20081567371691475</v>
      </c>
      <c r="R114" s="5">
        <f t="shared" si="119"/>
        <v>4.957600892403366E-3</v>
      </c>
      <c r="S114" s="5">
        <f t="shared" si="120"/>
        <v>6.2773014159718402E-3</v>
      </c>
      <c r="T114" s="5">
        <f t="shared" si="121"/>
        <v>5.0211164355599802E-2</v>
      </c>
      <c r="U114" s="5">
        <f t="shared" si="122"/>
        <v>7.8892781801261011E-3</v>
      </c>
      <c r="V114" s="5">
        <f t="shared" si="123"/>
        <v>2.7752292708369783E-4</v>
      </c>
      <c r="W114" s="5">
        <f t="shared" si="124"/>
        <v>0.10652267412313748</v>
      </c>
      <c r="X114" s="5">
        <f t="shared" si="125"/>
        <v>2.6634512132427929E-2</v>
      </c>
      <c r="Y114" s="5">
        <f t="shared" si="126"/>
        <v>3.3297945361022642E-3</v>
      </c>
      <c r="Z114" s="5">
        <f t="shared" si="127"/>
        <v>4.1319303520242183E-4</v>
      </c>
      <c r="AA114" s="5">
        <f t="shared" si="128"/>
        <v>6.5753473656937449E-4</v>
      </c>
      <c r="AB114" s="5">
        <f t="shared" si="129"/>
        <v>5.231839515198373E-4</v>
      </c>
      <c r="AC114" s="5">
        <f t="shared" si="130"/>
        <v>6.9015601767011049E-6</v>
      </c>
      <c r="AD114" s="5">
        <f t="shared" si="131"/>
        <v>4.2378714366463732E-2</v>
      </c>
      <c r="AE114" s="5">
        <f t="shared" si="132"/>
        <v>1.05962077204848E-2</v>
      </c>
      <c r="AF114" s="5">
        <f t="shared" si="133"/>
        <v>1.3247171337565852E-3</v>
      </c>
      <c r="AG114" s="5">
        <f t="shared" si="134"/>
        <v>1.1040902750366071E-4</v>
      </c>
      <c r="AH114" s="5">
        <f t="shared" si="135"/>
        <v>2.5828291956912152E-5</v>
      </c>
      <c r="AI114" s="5">
        <f t="shared" si="136"/>
        <v>4.1101852405632182E-5</v>
      </c>
      <c r="AJ114" s="5">
        <f t="shared" si="137"/>
        <v>3.2703716412851408E-5</v>
      </c>
      <c r="AK114" s="5">
        <f t="shared" si="138"/>
        <v>1.7347686371197039E-5</v>
      </c>
      <c r="AL114" s="5">
        <f t="shared" si="139"/>
        <v>1.0984382933265658E-7</v>
      </c>
      <c r="AM114" s="5">
        <f t="shared" si="140"/>
        <v>1.3487873421414406E-2</v>
      </c>
      <c r="AN114" s="5">
        <f t="shared" si="141"/>
        <v>3.3724550311986963E-3</v>
      </c>
      <c r="AO114" s="5">
        <f t="shared" si="142"/>
        <v>4.2161772216070818E-4</v>
      </c>
      <c r="AP114" s="5">
        <f t="shared" si="143"/>
        <v>3.5139881183590075E-5</v>
      </c>
      <c r="AQ114" s="5">
        <f t="shared" si="144"/>
        <v>2.1965595574386597E-6</v>
      </c>
      <c r="AR114" s="5">
        <f t="shared" si="145"/>
        <v>1.2916009875813767E-6</v>
      </c>
      <c r="AS114" s="5">
        <f t="shared" si="146"/>
        <v>2.0553892315876251E-6</v>
      </c>
      <c r="AT114" s="5">
        <f t="shared" si="147"/>
        <v>1.6354218268434847E-6</v>
      </c>
      <c r="AU114" s="5">
        <f t="shared" si="148"/>
        <v>8.6750950804912688E-7</v>
      </c>
      <c r="AV114" s="5">
        <f t="shared" si="149"/>
        <v>3.4512781390849469E-7</v>
      </c>
      <c r="AW114" s="5">
        <f t="shared" si="150"/>
        <v>1.2140639352173557E-9</v>
      </c>
      <c r="AX114" s="5">
        <f t="shared" si="151"/>
        <v>3.5773212281946412E-3</v>
      </c>
      <c r="AY114" s="5">
        <f t="shared" si="152"/>
        <v>8.9445938564967561E-4</v>
      </c>
      <c r="AZ114" s="5">
        <f t="shared" si="153"/>
        <v>1.1182356036007401E-4</v>
      </c>
      <c r="BA114" s="5">
        <f t="shared" si="154"/>
        <v>9.3199749869176918E-6</v>
      </c>
      <c r="BB114" s="5">
        <f t="shared" si="155"/>
        <v>5.8258250862166947E-7</v>
      </c>
      <c r="BC114" s="5">
        <f t="shared" si="156"/>
        <v>2.9133329634753884E-8</v>
      </c>
      <c r="BD114" s="5">
        <f t="shared" si="157"/>
        <v>5.3824475175781474E-8</v>
      </c>
      <c r="BE114" s="5">
        <f t="shared" si="158"/>
        <v>8.5653578570979905E-8</v>
      </c>
      <c r="BF114" s="5">
        <f t="shared" si="159"/>
        <v>6.8152411129464482E-8</v>
      </c>
      <c r="BG114" s="5">
        <f t="shared" si="160"/>
        <v>3.6151446483624453E-8</v>
      </c>
      <c r="BH114" s="5">
        <f t="shared" si="161"/>
        <v>1.4382401090428949E-8</v>
      </c>
      <c r="BI114" s="5">
        <f t="shared" si="162"/>
        <v>4.5774867950508203E-9</v>
      </c>
      <c r="BJ114" s="8">
        <f t="shared" si="163"/>
        <v>0.71622072897360567</v>
      </c>
      <c r="BK114" s="8">
        <f t="shared" si="164"/>
        <v>0.22915885716612275</v>
      </c>
      <c r="BL114" s="8">
        <f t="shared" si="165"/>
        <v>5.380612082401362E-2</v>
      </c>
      <c r="BM114" s="8">
        <f t="shared" si="166"/>
        <v>0.27918947807887773</v>
      </c>
      <c r="BN114" s="8">
        <f t="shared" si="167"/>
        <v>0.7195149637484809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1.2307692307692299</v>
      </c>
      <c r="F115">
        <f>VLOOKUP(B115,home!$B$2:$E$405,3,FALSE)</f>
        <v>1.06</v>
      </c>
      <c r="G115">
        <f>VLOOKUP(C115,away!$B$2:$E$405,4,FALSE)</f>
        <v>1.17</v>
      </c>
      <c r="H115">
        <f>VLOOKUP(A115,away!$A$2:$E$405,3,FALSE)</f>
        <v>1.14201183431953</v>
      </c>
      <c r="I115">
        <f>VLOOKUP(C115,away!$B$2:$E$405,3,FALSE)</f>
        <v>0.72</v>
      </c>
      <c r="J115">
        <f>VLOOKUP(B115,home!$B$2:$E$405,4,FALSE)</f>
        <v>1.31</v>
      </c>
      <c r="K115" s="3">
        <f t="shared" si="112"/>
        <v>1.5263999999999991</v>
      </c>
      <c r="L115" s="3">
        <f t="shared" si="113"/>
        <v>1.0771455621301806</v>
      </c>
      <c r="M115" s="5">
        <f t="shared" si="114"/>
        <v>7.4010702923865565E-2</v>
      </c>
      <c r="N115" s="5">
        <f t="shared" si="115"/>
        <v>0.11296993694298833</v>
      </c>
      <c r="O115" s="5">
        <f t="shared" si="116"/>
        <v>7.9720300204576974E-2</v>
      </c>
      <c r="P115" s="5">
        <f t="shared" si="117"/>
        <v>0.12168506623226624</v>
      </c>
      <c r="Q115" s="5">
        <f t="shared" si="118"/>
        <v>8.6218655874888653E-2</v>
      </c>
      <c r="R115" s="5">
        <f t="shared" si="119"/>
        <v>4.2935183788522908E-2</v>
      </c>
      <c r="S115" s="5">
        <f t="shared" si="120"/>
        <v>5.0017277092960354E-2</v>
      </c>
      <c r="T115" s="5">
        <f t="shared" si="121"/>
        <v>9.2870042548465551E-2</v>
      </c>
      <c r="U115" s="5">
        <f t="shared" si="122"/>
        <v>6.5536264534801339E-2</v>
      </c>
      <c r="V115" s="5">
        <f t="shared" si="123"/>
        <v>9.1373506133678086E-3</v>
      </c>
      <c r="W115" s="5">
        <f t="shared" si="124"/>
        <v>4.3868052109143303E-2</v>
      </c>
      <c r="X115" s="5">
        <f t="shared" si="125"/>
        <v>4.7252277648659226E-2</v>
      </c>
      <c r="Y115" s="5">
        <f t="shared" si="126"/>
        <v>2.5448790584898202E-2</v>
      </c>
      <c r="Z115" s="5">
        <f t="shared" si="127"/>
        <v>1.5415814225683709E-2</v>
      </c>
      <c r="AA115" s="5">
        <f t="shared" si="128"/>
        <v>2.3530698834083603E-2</v>
      </c>
      <c r="AB115" s="5">
        <f t="shared" si="129"/>
        <v>1.7958629350172596E-2</v>
      </c>
      <c r="AC115" s="5">
        <f t="shared" si="130"/>
        <v>9.389512856327059E-4</v>
      </c>
      <c r="AD115" s="5">
        <f t="shared" si="131"/>
        <v>1.6740048684849095E-2</v>
      </c>
      <c r="AE115" s="5">
        <f t="shared" si="132"/>
        <v>1.8031469150728369E-2</v>
      </c>
      <c r="AF115" s="5">
        <f t="shared" si="133"/>
        <v>9.711258487197158E-3</v>
      </c>
      <c r="AG115" s="5">
        <f t="shared" si="134"/>
        <v>3.4868129940611573E-3</v>
      </c>
      <c r="AH115" s="5">
        <f t="shared" si="135"/>
        <v>4.1512689699546284E-3</v>
      </c>
      <c r="AI115" s="5">
        <f t="shared" si="136"/>
        <v>6.3364969557387421E-3</v>
      </c>
      <c r="AJ115" s="5">
        <f t="shared" si="137"/>
        <v>4.8360144766198057E-3</v>
      </c>
      <c r="AK115" s="5">
        <f t="shared" si="138"/>
        <v>2.4605641657041545E-3</v>
      </c>
      <c r="AL115" s="5">
        <f t="shared" si="139"/>
        <v>6.1751257516698529E-5</v>
      </c>
      <c r="AM115" s="5">
        <f t="shared" si="140"/>
        <v>5.1104020625107292E-3</v>
      </c>
      <c r="AN115" s="5">
        <f t="shared" si="141"/>
        <v>5.5046469023343541E-3</v>
      </c>
      <c r="AO115" s="5">
        <f t="shared" si="142"/>
        <v>2.9646529909715474E-3</v>
      </c>
      <c r="AP115" s="5">
        <f t="shared" si="143"/>
        <v>1.0644542708269898E-3</v>
      </c>
      <c r="AQ115" s="5">
        <f t="shared" si="144"/>
        <v>2.8664304847795234E-4</v>
      </c>
      <c r="AR115" s="5">
        <f t="shared" si="145"/>
        <v>8.9430418963907111E-4</v>
      </c>
      <c r="AS115" s="5">
        <f t="shared" si="146"/>
        <v>1.3650659150650775E-3</v>
      </c>
      <c r="AT115" s="5">
        <f t="shared" si="147"/>
        <v>1.0418183063776666E-3</v>
      </c>
      <c r="AU115" s="5">
        <f t="shared" si="148"/>
        <v>5.3007715428495623E-4</v>
      </c>
      <c r="AV115" s="5">
        <f t="shared" si="149"/>
        <v>2.0227744207513938E-4</v>
      </c>
      <c r="AW115" s="5">
        <f t="shared" si="150"/>
        <v>2.8202399427789552E-6</v>
      </c>
      <c r="AX115" s="5">
        <f t="shared" si="151"/>
        <v>1.3000862847027284E-3</v>
      </c>
      <c r="AY115" s="5">
        <f t="shared" si="152"/>
        <v>1.4003821719538584E-3</v>
      </c>
      <c r="AZ115" s="5">
        <f t="shared" si="153"/>
        <v>7.5420772090316096E-4</v>
      </c>
      <c r="BA115" s="5">
        <f t="shared" si="154"/>
        <v>2.7079716649838591E-4</v>
      </c>
      <c r="BB115" s="5">
        <f t="shared" si="155"/>
        <v>7.2921991532791015E-5</v>
      </c>
      <c r="BC115" s="5">
        <f t="shared" si="156"/>
        <v>1.5709519912248092E-5</v>
      </c>
      <c r="BD115" s="5">
        <f t="shared" si="157"/>
        <v>1.6054929817735876E-4</v>
      </c>
      <c r="BE115" s="5">
        <f t="shared" si="158"/>
        <v>2.450624487379203E-4</v>
      </c>
      <c r="BF115" s="5">
        <f t="shared" si="159"/>
        <v>1.8703166087678067E-4</v>
      </c>
      <c r="BG115" s="5">
        <f t="shared" si="160"/>
        <v>9.5161709054105922E-5</v>
      </c>
      <c r="BH115" s="5">
        <f t="shared" si="161"/>
        <v>3.6313708175046832E-5</v>
      </c>
      <c r="BI115" s="5">
        <f t="shared" si="162"/>
        <v>1.1085848831678294E-5</v>
      </c>
      <c r="BJ115" s="8">
        <f t="shared" si="163"/>
        <v>0.47534224915650386</v>
      </c>
      <c r="BK115" s="8">
        <f t="shared" si="164"/>
        <v>0.25725148157756322</v>
      </c>
      <c r="BL115" s="8">
        <f t="shared" si="165"/>
        <v>0.2522341689614695</v>
      </c>
      <c r="BM115" s="8">
        <f t="shared" si="166"/>
        <v>0.48130630602210067</v>
      </c>
      <c r="BN115" s="8">
        <f t="shared" si="167"/>
        <v>0.51753984596710867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1.2307692307692299</v>
      </c>
      <c r="F116">
        <f>VLOOKUP(B116,home!$B$2:$E$405,3,FALSE)</f>
        <v>0.9</v>
      </c>
      <c r="G116">
        <f>VLOOKUP(C116,away!$B$2:$E$405,4,FALSE)</f>
        <v>1.42</v>
      </c>
      <c r="H116">
        <f>VLOOKUP(A116,away!$A$2:$E$405,3,FALSE)</f>
        <v>1.14201183431953</v>
      </c>
      <c r="I116">
        <f>VLOOKUP(C116,away!$B$2:$E$405,3,FALSE)</f>
        <v>0.61</v>
      </c>
      <c r="J116">
        <f>VLOOKUP(B116,home!$B$2:$E$405,4,FALSE)</f>
        <v>0.78</v>
      </c>
      <c r="K116" s="3">
        <f t="shared" si="112"/>
        <v>1.572923076923076</v>
      </c>
      <c r="L116" s="3">
        <f t="shared" si="113"/>
        <v>0.54336923076923238</v>
      </c>
      <c r="M116" s="5">
        <f t="shared" si="114"/>
        <v>0.12047749491410771</v>
      </c>
      <c r="N116" s="5">
        <f t="shared" si="115"/>
        <v>0.18950183200028253</v>
      </c>
      <c r="O116" s="5">
        <f t="shared" si="116"/>
        <v>6.5463763736482813E-2</v>
      </c>
      <c r="P116" s="5">
        <f t="shared" si="117"/>
        <v>0.10296946468335381</v>
      </c>
      <c r="Q116" s="5">
        <f t="shared" si="118"/>
        <v>0.14903590233622213</v>
      </c>
      <c r="R116" s="5">
        <f t="shared" si="119"/>
        <v>1.7785497472375716E-2</v>
      </c>
      <c r="S116" s="5">
        <f t="shared" si="120"/>
        <v>2.20014340950886E-2</v>
      </c>
      <c r="T116" s="5">
        <f t="shared" si="121"/>
        <v>8.0981523609431463E-2</v>
      </c>
      <c r="U116" s="5">
        <f t="shared" si="122"/>
        <v>2.7975219408856802E-2</v>
      </c>
      <c r="V116" s="5">
        <f t="shared" si="123"/>
        <v>2.0893490823996209E-3</v>
      </c>
      <c r="W116" s="5">
        <f t="shared" si="124"/>
        <v>7.8140670024899217E-2</v>
      </c>
      <c r="X116" s="5">
        <f t="shared" si="125"/>
        <v>4.24592357632219E-2</v>
      </c>
      <c r="Y116" s="5">
        <f t="shared" si="126"/>
        <v>1.1535521137855682E-2</v>
      </c>
      <c r="Z116" s="5">
        <f t="shared" si="127"/>
        <v>3.221364026804307E-3</v>
      </c>
      <c r="AA116" s="5">
        <f t="shared" si="128"/>
        <v>5.0669578169303406E-3</v>
      </c>
      <c r="AB116" s="5">
        <f t="shared" si="129"/>
        <v>3.9849674400227525E-3</v>
      </c>
      <c r="AC116" s="5">
        <f t="shared" si="130"/>
        <v>1.1160754374952203E-4</v>
      </c>
      <c r="AD116" s="5">
        <f t="shared" si="131"/>
        <v>3.0727315782098814E-2</v>
      </c>
      <c r="AE116" s="5">
        <f t="shared" si="132"/>
        <v>1.6696277940122326E-2</v>
      </c>
      <c r="AF116" s="5">
        <f t="shared" si="133"/>
        <v>4.5361218505167861E-3</v>
      </c>
      <c r="AG116" s="5">
        <f t="shared" si="134"/>
        <v>8.2159634686360431E-4</v>
      </c>
      <c r="AH116" s="5">
        <f t="shared" si="135"/>
        <v>4.3759752331808328E-4</v>
      </c>
      <c r="AI116" s="5">
        <f t="shared" si="136"/>
        <v>6.8830724283139701E-4</v>
      </c>
      <c r="AJ116" s="5">
        <f t="shared" si="137"/>
        <v>5.4132717313140003E-4</v>
      </c>
      <c r="AK116" s="5">
        <f t="shared" si="138"/>
        <v>2.838220009279709E-4</v>
      </c>
      <c r="AL116" s="5">
        <f t="shared" si="139"/>
        <v>3.8155405016365626E-6</v>
      </c>
      <c r="AM116" s="5">
        <f t="shared" si="140"/>
        <v>9.6663408171131695E-3</v>
      </c>
      <c r="AN116" s="5">
        <f t="shared" si="141"/>
        <v>5.2523921741480161E-3</v>
      </c>
      <c r="AO116" s="5">
        <f t="shared" si="142"/>
        <v>1.4269941476825717E-3</v>
      </c>
      <c r="AP116" s="5">
        <f t="shared" si="143"/>
        <v>2.5846157077949184E-4</v>
      </c>
      <c r="AQ116" s="5">
        <f t="shared" si="144"/>
        <v>3.5110016224464989E-5</v>
      </c>
      <c r="AR116" s="5">
        <f t="shared" si="145"/>
        <v>4.7555405926373631E-5</v>
      </c>
      <c r="AS116" s="5">
        <f t="shared" si="146"/>
        <v>7.4800995414037495E-5</v>
      </c>
      <c r="AT116" s="5">
        <f t="shared" si="147"/>
        <v>5.8828105931778384E-5</v>
      </c>
      <c r="AU116" s="5">
        <f t="shared" si="148"/>
        <v>3.0844028463923186E-5</v>
      </c>
      <c r="AV116" s="5">
        <f t="shared" si="149"/>
        <v>1.2128821039044247E-5</v>
      </c>
      <c r="AW116" s="5">
        <f t="shared" si="150"/>
        <v>9.0584959274683438E-8</v>
      </c>
      <c r="AX116" s="5">
        <f t="shared" si="151"/>
        <v>2.5340684234401254E-3</v>
      </c>
      <c r="AY116" s="5">
        <f t="shared" si="152"/>
        <v>1.3769348099612624E-3</v>
      </c>
      <c r="AZ116" s="5">
        <f t="shared" si="153"/>
        <v>3.7409200425401513E-4</v>
      </c>
      <c r="BA116" s="5">
        <f t="shared" si="154"/>
        <v>6.7756694862808209E-5</v>
      </c>
      <c r="BB116" s="5">
        <f t="shared" si="155"/>
        <v>9.2042257917674228E-6</v>
      </c>
      <c r="BC116" s="5">
        <f t="shared" si="156"/>
        <v>1.000258617659799E-6</v>
      </c>
      <c r="BD116" s="5">
        <f t="shared" si="157"/>
        <v>4.3066907228553726E-6</v>
      </c>
      <c r="BE116" s="5">
        <f t="shared" si="158"/>
        <v>6.7740932231497382E-6</v>
      </c>
      <c r="BF116" s="5">
        <f t="shared" si="159"/>
        <v>5.3275637779602226E-6</v>
      </c>
      <c r="BG116" s="5">
        <f t="shared" si="160"/>
        <v>2.7932826700443744E-6</v>
      </c>
      <c r="BH116" s="5">
        <f t="shared" si="161"/>
        <v>1.0984046930205256E-6</v>
      </c>
      <c r="BI116" s="5">
        <f t="shared" si="162"/>
        <v>3.4554121789051833E-7</v>
      </c>
      <c r="BJ116" s="8">
        <f t="shared" si="163"/>
        <v>0.62543835193438979</v>
      </c>
      <c r="BK116" s="8">
        <f t="shared" si="164"/>
        <v>0.24903010066916217</v>
      </c>
      <c r="BL116" s="8">
        <f t="shared" si="165"/>
        <v>0.12247226274795735</v>
      </c>
      <c r="BM116" s="8">
        <f t="shared" si="166"/>
        <v>0.35355128001048691</v>
      </c>
      <c r="BN116" s="8">
        <f t="shared" si="167"/>
        <v>0.64523395514282467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1.2307692307692299</v>
      </c>
      <c r="F117">
        <f>VLOOKUP(B117,home!$B$2:$E$405,3,FALSE)</f>
        <v>0.99</v>
      </c>
      <c r="G117">
        <f>VLOOKUP(C117,away!$B$2:$E$405,4,FALSE)</f>
        <v>1.3</v>
      </c>
      <c r="H117">
        <f>VLOOKUP(A117,away!$A$2:$E$405,3,FALSE)</f>
        <v>1.14201183431953</v>
      </c>
      <c r="I117">
        <f>VLOOKUP(C117,away!$B$2:$E$405,3,FALSE)</f>
        <v>1.06</v>
      </c>
      <c r="J117">
        <f>VLOOKUP(B117,home!$B$2:$E$405,4,FALSE)</f>
        <v>0.78</v>
      </c>
      <c r="K117" s="3">
        <f t="shared" si="112"/>
        <v>1.583999999999999</v>
      </c>
      <c r="L117" s="3">
        <f t="shared" si="113"/>
        <v>0.94421538461538745</v>
      </c>
      <c r="M117" s="5">
        <f t="shared" si="114"/>
        <v>7.980130792561517E-2</v>
      </c>
      <c r="N117" s="5">
        <f t="shared" si="115"/>
        <v>0.12640527175417432</v>
      </c>
      <c r="O117" s="5">
        <f t="shared" si="116"/>
        <v>7.5349622655795687E-2</v>
      </c>
      <c r="P117" s="5">
        <f t="shared" si="117"/>
        <v>0.11935380228678029</v>
      </c>
      <c r="Q117" s="5">
        <f t="shared" si="118"/>
        <v>0.10011297522930604</v>
      </c>
      <c r="R117" s="5">
        <f t="shared" si="119"/>
        <v>3.5573136468283216E-2</v>
      </c>
      <c r="S117" s="5">
        <f t="shared" si="120"/>
        <v>4.4627495747282364E-2</v>
      </c>
      <c r="T117" s="5">
        <f t="shared" si="121"/>
        <v>9.452821141112995E-2</v>
      </c>
      <c r="U117" s="5">
        <f t="shared" si="122"/>
        <v>5.6347848165760578E-2</v>
      </c>
      <c r="V117" s="5">
        <f t="shared" si="123"/>
        <v>7.4162823788137509E-3</v>
      </c>
      <c r="W117" s="5">
        <f t="shared" si="124"/>
        <v>5.2859650921073559E-2</v>
      </c>
      <c r="X117" s="5">
        <f t="shared" si="125"/>
        <v>4.9910895625076591E-2</v>
      </c>
      <c r="Y117" s="5">
        <f t="shared" si="126"/>
        <v>2.3563317754565074E-2</v>
      </c>
      <c r="Z117" s="5">
        <f t="shared" si="127"/>
        <v>1.1196234244125237E-2</v>
      </c>
      <c r="AA117" s="5">
        <f t="shared" si="128"/>
        <v>1.7734835042694363E-2</v>
      </c>
      <c r="AB117" s="5">
        <f t="shared" si="129"/>
        <v>1.4045989353813931E-2</v>
      </c>
      <c r="AC117" s="5">
        <f t="shared" si="130"/>
        <v>6.9325422395406615E-4</v>
      </c>
      <c r="AD117" s="5">
        <f t="shared" si="131"/>
        <v>2.0932421764745121E-2</v>
      </c>
      <c r="AE117" s="5">
        <f t="shared" si="132"/>
        <v>1.9764714667530322E-2</v>
      </c>
      <c r="AF117" s="5">
        <f t="shared" si="133"/>
        <v>9.3310738308077651E-3</v>
      </c>
      <c r="AG117" s="5">
        <f t="shared" si="134"/>
        <v>2.9368478220102444E-3</v>
      </c>
      <c r="AH117" s="5">
        <f t="shared" si="135"/>
        <v>2.6429141557651695E-3</v>
      </c>
      <c r="AI117" s="5">
        <f t="shared" si="136"/>
        <v>4.1863760227320258E-3</v>
      </c>
      <c r="AJ117" s="5">
        <f t="shared" si="137"/>
        <v>3.315609810003763E-3</v>
      </c>
      <c r="AK117" s="5">
        <f t="shared" si="138"/>
        <v>1.750641979681986E-3</v>
      </c>
      <c r="AL117" s="5">
        <f t="shared" si="139"/>
        <v>4.1474271402877416E-5</v>
      </c>
      <c r="AM117" s="5">
        <f t="shared" si="140"/>
        <v>6.6313912150712442E-3</v>
      </c>
      <c r="AN117" s="5">
        <f t="shared" si="141"/>
        <v>6.2614616066735971E-3</v>
      </c>
      <c r="AO117" s="5">
        <f t="shared" si="142"/>
        <v>2.9560841895998956E-3</v>
      </c>
      <c r="AP117" s="5">
        <f t="shared" si="143"/>
        <v>9.3039339001284402E-4</v>
      </c>
      <c r="AQ117" s="5">
        <f t="shared" si="144"/>
        <v>2.1962293814864784E-4</v>
      </c>
      <c r="AR117" s="5">
        <f t="shared" si="145"/>
        <v>4.9909604121825264E-4</v>
      </c>
      <c r="AS117" s="5">
        <f t="shared" si="146"/>
        <v>7.905681292897116E-4</v>
      </c>
      <c r="AT117" s="5">
        <f t="shared" si="147"/>
        <v>6.2612995839745136E-4</v>
      </c>
      <c r="AU117" s="5">
        <f t="shared" si="148"/>
        <v>3.3059661803385413E-4</v>
      </c>
      <c r="AV117" s="5">
        <f t="shared" si="149"/>
        <v>1.3091626074140619E-4</v>
      </c>
      <c r="AW117" s="5">
        <f t="shared" si="150"/>
        <v>1.7230683854696781E-6</v>
      </c>
      <c r="AX117" s="5">
        <f t="shared" si="151"/>
        <v>1.7506872807788096E-3</v>
      </c>
      <c r="AY117" s="5">
        <f t="shared" si="152"/>
        <v>1.6530258641618304E-3</v>
      </c>
      <c r="AZ117" s="5">
        <f t="shared" si="153"/>
        <v>7.804062260543729E-4</v>
      </c>
      <c r="BA117" s="5">
        <f t="shared" si="154"/>
        <v>2.4562385496339098E-4</v>
      </c>
      <c r="BB117" s="5">
        <f t="shared" si="155"/>
        <v>5.7980455671243065E-5</v>
      </c>
      <c r="BC117" s="5">
        <f t="shared" si="156"/>
        <v>1.0949207650359645E-5</v>
      </c>
      <c r="BD117" s="5">
        <f t="shared" si="157"/>
        <v>7.8542360086484902E-5</v>
      </c>
      <c r="BE117" s="5">
        <f t="shared" si="158"/>
        <v>1.2441109837699199E-4</v>
      </c>
      <c r="BF117" s="5">
        <f t="shared" si="159"/>
        <v>9.8533589914577622E-5</v>
      </c>
      <c r="BG117" s="5">
        <f t="shared" si="160"/>
        <v>5.2025735474896958E-5</v>
      </c>
      <c r="BH117" s="5">
        <f t="shared" si="161"/>
        <v>2.0602191248059185E-5</v>
      </c>
      <c r="BI117" s="5">
        <f t="shared" si="162"/>
        <v>6.5267741873851412E-6</v>
      </c>
      <c r="BJ117" s="8">
        <f t="shared" si="163"/>
        <v>0.52184300700920538</v>
      </c>
      <c r="BK117" s="8">
        <f t="shared" si="164"/>
        <v>0.25358664269801034</v>
      </c>
      <c r="BL117" s="8">
        <f t="shared" si="165"/>
        <v>0.21370492241149977</v>
      </c>
      <c r="BM117" s="8">
        <f t="shared" si="166"/>
        <v>0.46208338724710962</v>
      </c>
      <c r="BN117" s="8">
        <f t="shared" si="167"/>
        <v>0.53659611631995474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1.23668639053254</v>
      </c>
      <c r="F118">
        <f>VLOOKUP(B118,home!$B$2:$E$405,3,FALSE)</f>
        <v>1.62</v>
      </c>
      <c r="G118">
        <f>VLOOKUP(C118,away!$B$2:$E$405,4,FALSE)</f>
        <v>0.75</v>
      </c>
      <c r="H118">
        <f>VLOOKUP(A118,away!$A$2:$E$405,3,FALSE)</f>
        <v>1.2307692307692299</v>
      </c>
      <c r="I118">
        <f>VLOOKUP(C118,away!$B$2:$E$405,3,FALSE)</f>
        <v>0.87</v>
      </c>
      <c r="J118">
        <f>VLOOKUP(B118,home!$B$2:$E$405,4,FALSE)</f>
        <v>0.57999999999999996</v>
      </c>
      <c r="K118" s="3">
        <f t="shared" si="112"/>
        <v>1.5025739644970362</v>
      </c>
      <c r="L118" s="3">
        <f t="shared" si="113"/>
        <v>0.62104615384615336</v>
      </c>
      <c r="M118" s="5">
        <f t="shared" si="114"/>
        <v>0.11959788538573515</v>
      </c>
      <c r="N118" s="5">
        <f t="shared" si="115"/>
        <v>0.17970466878950622</v>
      </c>
      <c r="O118" s="5">
        <f t="shared" si="116"/>
        <v>7.4275806726943894E-2</v>
      </c>
      <c r="P118" s="5">
        <f t="shared" si="117"/>
        <v>0.11160489337991972</v>
      </c>
      <c r="Q118" s="5">
        <f t="shared" si="118"/>
        <v>0.13500977831083757</v>
      </c>
      <c r="R118" s="5">
        <f t="shared" si="119"/>
        <v>2.3064352045794372E-2</v>
      </c>
      <c r="S118" s="5">
        <f t="shared" si="120"/>
        <v>2.6036522690535954E-2</v>
      </c>
      <c r="T118" s="5">
        <f t="shared" si="121"/>
        <v>8.3847303551567498E-2</v>
      </c>
      <c r="U118" s="5">
        <f t="shared" si="122"/>
        <v>3.4655894892004581E-2</v>
      </c>
      <c r="V118" s="5">
        <f t="shared" si="123"/>
        <v>2.6996049019587906E-3</v>
      </c>
      <c r="W118" s="5">
        <f t="shared" si="124"/>
        <v>6.7620725947460408E-2</v>
      </c>
      <c r="X118" s="5">
        <f t="shared" si="125"/>
        <v>4.1995591769955071E-2</v>
      </c>
      <c r="Y118" s="5">
        <f t="shared" si="126"/>
        <v>1.3040600373611884E-2</v>
      </c>
      <c r="Z118" s="5">
        <f t="shared" si="127"/>
        <v>4.7746757096647514E-3</v>
      </c>
      <c r="AA118" s="5">
        <f t="shared" si="128"/>
        <v>7.1743034102586655E-3</v>
      </c>
      <c r="AB118" s="5">
        <f t="shared" si="129"/>
        <v>5.3899607588284854E-3</v>
      </c>
      <c r="AC118" s="5">
        <f t="shared" si="130"/>
        <v>1.5744901983388002E-4</v>
      </c>
      <c r="AD118" s="5">
        <f t="shared" si="131"/>
        <v>2.5401285567260814E-2</v>
      </c>
      <c r="AE118" s="5">
        <f t="shared" si="132"/>
        <v>1.5775370704295133E-2</v>
      </c>
      <c r="AF118" s="5">
        <f t="shared" si="133"/>
        <v>4.8986166506998878E-3</v>
      </c>
      <c r="AG118" s="5">
        <f t="shared" si="134"/>
        <v>1.0140890100279636E-3</v>
      </c>
      <c r="AH118" s="5">
        <f t="shared" si="135"/>
        <v>7.4132349633748663E-4</v>
      </c>
      <c r="AI118" s="5">
        <f t="shared" si="136"/>
        <v>1.1138933848666213E-3</v>
      </c>
      <c r="AJ118" s="5">
        <f t="shared" si="137"/>
        <v>8.3685359966303118E-4</v>
      </c>
      <c r="AK118" s="5">
        <f t="shared" si="138"/>
        <v>4.1914481031643216E-4</v>
      </c>
      <c r="AL118" s="5">
        <f t="shared" si="139"/>
        <v>5.8770541016367861E-6</v>
      </c>
      <c r="AM118" s="5">
        <f t="shared" si="140"/>
        <v>7.6334620716240753E-3</v>
      </c>
      <c r="AN118" s="5">
        <f t="shared" si="141"/>
        <v>4.7407322601126217E-3</v>
      </c>
      <c r="AO118" s="5">
        <f t="shared" si="142"/>
        <v>1.4721067682786626E-3</v>
      </c>
      <c r="AP118" s="5">
        <f t="shared" si="143"/>
        <v>3.0474874883011801E-4</v>
      </c>
      <c r="AQ118" s="5">
        <f t="shared" si="144"/>
        <v>4.731575958759305E-5</v>
      </c>
      <c r="AR118" s="5">
        <f t="shared" si="145"/>
        <v>9.2079221231235829E-5</v>
      </c>
      <c r="AS118" s="5">
        <f t="shared" si="146"/>
        <v>1.3835584049321769E-4</v>
      </c>
      <c r="AT118" s="5">
        <f t="shared" si="147"/>
        <v>1.0394494188060684E-4</v>
      </c>
      <c r="AU118" s="5">
        <f t="shared" si="148"/>
        <v>5.2061654470319155E-5</v>
      </c>
      <c r="AV118" s="5">
        <f t="shared" si="149"/>
        <v>1.9556621638935586E-5</v>
      </c>
      <c r="AW118" s="5">
        <f t="shared" si="150"/>
        <v>1.5234104271941388E-7</v>
      </c>
      <c r="AX118" s="5">
        <f t="shared" si="151"/>
        <v>1.9116402279663281E-3</v>
      </c>
      <c r="AY118" s="5">
        <f t="shared" si="152"/>
        <v>1.1872168111160719E-3</v>
      </c>
      <c r="AZ118" s="5">
        <f t="shared" si="153"/>
        <v>3.6865821716256577E-4</v>
      </c>
      <c r="BA118" s="5">
        <f t="shared" si="154"/>
        <v>7.6317922617530478E-5</v>
      </c>
      <c r="BB118" s="5">
        <f t="shared" si="155"/>
        <v>1.1849238077786414E-5</v>
      </c>
      <c r="BC118" s="5">
        <f t="shared" si="156"/>
        <v>1.4717847468433284E-6</v>
      </c>
      <c r="BD118" s="5">
        <f t="shared" si="157"/>
        <v>9.5309076991346754E-6</v>
      </c>
      <c r="BE118" s="5">
        <f t="shared" si="158"/>
        <v>1.4320893766744115E-5</v>
      </c>
      <c r="BF118" s="5">
        <f t="shared" si="159"/>
        <v>1.07591010611188E-5</v>
      </c>
      <c r="BG118" s="5">
        <f t="shared" si="160"/>
        <v>5.3887817119431816E-6</v>
      </c>
      <c r="BH118" s="5">
        <f t="shared" si="161"/>
        <v>2.0242607751808995E-6</v>
      </c>
      <c r="BI118" s="5">
        <f t="shared" si="162"/>
        <v>6.0832030762788068E-7</v>
      </c>
      <c r="BJ118" s="8">
        <f t="shared" si="163"/>
        <v>0.58606355048534275</v>
      </c>
      <c r="BK118" s="8">
        <f t="shared" si="164"/>
        <v>0.26128944924320124</v>
      </c>
      <c r="BL118" s="8">
        <f t="shared" si="165"/>
        <v>0.14812016367004963</v>
      </c>
      <c r="BM118" s="8">
        <f t="shared" si="166"/>
        <v>0.35580338999944788</v>
      </c>
      <c r="BN118" s="8">
        <f t="shared" si="167"/>
        <v>0.64325738463873694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1.23668639053254</v>
      </c>
      <c r="F119">
        <f>VLOOKUP(B119,home!$B$2:$E$405,3,FALSE)</f>
        <v>0.97</v>
      </c>
      <c r="G119">
        <f>VLOOKUP(C119,away!$B$2:$E$405,4,FALSE)</f>
        <v>0.52</v>
      </c>
      <c r="H119">
        <f>VLOOKUP(A119,away!$A$2:$E$405,3,FALSE)</f>
        <v>1.2307692307692299</v>
      </c>
      <c r="I119">
        <f>VLOOKUP(C119,away!$B$2:$E$405,3,FALSE)</f>
        <v>1.27</v>
      </c>
      <c r="J119">
        <f>VLOOKUP(B119,home!$B$2:$E$405,4,FALSE)</f>
        <v>1.08</v>
      </c>
      <c r="K119" s="3">
        <f t="shared" si="112"/>
        <v>0.62378461538461327</v>
      </c>
      <c r="L119" s="3">
        <f t="shared" si="113"/>
        <v>1.6881230769230759</v>
      </c>
      <c r="M119" s="5">
        <f t="shared" si="114"/>
        <v>9.9072072139029674E-2</v>
      </c>
      <c r="N119" s="5">
        <f t="shared" si="115"/>
        <v>6.1799634414601297E-2</v>
      </c>
      <c r="O119" s="5">
        <f t="shared" si="116"/>
        <v>0.1672458512564837</v>
      </c>
      <c r="P119" s="5">
        <f t="shared" si="117"/>
        <v>0.10432538900069795</v>
      </c>
      <c r="Q119" s="5">
        <f t="shared" si="118"/>
        <v>1.9274830592110888E-2</v>
      </c>
      <c r="R119" s="5">
        <f t="shared" si="119"/>
        <v>0.14116579051285721</v>
      </c>
      <c r="S119" s="5">
        <f t="shared" si="120"/>
        <v>2.7464316015500135E-2</v>
      </c>
      <c r="T119" s="5">
        <f t="shared" si="121"/>
        <v>3.2538286326325265E-2</v>
      </c>
      <c r="U119" s="5">
        <f t="shared" si="122"/>
        <v>8.8057048340527549E-2</v>
      </c>
      <c r="V119" s="5">
        <f t="shared" si="123"/>
        <v>3.2134018868992058E-3</v>
      </c>
      <c r="W119" s="5">
        <f t="shared" si="124"/>
        <v>4.0077809291678224E-3</v>
      </c>
      <c r="X119" s="5">
        <f t="shared" si="125"/>
        <v>6.7656274737804088E-3</v>
      </c>
      <c r="Y119" s="5">
        <f t="shared" si="126"/>
        <v>5.7106059341767417E-3</v>
      </c>
      <c r="Z119" s="5">
        <f t="shared" si="127"/>
        <v>7.9435076212280964E-2</v>
      </c>
      <c r="AA119" s="5">
        <f t="shared" si="128"/>
        <v>4.9550378463125135E-2</v>
      </c>
      <c r="AB119" s="5">
        <f t="shared" si="129"/>
        <v>1.5454381885891266E-2</v>
      </c>
      <c r="AC119" s="5">
        <f t="shared" si="130"/>
        <v>2.114870736451646E-4</v>
      </c>
      <c r="AD119" s="5">
        <f t="shared" si="131"/>
        <v>6.2499802136168443E-4</v>
      </c>
      <c r="AE119" s="5">
        <f t="shared" si="132"/>
        <v>1.0550735828919211E-3</v>
      </c>
      <c r="AF119" s="5">
        <f t="shared" si="133"/>
        <v>8.9054703156588217E-4</v>
      </c>
      <c r="AG119" s="5">
        <f t="shared" si="134"/>
        <v>5.0111766502390284E-4</v>
      </c>
      <c r="AH119" s="5">
        <f t="shared" si="135"/>
        <v>3.3524046317773705E-2</v>
      </c>
      <c r="AI119" s="5">
        <f t="shared" si="136"/>
        <v>2.0911784338468433E-2</v>
      </c>
      <c r="AJ119" s="5">
        <f t="shared" si="137"/>
        <v>6.5222246752887547E-3</v>
      </c>
      <c r="AK119" s="5">
        <f t="shared" si="138"/>
        <v>1.3561544701756766E-3</v>
      </c>
      <c r="AL119" s="5">
        <f t="shared" si="139"/>
        <v>8.9080487569449249E-6</v>
      </c>
      <c r="AM119" s="5">
        <f t="shared" si="140"/>
        <v>7.7972830074248572E-5</v>
      </c>
      <c r="AN119" s="5">
        <f t="shared" si="141"/>
        <v>1.3162773382134065E-4</v>
      </c>
      <c r="AO119" s="5">
        <f t="shared" si="142"/>
        <v>1.1110190751344664E-4</v>
      </c>
      <c r="AP119" s="5">
        <f t="shared" si="143"/>
        <v>6.2517897987874176E-5</v>
      </c>
      <c r="AQ119" s="5">
        <f t="shared" si="144"/>
        <v>2.638447657851329E-5</v>
      </c>
      <c r="AR119" s="5">
        <f t="shared" si="145"/>
        <v>1.1318543244174355E-2</v>
      </c>
      <c r="AS119" s="5">
        <f t="shared" si="146"/>
        <v>7.0603331442814143E-3</v>
      </c>
      <c r="AT119" s="5">
        <f t="shared" si="147"/>
        <v>2.2020635974464094E-3</v>
      </c>
      <c r="AU119" s="5">
        <f t="shared" si="148"/>
        <v>4.5787113139518878E-4</v>
      </c>
      <c r="AV119" s="5">
        <f t="shared" si="149"/>
        <v>7.1403241898266372E-5</v>
      </c>
      <c r="AW119" s="5">
        <f t="shared" si="150"/>
        <v>2.6056666282897497E-7</v>
      </c>
      <c r="AX119" s="5">
        <f t="shared" si="151"/>
        <v>8.1063753030524888E-6</v>
      </c>
      <c r="AY119" s="5">
        <f t="shared" si="152"/>
        <v>1.3684559219282197E-5</v>
      </c>
      <c r="AZ119" s="5">
        <f t="shared" si="153"/>
        <v>1.1550610107795359E-5</v>
      </c>
      <c r="BA119" s="5">
        <f t="shared" si="154"/>
        <v>6.4996171585034274E-6</v>
      </c>
      <c r="BB119" s="5">
        <f t="shared" si="155"/>
        <v>2.7430384291087071E-6</v>
      </c>
      <c r="BC119" s="5">
        <f t="shared" si="156"/>
        <v>9.2611729461304493E-7</v>
      </c>
      <c r="BD119" s="5">
        <f t="shared" si="157"/>
        <v>3.1845156746070874E-3</v>
      </c>
      <c r="BE119" s="5">
        <f t="shared" si="158"/>
        <v>1.9864518852710546E-3</v>
      </c>
      <c r="BF119" s="5">
        <f t="shared" si="159"/>
        <v>6.1955906261692228E-4</v>
      </c>
      <c r="BG119" s="5">
        <f t="shared" si="160"/>
        <v>1.2882380386084946E-4</v>
      </c>
      <c r="BH119" s="5">
        <f t="shared" si="161"/>
        <v>2.0089576735930708E-5</v>
      </c>
      <c r="BI119" s="5">
        <f t="shared" si="162"/>
        <v>2.5063137794924439E-6</v>
      </c>
      <c r="BJ119" s="8">
        <f t="shared" si="163"/>
        <v>0.13362161713449358</v>
      </c>
      <c r="BK119" s="8">
        <f t="shared" si="164"/>
        <v>0.23430925872374836</v>
      </c>
      <c r="BL119" s="8">
        <f t="shared" si="165"/>
        <v>0.5508398209366584</v>
      </c>
      <c r="BM119" s="8">
        <f t="shared" si="166"/>
        <v>0.40530878109884416</v>
      </c>
      <c r="BN119" s="8">
        <f t="shared" si="167"/>
        <v>0.59288356791578067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1.23668639053254</v>
      </c>
      <c r="F120">
        <f>VLOOKUP(B120,home!$B$2:$E$405,3,FALSE)</f>
        <v>0.98</v>
      </c>
      <c r="G120">
        <f>VLOOKUP(C120,away!$B$2:$E$405,4,FALSE)</f>
        <v>1.4</v>
      </c>
      <c r="H120">
        <f>VLOOKUP(A120,away!$A$2:$E$405,3,FALSE)</f>
        <v>1.2307692307692299</v>
      </c>
      <c r="I120">
        <f>VLOOKUP(C120,away!$B$2:$E$405,3,FALSE)</f>
        <v>1.19</v>
      </c>
      <c r="J120">
        <f>VLOOKUP(B120,home!$B$2:$E$405,4,FALSE)</f>
        <v>1.1599999999999999</v>
      </c>
      <c r="K120" s="3">
        <f t="shared" si="112"/>
        <v>1.6967337278106449</v>
      </c>
      <c r="L120" s="3">
        <f t="shared" si="113"/>
        <v>1.6989538461538447</v>
      </c>
      <c r="M120" s="5">
        <f t="shared" si="114"/>
        <v>3.3517500486810459E-2</v>
      </c>
      <c r="N120" s="5">
        <f t="shared" si="115"/>
        <v>5.6870273547881017E-2</v>
      </c>
      <c r="O120" s="5">
        <f t="shared" si="116"/>
        <v>5.6944686365529983E-2</v>
      </c>
      <c r="P120" s="5">
        <f t="shared" si="117"/>
        <v>9.6619969975993703E-2</v>
      </c>
      <c r="Q120" s="5">
        <f t="shared" si="118"/>
        <v>4.8246855619253647E-2</v>
      </c>
      <c r="R120" s="5">
        <f t="shared" si="119"/>
        <v>4.8373196959370798E-2</v>
      </c>
      <c r="S120" s="5">
        <f t="shared" si="120"/>
        <v>6.9630927594343806E-2</v>
      </c>
      <c r="T120" s="5">
        <f t="shared" si="121"/>
        <v>8.1969180919160209E-2</v>
      </c>
      <c r="U120" s="5">
        <f t="shared" si="122"/>
        <v>8.2076434802991774E-2</v>
      </c>
      <c r="V120" s="5">
        <f t="shared" si="123"/>
        <v>2.2302571743954527E-2</v>
      </c>
      <c r="W120" s="5">
        <f t="shared" si="124"/>
        <v>2.7287355729999397E-2</v>
      </c>
      <c r="X120" s="5">
        <f t="shared" si="125"/>
        <v>4.6359957968850625E-2</v>
      </c>
      <c r="Y120" s="5">
        <f t="shared" si="126"/>
        <v>3.9381714449354684E-2</v>
      </c>
      <c r="Z120" s="5">
        <f t="shared" si="127"/>
        <v>2.7394609674960158E-2</v>
      </c>
      <c r="AA120" s="5">
        <f t="shared" si="128"/>
        <v>4.648135819571271E-2</v>
      </c>
      <c r="AB120" s="5">
        <f t="shared" si="129"/>
        <v>3.9433244082556759E-2</v>
      </c>
      <c r="AC120" s="5">
        <f t="shared" si="130"/>
        <v>4.0181878514783309E-3</v>
      </c>
      <c r="AD120" s="5">
        <f t="shared" si="131"/>
        <v>1.1574844202464265E-2</v>
      </c>
      <c r="AE120" s="5">
        <f t="shared" si="132"/>
        <v>1.966512607640819E-2</v>
      </c>
      <c r="AF120" s="5">
        <f t="shared" si="133"/>
        <v>1.6705070791306984E-2</v>
      </c>
      <c r="AG120" s="5">
        <f t="shared" si="134"/>
        <v>9.4603814237210846E-3</v>
      </c>
      <c r="AH120" s="5">
        <f t="shared" si="135"/>
        <v>1.1635544367789224E-2</v>
      </c>
      <c r="AI120" s="5">
        <f t="shared" si="136"/>
        <v>1.9742420570265165E-2</v>
      </c>
      <c r="AJ120" s="5">
        <f t="shared" si="137"/>
        <v>1.6748815425095789E-2</v>
      </c>
      <c r="AK120" s="5">
        <f t="shared" si="138"/>
        <v>9.4727600108784026E-3</v>
      </c>
      <c r="AL120" s="5">
        <f t="shared" si="139"/>
        <v>4.633247514629132E-4</v>
      </c>
      <c r="AM120" s="5">
        <f t="shared" si="140"/>
        <v>3.9278857104949215E-3</v>
      </c>
      <c r="AN120" s="5">
        <f t="shared" si="141"/>
        <v>6.6732965350980731E-3</v>
      </c>
      <c r="AO120" s="5">
        <f t="shared" si="142"/>
        <v>5.6688114074149995E-3</v>
      </c>
      <c r="AP120" s="5">
        <f t="shared" si="143"/>
        <v>3.2103496479161673E-3</v>
      </c>
      <c r="AQ120" s="5">
        <f t="shared" si="144"/>
        <v>1.3635589704564537E-3</v>
      </c>
      <c r="AR120" s="5">
        <f t="shared" si="145"/>
        <v>3.953650571149837E-3</v>
      </c>
      <c r="AS120" s="5">
        <f t="shared" si="146"/>
        <v>6.7082922720477483E-3</v>
      </c>
      <c r="AT120" s="5">
        <f t="shared" si="147"/>
        <v>5.6910928769974599E-3</v>
      </c>
      <c r="AU120" s="5">
        <f t="shared" si="148"/>
        <v>3.2187564108348359E-3</v>
      </c>
      <c r="AV120" s="5">
        <f t="shared" si="149"/>
        <v>1.3653431409675512E-3</v>
      </c>
      <c r="AW120" s="5">
        <f t="shared" si="150"/>
        <v>3.7100372877593718E-5</v>
      </c>
      <c r="AX120" s="5">
        <f t="shared" si="151"/>
        <v>1.1107626939970362E-3</v>
      </c>
      <c r="AY120" s="5">
        <f t="shared" si="152"/>
        <v>1.8871345511304706E-3</v>
      </c>
      <c r="AZ120" s="5">
        <f t="shared" si="153"/>
        <v>1.6030772519264617E-3</v>
      </c>
      <c r="BA120" s="5">
        <f t="shared" si="154"/>
        <v>9.0785142094739922E-4</v>
      </c>
      <c r="BB120" s="5">
        <f t="shared" si="155"/>
        <v>3.8559941583870438E-4</v>
      </c>
      <c r="BC120" s="5">
        <f t="shared" si="156"/>
        <v>1.3102312212276836E-4</v>
      </c>
      <c r="BD120" s="5">
        <f t="shared" si="157"/>
        <v>1.1195116407005609E-3</v>
      </c>
      <c r="BE120" s="5">
        <f t="shared" si="158"/>
        <v>1.8995131594532737E-3</v>
      </c>
      <c r="BF120" s="5">
        <f t="shared" si="159"/>
        <v>1.611484022032265E-3</v>
      </c>
      <c r="BG120" s="5">
        <f t="shared" si="160"/>
        <v>9.1141976400336536E-4</v>
      </c>
      <c r="BH120" s="5">
        <f t="shared" si="161"/>
        <v>3.8660916344443225E-4</v>
      </c>
      <c r="BI120" s="5">
        <f t="shared" si="162"/>
        <v>1.3119456141936518E-4</v>
      </c>
      <c r="BJ120" s="8">
        <f t="shared" si="163"/>
        <v>0.38439011145574359</v>
      </c>
      <c r="BK120" s="8">
        <f t="shared" si="164"/>
        <v>0.2284396169551742</v>
      </c>
      <c r="BL120" s="8">
        <f t="shared" si="165"/>
        <v>0.35790532836324118</v>
      </c>
      <c r="BM120" s="8">
        <f t="shared" si="166"/>
        <v>0.6557071493160268</v>
      </c>
      <c r="BN120" s="8">
        <f t="shared" si="167"/>
        <v>0.34057248295483961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1.23668639053254</v>
      </c>
      <c r="F121">
        <f>VLOOKUP(B121,home!$B$2:$E$405,3,FALSE)</f>
        <v>0.92</v>
      </c>
      <c r="G121">
        <f>VLOOKUP(C121,away!$B$2:$E$405,4,FALSE)</f>
        <v>0.75</v>
      </c>
      <c r="H121">
        <f>VLOOKUP(A121,away!$A$2:$E$405,3,FALSE)</f>
        <v>1.2307692307692299</v>
      </c>
      <c r="I121">
        <f>VLOOKUP(C121,away!$B$2:$E$405,3,FALSE)</f>
        <v>0.62</v>
      </c>
      <c r="J121">
        <f>VLOOKUP(B121,home!$B$2:$E$405,4,FALSE)</f>
        <v>0.99</v>
      </c>
      <c r="K121" s="3">
        <f t="shared" si="112"/>
        <v>0.85331360946745261</v>
      </c>
      <c r="L121" s="3">
        <f t="shared" si="113"/>
        <v>0.75544615384615332</v>
      </c>
      <c r="M121" s="5">
        <f t="shared" si="114"/>
        <v>0.20013567582311931</v>
      </c>
      <c r="N121" s="5">
        <f t="shared" si="115"/>
        <v>0.17077849591983393</v>
      </c>
      <c r="O121" s="5">
        <f t="shared" si="116"/>
        <v>0.15119172654797605</v>
      </c>
      <c r="P121" s="5">
        <f t="shared" si="117"/>
        <v>0.12901395790226952</v>
      </c>
      <c r="Q121" s="5">
        <f t="shared" si="118"/>
        <v>7.2863807386388049E-2</v>
      </c>
      <c r="R121" s="5">
        <f t="shared" si="119"/>
        <v>5.710860415701393E-2</v>
      </c>
      <c r="S121" s="5">
        <f t="shared" si="120"/>
        <v>2.0791647047874579E-2</v>
      </c>
      <c r="T121" s="5">
        <f t="shared" si="121"/>
        <v>5.5044683044633787E-2</v>
      </c>
      <c r="U121" s="5">
        <f t="shared" si="122"/>
        <v>4.8731549144869525E-2</v>
      </c>
      <c r="V121" s="5">
        <f t="shared" si="123"/>
        <v>1.4892190098992118E-3</v>
      </c>
      <c r="W121" s="5">
        <f t="shared" si="124"/>
        <v>2.0725226160140008E-2</v>
      </c>
      <c r="X121" s="5">
        <f t="shared" si="125"/>
        <v>1.5656792390269451E-2</v>
      </c>
      <c r="Y121" s="5">
        <f t="shared" si="126"/>
        <v>5.913931796398389E-3</v>
      </c>
      <c r="Z121" s="5">
        <f t="shared" si="127"/>
        <v>1.4380825120646206E-2</v>
      </c>
      <c r="AA121" s="5">
        <f t="shared" si="128"/>
        <v>1.2271353790818829E-2</v>
      </c>
      <c r="AB121" s="5">
        <f t="shared" si="129"/>
        <v>5.2356565981478602E-3</v>
      </c>
      <c r="AC121" s="5">
        <f t="shared" si="130"/>
        <v>5.9999934375831122E-5</v>
      </c>
      <c r="AD121" s="5">
        <f t="shared" si="131"/>
        <v>4.4212793854345855E-3</v>
      </c>
      <c r="AE121" s="5">
        <f t="shared" si="132"/>
        <v>3.3400385068058417E-3</v>
      </c>
      <c r="AF121" s="5">
        <f t="shared" si="133"/>
        <v>1.2616096218322609E-3</v>
      </c>
      <c r="AG121" s="5">
        <f t="shared" si="134"/>
        <v>3.1769271215616055E-4</v>
      </c>
      <c r="AH121" s="5">
        <f t="shared" si="135"/>
        <v>2.7159847566315793E-3</v>
      </c>
      <c r="AI121" s="5">
        <f t="shared" si="136"/>
        <v>2.317586755939874E-3</v>
      </c>
      <c r="AJ121" s="5">
        <f t="shared" si="137"/>
        <v>9.8881415998250876E-4</v>
      </c>
      <c r="AK121" s="5">
        <f t="shared" si="138"/>
        <v>2.8125619331573394E-4</v>
      </c>
      <c r="AL121" s="5">
        <f t="shared" si="139"/>
        <v>1.5471162701733981E-6</v>
      </c>
      <c r="AM121" s="5">
        <f t="shared" si="140"/>
        <v>7.5454757416984562E-4</v>
      </c>
      <c r="AN121" s="5">
        <f t="shared" si="141"/>
        <v>5.7002006280055498E-4</v>
      </c>
      <c r="AO121" s="5">
        <f t="shared" si="142"/>
        <v>2.1530973202891099E-4</v>
      </c>
      <c r="AP121" s="5">
        <f t="shared" si="143"/>
        <v>5.4218302982295585E-5</v>
      </c>
      <c r="AQ121" s="5">
        <f t="shared" si="144"/>
        <v>1.0239752114010154E-5</v>
      </c>
      <c r="AR121" s="5">
        <f t="shared" si="145"/>
        <v>4.1035604766042163E-4</v>
      </c>
      <c r="AS121" s="5">
        <f t="shared" si="146"/>
        <v>3.5016240019591238E-4</v>
      </c>
      <c r="AT121" s="5">
        <f t="shared" si="147"/>
        <v>1.4939917080548031E-4</v>
      </c>
      <c r="AU121" s="5">
        <f t="shared" si="148"/>
        <v>4.2494781897156291E-5</v>
      </c>
      <c r="AV121" s="5">
        <f t="shared" si="149"/>
        <v>9.0653439310486481E-6</v>
      </c>
      <c r="AW121" s="5">
        <f t="shared" si="150"/>
        <v>2.7703372353828416E-8</v>
      </c>
      <c r="AX121" s="5">
        <f t="shared" si="151"/>
        <v>1.0731095233829685E-4</v>
      </c>
      <c r="AY121" s="5">
        <f t="shared" si="152"/>
        <v>8.1067646209534222E-5</v>
      </c>
      <c r="AZ121" s="5">
        <f t="shared" si="153"/>
        <v>3.0621120765176658E-5</v>
      </c>
      <c r="BA121" s="5">
        <f t="shared" si="154"/>
        <v>7.7108693028370955E-6</v>
      </c>
      <c r="BB121" s="5">
        <f t="shared" si="155"/>
        <v>1.4562866394096631E-6</v>
      </c>
      <c r="BC121" s="5">
        <f t="shared" si="156"/>
        <v>2.2002922812791407E-7</v>
      </c>
      <c r="BD121" s="5">
        <f t="shared" si="157"/>
        <v>5.1666982985429033E-5</v>
      </c>
      <c r="BE121" s="5">
        <f t="shared" si="158"/>
        <v>4.4088139741589911E-5</v>
      </c>
      <c r="BF121" s="5">
        <f t="shared" si="159"/>
        <v>1.8810504828800763E-5</v>
      </c>
      <c r="BG121" s="5">
        <f t="shared" si="160"/>
        <v>5.3504199237896422E-6</v>
      </c>
      <c r="BH121" s="5">
        <f t="shared" si="161"/>
        <v>1.1413965343338779E-6</v>
      </c>
      <c r="BI121" s="5">
        <f t="shared" si="162"/>
        <v>1.9479383930921657E-7</v>
      </c>
      <c r="BJ121" s="8">
        <f t="shared" si="163"/>
        <v>0.35215627925247145</v>
      </c>
      <c r="BK121" s="8">
        <f t="shared" si="164"/>
        <v>0.35157311448001816</v>
      </c>
      <c r="BL121" s="8">
        <f t="shared" si="165"/>
        <v>0.28192526208703927</v>
      </c>
      <c r="BM121" s="8">
        <f t="shared" si="166"/>
        <v>0.21886217326073695</v>
      </c>
      <c r="BN121" s="8">
        <f t="shared" si="167"/>
        <v>0.7810922677366009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1.75</v>
      </c>
      <c r="F122">
        <f>VLOOKUP(B122,home!$B$2:$E$405,3,FALSE)</f>
        <v>0.73</v>
      </c>
      <c r="G122">
        <f>VLOOKUP(C122,away!$B$2:$E$405,4,FALSE)</f>
        <v>1.24</v>
      </c>
      <c r="H122">
        <f>VLOOKUP(A122,away!$A$2:$E$405,3,FALSE)</f>
        <v>1.30555555555556</v>
      </c>
      <c r="I122">
        <f>VLOOKUP(C122,away!$B$2:$E$405,3,FALSE)</f>
        <v>0.28999999999999998</v>
      </c>
      <c r="J122">
        <f>VLOOKUP(B122,home!$B$2:$E$405,4,FALSE)</f>
        <v>0.44</v>
      </c>
      <c r="K122" s="3">
        <f t="shared" si="112"/>
        <v>1.5840999999999998</v>
      </c>
      <c r="L122" s="3">
        <f t="shared" si="113"/>
        <v>0.16658888888888945</v>
      </c>
      <c r="M122" s="5">
        <f t="shared" si="114"/>
        <v>0.1736542737359246</v>
      </c>
      <c r="N122" s="5">
        <f t="shared" si="115"/>
        <v>0.2750857350250781</v>
      </c>
      <c r="O122" s="5">
        <f t="shared" si="116"/>
        <v>2.8928872512474738E-2</v>
      </c>
      <c r="P122" s="5">
        <f t="shared" si="117"/>
        <v>4.5826226947011217E-2</v>
      </c>
      <c r="Q122" s="5">
        <f t="shared" si="118"/>
        <v>0.21788165642661314</v>
      </c>
      <c r="R122" s="5">
        <f t="shared" si="119"/>
        <v>2.4096143643307509E-3</v>
      </c>
      <c r="S122" s="5">
        <f t="shared" si="120"/>
        <v>3.0233103842185098E-3</v>
      </c>
      <c r="T122" s="5">
        <f t="shared" si="121"/>
        <v>3.6296663053380238E-2</v>
      </c>
      <c r="U122" s="5">
        <f t="shared" si="122"/>
        <v>3.8170701145363419E-3</v>
      </c>
      <c r="V122" s="5">
        <f t="shared" si="123"/>
        <v>8.864798162068012E-5</v>
      </c>
      <c r="W122" s="5">
        <f t="shared" si="124"/>
        <v>0.11504877731513262</v>
      </c>
      <c r="X122" s="5">
        <f t="shared" si="125"/>
        <v>1.9165847980953214E-2</v>
      </c>
      <c r="Y122" s="5">
        <f t="shared" si="126"/>
        <v>1.5964086598801806E-3</v>
      </c>
      <c r="Z122" s="5">
        <f t="shared" si="127"/>
        <v>1.3380499320152253E-4</v>
      </c>
      <c r="AA122" s="5">
        <f t="shared" si="128"/>
        <v>2.1196048973053179E-4</v>
      </c>
      <c r="AB122" s="5">
        <f t="shared" si="129"/>
        <v>1.6788330589106773E-4</v>
      </c>
      <c r="AC122" s="5">
        <f t="shared" si="130"/>
        <v>1.4621014058375005E-6</v>
      </c>
      <c r="AD122" s="5">
        <f t="shared" si="131"/>
        <v>4.5562192036225399E-2</v>
      </c>
      <c r="AE122" s="5">
        <f t="shared" si="132"/>
        <v>7.5901549466569967E-3</v>
      </c>
      <c r="AF122" s="5">
        <f t="shared" si="133"/>
        <v>6.3221773952904859E-4</v>
      </c>
      <c r="AG122" s="5">
        <f t="shared" si="134"/>
        <v>3.510681692132985E-5</v>
      </c>
      <c r="AH122" s="5">
        <f t="shared" si="135"/>
        <v>5.5726062863067614E-6</v>
      </c>
      <c r="AI122" s="5">
        <f t="shared" si="136"/>
        <v>8.8275656181385386E-6</v>
      </c>
      <c r="AJ122" s="5">
        <f t="shared" si="137"/>
        <v>6.9918733478466297E-6</v>
      </c>
      <c r="AK122" s="5">
        <f t="shared" si="138"/>
        <v>3.691942190107949E-6</v>
      </c>
      <c r="AL122" s="5">
        <f t="shared" si="139"/>
        <v>1.5433559889310654E-8</v>
      </c>
      <c r="AM122" s="5">
        <f t="shared" si="140"/>
        <v>1.4435013680916922E-2</v>
      </c>
      <c r="AN122" s="5">
        <f t="shared" si="141"/>
        <v>2.4047128901998681E-3</v>
      </c>
      <c r="AO122" s="5">
        <f t="shared" si="142"/>
        <v>2.0029922423759304E-4</v>
      </c>
      <c r="AP122" s="5">
        <f t="shared" si="143"/>
        <v>1.1122541737015717E-5</v>
      </c>
      <c r="AQ122" s="5">
        <f t="shared" si="144"/>
        <v>4.6322296739743665E-7</v>
      </c>
      <c r="AR122" s="5">
        <f t="shared" si="145"/>
        <v>1.8566685789021686E-7</v>
      </c>
      <c r="AS122" s="5">
        <f t="shared" si="146"/>
        <v>2.9411486958389243E-7</v>
      </c>
      <c r="AT122" s="5">
        <f t="shared" si="147"/>
        <v>2.3295368245392204E-7</v>
      </c>
      <c r="AU122" s="5">
        <f t="shared" si="148"/>
        <v>1.2300730945841931E-7</v>
      </c>
      <c r="AV122" s="5">
        <f t="shared" si="149"/>
        <v>4.8713969728270506E-8</v>
      </c>
      <c r="AW122" s="5">
        <f t="shared" si="150"/>
        <v>1.1313376394886169E-10</v>
      </c>
      <c r="AX122" s="5">
        <f t="shared" si="151"/>
        <v>3.8110841953234191E-3</v>
      </c>
      <c r="AY122" s="5">
        <f t="shared" si="152"/>
        <v>6.3488428156093565E-4</v>
      </c>
      <c r="AZ122" s="5">
        <f t="shared" si="153"/>
        <v>5.288233351912856E-5</v>
      </c>
      <c r="BA122" s="5">
        <f t="shared" si="154"/>
        <v>2.9365363942677681E-6</v>
      </c>
      <c r="BB122" s="5">
        <f t="shared" si="155"/>
        <v>1.2229858377571333E-7</v>
      </c>
      <c r="BC122" s="5">
        <f t="shared" si="156"/>
        <v>4.0747170367761705E-9</v>
      </c>
      <c r="BD122" s="5">
        <f t="shared" si="157"/>
        <v>5.1550059265704259E-9</v>
      </c>
      <c r="BE122" s="5">
        <f t="shared" si="158"/>
        <v>8.1660448882802102E-9</v>
      </c>
      <c r="BF122" s="5">
        <f t="shared" si="159"/>
        <v>6.4679158537623409E-9</v>
      </c>
      <c r="BG122" s="5">
        <f t="shared" si="160"/>
        <v>3.4152751679816417E-9</v>
      </c>
      <c r="BH122" s="5">
        <f t="shared" si="161"/>
        <v>1.3525343483999298E-9</v>
      </c>
      <c r="BI122" s="5">
        <f t="shared" si="162"/>
        <v>4.2850993226006547E-10</v>
      </c>
      <c r="BJ122" s="8">
        <f t="shared" si="163"/>
        <v>0.74044828528052742</v>
      </c>
      <c r="BK122" s="8">
        <f t="shared" si="164"/>
        <v>0.22322882086530169</v>
      </c>
      <c r="BL122" s="8">
        <f t="shared" si="165"/>
        <v>3.5561394216381062E-2</v>
      </c>
      <c r="BM122" s="8">
        <f t="shared" si="166"/>
        <v>0.25495104217555231</v>
      </c>
      <c r="BN122" s="8">
        <f t="shared" si="167"/>
        <v>0.74378637901143252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1.75</v>
      </c>
      <c r="F123">
        <f>VLOOKUP(B123,home!$B$2:$E$405,3,FALSE)</f>
        <v>2</v>
      </c>
      <c r="G123">
        <f>VLOOKUP(C123,away!$B$2:$E$405,4,FALSE)</f>
        <v>0.71</v>
      </c>
      <c r="H123">
        <f>VLOOKUP(A123,away!$A$2:$E$405,3,FALSE)</f>
        <v>1.30555555555556</v>
      </c>
      <c r="I123">
        <f>VLOOKUP(C123,away!$B$2:$E$405,3,FALSE)</f>
        <v>0.71</v>
      </c>
      <c r="J123">
        <f>VLOOKUP(B123,home!$B$2:$E$405,4,FALSE)</f>
        <v>1.05</v>
      </c>
      <c r="K123" s="3">
        <f t="shared" si="112"/>
        <v>2.4849999999999999</v>
      </c>
      <c r="L123" s="3">
        <f t="shared" si="113"/>
        <v>0.97329166666667</v>
      </c>
      <c r="M123" s="5">
        <f t="shared" si="114"/>
        <v>3.1483500416961928E-2</v>
      </c>
      <c r="N123" s="5">
        <f t="shared" si="115"/>
        <v>7.8236498536150376E-2</v>
      </c>
      <c r="O123" s="5">
        <f t="shared" si="116"/>
        <v>3.0642628593325675E-2</v>
      </c>
      <c r="P123" s="5">
        <f t="shared" si="117"/>
        <v>7.6146932054414293E-2</v>
      </c>
      <c r="Q123" s="5">
        <f t="shared" si="118"/>
        <v>9.7208849431166852E-2</v>
      </c>
      <c r="R123" s="5">
        <f t="shared" si="119"/>
        <v>1.4912107527322849E-2</v>
      </c>
      <c r="S123" s="5">
        <f t="shared" si="120"/>
        <v>4.6042809602706118E-2</v>
      </c>
      <c r="T123" s="5">
        <f t="shared" si="121"/>
        <v>9.4612563077609776E-2</v>
      </c>
      <c r="U123" s="5">
        <f t="shared" si="122"/>
        <v>3.7056587205397278E-2</v>
      </c>
      <c r="V123" s="5">
        <f t="shared" si="123"/>
        <v>1.2373390110793501E-2</v>
      </c>
      <c r="W123" s="5">
        <f t="shared" si="124"/>
        <v>8.0521330278816541E-2</v>
      </c>
      <c r="X123" s="5">
        <f t="shared" si="125"/>
        <v>7.8370739749286766E-2</v>
      </c>
      <c r="Y123" s="5">
        <f t="shared" si="126"/>
        <v>3.8138793954241572E-2</v>
      </c>
      <c r="Z123" s="5">
        <f t="shared" si="127"/>
        <v>4.8379433295935512E-3</v>
      </c>
      <c r="AA123" s="5">
        <f t="shared" si="128"/>
        <v>1.2022289174039974E-2</v>
      </c>
      <c r="AB123" s="5">
        <f t="shared" si="129"/>
        <v>1.4937694298744669E-2</v>
      </c>
      <c r="AC123" s="5">
        <f t="shared" si="130"/>
        <v>1.870415621617436E-3</v>
      </c>
      <c r="AD123" s="5">
        <f t="shared" si="131"/>
        <v>5.0023876435714779E-2</v>
      </c>
      <c r="AE123" s="5">
        <f t="shared" si="132"/>
        <v>4.8687822069244401E-2</v>
      </c>
      <c r="AF123" s="5">
        <f t="shared" si="133"/>
        <v>2.3693725744072573E-2</v>
      </c>
      <c r="AG123" s="5">
        <f t="shared" si="134"/>
        <v>7.6869686063304622E-3</v>
      </c>
      <c r="AH123" s="5">
        <f t="shared" si="135"/>
        <v>1.1771824816247515E-3</v>
      </c>
      <c r="AI123" s="5">
        <f t="shared" si="136"/>
        <v>2.9252984668375068E-3</v>
      </c>
      <c r="AJ123" s="5">
        <f t="shared" si="137"/>
        <v>3.6346833450456024E-3</v>
      </c>
      <c r="AK123" s="5">
        <f t="shared" si="138"/>
        <v>3.0107293708127743E-3</v>
      </c>
      <c r="AL123" s="5">
        <f t="shared" si="139"/>
        <v>1.8095371780970691E-4</v>
      </c>
      <c r="AM123" s="5">
        <f t="shared" si="140"/>
        <v>2.4861866588550233E-2</v>
      </c>
      <c r="AN123" s="5">
        <f t="shared" si="141"/>
        <v>2.4197847568414456E-2</v>
      </c>
      <c r="AO123" s="5">
        <f t="shared" si="142"/>
        <v>1.1775781694804064E-2</v>
      </c>
      <c r="AP123" s="5">
        <f t="shared" si="143"/>
        <v>3.8204233973462378E-3</v>
      </c>
      <c r="AQ123" s="5">
        <f t="shared" si="144"/>
        <v>9.2959656394386522E-4</v>
      </c>
      <c r="AR123" s="5">
        <f t="shared" si="145"/>
        <v>2.2914837990227227E-4</v>
      </c>
      <c r="AS123" s="5">
        <f t="shared" si="146"/>
        <v>5.6943372405714654E-4</v>
      </c>
      <c r="AT123" s="5">
        <f t="shared" si="147"/>
        <v>7.0752140214100465E-4</v>
      </c>
      <c r="AU123" s="5">
        <f t="shared" si="148"/>
        <v>5.8606356144013218E-4</v>
      </c>
      <c r="AV123" s="5">
        <f t="shared" si="149"/>
        <v>3.6409198754468208E-4</v>
      </c>
      <c r="AW123" s="5">
        <f t="shared" si="150"/>
        <v>1.2157223689094483E-5</v>
      </c>
      <c r="AX123" s="5">
        <f t="shared" si="151"/>
        <v>1.0296956412091217E-2</v>
      </c>
      <c r="AY123" s="5">
        <f t="shared" si="152"/>
        <v>1.0021941867918315E-2</v>
      </c>
      <c r="AZ123" s="5">
        <f t="shared" si="153"/>
        <v>4.877136251931348E-3</v>
      </c>
      <c r="BA123" s="5">
        <f t="shared" si="154"/>
        <v>1.5822920237342328E-3</v>
      </c>
      <c r="BB123" s="5">
        <f t="shared" si="155"/>
        <v>3.8500791023341732E-4</v>
      </c>
      <c r="BC123" s="5">
        <f t="shared" si="156"/>
        <v>7.4944998126186919E-5</v>
      </c>
      <c r="BD123" s="5">
        <f t="shared" si="157"/>
        <v>3.7171368098174961E-5</v>
      </c>
      <c r="BE123" s="5">
        <f t="shared" si="158"/>
        <v>9.2370849723964773E-5</v>
      </c>
      <c r="BF123" s="5">
        <f t="shared" si="159"/>
        <v>1.1477078078202623E-4</v>
      </c>
      <c r="BG123" s="5">
        <f t="shared" si="160"/>
        <v>9.5068463414445061E-5</v>
      </c>
      <c r="BH123" s="5">
        <f t="shared" si="161"/>
        <v>5.9061282896223993E-5</v>
      </c>
      <c r="BI123" s="5">
        <f t="shared" si="162"/>
        <v>2.9353457599423311E-5</v>
      </c>
      <c r="BJ123" s="8">
        <f t="shared" si="163"/>
        <v>0.6900049631597277</v>
      </c>
      <c r="BK123" s="8">
        <f t="shared" si="164"/>
        <v>0.17811994339222131</v>
      </c>
      <c r="BL123" s="8">
        <f t="shared" si="165"/>
        <v>0.12320325572075057</v>
      </c>
      <c r="BM123" s="8">
        <f t="shared" si="166"/>
        <v>0.65752580439872199</v>
      </c>
      <c r="BN123" s="8">
        <f t="shared" si="167"/>
        <v>0.328630516559342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1.75</v>
      </c>
      <c r="F124">
        <f>VLOOKUP(B124,home!$B$2:$E$405,3,FALSE)</f>
        <v>1.03</v>
      </c>
      <c r="G124">
        <f>VLOOKUP(C124,away!$B$2:$E$405,4,FALSE)</f>
        <v>1.31</v>
      </c>
      <c r="H124">
        <f>VLOOKUP(A124,away!$A$2:$E$405,3,FALSE)</f>
        <v>1.30555555555556</v>
      </c>
      <c r="I124">
        <f>VLOOKUP(C124,away!$B$2:$E$405,3,FALSE)</f>
        <v>0.65</v>
      </c>
      <c r="J124">
        <f>VLOOKUP(B124,home!$B$2:$E$405,4,FALSE)</f>
        <v>0.77</v>
      </c>
      <c r="K124" s="3">
        <f t="shared" si="112"/>
        <v>2.361275</v>
      </c>
      <c r="L124" s="3">
        <f t="shared" si="113"/>
        <v>0.65343055555555785</v>
      </c>
      <c r="M124" s="5">
        <f t="shared" si="114"/>
        <v>4.9060278887084016E-2</v>
      </c>
      <c r="N124" s="5">
        <f t="shared" si="115"/>
        <v>0.11584481002909933</v>
      </c>
      <c r="O124" s="5">
        <f t="shared" si="116"/>
        <v>3.2057485288897916E-2</v>
      </c>
      <c r="P124" s="5">
        <f t="shared" si="117"/>
        <v>7.5696538575542441E-2</v>
      </c>
      <c r="Q124" s="5">
        <f t="shared" si="118"/>
        <v>0.13677072690073078</v>
      </c>
      <c r="R124" s="5">
        <f t="shared" si="119"/>
        <v>1.0473670211019342E-2</v>
      </c>
      <c r="S124" s="5">
        <f t="shared" si="120"/>
        <v>2.9198600590441694E-2</v>
      </c>
      <c r="T124" s="5">
        <f t="shared" si="121"/>
        <v>8.937017206248199E-2</v>
      </c>
      <c r="U124" s="5">
        <f t="shared" si="122"/>
        <v>2.47312156275247E-2</v>
      </c>
      <c r="V124" s="5">
        <f t="shared" si="123"/>
        <v>5.0057082749009555E-3</v>
      </c>
      <c r="W124" s="5">
        <f t="shared" si="124"/>
        <v>0.10765109938750768</v>
      </c>
      <c r="X124" s="5">
        <f t="shared" si="125"/>
        <v>7.0342517678945712E-2</v>
      </c>
      <c r="Y124" s="5">
        <f t="shared" si="126"/>
        <v>2.298197520306507E-2</v>
      </c>
      <c r="Z124" s="5">
        <f t="shared" si="127"/>
        <v>2.281272048230689E-3</v>
      </c>
      <c r="AA124" s="5">
        <f t="shared" si="128"/>
        <v>5.3867106556859208E-3</v>
      </c>
      <c r="AB124" s="5">
        <f t="shared" si="129"/>
        <v>6.3597526017523864E-3</v>
      </c>
      <c r="AC124" s="5">
        <f t="shared" si="130"/>
        <v>4.8271585247335909E-4</v>
      </c>
      <c r="AD124" s="5">
        <f t="shared" si="131"/>
        <v>6.3548462426559302E-2</v>
      </c>
      <c r="AE124" s="5">
        <f t="shared" si="132"/>
        <v>4.1524507108088145E-2</v>
      </c>
      <c r="AF124" s="5">
        <f t="shared" si="133"/>
        <v>1.3566690874404369E-2</v>
      </c>
      <c r="AG124" s="5">
        <f t="shared" si="134"/>
        <v>2.9549634517041885E-3</v>
      </c>
      <c r="AH124" s="5">
        <f t="shared" si="135"/>
        <v>3.7266321546218604E-4</v>
      </c>
      <c r="AI124" s="5">
        <f t="shared" si="136"/>
        <v>8.7996033409047333E-4</v>
      </c>
      <c r="AJ124" s="5">
        <f t="shared" si="137"/>
        <v>1.0389141689397413E-3</v>
      </c>
      <c r="AK124" s="5">
        <f t="shared" si="138"/>
        <v>8.1772068475439584E-4</v>
      </c>
      <c r="AL124" s="5">
        <f t="shared" si="139"/>
        <v>2.979185604050471E-5</v>
      </c>
      <c r="AM124" s="5">
        <f t="shared" si="140"/>
        <v>3.0011079123254764E-2</v>
      </c>
      <c r="AN124" s="5">
        <f t="shared" si="141"/>
        <v>1.9610156104330166E-2</v>
      </c>
      <c r="AO124" s="5">
        <f t="shared" si="142"/>
        <v>6.4069375988918351E-3</v>
      </c>
      <c r="AP124" s="5">
        <f t="shared" si="143"/>
        <v>1.3954962648845615E-3</v>
      </c>
      <c r="AQ124" s="5">
        <f t="shared" si="144"/>
        <v>2.2796497490980619E-4</v>
      </c>
      <c r="AR124" s="5">
        <f t="shared" si="145"/>
        <v>4.8701906382915378E-5</v>
      </c>
      <c r="AS124" s="5">
        <f t="shared" si="146"/>
        <v>1.1499859399431852E-4</v>
      </c>
      <c r="AT124" s="5">
        <f t="shared" si="147"/>
        <v>1.3577165251696724E-4</v>
      </c>
      <c r="AU124" s="5">
        <f t="shared" si="148"/>
        <v>1.0686473626566727E-4</v>
      </c>
      <c r="AV124" s="5">
        <f t="shared" si="149"/>
        <v>6.3084257531428374E-5</v>
      </c>
      <c r="AW124" s="5">
        <f t="shared" si="150"/>
        <v>1.2768534903298624E-6</v>
      </c>
      <c r="AX124" s="5">
        <f t="shared" si="151"/>
        <v>1.1810735142793891E-2</v>
      </c>
      <c r="AY124" s="5">
        <f t="shared" si="152"/>
        <v>7.7174952258753631E-3</v>
      </c>
      <c r="AZ124" s="5">
        <f t="shared" si="153"/>
        <v>2.5214235964705514E-3</v>
      </c>
      <c r="BA124" s="5">
        <f t="shared" si="154"/>
        <v>5.491917404775484E-4</v>
      </c>
      <c r="BB124" s="5">
        <f t="shared" si="155"/>
        <v>8.9714666021692037E-5</v>
      </c>
      <c r="BC124" s="5">
        <f t="shared" si="156"/>
        <v>1.1724460812007117E-5</v>
      </c>
      <c r="BD124" s="5">
        <f t="shared" si="157"/>
        <v>5.3038856240671914E-6</v>
      </c>
      <c r="BE124" s="5">
        <f t="shared" si="158"/>
        <v>1.2523932526969259E-5</v>
      </c>
      <c r="BF124" s="5">
        <f t="shared" si="159"/>
        <v>1.4786224388809669E-5</v>
      </c>
      <c r="BG124" s="5">
        <f t="shared" si="160"/>
        <v>1.1638113997895517E-5</v>
      </c>
      <c r="BH124" s="5">
        <f t="shared" si="161"/>
        <v>6.8701969075951853E-6</v>
      </c>
      <c r="BI124" s="5">
        <f t="shared" si="162"/>
        <v>3.2444848405963642E-6</v>
      </c>
      <c r="BJ124" s="8">
        <f t="shared" si="163"/>
        <v>0.74490784402130872</v>
      </c>
      <c r="BK124" s="8">
        <f t="shared" si="164"/>
        <v>0.16719112926235835</v>
      </c>
      <c r="BL124" s="8">
        <f t="shared" si="165"/>
        <v>8.2641880773104304E-2</v>
      </c>
      <c r="BM124" s="8">
        <f t="shared" si="166"/>
        <v>0.56940239784024316</v>
      </c>
      <c r="BN124" s="8">
        <f t="shared" si="167"/>
        <v>0.41990350989237379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1.75</v>
      </c>
      <c r="F125">
        <f>VLOOKUP(B125,home!$B$2:$E$405,3,FALSE)</f>
        <v>0.56999999999999995</v>
      </c>
      <c r="G125">
        <f>VLOOKUP(C125,away!$B$2:$E$405,4,FALSE)</f>
        <v>1</v>
      </c>
      <c r="H125">
        <f>VLOOKUP(A125,away!$A$2:$E$405,3,FALSE)</f>
        <v>1.30555555555556</v>
      </c>
      <c r="I125">
        <f>VLOOKUP(C125,away!$B$2:$E$405,3,FALSE)</f>
        <v>0.43</v>
      </c>
      <c r="J125">
        <f>VLOOKUP(B125,home!$B$2:$E$405,4,FALSE)</f>
        <v>0.77</v>
      </c>
      <c r="K125" s="3">
        <f t="shared" si="112"/>
        <v>0.99749999999999994</v>
      </c>
      <c r="L125" s="3">
        <f t="shared" si="113"/>
        <v>0.43226944444444593</v>
      </c>
      <c r="M125" s="5">
        <f t="shared" si="114"/>
        <v>0.23936410260609664</v>
      </c>
      <c r="N125" s="5">
        <f t="shared" si="115"/>
        <v>0.23876569234958139</v>
      </c>
      <c r="O125" s="5">
        <f t="shared" si="116"/>
        <v>0.10346978765348074</v>
      </c>
      <c r="P125" s="5">
        <f t="shared" si="117"/>
        <v>0.10321111318434703</v>
      </c>
      <c r="Q125" s="5">
        <f t="shared" si="118"/>
        <v>0.11908438905935369</v>
      </c>
      <c r="R125" s="5">
        <f t="shared" si="119"/>
        <v>2.2363413812877452E-2</v>
      </c>
      <c r="S125" s="5">
        <f t="shared" si="120"/>
        <v>1.1125868257574695E-2</v>
      </c>
      <c r="T125" s="5">
        <f t="shared" si="121"/>
        <v>5.1476542700693073E-2</v>
      </c>
      <c r="U125" s="5">
        <f t="shared" si="122"/>
        <v>2.2307505278345258E-2</v>
      </c>
      <c r="V125" s="5">
        <f t="shared" si="123"/>
        <v>5.3303882871524996E-4</v>
      </c>
      <c r="W125" s="5">
        <f t="shared" si="124"/>
        <v>3.9595559362235098E-2</v>
      </c>
      <c r="X125" s="5">
        <f t="shared" si="125"/>
        <v>1.7115950447980446E-2</v>
      </c>
      <c r="Y125" s="5">
        <f t="shared" si="126"/>
        <v>3.699351195643586E-3</v>
      </c>
      <c r="Z125" s="5">
        <f t="shared" si="127"/>
        <v>3.222340154924595E-3</v>
      </c>
      <c r="AA125" s="5">
        <f t="shared" si="128"/>
        <v>3.2142843045372838E-3</v>
      </c>
      <c r="AB125" s="5">
        <f t="shared" si="129"/>
        <v>1.60312429688797E-3</v>
      </c>
      <c r="AC125" s="5">
        <f t="shared" si="130"/>
        <v>1.4365022335010564E-5</v>
      </c>
      <c r="AD125" s="5">
        <f t="shared" si="131"/>
        <v>9.8741426159573761E-3</v>
      </c>
      <c r="AE125" s="5">
        <f t="shared" si="132"/>
        <v>4.2682901429651225E-3</v>
      </c>
      <c r="AF125" s="5">
        <f t="shared" si="133"/>
        <v>9.2252570441361901E-4</v>
      </c>
      <c r="AG125" s="5">
        <f t="shared" si="134"/>
        <v>1.3292655791086544E-4</v>
      </c>
      <c r="AH125" s="5">
        <f t="shared" si="135"/>
        <v>3.4822979714507106E-4</v>
      </c>
      <c r="AI125" s="5">
        <f t="shared" si="136"/>
        <v>3.473592226522084E-4</v>
      </c>
      <c r="AJ125" s="5">
        <f t="shared" si="137"/>
        <v>1.7324541229778891E-4</v>
      </c>
      <c r="AK125" s="5">
        <f t="shared" si="138"/>
        <v>5.7604099589014802E-5</v>
      </c>
      <c r="AL125" s="5">
        <f t="shared" si="139"/>
        <v>2.4776145294506448E-7</v>
      </c>
      <c r="AM125" s="5">
        <f t="shared" si="140"/>
        <v>1.9698914518834973E-3</v>
      </c>
      <c r="AN125" s="5">
        <f t="shared" si="141"/>
        <v>8.5152388352154236E-4</v>
      </c>
      <c r="AO125" s="5">
        <f t="shared" si="142"/>
        <v>1.8404387803051708E-4</v>
      </c>
      <c r="AP125" s="5">
        <f t="shared" si="143"/>
        <v>2.6518848303217665E-5</v>
      </c>
      <c r="AQ125" s="5">
        <f t="shared" si="144"/>
        <v>2.8658219558346085E-6</v>
      </c>
      <c r="AR125" s="5">
        <f t="shared" si="145"/>
        <v>3.0105820190180408E-5</v>
      </c>
      <c r="AS125" s="5">
        <f t="shared" si="146"/>
        <v>3.0030555639704957E-5</v>
      </c>
      <c r="AT125" s="5">
        <f t="shared" si="147"/>
        <v>1.4977739625302845E-5</v>
      </c>
      <c r="AU125" s="5">
        <f t="shared" si="148"/>
        <v>4.9800984254131959E-6</v>
      </c>
      <c r="AV125" s="5">
        <f t="shared" si="149"/>
        <v>1.2419120448374153E-6</v>
      </c>
      <c r="AW125" s="5">
        <f t="shared" si="150"/>
        <v>2.9675543432017602E-9</v>
      </c>
      <c r="AX125" s="5">
        <f t="shared" si="151"/>
        <v>3.2749445387563126E-4</v>
      </c>
      <c r="AY125" s="5">
        <f t="shared" si="152"/>
        <v>1.4156584563545634E-4</v>
      </c>
      <c r="AZ125" s="5">
        <f t="shared" si="153"/>
        <v>3.0597294722573446E-5</v>
      </c>
      <c r="BA125" s="5">
        <f t="shared" si="154"/>
        <v>4.4087585304099345E-6</v>
      </c>
      <c r="BB125" s="5">
        <f t="shared" si="155"/>
        <v>4.7644290015750343E-7</v>
      </c>
      <c r="BC125" s="5">
        <f t="shared" si="156"/>
        <v>4.1190341552116946E-8</v>
      </c>
      <c r="BD125" s="5">
        <f t="shared" si="157"/>
        <v>2.1689710280256107E-6</v>
      </c>
      <c r="BE125" s="5">
        <f t="shared" si="158"/>
        <v>2.1635486004555464E-6</v>
      </c>
      <c r="BF125" s="5">
        <f t="shared" si="159"/>
        <v>1.0790698644772037E-6</v>
      </c>
      <c r="BG125" s="5">
        <f t="shared" si="160"/>
        <v>3.5879072993867016E-7</v>
      </c>
      <c r="BH125" s="5">
        <f t="shared" si="161"/>
        <v>8.9473438278455858E-8</v>
      </c>
      <c r="BI125" s="5">
        <f t="shared" si="162"/>
        <v>1.784995093655195E-8</v>
      </c>
      <c r="BJ125" s="8">
        <f t="shared" si="163"/>
        <v>0.48847479800643467</v>
      </c>
      <c r="BK125" s="8">
        <f t="shared" si="164"/>
        <v>0.35439030150615702</v>
      </c>
      <c r="BL125" s="8">
        <f t="shared" si="165"/>
        <v>0.15397176770735038</v>
      </c>
      <c r="BM125" s="8">
        <f t="shared" si="166"/>
        <v>0.17365914583104858</v>
      </c>
      <c r="BN125" s="8">
        <f t="shared" si="167"/>
        <v>0.82625849866573697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1.75</v>
      </c>
      <c r="F126">
        <f>VLOOKUP(B126,home!$B$2:$E$405,3,FALSE)</f>
        <v>1.24</v>
      </c>
      <c r="G126">
        <f>VLOOKUP(C126,away!$B$2:$E$405,4,FALSE)</f>
        <v>1.47</v>
      </c>
      <c r="H126">
        <f>VLOOKUP(A126,away!$A$2:$E$405,3,FALSE)</f>
        <v>1.30555555555556</v>
      </c>
      <c r="I126">
        <f>VLOOKUP(C126,away!$B$2:$E$405,3,FALSE)</f>
        <v>0.98</v>
      </c>
      <c r="J126">
        <f>VLOOKUP(B126,home!$B$2:$E$405,4,FALSE)</f>
        <v>1.1499999999999999</v>
      </c>
      <c r="K126" s="3">
        <f t="shared" si="112"/>
        <v>3.1898999999999997</v>
      </c>
      <c r="L126" s="3">
        <f t="shared" si="113"/>
        <v>1.471361111111116</v>
      </c>
      <c r="M126" s="5">
        <f t="shared" si="114"/>
        <v>9.4545316653658722E-3</v>
      </c>
      <c r="N126" s="5">
        <f t="shared" si="115"/>
        <v>3.0159010559350601E-2</v>
      </c>
      <c r="O126" s="5">
        <f t="shared" si="116"/>
        <v>1.3911030216187959E-2</v>
      </c>
      <c r="P126" s="5">
        <f t="shared" si="117"/>
        <v>4.4374795286617974E-2</v>
      </c>
      <c r="Q126" s="5">
        <f t="shared" si="118"/>
        <v>4.8102113891636246E-2</v>
      </c>
      <c r="R126" s="5">
        <f t="shared" si="119"/>
        <v>1.0234074437795315E-2</v>
      </c>
      <c r="S126" s="5">
        <f t="shared" si="120"/>
        <v>5.2068217824649175E-2</v>
      </c>
      <c r="T126" s="5">
        <f t="shared" si="121"/>
        <v>7.0775579742391348E-2</v>
      </c>
      <c r="U126" s="5">
        <f t="shared" si="122"/>
        <v>3.2645674049123274E-2</v>
      </c>
      <c r="V126" s="5">
        <f t="shared" si="123"/>
        <v>2.7153545559906758E-2</v>
      </c>
      <c r="W126" s="5">
        <f t="shared" si="124"/>
        <v>5.1146977700976808E-2</v>
      </c>
      <c r="X126" s="5">
        <f t="shared" si="125"/>
        <v>7.52556739400847E-2</v>
      </c>
      <c r="Y126" s="5">
        <f t="shared" si="126"/>
        <v>5.5364136012949455E-2</v>
      </c>
      <c r="Z126" s="5">
        <f t="shared" si="127"/>
        <v>5.019339711996129E-3</v>
      </c>
      <c r="AA126" s="5">
        <f t="shared" si="128"/>
        <v>1.6011191747296451E-2</v>
      </c>
      <c r="AB126" s="5">
        <f t="shared" si="129"/>
        <v>2.5537050277350481E-2</v>
      </c>
      <c r="AC126" s="5">
        <f t="shared" si="130"/>
        <v>7.9653140695790849E-3</v>
      </c>
      <c r="AD126" s="5">
        <f t="shared" si="131"/>
        <v>4.0788436042086477E-2</v>
      </c>
      <c r="AE126" s="5">
        <f t="shared" si="132"/>
        <v>6.0014518575369054E-2</v>
      </c>
      <c r="AF126" s="5">
        <f t="shared" si="133"/>
        <v>4.4151514366926874E-2</v>
      </c>
      <c r="AG126" s="5">
        <f t="shared" si="134"/>
        <v>2.1654273745386643E-2</v>
      </c>
      <c r="AH126" s="5">
        <f t="shared" si="135"/>
        <v>1.8463153139216921E-3</v>
      </c>
      <c r="AI126" s="5">
        <f t="shared" si="136"/>
        <v>5.8895612198788059E-3</v>
      </c>
      <c r="AJ126" s="5">
        <f t="shared" si="137"/>
        <v>9.3935556676457022E-3</v>
      </c>
      <c r="AK126" s="5">
        <f t="shared" si="138"/>
        <v>9.988167741407674E-3</v>
      </c>
      <c r="AL126" s="5">
        <f t="shared" si="139"/>
        <v>1.4954064092925605E-3</v>
      </c>
      <c r="AM126" s="5">
        <f t="shared" si="140"/>
        <v>2.6022206426130318E-2</v>
      </c>
      <c r="AN126" s="5">
        <f t="shared" si="141"/>
        <v>3.8288062560713931E-2</v>
      </c>
      <c r="AO126" s="5">
        <f t="shared" si="142"/>
        <v>2.8167783135811992E-2</v>
      </c>
      <c r="AP126" s="5">
        <f t="shared" si="143"/>
        <v>1.3814993564081763E-2</v>
      </c>
      <c r="AQ126" s="5">
        <f t="shared" si="144"/>
        <v>5.0817110701100619E-3</v>
      </c>
      <c r="AR126" s="5">
        <f t="shared" si="145"/>
        <v>5.4331931035065827E-4</v>
      </c>
      <c r="AS126" s="5">
        <f t="shared" si="146"/>
        <v>1.7331342680875648E-3</v>
      </c>
      <c r="AT126" s="5">
        <f t="shared" si="147"/>
        <v>2.7642625008862617E-3</v>
      </c>
      <c r="AU126" s="5">
        <f t="shared" si="148"/>
        <v>2.9392403171923614E-3</v>
      </c>
      <c r="AV126" s="5">
        <f t="shared" si="149"/>
        <v>2.3439706719529788E-3</v>
      </c>
      <c r="AW126" s="5">
        <f t="shared" si="150"/>
        <v>1.9496339495452919E-4</v>
      </c>
      <c r="AX126" s="5">
        <f t="shared" si="151"/>
        <v>1.383470604645219E-2</v>
      </c>
      <c r="AY126" s="5">
        <f t="shared" si="152"/>
        <v>2.0355848460403569E-2</v>
      </c>
      <c r="AZ126" s="5">
        <f t="shared" si="153"/>
        <v>1.497540190415445E-2</v>
      </c>
      <c r="BA126" s="5">
        <f t="shared" si="154"/>
        <v>7.3447413283440725E-3</v>
      </c>
      <c r="BB126" s="5">
        <f t="shared" si="155"/>
        <v>2.7016916904240157E-3</v>
      </c>
      <c r="BC126" s="5">
        <f t="shared" si="156"/>
        <v>7.9503281750039018E-4</v>
      </c>
      <c r="BD126" s="5">
        <f t="shared" si="157"/>
        <v>1.3323648402761165E-4</v>
      </c>
      <c r="BE126" s="5">
        <f t="shared" si="158"/>
        <v>4.2501106039967841E-4</v>
      </c>
      <c r="BF126" s="5">
        <f t="shared" si="159"/>
        <v>6.778713907844671E-4</v>
      </c>
      <c r="BG126" s="5">
        <f t="shared" si="160"/>
        <v>7.2078064982112374E-4</v>
      </c>
      <c r="BH126" s="5">
        <f t="shared" si="161"/>
        <v>5.7480454871610071E-4</v>
      </c>
      <c r="BI126" s="5">
        <f t="shared" si="162"/>
        <v>3.6671380598989772E-4</v>
      </c>
      <c r="BJ126" s="8">
        <f t="shared" si="163"/>
        <v>0.668794413581285</v>
      </c>
      <c r="BK126" s="8">
        <f t="shared" si="164"/>
        <v>0.16286765927581498</v>
      </c>
      <c r="BL126" s="8">
        <f t="shared" si="165"/>
        <v>0.13867896567881607</v>
      </c>
      <c r="BM126" s="8">
        <f t="shared" si="166"/>
        <v>0.79896393712550917</v>
      </c>
      <c r="BN126" s="8">
        <f t="shared" si="167"/>
        <v>0.15623555605695397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1.3672566371681401</v>
      </c>
      <c r="F127">
        <f>VLOOKUP(B127,home!$B$2:$E$405,3,FALSE)</f>
        <v>0.37</v>
      </c>
      <c r="G127">
        <f>VLOOKUP(C127,away!$B$2:$E$405,4,FALSE)</f>
        <v>0.6</v>
      </c>
      <c r="H127">
        <f>VLOOKUP(A127,away!$A$2:$E$405,3,FALSE)</f>
        <v>1.15486725663717</v>
      </c>
      <c r="I127">
        <f>VLOOKUP(C127,away!$B$2:$E$405,3,FALSE)</f>
        <v>0.86</v>
      </c>
      <c r="J127">
        <f>VLOOKUP(B127,home!$B$2:$E$405,4,FALSE)</f>
        <v>0.94</v>
      </c>
      <c r="K127" s="3">
        <f t="shared" si="112"/>
        <v>0.30353097345132707</v>
      </c>
      <c r="L127" s="3">
        <f t="shared" si="113"/>
        <v>0.93359469026548825</v>
      </c>
      <c r="M127" s="5">
        <f t="shared" si="114"/>
        <v>0.2902172020612005</v>
      </c>
      <c r="N127" s="5">
        <f t="shared" si="115"/>
        <v>8.8089909853956663E-2</v>
      </c>
      <c r="O127" s="5">
        <f t="shared" si="116"/>
        <v>0.27094523886804306</v>
      </c>
      <c r="P127" s="5">
        <f t="shared" si="117"/>
        <v>8.2240272105619447E-2</v>
      </c>
      <c r="Q127" s="5">
        <f t="shared" si="118"/>
        <v>1.3369008044605557E-2</v>
      </c>
      <c r="R127" s="5">
        <f t="shared" si="119"/>
        <v>0.12647651817995967</v>
      </c>
      <c r="S127" s="5">
        <f t="shared" si="120"/>
        <v>5.8262073267628528E-3</v>
      </c>
      <c r="T127" s="5">
        <f t="shared" si="121"/>
        <v>1.2481234924560344E-2</v>
      </c>
      <c r="U127" s="5">
        <f t="shared" si="122"/>
        <v>3.8389540681897621E-2</v>
      </c>
      <c r="V127" s="5">
        <f t="shared" si="123"/>
        <v>1.8344454984201374E-4</v>
      </c>
      <c r="W127" s="5">
        <f t="shared" si="124"/>
        <v>1.3526360086192494E-3</v>
      </c>
      <c r="X127" s="5">
        <f t="shared" si="125"/>
        <v>1.2628137955088344E-3</v>
      </c>
      <c r="Y127" s="5">
        <f t="shared" si="126"/>
        <v>5.8947812714052765E-4</v>
      </c>
      <c r="Z127" s="5">
        <f t="shared" si="127"/>
        <v>3.9359268605358953E-2</v>
      </c>
      <c r="AA127" s="5">
        <f t="shared" si="128"/>
        <v>1.1946757114116861E-2</v>
      </c>
      <c r="AB127" s="5">
        <f t="shared" si="129"/>
        <v>1.8131054082172287E-3</v>
      </c>
      <c r="AC127" s="5">
        <f t="shared" si="130"/>
        <v>3.2489738694311306E-6</v>
      </c>
      <c r="AD127" s="5">
        <f t="shared" si="131"/>
        <v>1.0264173110537957E-4</v>
      </c>
      <c r="AE127" s="5">
        <f t="shared" si="132"/>
        <v>9.5825775159640372E-5</v>
      </c>
      <c r="AF127" s="5">
        <f t="shared" si="133"/>
        <v>4.4731217439807373E-5</v>
      </c>
      <c r="AG127" s="5">
        <f t="shared" si="134"/>
        <v>1.3920275696971728E-5</v>
      </c>
      <c r="AH127" s="5">
        <f t="shared" si="135"/>
        <v>9.186401045674062E-3</v>
      </c>
      <c r="AI127" s="5">
        <f t="shared" si="136"/>
        <v>2.7883572519077368E-3</v>
      </c>
      <c r="AJ127" s="5">
        <f t="shared" si="137"/>
        <v>4.2317639550081123E-4</v>
      </c>
      <c r="AK127" s="5">
        <f t="shared" si="138"/>
        <v>4.2815714422661677E-5</v>
      </c>
      <c r="AL127" s="5">
        <f t="shared" si="139"/>
        <v>3.6827106482780792E-8</v>
      </c>
      <c r="AM127" s="5">
        <f t="shared" si="140"/>
        <v>6.2309889118290422E-6</v>
      </c>
      <c r="AN127" s="5">
        <f t="shared" si="141"/>
        <v>5.8172181631867266E-6</v>
      </c>
      <c r="AO127" s="5">
        <f t="shared" si="142"/>
        <v>2.7154619946335413E-6</v>
      </c>
      <c r="AP127" s="5">
        <f t="shared" si="143"/>
        <v>8.4504696660253558E-7</v>
      </c>
      <c r="AQ127" s="5">
        <f t="shared" si="144"/>
        <v>1.9723284026127113E-7</v>
      </c>
      <c r="AR127" s="5">
        <f t="shared" si="145"/>
        <v>1.715275047778127E-3</v>
      </c>
      <c r="AS127" s="5">
        <f t="shared" si="146"/>
        <v>5.2063910498886638E-4</v>
      </c>
      <c r="AT127" s="5">
        <f t="shared" si="147"/>
        <v>7.9015047177049134E-5</v>
      </c>
      <c r="AU127" s="5">
        <f t="shared" si="148"/>
        <v>7.9945047289840868E-6</v>
      </c>
      <c r="AV127" s="5">
        <f t="shared" si="149"/>
        <v>6.066449506624444E-7</v>
      </c>
      <c r="AW127" s="5">
        <f t="shared" si="150"/>
        <v>2.8988549462035849E-10</v>
      </c>
      <c r="AX127" s="5">
        <f t="shared" si="151"/>
        <v>3.1521635499531585E-7</v>
      </c>
      <c r="AY127" s="5">
        <f t="shared" si="152"/>
        <v>2.9428431530846806E-7</v>
      </c>
      <c r="AZ127" s="5">
        <f t="shared" si="153"/>
        <v>1.3737113710020023E-7</v>
      </c>
      <c r="BA127" s="5">
        <f t="shared" si="154"/>
        <v>4.2749654730826464E-8</v>
      </c>
      <c r="BB127" s="5">
        <f t="shared" si="155"/>
        <v>9.9777126668456228E-9</v>
      </c>
      <c r="BC127" s="5">
        <f t="shared" si="156"/>
        <v>1.8630279133523557E-9</v>
      </c>
      <c r="BD127" s="5">
        <f t="shared" si="157"/>
        <v>2.6689527949175674E-4</v>
      </c>
      <c r="BE127" s="5">
        <f t="shared" si="158"/>
        <v>8.101098399369692E-5</v>
      </c>
      <c r="BF127" s="5">
        <f t="shared" si="159"/>
        <v>1.2294671415928351E-5</v>
      </c>
      <c r="BG127" s="5">
        <f t="shared" si="160"/>
        <v>1.2439378610469795E-6</v>
      </c>
      <c r="BH127" s="5">
        <f t="shared" si="161"/>
        <v>9.4393417469137821E-8</v>
      </c>
      <c r="BI127" s="5">
        <f t="shared" si="162"/>
        <v>5.7302651783609792E-9</v>
      </c>
      <c r="BJ127" s="8">
        <f t="shared" si="163"/>
        <v>0.11741880716487219</v>
      </c>
      <c r="BK127" s="8">
        <f t="shared" si="164"/>
        <v>0.37847070612871608</v>
      </c>
      <c r="BL127" s="8">
        <f t="shared" si="165"/>
        <v>0.4646969860058085</v>
      </c>
      <c r="BM127" s="8">
        <f t="shared" si="166"/>
        <v>0.12860732479694095</v>
      </c>
      <c r="BN127" s="8">
        <f t="shared" si="167"/>
        <v>0.87133814911338492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1.3672566371681401</v>
      </c>
      <c r="F128">
        <f>VLOOKUP(B128,home!$B$2:$E$405,3,FALSE)</f>
        <v>1.33</v>
      </c>
      <c r="G128">
        <f>VLOOKUP(C128,away!$B$2:$E$405,4,FALSE)</f>
        <v>1.1299999999999999</v>
      </c>
      <c r="H128">
        <f>VLOOKUP(A128,away!$A$2:$E$405,3,FALSE)</f>
        <v>1.15486725663717</v>
      </c>
      <c r="I128">
        <f>VLOOKUP(C128,away!$B$2:$E$405,3,FALSE)</f>
        <v>0.86</v>
      </c>
      <c r="J128">
        <f>VLOOKUP(B128,home!$B$2:$E$405,4,FALSE)</f>
        <v>0.55000000000000004</v>
      </c>
      <c r="K128" s="3">
        <f t="shared" si="112"/>
        <v>2.0548499999999978</v>
      </c>
      <c r="L128" s="3">
        <f t="shared" si="113"/>
        <v>0.54625221238938149</v>
      </c>
      <c r="M128" s="5">
        <f t="shared" si="114"/>
        <v>7.4191758056101981E-2</v>
      </c>
      <c r="N128" s="5">
        <f t="shared" si="115"/>
        <v>0.152452934041581</v>
      </c>
      <c r="O128" s="5">
        <f t="shared" si="116"/>
        <v>4.0527411979203426E-2</v>
      </c>
      <c r="P128" s="5">
        <f t="shared" si="117"/>
        <v>8.3277752505466068E-2</v>
      </c>
      <c r="Q128" s="5">
        <f t="shared" si="118"/>
        <v>0.15663395575767122</v>
      </c>
      <c r="R128" s="5">
        <f t="shared" si="119"/>
        <v>1.1069094228027893E-2</v>
      </c>
      <c r="S128" s="5">
        <f t="shared" si="120"/>
        <v>2.3369118902390226E-2</v>
      </c>
      <c r="T128" s="5">
        <f t="shared" si="121"/>
        <v>8.5561644867928402E-2</v>
      </c>
      <c r="U128" s="5">
        <f t="shared" si="122"/>
        <v>2.2745328274463093E-2</v>
      </c>
      <c r="V128" s="5">
        <f t="shared" si="123"/>
        <v>2.9145610887464646E-3</v>
      </c>
      <c r="W128" s="5">
        <f t="shared" si="124"/>
        <v>0.10728642799621677</v>
      </c>
      <c r="X128" s="5">
        <f t="shared" si="125"/>
        <v>5.8605448652287485E-2</v>
      </c>
      <c r="Y128" s="5">
        <f t="shared" si="126"/>
        <v>1.6006677992192166E-2</v>
      </c>
      <c r="Z128" s="5">
        <f t="shared" si="127"/>
        <v>2.0155057370689236E-3</v>
      </c>
      <c r="AA128" s="5">
        <f t="shared" si="128"/>
        <v>4.1415619638160732E-3</v>
      </c>
      <c r="AB128" s="5">
        <f t="shared" si="129"/>
        <v>4.2551443006737261E-3</v>
      </c>
      <c r="AC128" s="5">
        <f t="shared" si="130"/>
        <v>2.0446854826781455E-4</v>
      </c>
      <c r="AD128" s="5">
        <f t="shared" si="131"/>
        <v>5.5114379142006453E-2</v>
      </c>
      <c r="AE128" s="5">
        <f t="shared" si="132"/>
        <v>3.0106351540788206E-2</v>
      </c>
      <c r="AF128" s="5">
        <f t="shared" si="133"/>
        <v>8.2228305680640094E-3</v>
      </c>
      <c r="AG128" s="5">
        <f t="shared" si="134"/>
        <v>1.4972464633026669E-3</v>
      </c>
      <c r="AH128" s="5">
        <f t="shared" si="135"/>
        <v>2.7524361698934752E-4</v>
      </c>
      <c r="AI128" s="5">
        <f t="shared" si="136"/>
        <v>5.6558434637056022E-4</v>
      </c>
      <c r="AJ128" s="5">
        <f t="shared" si="137"/>
        <v>5.8109549706977228E-4</v>
      </c>
      <c r="AK128" s="5">
        <f t="shared" si="138"/>
        <v>3.9802136071794003E-4</v>
      </c>
      <c r="AL128" s="5">
        <f t="shared" si="139"/>
        <v>9.1803626731277036E-6</v>
      </c>
      <c r="AM128" s="5">
        <f t="shared" si="140"/>
        <v>2.2650356395990365E-2</v>
      </c>
      <c r="AN128" s="5">
        <f t="shared" si="141"/>
        <v>1.2372807292717714E-2</v>
      </c>
      <c r="AO128" s="5">
        <f t="shared" si="142"/>
        <v>3.3793366785572617E-3</v>
      </c>
      <c r="AP128" s="5">
        <f t="shared" si="143"/>
        <v>6.1532337902349627E-4</v>
      </c>
      <c r="AQ128" s="5">
        <f t="shared" si="144"/>
        <v>8.4030439281623657E-5</v>
      </c>
      <c r="AR128" s="5">
        <f t="shared" si="145"/>
        <v>3.0070486945297332E-5</v>
      </c>
      <c r="AS128" s="5">
        <f t="shared" si="146"/>
        <v>6.1790340099544165E-5</v>
      </c>
      <c r="AT128" s="5">
        <f t="shared" si="147"/>
        <v>6.3484940176774111E-5</v>
      </c>
      <c r="AU128" s="5">
        <f t="shared" si="148"/>
        <v>4.3484009774081371E-5</v>
      </c>
      <c r="AV128" s="5">
        <f t="shared" si="149"/>
        <v>2.2338279371067755E-5</v>
      </c>
      <c r="AW128" s="5">
        <f t="shared" si="150"/>
        <v>2.8624022946091667E-7</v>
      </c>
      <c r="AX128" s="5">
        <f t="shared" si="151"/>
        <v>7.7571808067167956E-3</v>
      </c>
      <c r="AY128" s="5">
        <f t="shared" si="152"/>
        <v>4.2373771775734963E-3</v>
      </c>
      <c r="AZ128" s="5">
        <f t="shared" si="153"/>
        <v>1.1573383289888977E-3</v>
      </c>
      <c r="BA128" s="5">
        <f t="shared" si="154"/>
        <v>2.1073287423107175E-4</v>
      </c>
      <c r="BB128" s="5">
        <f t="shared" si="155"/>
        <v>2.8778324692974043E-5</v>
      </c>
      <c r="BC128" s="5">
        <f t="shared" si="156"/>
        <v>3.1440447064794088E-6</v>
      </c>
      <c r="BD128" s="5">
        <f t="shared" si="157"/>
        <v>2.7376783369157797E-6</v>
      </c>
      <c r="BE128" s="5">
        <f t="shared" si="158"/>
        <v>5.625518330611385E-6</v>
      </c>
      <c r="BF128" s="5">
        <f t="shared" si="159"/>
        <v>5.7797981708283966E-6</v>
      </c>
      <c r="BG128" s="5">
        <f t="shared" si="160"/>
        <v>3.9588727571089052E-6</v>
      </c>
      <c r="BH128" s="5">
        <f t="shared" si="161"/>
        <v>2.0337224212363065E-6</v>
      </c>
      <c r="BI128" s="5">
        <f t="shared" si="162"/>
        <v>8.3579890345548387E-7</v>
      </c>
      <c r="BJ128" s="8">
        <f t="shared" si="163"/>
        <v>0.72398430276451853</v>
      </c>
      <c r="BK128" s="8">
        <f t="shared" si="164"/>
        <v>0.1882042166412192</v>
      </c>
      <c r="BL128" s="8">
        <f t="shared" si="165"/>
        <v>8.4800625012618744E-2</v>
      </c>
      <c r="BM128" s="8">
        <f t="shared" si="166"/>
        <v>0.47661465265003</v>
      </c>
      <c r="BN128" s="8">
        <f t="shared" si="167"/>
        <v>0.51815290656805169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1.3672566371681401</v>
      </c>
      <c r="F129">
        <f>VLOOKUP(B129,home!$B$2:$E$405,3,FALSE)</f>
        <v>1.06</v>
      </c>
      <c r="G129">
        <f>VLOOKUP(C129,away!$B$2:$E$405,4,FALSE)</f>
        <v>1.02</v>
      </c>
      <c r="H129">
        <f>VLOOKUP(A129,away!$A$2:$E$405,3,FALSE)</f>
        <v>1.15486725663717</v>
      </c>
      <c r="I129">
        <f>VLOOKUP(C129,away!$B$2:$E$405,3,FALSE)</f>
        <v>0.66</v>
      </c>
      <c r="J129">
        <f>VLOOKUP(B129,home!$B$2:$E$405,4,FALSE)</f>
        <v>1.1000000000000001</v>
      </c>
      <c r="K129" s="3">
        <f t="shared" si="112"/>
        <v>1.4782778761061932</v>
      </c>
      <c r="L129" s="3">
        <f t="shared" si="113"/>
        <v>0.83843362831858559</v>
      </c>
      <c r="M129" s="5">
        <f t="shared" si="114"/>
        <v>9.8597289813996264E-2</v>
      </c>
      <c r="N129" s="5">
        <f t="shared" si="115"/>
        <v>0.1457541921760612</v>
      </c>
      <c r="O129" s="5">
        <f t="shared" si="116"/>
        <v>8.2667283441127989E-2</v>
      </c>
      <c r="P129" s="5">
        <f t="shared" si="117"/>
        <v>0.12220521618881937</v>
      </c>
      <c r="Q129" s="5">
        <f t="shared" si="118"/>
        <v>0.10773259882180083</v>
      </c>
      <c r="R129" s="5">
        <f t="shared" si="119"/>
        <v>3.4655515199392944E-2</v>
      </c>
      <c r="S129" s="5">
        <f t="shared" si="120"/>
        <v>3.7866443621141326E-2</v>
      </c>
      <c r="T129" s="5">
        <f t="shared" si="121"/>
        <v>9.0326633718353047E-2</v>
      </c>
      <c r="U129" s="5">
        <f t="shared" si="122"/>
        <v>5.1230481404324499E-2</v>
      </c>
      <c r="V129" s="5">
        <f t="shared" si="123"/>
        <v>5.214789414544594E-3</v>
      </c>
      <c r="W129" s="5">
        <f t="shared" si="124"/>
        <v>5.308623912456413E-2</v>
      </c>
      <c r="X129" s="5">
        <f t="shared" si="125"/>
        <v>4.4509288082996354E-2</v>
      </c>
      <c r="Y129" s="5">
        <f t="shared" si="126"/>
        <v>1.8659041950651913E-2</v>
      </c>
      <c r="Z129" s="5">
        <f t="shared" si="127"/>
        <v>9.6854497832923048E-3</v>
      </c>
      <c r="AA129" s="5">
        <f t="shared" si="128"/>
        <v>1.431778613477854E-2</v>
      </c>
      <c r="AB129" s="5">
        <f t="shared" si="129"/>
        <v>1.0582833238931562E-2</v>
      </c>
      <c r="AC129" s="5">
        <f t="shared" si="130"/>
        <v>4.039629721223871E-4</v>
      </c>
      <c r="AD129" s="5">
        <f t="shared" si="131"/>
        <v>1.9619053205881538E-2</v>
      </c>
      <c r="AE129" s="5">
        <f t="shared" si="132"/>
        <v>1.6449273963582634E-2</v>
      </c>
      <c r="AF129" s="5">
        <f t="shared" si="133"/>
        <v>6.8958122262465166E-3</v>
      </c>
      <c r="AG129" s="5">
        <f t="shared" si="134"/>
        <v>1.92722695501851E-3</v>
      </c>
      <c r="AH129" s="5">
        <f t="shared" si="135"/>
        <v>2.0301517009258061E-3</v>
      </c>
      <c r="AI129" s="5">
        <f t="shared" si="136"/>
        <v>3.0011283446179761E-3</v>
      </c>
      <c r="AJ129" s="5">
        <f t="shared" si="137"/>
        <v>2.2182508176019789E-3</v>
      </c>
      <c r="AK129" s="5">
        <f t="shared" si="138"/>
        <v>1.0930637024384939E-3</v>
      </c>
      <c r="AL129" s="5">
        <f t="shared" si="139"/>
        <v>2.0027480444391126E-5</v>
      </c>
      <c r="AM129" s="5">
        <f t="shared" si="140"/>
        <v>5.8004824608809931E-3</v>
      </c>
      <c r="AN129" s="5">
        <f t="shared" si="141"/>
        <v>4.8633195556747688E-3</v>
      </c>
      <c r="AO129" s="5">
        <f t="shared" si="142"/>
        <v>2.0387853303685641E-3</v>
      </c>
      <c r="AP129" s="5">
        <f t="shared" si="143"/>
        <v>5.6979539396787384E-4</v>
      </c>
      <c r="AQ129" s="5">
        <f t="shared" si="144"/>
        <v>1.1943390489092557E-4</v>
      </c>
      <c r="AR129" s="5">
        <f t="shared" si="145"/>
        <v>3.4042949132887445E-4</v>
      </c>
      <c r="AS129" s="5">
        <f t="shared" si="146"/>
        <v>5.0324938540556032E-4</v>
      </c>
      <c r="AT129" s="5">
        <f t="shared" si="147"/>
        <v>3.719712163045394E-4</v>
      </c>
      <c r="AU129" s="5">
        <f t="shared" si="148"/>
        <v>1.8329227320377072E-4</v>
      </c>
      <c r="AV129" s="5">
        <f t="shared" si="149"/>
        <v>6.773922808458656E-5</v>
      </c>
      <c r="AW129" s="5">
        <f t="shared" si="150"/>
        <v>6.8952272139903232E-7</v>
      </c>
      <c r="AX129" s="5">
        <f t="shared" si="151"/>
        <v>1.4291208154437298E-3</v>
      </c>
      <c r="AY129" s="5">
        <f t="shared" si="152"/>
        <v>1.1982229505981018E-3</v>
      </c>
      <c r="AZ129" s="5">
        <f t="shared" si="153"/>
        <v>5.0231520800228405E-4</v>
      </c>
      <c r="BA129" s="5">
        <f t="shared" si="154"/>
        <v>1.4038598746832001E-4</v>
      </c>
      <c r="BB129" s="5">
        <f t="shared" si="155"/>
        <v>2.942608320953775E-5</v>
      </c>
      <c r="BC129" s="5">
        <f t="shared" si="156"/>
        <v>4.934363542515471E-6</v>
      </c>
      <c r="BD129" s="5">
        <f t="shared" si="157"/>
        <v>4.757125560025309E-5</v>
      </c>
      <c r="BE129" s="5">
        <f t="shared" si="158"/>
        <v>7.0323534692447E-5</v>
      </c>
      <c r="BF129" s="5">
        <f t="shared" si="159"/>
        <v>5.1978862752715375E-5</v>
      </c>
      <c r="BG129" s="5">
        <f t="shared" si="160"/>
        <v>2.5613067610833145E-5</v>
      </c>
      <c r="BH129" s="5">
        <f t="shared" si="161"/>
        <v>9.4658077970766864E-6</v>
      </c>
      <c r="BI129" s="5">
        <f t="shared" si="162"/>
        <v>2.7986188491783939E-6</v>
      </c>
      <c r="BJ129" s="8">
        <f t="shared" si="163"/>
        <v>0.52165558227920428</v>
      </c>
      <c r="BK129" s="8">
        <f t="shared" si="164"/>
        <v>0.26550595244166647</v>
      </c>
      <c r="BL129" s="8">
        <f t="shared" si="165"/>
        <v>0.20347092672576958</v>
      </c>
      <c r="BM129" s="8">
        <f t="shared" si="166"/>
        <v>0.40750828216085738</v>
      </c>
      <c r="BN129" s="8">
        <f t="shared" si="167"/>
        <v>0.59161209564119854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1.3672566371681401</v>
      </c>
      <c r="F130">
        <f>VLOOKUP(B130,home!$B$2:$E$405,3,FALSE)</f>
        <v>1.1000000000000001</v>
      </c>
      <c r="G130">
        <f>VLOOKUP(C130,away!$B$2:$E$405,4,FALSE)</f>
        <v>0.61</v>
      </c>
      <c r="H130">
        <f>VLOOKUP(A130,away!$A$2:$E$405,3,FALSE)</f>
        <v>1.15486725663717</v>
      </c>
      <c r="I130">
        <f>VLOOKUP(C130,away!$B$2:$E$405,3,FALSE)</f>
        <v>1.1599999999999999</v>
      </c>
      <c r="J130">
        <f>VLOOKUP(B130,home!$B$2:$E$405,4,FALSE)</f>
        <v>0.87</v>
      </c>
      <c r="K130" s="3">
        <f t="shared" si="112"/>
        <v>0.91742920353982205</v>
      </c>
      <c r="L130" s="3">
        <f t="shared" si="113"/>
        <v>1.1654920353982319</v>
      </c>
      <c r="M130" s="5">
        <f t="shared" si="114"/>
        <v>0.12456579373402399</v>
      </c>
      <c r="N130" s="5">
        <f t="shared" si="115"/>
        <v>0.11428029693371139</v>
      </c>
      <c r="O130" s="5">
        <f t="shared" si="116"/>
        <v>0.14518044048006395</v>
      </c>
      <c r="P130" s="5">
        <f t="shared" si="117"/>
        <v>0.1331927758791856</v>
      </c>
      <c r="Q130" s="5">
        <f t="shared" si="118"/>
        <v>5.2422040898094602E-2</v>
      </c>
      <c r="R130" s="5">
        <f t="shared" si="119"/>
        <v>8.4603323537560809E-2</v>
      </c>
      <c r="S130" s="5">
        <f t="shared" si="120"/>
        <v>3.5604308001847072E-2</v>
      </c>
      <c r="T130" s="5">
        <f t="shared" si="121"/>
        <v>6.1097471146049631E-2</v>
      </c>
      <c r="U130" s="5">
        <f t="shared" si="122"/>
        <v>7.7617559729886279E-2</v>
      </c>
      <c r="V130" s="5">
        <f t="shared" si="123"/>
        <v>4.2300150287104534E-3</v>
      </c>
      <c r="W130" s="5">
        <f t="shared" si="124"/>
        <v>1.6031170409690303E-2</v>
      </c>
      <c r="X130" s="5">
        <f t="shared" si="125"/>
        <v>1.8684201430605858E-2</v>
      </c>
      <c r="Y130" s="5">
        <f t="shared" si="126"/>
        <v>1.088814397757369E-2</v>
      </c>
      <c r="Z130" s="5">
        <f t="shared" si="127"/>
        <v>3.2868166583748963E-2</v>
      </c>
      <c r="AA130" s="5">
        <f t="shared" si="128"/>
        <v>3.0154215890743002E-2</v>
      </c>
      <c r="AB130" s="5">
        <f t="shared" si="129"/>
        <v>1.3832179134006098E-2</v>
      </c>
      <c r="AC130" s="5">
        <f t="shared" si="130"/>
        <v>2.8268567296633806E-4</v>
      </c>
      <c r="AD130" s="5">
        <f t="shared" si="131"/>
        <v>3.6768659751933342E-3</v>
      </c>
      <c r="AE130" s="5">
        <f t="shared" si="132"/>
        <v>4.2853580093145842E-3</v>
      </c>
      <c r="AF130" s="5">
        <f t="shared" si="133"/>
        <v>2.4972753143430852E-3</v>
      </c>
      <c r="AG130" s="5">
        <f t="shared" si="134"/>
        <v>9.7018482968782714E-4</v>
      </c>
      <c r="AH130" s="5">
        <f t="shared" si="135"/>
        <v>9.5768965928754272E-3</v>
      </c>
      <c r="AI130" s="5">
        <f t="shared" si="136"/>
        <v>8.7861246135849391E-3</v>
      </c>
      <c r="AJ130" s="5">
        <f t="shared" si="137"/>
        <v>4.0303236532214281E-3</v>
      </c>
      <c r="AK130" s="5">
        <f t="shared" si="138"/>
        <v>1.2325122063942136E-3</v>
      </c>
      <c r="AL130" s="5">
        <f t="shared" si="139"/>
        <v>1.2090538936895326E-5</v>
      </c>
      <c r="AM130" s="5">
        <f t="shared" si="140"/>
        <v>6.7465284462885858E-4</v>
      </c>
      <c r="AN130" s="5">
        <f t="shared" si="141"/>
        <v>7.863025170736955E-4</v>
      </c>
      <c r="AO130" s="5">
        <f t="shared" si="142"/>
        <v>4.5821466053148723E-4</v>
      </c>
      <c r="AP130" s="5">
        <f t="shared" si="143"/>
        <v>1.7801517911738429E-4</v>
      </c>
      <c r="AQ130" s="5">
        <f t="shared" si="144"/>
        <v>5.1868818360325244E-5</v>
      </c>
      <c r="AR130" s="5">
        <f t="shared" si="145"/>
        <v>2.2323593405657541E-3</v>
      </c>
      <c r="AS130" s="5">
        <f t="shared" si="146"/>
        <v>2.0480316518299221E-3</v>
      </c>
      <c r="AT130" s="5">
        <f t="shared" si="147"/>
        <v>9.3946202358133584E-4</v>
      </c>
      <c r="AU130" s="5">
        <f t="shared" si="148"/>
        <v>2.8729663201671146E-4</v>
      </c>
      <c r="AV130" s="5">
        <f t="shared" si="149"/>
        <v>6.589358007269123E-5</v>
      </c>
      <c r="AW130" s="5">
        <f t="shared" si="150"/>
        <v>3.591079582674587E-7</v>
      </c>
      <c r="AX130" s="5">
        <f t="shared" si="151"/>
        <v>1.0315770365228812E-4</v>
      </c>
      <c r="AY130" s="5">
        <f t="shared" si="152"/>
        <v>1.202294819967129E-4</v>
      </c>
      <c r="AZ130" s="5">
        <f t="shared" si="153"/>
        <v>7.0063251843612015E-5</v>
      </c>
      <c r="BA130" s="5">
        <f t="shared" si="154"/>
        <v>2.7219387332610092E-5</v>
      </c>
      <c r="BB130" s="5">
        <f t="shared" si="155"/>
        <v>7.9309947861441441E-6</v>
      </c>
      <c r="BC130" s="5">
        <f t="shared" si="156"/>
        <v>1.84870225120718E-6</v>
      </c>
      <c r="BD130" s="5">
        <f t="shared" si="157"/>
        <v>4.3363283859603976E-4</v>
      </c>
      <c r="BE130" s="5">
        <f t="shared" si="158"/>
        <v>3.9782742974187692E-4</v>
      </c>
      <c r="BF130" s="5">
        <f t="shared" si="159"/>
        <v>1.8248925100719233E-4</v>
      </c>
      <c r="BG130" s="5">
        <f t="shared" si="160"/>
        <v>5.5806989402035711E-5</v>
      </c>
      <c r="BH130" s="5">
        <f t="shared" si="161"/>
        <v>1.2799740459766228E-5</v>
      </c>
      <c r="BI130" s="5">
        <f t="shared" si="162"/>
        <v>2.3485711391039541E-6</v>
      </c>
      <c r="BJ130" s="8">
        <f t="shared" si="163"/>
        <v>0.28731251246583855</v>
      </c>
      <c r="BK130" s="8">
        <f t="shared" si="164"/>
        <v>0.29800789833766705</v>
      </c>
      <c r="BL130" s="8">
        <f t="shared" si="165"/>
        <v>0.38167152388674863</v>
      </c>
      <c r="BM130" s="8">
        <f t="shared" si="166"/>
        <v>0.34549555943732441</v>
      </c>
      <c r="BN130" s="8">
        <f t="shared" si="167"/>
        <v>0.65424467146264031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1.1459854014598501</v>
      </c>
      <c r="F131">
        <f>VLOOKUP(B131,home!$B$2:$E$405,3,FALSE)</f>
        <v>1.28</v>
      </c>
      <c r="G131">
        <f>VLOOKUP(C131,away!$B$2:$E$405,4,FALSE)</f>
        <v>1.21</v>
      </c>
      <c r="H131">
        <f>VLOOKUP(A131,away!$A$2:$E$405,3,FALSE)</f>
        <v>0.86496350364963503</v>
      </c>
      <c r="I131">
        <f>VLOOKUP(C131,away!$B$2:$E$405,3,FALSE)</f>
        <v>0.47</v>
      </c>
      <c r="J131">
        <f>VLOOKUP(B131,home!$B$2:$E$405,4,FALSE)</f>
        <v>1.33</v>
      </c>
      <c r="K131" s="3">
        <f t="shared" si="112"/>
        <v>1.7749021897810158</v>
      </c>
      <c r="L131" s="3">
        <f t="shared" si="113"/>
        <v>0.54068868613138688</v>
      </c>
      <c r="M131" s="5">
        <f t="shared" si="114"/>
        <v>9.8707842680982844E-2</v>
      </c>
      <c r="N131" s="5">
        <f t="shared" si="115"/>
        <v>0.17519676612303647</v>
      </c>
      <c r="O131" s="5">
        <f t="shared" si="116"/>
        <v>5.3370213770044236E-2</v>
      </c>
      <c r="P131" s="5">
        <f t="shared" si="117"/>
        <v>9.4726909289532438E-2</v>
      </c>
      <c r="Q131" s="5">
        <f t="shared" si="118"/>
        <v>0.15547856191716497</v>
      </c>
      <c r="R131" s="5">
        <f t="shared" si="119"/>
        <v>1.4428335380938233E-2</v>
      </c>
      <c r="S131" s="5">
        <f t="shared" si="120"/>
        <v>2.2726632200209387E-2</v>
      </c>
      <c r="T131" s="5">
        <f t="shared" si="121"/>
        <v>8.4065499364589388E-2</v>
      </c>
      <c r="U131" s="5">
        <f t="shared" si="122"/>
        <v>2.5608884062522177E-2</v>
      </c>
      <c r="V131" s="5">
        <f t="shared" si="123"/>
        <v>2.4233396122597924E-3</v>
      </c>
      <c r="W131" s="5">
        <f t="shared" si="124"/>
        <v>9.198641333692642E-2</v>
      </c>
      <c r="X131" s="5">
        <f t="shared" si="125"/>
        <v>4.9736012969081422E-2</v>
      </c>
      <c r="Y131" s="5">
        <f t="shared" si="126"/>
        <v>1.3445849752833125E-2</v>
      </c>
      <c r="Z131" s="5">
        <f t="shared" si="127"/>
        <v>2.6004125667274999E-3</v>
      </c>
      <c r="AA131" s="5">
        <f t="shared" si="128"/>
        <v>4.6154779590187114E-3</v>
      </c>
      <c r="AB131" s="5">
        <f t="shared" si="129"/>
        <v>4.0960109681741621E-3</v>
      </c>
      <c r="AC131" s="5">
        <f t="shared" si="130"/>
        <v>1.4535032462552902E-4</v>
      </c>
      <c r="AD131" s="5">
        <f t="shared" si="131"/>
        <v>4.0816721615453098E-2</v>
      </c>
      <c r="AE131" s="5">
        <f t="shared" si="132"/>
        <v>2.2069139582449909E-2</v>
      </c>
      <c r="AF131" s="5">
        <f t="shared" si="133"/>
        <v>5.9662670424425121E-3</v>
      </c>
      <c r="AG131" s="5">
        <f t="shared" si="134"/>
        <v>1.0752976960957462E-3</v>
      </c>
      <c r="AH131" s="5">
        <f t="shared" si="135"/>
        <v>3.5150341352585963E-4</v>
      </c>
      <c r="AI131" s="5">
        <f t="shared" si="136"/>
        <v>6.2388417838255027E-4</v>
      </c>
      <c r="AJ131" s="5">
        <f t="shared" si="137"/>
        <v>5.5366669719045919E-4</v>
      </c>
      <c r="AK131" s="5">
        <f t="shared" si="138"/>
        <v>3.2756807775072278E-4</v>
      </c>
      <c r="AL131" s="5">
        <f t="shared" si="139"/>
        <v>5.5795311262168855E-6</v>
      </c>
      <c r="AM131" s="5">
        <f t="shared" si="140"/>
        <v>1.4489137714989962E-2</v>
      </c>
      <c r="AN131" s="5">
        <f t="shared" si="141"/>
        <v>7.8341128342946462E-3</v>
      </c>
      <c r="AO131" s="5">
        <f t="shared" si="142"/>
        <v>2.1179080876899035E-3</v>
      </c>
      <c r="AP131" s="5">
        <f t="shared" si="143"/>
        <v>3.8170964709336412E-4</v>
      </c>
      <c r="AQ131" s="5">
        <f t="shared" si="144"/>
        <v>5.1596521892646577E-5</v>
      </c>
      <c r="AR131" s="5">
        <f t="shared" si="145"/>
        <v>3.8010783765998937E-5</v>
      </c>
      <c r="AS131" s="5">
        <f t="shared" si="146"/>
        <v>6.7465423341564202E-5</v>
      </c>
      <c r="AT131" s="5">
        <f t="shared" si="147"/>
        <v>5.9872263811722778E-5</v>
      </c>
      <c r="AU131" s="5">
        <f t="shared" si="148"/>
        <v>3.5422470715524468E-5</v>
      </c>
      <c r="AV131" s="5">
        <f t="shared" si="149"/>
        <v>1.5717855210109573E-5</v>
      </c>
      <c r="AW131" s="5">
        <f t="shared" si="150"/>
        <v>1.4873627861889369E-7</v>
      </c>
      <c r="AX131" s="5">
        <f t="shared" si="151"/>
        <v>4.2861337097290612E-3</v>
      </c>
      <c r="AY131" s="5">
        <f t="shared" si="152"/>
        <v>2.3174640040968526E-3</v>
      </c>
      <c r="AZ131" s="5">
        <f t="shared" si="153"/>
        <v>6.2651328376595505E-4</v>
      </c>
      <c r="BA131" s="5">
        <f t="shared" si="154"/>
        <v>1.1291621474775837E-4</v>
      </c>
      <c r="BB131" s="5">
        <f t="shared" si="155"/>
        <v>1.5263129948723744E-5</v>
      </c>
      <c r="BC131" s="5">
        <f t="shared" si="156"/>
        <v>1.6505203356456133E-6</v>
      </c>
      <c r="BD131" s="5">
        <f t="shared" si="157"/>
        <v>3.4253334555437019E-6</v>
      </c>
      <c r="BE131" s="5">
        <f t="shared" si="158"/>
        <v>6.0796318509746905E-6</v>
      </c>
      <c r="BF131" s="5">
        <f t="shared" si="159"/>
        <v>5.3953759426786947E-6</v>
      </c>
      <c r="BG131" s="5">
        <f t="shared" si="160"/>
        <v>3.192088191784075E-6</v>
      </c>
      <c r="BH131" s="5">
        <f t="shared" si="161"/>
        <v>1.4164110803929198E-6</v>
      </c>
      <c r="BI131" s="5">
        <f t="shared" si="162"/>
        <v>5.027982256438975E-7</v>
      </c>
      <c r="BJ131" s="8">
        <f t="shared" si="163"/>
        <v>0.67207093506865767</v>
      </c>
      <c r="BK131" s="8">
        <f t="shared" si="164"/>
        <v>0.22105311764283306</v>
      </c>
      <c r="BL131" s="8">
        <f t="shared" si="165"/>
        <v>0.10421204494313904</v>
      </c>
      <c r="BM131" s="8">
        <f t="shared" si="166"/>
        <v>0.40571056579183962</v>
      </c>
      <c r="BN131" s="8">
        <f t="shared" si="167"/>
        <v>0.59190862916169928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1.1459854014598501</v>
      </c>
      <c r="F132">
        <f>VLOOKUP(B132,home!$B$2:$E$405,3,FALSE)</f>
        <v>0.6</v>
      </c>
      <c r="G132">
        <f>VLOOKUP(C132,away!$B$2:$E$405,4,FALSE)</f>
        <v>1.1399999999999999</v>
      </c>
      <c r="H132">
        <f>VLOOKUP(A132,away!$A$2:$E$405,3,FALSE)</f>
        <v>0.86496350364963503</v>
      </c>
      <c r="I132">
        <f>VLOOKUP(C132,away!$B$2:$E$405,3,FALSE)</f>
        <v>0.87</v>
      </c>
      <c r="J132">
        <f>VLOOKUP(B132,home!$B$2:$E$405,4,FALSE)</f>
        <v>1.1599999999999999</v>
      </c>
      <c r="K132" s="3">
        <f t="shared" si="112"/>
        <v>0.78385401459853743</v>
      </c>
      <c r="L132" s="3">
        <f t="shared" si="113"/>
        <v>0.8729211678832115</v>
      </c>
      <c r="M132" s="5">
        <f t="shared" si="114"/>
        <v>0.19075313334929264</v>
      </c>
      <c r="N132" s="5">
        <f t="shared" si="115"/>
        <v>0.14952260937309317</v>
      </c>
      <c r="O132" s="5">
        <f t="shared" si="116"/>
        <v>0.16651244794064654</v>
      </c>
      <c r="P132" s="5">
        <f t="shared" si="117"/>
        <v>0.13052145079890573</v>
      </c>
      <c r="Q132" s="5">
        <f t="shared" si="118"/>
        <v>5.8601948815173992E-2</v>
      </c>
      <c r="R132" s="5">
        <f t="shared" si="119"/>
        <v>7.2676120261720809E-2</v>
      </c>
      <c r="S132" s="5">
        <f t="shared" si="120"/>
        <v>2.2327089494588295E-2</v>
      </c>
      <c r="T132" s="5">
        <f t="shared" si="121"/>
        <v>5.1154881599973868E-2</v>
      </c>
      <c r="U132" s="5">
        <f t="shared" si="122"/>
        <v>5.6967468632595955E-2</v>
      </c>
      <c r="V132" s="5">
        <f t="shared" si="123"/>
        <v>1.6974610422632694E-3</v>
      </c>
      <c r="W132" s="5">
        <f t="shared" si="124"/>
        <v>1.5311790947357382E-2</v>
      </c>
      <c r="X132" s="5">
        <f t="shared" si="125"/>
        <v>1.3365986436150792E-2</v>
      </c>
      <c r="Y132" s="5">
        <f t="shared" si="126"/>
        <v>5.8337262448779565E-3</v>
      </c>
      <c r="Z132" s="5">
        <f t="shared" si="127"/>
        <v>2.1146841258694021E-2</v>
      </c>
      <c r="AA132" s="5">
        <f t="shared" si="128"/>
        <v>1.6576036416705294E-2</v>
      </c>
      <c r="AB132" s="5">
        <f t="shared" si="129"/>
        <v>6.4965963456829999E-3</v>
      </c>
      <c r="AC132" s="5">
        <f t="shared" si="130"/>
        <v>7.2592214483159273E-5</v>
      </c>
      <c r="AD132" s="5">
        <f t="shared" si="131"/>
        <v>3.0005522011949067E-3</v>
      </c>
      <c r="AE132" s="5">
        <f t="shared" si="132"/>
        <v>2.6192455317615992E-3</v>
      </c>
      <c r="AF132" s="5">
        <f t="shared" si="133"/>
        <v>1.1431974342791091E-3</v>
      </c>
      <c r="AG132" s="5">
        <f t="shared" si="134"/>
        <v>3.3264041315067029E-4</v>
      </c>
      <c r="AH132" s="5">
        <f t="shared" si="135"/>
        <v>4.6148813421450158E-3</v>
      </c>
      <c r="AI132" s="5">
        <f t="shared" si="136"/>
        <v>3.617393266936257E-3</v>
      </c>
      <c r="AJ132" s="5">
        <f t="shared" si="137"/>
        <v>1.4177541173348519E-3</v>
      </c>
      <c r="AK132" s="5">
        <f t="shared" si="138"/>
        <v>3.704374188621766E-4</v>
      </c>
      <c r="AL132" s="5">
        <f t="shared" si="139"/>
        <v>1.9868278931382333E-6</v>
      </c>
      <c r="AM132" s="5">
        <f t="shared" si="140"/>
        <v>4.7039897778382121E-4</v>
      </c>
      <c r="AN132" s="5">
        <f t="shared" si="141"/>
        <v>4.1062122505812211E-4</v>
      </c>
      <c r="AO132" s="5">
        <f t="shared" si="142"/>
        <v>1.7921997966768545E-4</v>
      </c>
      <c r="AP132" s="5">
        <f t="shared" si="143"/>
        <v>5.2148304653173812E-5</v>
      </c>
      <c r="AQ132" s="5">
        <f t="shared" si="144"/>
        <v>1.1380339750244498E-5</v>
      </c>
      <c r="AR132" s="5">
        <f t="shared" si="145"/>
        <v>8.0568552216553422E-4</v>
      </c>
      <c r="AS132" s="5">
        <f t="shared" si="146"/>
        <v>6.315398310533729E-4</v>
      </c>
      <c r="AT132" s="5">
        <f t="shared" si="147"/>
        <v>2.4751751597503418E-4</v>
      </c>
      <c r="AU132" s="5">
        <f t="shared" si="148"/>
        <v>6.4672532860162739E-5</v>
      </c>
      <c r="AV132" s="5">
        <f t="shared" si="149"/>
        <v>1.2673456129173598E-5</v>
      </c>
      <c r="AW132" s="5">
        <f t="shared" si="150"/>
        <v>3.7763127915772539E-8</v>
      </c>
      <c r="AX132" s="5">
        <f t="shared" si="151"/>
        <v>6.1454021199816057E-5</v>
      </c>
      <c r="AY132" s="5">
        <f t="shared" si="152"/>
        <v>5.3644515956863073E-5</v>
      </c>
      <c r="AZ132" s="5">
        <f t="shared" si="153"/>
        <v>2.341371675979724E-5</v>
      </c>
      <c r="BA132" s="5">
        <f t="shared" si="154"/>
        <v>6.8127763261496446E-6</v>
      </c>
      <c r="BB132" s="5">
        <f t="shared" si="155"/>
        <v>1.4867541667874106E-6</v>
      </c>
      <c r="BC132" s="5">
        <f t="shared" si="156"/>
        <v>2.5956383672545955E-7</v>
      </c>
      <c r="BD132" s="5">
        <f t="shared" si="157"/>
        <v>1.172166578258888E-4</v>
      </c>
      <c r="BE132" s="5">
        <f t="shared" si="158"/>
        <v>9.188074781464599E-5</v>
      </c>
      <c r="BF132" s="5">
        <f t="shared" si="159"/>
        <v>3.6010546519413027E-5</v>
      </c>
      <c r="BG132" s="5">
        <f t="shared" si="160"/>
        <v>9.4090038190430983E-6</v>
      </c>
      <c r="BH132" s="5">
        <f t="shared" si="161"/>
        <v>1.8438213542324758E-6</v>
      </c>
      <c r="BI132" s="5">
        <f t="shared" si="162"/>
        <v>2.8905735414352762E-7</v>
      </c>
      <c r="BJ132" s="8">
        <f t="shared" si="163"/>
        <v>0.30215741917217259</v>
      </c>
      <c r="BK132" s="8">
        <f t="shared" si="164"/>
        <v>0.34542735824338305</v>
      </c>
      <c r="BL132" s="8">
        <f t="shared" si="165"/>
        <v>0.33126787443550043</v>
      </c>
      <c r="BM132" s="8">
        <f t="shared" si="166"/>
        <v>0.23135817581808835</v>
      </c>
      <c r="BN132" s="8">
        <f t="shared" si="167"/>
        <v>0.7685877105388329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1.1459854014598501</v>
      </c>
      <c r="F133">
        <f>VLOOKUP(B133,home!$B$2:$E$405,3,FALSE)</f>
        <v>1.34</v>
      </c>
      <c r="G133">
        <f>VLOOKUP(C133,away!$B$2:$E$405,4,FALSE)</f>
        <v>1.07</v>
      </c>
      <c r="H133">
        <f>VLOOKUP(A133,away!$A$2:$E$405,3,FALSE)</f>
        <v>0.86496350364963503</v>
      </c>
      <c r="I133">
        <f>VLOOKUP(C133,away!$B$2:$E$405,3,FALSE)</f>
        <v>0.81</v>
      </c>
      <c r="J133">
        <f>VLOOKUP(B133,home!$B$2:$E$405,4,FALSE)</f>
        <v>0.8</v>
      </c>
      <c r="K133" s="3">
        <f t="shared" si="112"/>
        <v>1.643113868613133</v>
      </c>
      <c r="L133" s="3">
        <f t="shared" si="113"/>
        <v>0.56049635036496359</v>
      </c>
      <c r="M133" s="5">
        <f t="shared" si="114"/>
        <v>0.11040385591551519</v>
      </c>
      <c r="N133" s="5">
        <f t="shared" si="115"/>
        <v>0.18140610680314906</v>
      </c>
      <c r="O133" s="5">
        <f t="shared" si="116"/>
        <v>6.1880958306865554E-2</v>
      </c>
      <c r="P133" s="5">
        <f t="shared" si="117"/>
        <v>0.10167746079708184</v>
      </c>
      <c r="Q133" s="5">
        <f t="shared" si="118"/>
        <v>0.14903544496968477</v>
      </c>
      <c r="R133" s="5">
        <f t="shared" si="119"/>
        <v>1.7342025644042313E-2</v>
      </c>
      <c r="S133" s="5">
        <f t="shared" si="120"/>
        <v>2.3410201456309065E-2</v>
      </c>
      <c r="T133" s="5">
        <f t="shared" si="121"/>
        <v>8.3533822980526681E-2</v>
      </c>
      <c r="U133" s="5">
        <f t="shared" si="122"/>
        <v>2.8494922845570519E-2</v>
      </c>
      <c r="V133" s="5">
        <f t="shared" si="123"/>
        <v>2.395538152064316E-3</v>
      </c>
      <c r="W133" s="5">
        <f t="shared" si="124"/>
        <v>8.162740218153948E-2</v>
      </c>
      <c r="X133" s="5">
        <f t="shared" si="125"/>
        <v>4.5751861012525943E-2</v>
      </c>
      <c r="Y133" s="5">
        <f t="shared" si="126"/>
        <v>1.282187555996293E-2</v>
      </c>
      <c r="Z133" s="5">
        <f t="shared" si="127"/>
        <v>3.2400473604737752E-3</v>
      </c>
      <c r="AA133" s="5">
        <f t="shared" si="128"/>
        <v>5.3237667529578338E-3</v>
      </c>
      <c r="AB133" s="5">
        <f t="shared" si="129"/>
        <v>4.3737774925232632E-3</v>
      </c>
      <c r="AC133" s="5">
        <f t="shared" si="130"/>
        <v>1.3788707520936993E-4</v>
      </c>
      <c r="AD133" s="5">
        <f t="shared" si="131"/>
        <v>3.353077914583736E-2</v>
      </c>
      <c r="AE133" s="5">
        <f t="shared" si="132"/>
        <v>1.8793879336135473E-2</v>
      </c>
      <c r="AF133" s="5">
        <f t="shared" si="133"/>
        <v>5.2669503885517189E-3</v>
      </c>
      <c r="AG133" s="5">
        <f t="shared" si="134"/>
        <v>9.8403549011218876E-4</v>
      </c>
      <c r="AH133" s="5">
        <f t="shared" si="135"/>
        <v>4.5400868013879597E-4</v>
      </c>
      <c r="AI133" s="5">
        <f t="shared" si="136"/>
        <v>7.459879588067994E-4</v>
      </c>
      <c r="AJ133" s="5">
        <f t="shared" si="137"/>
        <v>6.1287158046692753E-4</v>
      </c>
      <c r="AK133" s="5">
        <f t="shared" si="138"/>
        <v>3.3567259784801943E-4</v>
      </c>
      <c r="AL133" s="5">
        <f t="shared" si="139"/>
        <v>5.0795355172209081E-6</v>
      </c>
      <c r="AM133" s="5">
        <f t="shared" si="140"/>
        <v>1.1018977647985866E-2</v>
      </c>
      <c r="AN133" s="5">
        <f t="shared" si="141"/>
        <v>6.1760967564491879E-3</v>
      </c>
      <c r="AO133" s="5">
        <f t="shared" si="142"/>
        <v>1.7308398457453297E-3</v>
      </c>
      <c r="AP133" s="5">
        <f t="shared" si="143"/>
        <v>3.2337647220217136E-4</v>
      </c>
      <c r="AQ133" s="5">
        <f t="shared" si="144"/>
        <v>4.531283311580352E-5</v>
      </c>
      <c r="AR133" s="5">
        <f t="shared" si="145"/>
        <v>5.0894041650361868E-5</v>
      </c>
      <c r="AS133" s="5">
        <f t="shared" si="146"/>
        <v>8.3624705665483998E-5</v>
      </c>
      <c r="AT133" s="5">
        <f t="shared" si="147"/>
        <v>6.8702456818824014E-5</v>
      </c>
      <c r="AU133" s="5">
        <f t="shared" si="148"/>
        <v>3.7628653202268214E-5</v>
      </c>
      <c r="AV133" s="5">
        <f t="shared" si="149"/>
        <v>1.5457040483470222E-5</v>
      </c>
      <c r="AW133" s="5">
        <f t="shared" si="150"/>
        <v>1.2994571137051349E-7</v>
      </c>
      <c r="AX133" s="5">
        <f t="shared" si="151"/>
        <v>3.0175724985572884E-3</v>
      </c>
      <c r="AY133" s="5">
        <f t="shared" si="152"/>
        <v>1.6913383724030443E-3</v>
      </c>
      <c r="AZ133" s="5">
        <f t="shared" si="153"/>
        <v>4.7399449248206201E-4</v>
      </c>
      <c r="BA133" s="5">
        <f t="shared" si="154"/>
        <v>8.8557394376429665E-5</v>
      </c>
      <c r="BB133" s="5">
        <f t="shared" si="155"/>
        <v>1.2409024086454889E-5</v>
      </c>
      <c r="BC133" s="5">
        <f t="shared" si="156"/>
        <v>1.3910425424097787E-6</v>
      </c>
      <c r="BD133" s="5">
        <f t="shared" si="157"/>
        <v>4.7543207667250446E-6</v>
      </c>
      <c r="BE133" s="5">
        <f t="shared" si="158"/>
        <v>7.8118903876413451E-6</v>
      </c>
      <c r="BF133" s="5">
        <f t="shared" si="159"/>
        <v>6.4179127180095602E-6</v>
      </c>
      <c r="BG133" s="5">
        <f t="shared" si="160"/>
        <v>3.5151204648367052E-6</v>
      </c>
      <c r="BH133" s="5">
        <f t="shared" si="161"/>
        <v>1.4439357964047586E-6</v>
      </c>
      <c r="BI133" s="5">
        <f t="shared" si="162"/>
        <v>4.7451018649192107E-7</v>
      </c>
      <c r="BJ133" s="8">
        <f t="shared" si="163"/>
        <v>0.63733202424797175</v>
      </c>
      <c r="BK133" s="8">
        <f t="shared" si="164"/>
        <v>0.23972136130410004</v>
      </c>
      <c r="BL133" s="8">
        <f t="shared" si="165"/>
        <v>0.11984471644736054</v>
      </c>
      <c r="BM133" s="8">
        <f t="shared" si="166"/>
        <v>0.37670108849687556</v>
      </c>
      <c r="BN133" s="8">
        <f t="shared" si="167"/>
        <v>0.62174585243633873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1.1459854014598501</v>
      </c>
      <c r="F134">
        <f>VLOOKUP(B134,home!$B$2:$E$405,3,FALSE)</f>
        <v>1.54</v>
      </c>
      <c r="G134">
        <f>VLOOKUP(C134,away!$B$2:$E$405,4,FALSE)</f>
        <v>1.6</v>
      </c>
      <c r="H134">
        <f>VLOOKUP(A134,away!$A$2:$E$405,3,FALSE)</f>
        <v>0.86496350364963503</v>
      </c>
      <c r="I134">
        <f>VLOOKUP(C134,away!$B$2:$E$405,3,FALSE)</f>
        <v>0.73</v>
      </c>
      <c r="J134">
        <f>VLOOKUP(B134,home!$B$2:$E$405,4,FALSE)</f>
        <v>0.89</v>
      </c>
      <c r="K134" s="3">
        <f t="shared" si="112"/>
        <v>2.8237080291970709</v>
      </c>
      <c r="L134" s="3">
        <f t="shared" si="113"/>
        <v>0.56196678832116786</v>
      </c>
      <c r="M134" s="5">
        <f t="shared" si="114"/>
        <v>3.3854788830986117E-2</v>
      </c>
      <c r="N134" s="5">
        <f t="shared" si="115"/>
        <v>9.5596039048826811E-2</v>
      </c>
      <c r="O134" s="5">
        <f t="shared" si="116"/>
        <v>1.902526694864061E-2</v>
      </c>
      <c r="P134" s="5">
        <f t="shared" si="117"/>
        <v>5.372179904049415E-2</v>
      </c>
      <c r="Q134" s="5">
        <f t="shared" si="118"/>
        <v>0.13496765151080453</v>
      </c>
      <c r="R134" s="5">
        <f t="shared" si="119"/>
        <v>5.3457840820402142E-3</v>
      </c>
      <c r="S134" s="5">
        <f t="shared" si="120"/>
        <v>2.1311842370035358E-2</v>
      </c>
      <c r="T134" s="5">
        <f t="shared" si="121"/>
        <v>7.5847337646777438E-2</v>
      </c>
      <c r="U134" s="5">
        <f t="shared" si="122"/>
        <v>1.5094933434810847E-2</v>
      </c>
      <c r="V134" s="5">
        <f t="shared" si="123"/>
        <v>3.7575859609026265E-3</v>
      </c>
      <c r="W134" s="5">
        <f t="shared" si="124"/>
        <v>0.12703641375097696</v>
      </c>
      <c r="X134" s="5">
        <f t="shared" si="125"/>
        <v>7.1390245435475563E-2</v>
      </c>
      <c r="Y134" s="5">
        <f t="shared" si="126"/>
        <v>2.0059473472417055E-2</v>
      </c>
      <c r="Z134" s="5">
        <f t="shared" si="127"/>
        <v>1.0013843705475207E-3</v>
      </c>
      <c r="AA134" s="5">
        <f t="shared" si="128"/>
        <v>2.8276170874274894E-3</v>
      </c>
      <c r="AB134" s="5">
        <f t="shared" si="129"/>
        <v>3.992182536631919E-3</v>
      </c>
      <c r="AC134" s="5">
        <f t="shared" si="130"/>
        <v>3.7266566422250436E-4</v>
      </c>
      <c r="AD134" s="5">
        <f t="shared" si="131"/>
        <v>8.9678435377258711E-2</v>
      </c>
      <c r="AE134" s="5">
        <f t="shared" si="132"/>
        <v>5.0396302310625474E-2</v>
      </c>
      <c r="AF134" s="5">
        <f t="shared" si="133"/>
        <v>1.4160524076382424E-2</v>
      </c>
      <c r="AG134" s="5">
        <f t="shared" si="134"/>
        <v>2.6525814120497344E-3</v>
      </c>
      <c r="AH134" s="5">
        <f t="shared" si="135"/>
        <v>1.4068618964790109E-4</v>
      </c>
      <c r="AI134" s="5">
        <f t="shared" si="136"/>
        <v>3.9725672330592017E-4</v>
      </c>
      <c r="AJ134" s="5">
        <f t="shared" si="137"/>
        <v>5.6086849962572313E-4</v>
      </c>
      <c r="AK134" s="5">
        <f t="shared" si="138"/>
        <v>5.279096285722895E-4</v>
      </c>
      <c r="AL134" s="5">
        <f t="shared" si="139"/>
        <v>2.3654284210840847E-5</v>
      </c>
      <c r="AM134" s="5">
        <f t="shared" si="140"/>
        <v>5.064514360411921E-2</v>
      </c>
      <c r="AN134" s="5">
        <f t="shared" si="141"/>
        <v>2.8460888695271205E-2</v>
      </c>
      <c r="AO134" s="5">
        <f t="shared" si="142"/>
        <v>7.997037106423896E-3</v>
      </c>
      <c r="AP134" s="5">
        <f t="shared" si="143"/>
        <v>1.4980230862607477E-3</v>
      </c>
      <c r="AQ134" s="5">
        <f t="shared" si="144"/>
        <v>2.1045980565422898E-4</v>
      </c>
      <c r="AR134" s="5">
        <f t="shared" si="145"/>
        <v>1.5812193231514743E-5</v>
      </c>
      <c r="AS134" s="5">
        <f t="shared" si="146"/>
        <v>4.4649016987043756E-5</v>
      </c>
      <c r="AT134" s="5">
        <f t="shared" si="147"/>
        <v>6.3037893881035949E-5</v>
      </c>
      <c r="AU134" s="5">
        <f t="shared" si="148"/>
        <v>5.9333535698518032E-5</v>
      </c>
      <c r="AV134" s="5">
        <f t="shared" si="149"/>
        <v>4.18851452881391E-5</v>
      </c>
      <c r="AW134" s="5">
        <f t="shared" si="150"/>
        <v>1.0426480817869891E-6</v>
      </c>
      <c r="AX134" s="5">
        <f t="shared" si="151"/>
        <v>2.3834516439131676E-2</v>
      </c>
      <c r="AY134" s="5">
        <f t="shared" si="152"/>
        <v>1.3394206654486904E-2</v>
      </c>
      <c r="AZ134" s="5">
        <f t="shared" si="153"/>
        <v>3.7635496478660097E-3</v>
      </c>
      <c r="BA134" s="5">
        <f t="shared" si="154"/>
        <v>7.0499663609950797E-4</v>
      </c>
      <c r="BB134" s="5">
        <f t="shared" si="155"/>
        <v>9.9046173841516892E-5</v>
      </c>
      <c r="BC134" s="5">
        <f t="shared" si="156"/>
        <v>1.1132132041843462E-5</v>
      </c>
      <c r="BD134" s="5">
        <f t="shared" si="157"/>
        <v>1.4809879077713412E-6</v>
      </c>
      <c r="BE134" s="5">
        <f t="shared" si="158"/>
        <v>4.1818774463177071E-6</v>
      </c>
      <c r="BF134" s="5">
        <f t="shared" si="159"/>
        <v>5.9042004611427276E-6</v>
      </c>
      <c r="BG134" s="5">
        <f t="shared" si="160"/>
        <v>5.5572460827059223E-6</v>
      </c>
      <c r="BH134" s="5">
        <f t="shared" si="161"/>
        <v>3.9230100959901708E-6</v>
      </c>
      <c r="BI134" s="5">
        <f t="shared" si="162"/>
        <v>2.215487021333723E-6</v>
      </c>
      <c r="BJ134" s="8">
        <f t="shared" si="163"/>
        <v>0.81240400402279134</v>
      </c>
      <c r="BK134" s="8">
        <f t="shared" si="164"/>
        <v>0.1264365428053385</v>
      </c>
      <c r="BL134" s="8">
        <f t="shared" si="165"/>
        <v>4.8160485724804421E-2</v>
      </c>
      <c r="BM134" s="8">
        <f t="shared" si="166"/>
        <v>0.63209792345528426</v>
      </c>
      <c r="BN134" s="8">
        <f t="shared" si="167"/>
        <v>0.34251132946179241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1.488</v>
      </c>
      <c r="F135">
        <f>VLOOKUP(B135,home!$B$2:$E$405,3,FALSE)</f>
        <v>0.78</v>
      </c>
      <c r="G135">
        <f>VLOOKUP(C135,away!$B$2:$E$405,4,FALSE)</f>
        <v>0.9</v>
      </c>
      <c r="H135">
        <f>VLOOKUP(A135,away!$A$2:$E$405,3,FALSE)</f>
        <v>1.18</v>
      </c>
      <c r="I135">
        <f>VLOOKUP(C135,away!$B$2:$E$405,3,FALSE)</f>
        <v>0.5</v>
      </c>
      <c r="J135">
        <f>VLOOKUP(B135,home!$B$2:$E$405,4,FALSE)</f>
        <v>1.27</v>
      </c>
      <c r="K135" s="3">
        <f t="shared" si="112"/>
        <v>1.0445760000000002</v>
      </c>
      <c r="L135" s="3">
        <f t="shared" si="113"/>
        <v>0.74929999999999997</v>
      </c>
      <c r="M135" s="5">
        <f t="shared" si="114"/>
        <v>0.16631428458331785</v>
      </c>
      <c r="N135" s="5">
        <f t="shared" si="115"/>
        <v>0.17372791013290384</v>
      </c>
      <c r="O135" s="5">
        <f t="shared" si="116"/>
        <v>0.12461929343828003</v>
      </c>
      <c r="P135" s="5">
        <f t="shared" si="117"/>
        <v>0.13017432306258481</v>
      </c>
      <c r="Q135" s="5">
        <f t="shared" si="118"/>
        <v>9.0736002727494089E-2</v>
      </c>
      <c r="R135" s="5">
        <f t="shared" si="119"/>
        <v>4.6688618286651606E-2</v>
      </c>
      <c r="S135" s="5">
        <f t="shared" si="120"/>
        <v>2.5471886595996439E-2</v>
      </c>
      <c r="T135" s="5">
        <f t="shared" si="121"/>
        <v>6.798848684371131E-2</v>
      </c>
      <c r="U135" s="5">
        <f t="shared" si="122"/>
        <v>4.8769810135397398E-2</v>
      </c>
      <c r="V135" s="5">
        <f t="shared" si="123"/>
        <v>2.2152073260761841E-3</v>
      </c>
      <c r="W135" s="5">
        <f t="shared" si="124"/>
        <v>3.1593550261691625E-2</v>
      </c>
      <c r="X135" s="5">
        <f t="shared" si="125"/>
        <v>2.367304721108553E-2</v>
      </c>
      <c r="Y135" s="5">
        <f t="shared" si="126"/>
        <v>8.8691071376331924E-3</v>
      </c>
      <c r="Z135" s="5">
        <f t="shared" si="127"/>
        <v>1.1661260560729352E-2</v>
      </c>
      <c r="AA135" s="5">
        <f t="shared" si="128"/>
        <v>1.2181072911484426E-2</v>
      </c>
      <c r="AB135" s="5">
        <f t="shared" si="129"/>
        <v>6.362028208793378E-3</v>
      </c>
      <c r="AC135" s="5">
        <f t="shared" si="130"/>
        <v>1.0836528369981418E-4</v>
      </c>
      <c r="AD135" s="5">
        <f t="shared" si="131"/>
        <v>8.2504660895392004E-3</v>
      </c>
      <c r="AE135" s="5">
        <f t="shared" si="132"/>
        <v>6.1820742408917207E-3</v>
      </c>
      <c r="AF135" s="5">
        <f t="shared" si="133"/>
        <v>2.316114114350083E-3</v>
      </c>
      <c r="AG135" s="5">
        <f t="shared" si="134"/>
        <v>5.7848810196083923E-4</v>
      </c>
      <c r="AH135" s="5">
        <f t="shared" si="135"/>
        <v>2.1844456345386253E-3</v>
      </c>
      <c r="AI135" s="5">
        <f t="shared" si="136"/>
        <v>2.2818194831438197E-3</v>
      </c>
      <c r="AJ135" s="5">
        <f t="shared" si="137"/>
        <v>1.1917669342122194E-3</v>
      </c>
      <c r="AK135" s="5">
        <f t="shared" si="138"/>
        <v>4.1496371235722113E-4</v>
      </c>
      <c r="AL135" s="5">
        <f t="shared" si="139"/>
        <v>3.392703755892106E-6</v>
      </c>
      <c r="AM135" s="5">
        <f t="shared" si="140"/>
        <v>1.7236477731893002E-3</v>
      </c>
      <c r="AN135" s="5">
        <f t="shared" si="141"/>
        <v>1.2915292764507423E-3</v>
      </c>
      <c r="AO135" s="5">
        <f t="shared" si="142"/>
        <v>4.8387144342227061E-4</v>
      </c>
      <c r="AP135" s="5">
        <f t="shared" si="143"/>
        <v>1.2085495751876914E-4</v>
      </c>
      <c r="AQ135" s="5">
        <f t="shared" si="144"/>
        <v>2.2639154917203426E-5</v>
      </c>
      <c r="AR135" s="5">
        <f t="shared" si="145"/>
        <v>3.273610227919585E-4</v>
      </c>
      <c r="AS135" s="5">
        <f t="shared" si="146"/>
        <v>3.4195346774393287E-4</v>
      </c>
      <c r="AT135" s="5">
        <f t="shared" si="147"/>
        <v>1.7859819276104324E-4</v>
      </c>
      <c r="AU135" s="5">
        <f t="shared" si="148"/>
        <v>6.2186461933853179E-5</v>
      </c>
      <c r="AV135" s="5">
        <f t="shared" si="149"/>
        <v>1.6239621415254159E-5</v>
      </c>
      <c r="AW135" s="5">
        <f t="shared" si="150"/>
        <v>7.376310925119729E-8</v>
      </c>
      <c r="AX135" s="5">
        <f t="shared" si="151"/>
        <v>3.000801827211643E-4</v>
      </c>
      <c r="AY135" s="5">
        <f t="shared" si="152"/>
        <v>2.2485008091296837E-4</v>
      </c>
      <c r="AZ135" s="5">
        <f t="shared" si="153"/>
        <v>8.4240082814043593E-5</v>
      </c>
      <c r="BA135" s="5">
        <f t="shared" si="154"/>
        <v>2.1040364684187625E-5</v>
      </c>
      <c r="BB135" s="5">
        <f t="shared" si="155"/>
        <v>3.9413863144654465E-6</v>
      </c>
      <c r="BC135" s="5">
        <f t="shared" si="156"/>
        <v>5.9065615308579193E-7</v>
      </c>
      <c r="BD135" s="5">
        <f t="shared" si="157"/>
        <v>4.0881935729669066E-5</v>
      </c>
      <c r="BE135" s="5">
        <f t="shared" si="158"/>
        <v>4.2704288896754802E-5</v>
      </c>
      <c r="BF135" s="5">
        <f t="shared" si="159"/>
        <v>2.2303937639308274E-5</v>
      </c>
      <c r="BG135" s="5">
        <f t="shared" si="160"/>
        <v>7.7660526545060281E-6</v>
      </c>
      <c r="BH135" s="5">
        <f t="shared" si="161"/>
        <v>2.0280580544083226E-6</v>
      </c>
      <c r="BI135" s="5">
        <f t="shared" si="162"/>
        <v>4.236921540483257E-7</v>
      </c>
      <c r="BJ135" s="8">
        <f t="shared" si="163"/>
        <v>0.41819253222035963</v>
      </c>
      <c r="BK135" s="8">
        <f t="shared" si="164"/>
        <v>0.32451230963634392</v>
      </c>
      <c r="BL135" s="8">
        <f t="shared" si="165"/>
        <v>0.24573626547663346</v>
      </c>
      <c r="BM135" s="8">
        <f t="shared" si="166"/>
        <v>0.26761715934503039</v>
      </c>
      <c r="BN135" s="8">
        <f t="shared" si="167"/>
        <v>0.73226043223123216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1.488</v>
      </c>
      <c r="F136">
        <f>VLOOKUP(B136,home!$B$2:$E$405,3,FALSE)</f>
        <v>1.57</v>
      </c>
      <c r="G136">
        <f>VLOOKUP(C136,away!$B$2:$E$405,4,FALSE)</f>
        <v>0.95</v>
      </c>
      <c r="H136">
        <f>VLOOKUP(A136,away!$A$2:$E$405,3,FALSE)</f>
        <v>1.18</v>
      </c>
      <c r="I136">
        <f>VLOOKUP(C136,away!$B$2:$E$405,3,FALSE)</f>
        <v>0.95</v>
      </c>
      <c r="J136">
        <f>VLOOKUP(B136,home!$B$2:$E$405,4,FALSE)</f>
        <v>0.71</v>
      </c>
      <c r="K136" s="3">
        <f t="shared" si="112"/>
        <v>2.2193519999999998</v>
      </c>
      <c r="L136" s="3">
        <f t="shared" si="113"/>
        <v>0.79591000000000001</v>
      </c>
      <c r="M136" s="5">
        <f t="shared" si="114"/>
        <v>4.9032987161323316E-2</v>
      </c>
      <c r="N136" s="5">
        <f t="shared" si="115"/>
        <v>0.10882145812245721</v>
      </c>
      <c r="O136" s="5">
        <f t="shared" si="116"/>
        <v>3.9025844811568837E-2</v>
      </c>
      <c r="P136" s="5">
        <f t="shared" si="117"/>
        <v>8.6612086734244906E-2</v>
      </c>
      <c r="Q136" s="5">
        <f t="shared" si="118"/>
        <v>0.12075656036349582</v>
      </c>
      <c r="R136" s="5">
        <f t="shared" si="119"/>
        <v>1.5530530071987875E-2</v>
      </c>
      <c r="S136" s="5">
        <f t="shared" si="120"/>
        <v>3.8247993864718E-2</v>
      </c>
      <c r="T136" s="5">
        <f t="shared" si="121"/>
        <v>9.6111353958909948E-2</v>
      </c>
      <c r="U136" s="5">
        <f t="shared" si="122"/>
        <v>3.4467712976326427E-2</v>
      </c>
      <c r="V136" s="5">
        <f t="shared" si="123"/>
        <v>7.5068251753833276E-3</v>
      </c>
      <c r="W136" s="5">
        <f t="shared" si="124"/>
        <v>8.9333771251948385E-2</v>
      </c>
      <c r="X136" s="5">
        <f t="shared" si="125"/>
        <v>7.110164187713823E-2</v>
      </c>
      <c r="Y136" s="5">
        <f t="shared" si="126"/>
        <v>2.8295253893216542E-2</v>
      </c>
      <c r="Z136" s="5">
        <f t="shared" si="127"/>
        <v>4.1203013965319573E-3</v>
      </c>
      <c r="AA136" s="5">
        <f t="shared" si="128"/>
        <v>9.1443991449959919E-3</v>
      </c>
      <c r="AB136" s="5">
        <f t="shared" si="129"/>
        <v>1.0147320265622572E-2</v>
      </c>
      <c r="AC136" s="5">
        <f t="shared" si="130"/>
        <v>8.2875558734820764E-4</v>
      </c>
      <c r="AD136" s="5">
        <f t="shared" si="131"/>
        <v>4.9565770973888541E-2</v>
      </c>
      <c r="AE136" s="5">
        <f t="shared" si="132"/>
        <v>3.9449892775827625E-2</v>
      </c>
      <c r="AF136" s="5">
        <f t="shared" si="133"/>
        <v>1.5699282079604481E-2</v>
      </c>
      <c r="AG136" s="5">
        <f t="shared" si="134"/>
        <v>4.1650718666593357E-3</v>
      </c>
      <c r="AH136" s="5">
        <f t="shared" si="135"/>
        <v>8.1984727112843737E-4</v>
      </c>
      <c r="AI136" s="5">
        <f t="shared" si="136"/>
        <v>1.8195296808734393E-3</v>
      </c>
      <c r="AJ136" s="5">
        <f t="shared" si="137"/>
        <v>2.0190884181529147E-3</v>
      </c>
      <c r="AK136" s="5">
        <f t="shared" si="138"/>
        <v>1.4936893063348356E-3</v>
      </c>
      <c r="AL136" s="5">
        <f t="shared" si="139"/>
        <v>5.8556702308777553E-5</v>
      </c>
      <c r="AM136" s="5">
        <f t="shared" si="140"/>
        <v>2.2000778588488284E-2</v>
      </c>
      <c r="AN136" s="5">
        <f t="shared" si="141"/>
        <v>1.751063968636371E-2</v>
      </c>
      <c r="AO136" s="5">
        <f t="shared" si="142"/>
        <v>6.9684466163868683E-3</v>
      </c>
      <c r="AP136" s="5">
        <f t="shared" si="143"/>
        <v>1.8487521154828246E-3</v>
      </c>
      <c r="AQ136" s="5">
        <f t="shared" si="144"/>
        <v>3.6786007405848365E-4</v>
      </c>
      <c r="AR136" s="5">
        <f t="shared" si="145"/>
        <v>1.3050492831276692E-4</v>
      </c>
      <c r="AS136" s="5">
        <f t="shared" si="146"/>
        <v>2.8963637366079584E-4</v>
      </c>
      <c r="AT136" s="5">
        <f t="shared" si="147"/>
        <v>3.2140253257841728E-4</v>
      </c>
      <c r="AU136" s="5">
        <f t="shared" si="148"/>
        <v>2.3776845116099186E-4</v>
      </c>
      <c r="AV136" s="5">
        <f t="shared" si="149"/>
        <v>1.3192297190526241E-4</v>
      </c>
      <c r="AW136" s="5">
        <f t="shared" si="150"/>
        <v>2.8731894320635568E-6</v>
      </c>
      <c r="AX136" s="5">
        <f t="shared" si="151"/>
        <v>8.1379119936531054E-3</v>
      </c>
      <c r="AY136" s="5">
        <f t="shared" si="152"/>
        <v>6.4770455348684437E-3</v>
      </c>
      <c r="AZ136" s="5">
        <f t="shared" si="153"/>
        <v>2.5775726558285709E-3</v>
      </c>
      <c r="BA136" s="5">
        <f t="shared" si="154"/>
        <v>6.8383861750017283E-4</v>
      </c>
      <c r="BB136" s="5">
        <f t="shared" si="155"/>
        <v>1.3606849851364059E-4</v>
      </c>
      <c r="BC136" s="5">
        <f t="shared" si="156"/>
        <v>2.1659655730398339E-5</v>
      </c>
      <c r="BD136" s="5">
        <f t="shared" si="157"/>
        <v>1.7311696248902385E-5</v>
      </c>
      <c r="BE136" s="5">
        <f t="shared" si="158"/>
        <v>3.8420747693394003E-5</v>
      </c>
      <c r="BF136" s="5">
        <f t="shared" si="159"/>
        <v>4.2634581617414683E-5</v>
      </c>
      <c r="BG136" s="5">
        <f t="shared" si="160"/>
        <v>3.1540381327257503E-5</v>
      </c>
      <c r="BH136" s="5">
        <f t="shared" si="161"/>
        <v>1.7499802094852898E-5</v>
      </c>
      <c r="BI136" s="5">
        <f t="shared" si="162"/>
        <v>7.7676441557631895E-6</v>
      </c>
      <c r="BJ136" s="8">
        <f t="shared" si="163"/>
        <v>0.69003063120002095</v>
      </c>
      <c r="BK136" s="8">
        <f t="shared" si="164"/>
        <v>0.18876425076019498</v>
      </c>
      <c r="BL136" s="8">
        <f t="shared" si="165"/>
        <v>0.11573437205774713</v>
      </c>
      <c r="BM136" s="8">
        <f t="shared" si="166"/>
        <v>0.57239591580398053</v>
      </c>
      <c r="BN136" s="8">
        <f t="shared" si="167"/>
        <v>0.41977946726507798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1.488</v>
      </c>
      <c r="F137">
        <f>VLOOKUP(B137,home!$B$2:$E$405,3,FALSE)</f>
        <v>0.95</v>
      </c>
      <c r="G137">
        <f>VLOOKUP(C137,away!$B$2:$E$405,4,FALSE)</f>
        <v>0.95</v>
      </c>
      <c r="H137">
        <f>VLOOKUP(A137,away!$A$2:$E$405,3,FALSE)</f>
        <v>1.18</v>
      </c>
      <c r="I137">
        <f>VLOOKUP(C137,away!$B$2:$E$405,3,FALSE)</f>
        <v>1.18</v>
      </c>
      <c r="J137">
        <f>VLOOKUP(B137,home!$B$2:$E$405,4,FALSE)</f>
        <v>1.34</v>
      </c>
      <c r="K137" s="3">
        <f t="shared" si="112"/>
        <v>1.3429199999999999</v>
      </c>
      <c r="L137" s="3">
        <f t="shared" si="113"/>
        <v>1.8658159999999999</v>
      </c>
      <c r="M137" s="5">
        <f t="shared" si="114"/>
        <v>4.0407656283594377E-2</v>
      </c>
      <c r="N137" s="5">
        <f t="shared" si="115"/>
        <v>5.4264249776364556E-2</v>
      </c>
      <c r="O137" s="5">
        <f t="shared" si="116"/>
        <v>7.5393251616430915E-2</v>
      </c>
      <c r="P137" s="5">
        <f t="shared" si="117"/>
        <v>0.10124710546073738</v>
      </c>
      <c r="Q137" s="5">
        <f t="shared" si="118"/>
        <v>3.6436273154837752E-2</v>
      </c>
      <c r="R137" s="5">
        <f t="shared" si="119"/>
        <v>7.0334967578981347E-2</v>
      </c>
      <c r="S137" s="5">
        <f t="shared" si="120"/>
        <v>6.3422240405586278E-2</v>
      </c>
      <c r="T137" s="5">
        <f t="shared" si="121"/>
        <v>6.7983381432666731E-2</v>
      </c>
      <c r="U137" s="5">
        <f t="shared" si="122"/>
        <v>9.4454234661165606E-2</v>
      </c>
      <c r="V137" s="5">
        <f t="shared" si="123"/>
        <v>1.7657045040710122E-2</v>
      </c>
      <c r="W137" s="5">
        <f t="shared" si="124"/>
        <v>1.631033331503157E-2</v>
      </c>
      <c r="X137" s="5">
        <f t="shared" si="125"/>
        <v>3.0432080864518936E-2</v>
      </c>
      <c r="Y137" s="5">
        <f t="shared" si="126"/>
        <v>2.8390331695156635E-2</v>
      </c>
      <c r="Z137" s="5">
        <f t="shared" si="127"/>
        <v>4.3744035956114875E-2</v>
      </c>
      <c r="AA137" s="5">
        <f t="shared" si="128"/>
        <v>5.8744740766185778E-2</v>
      </c>
      <c r="AB137" s="5">
        <f t="shared" si="129"/>
        <v>3.9444743634863111E-2</v>
      </c>
      <c r="AC137" s="5">
        <f t="shared" si="130"/>
        <v>2.7651391867653152E-3</v>
      </c>
      <c r="AD137" s="5">
        <f t="shared" si="131"/>
        <v>5.4758682038555497E-3</v>
      </c>
      <c r="AE137" s="5">
        <f t="shared" si="132"/>
        <v>1.0216962508644943E-2</v>
      </c>
      <c r="AF137" s="5">
        <f t="shared" si="133"/>
        <v>9.5314860600149397E-3</v>
      </c>
      <c r="AG137" s="5">
        <f t="shared" si="134"/>
        <v>5.9279997315176101E-3</v>
      </c>
      <c r="AH137" s="5">
        <f t="shared" si="135"/>
        <v>2.040458054787361E-2</v>
      </c>
      <c r="AI137" s="5">
        <f t="shared" si="136"/>
        <v>2.7401719309350422E-2</v>
      </c>
      <c r="AJ137" s="5">
        <f t="shared" si="137"/>
        <v>1.8399158447456439E-2</v>
      </c>
      <c r="AK137" s="5">
        <f t="shared" si="138"/>
        <v>8.2361992874193986E-3</v>
      </c>
      <c r="AL137" s="5">
        <f t="shared" si="139"/>
        <v>2.7713791355893233E-4</v>
      </c>
      <c r="AM137" s="5">
        <f t="shared" si="140"/>
        <v>1.4707305856643382E-3</v>
      </c>
      <c r="AN137" s="5">
        <f t="shared" si="141"/>
        <v>2.7441126584218925E-3</v>
      </c>
      <c r="AO137" s="5">
        <f t="shared" si="142"/>
        <v>2.5600046519430515E-3</v>
      </c>
      <c r="AP137" s="5">
        <f t="shared" si="143"/>
        <v>1.592165879889925E-3</v>
      </c>
      <c r="AQ137" s="5">
        <f t="shared" si="144"/>
        <v>7.4267214333817509E-4</v>
      </c>
      <c r="AR137" s="5">
        <f t="shared" si="145"/>
        <v>7.6142385719022753E-3</v>
      </c>
      <c r="AS137" s="5">
        <f t="shared" si="146"/>
        <v>1.0225313262979003E-2</v>
      </c>
      <c r="AT137" s="5">
        <f t="shared" si="147"/>
        <v>6.8658888435598822E-3</v>
      </c>
      <c r="AU137" s="5">
        <f t="shared" si="148"/>
        <v>3.0734464819311452E-3</v>
      </c>
      <c r="AV137" s="5">
        <f t="shared" si="149"/>
        <v>1.0318481873787435E-3</v>
      </c>
      <c r="AW137" s="5">
        <f t="shared" si="150"/>
        <v>1.9289119206862146E-5</v>
      </c>
      <c r="AX137" s="5">
        <f t="shared" si="151"/>
        <v>3.2917891968339195E-4</v>
      </c>
      <c r="AY137" s="5">
        <f t="shared" si="152"/>
        <v>6.1418729520798759E-4</v>
      </c>
      <c r="AZ137" s="5">
        <f t="shared" si="153"/>
        <v>5.7298024119789342E-4</v>
      </c>
      <c r="BA137" s="5">
        <f t="shared" si="154"/>
        <v>3.5635856723696284E-4</v>
      </c>
      <c r="BB137" s="5">
        <f t="shared" si="155"/>
        <v>1.6622487912195026E-4</v>
      </c>
      <c r="BC137" s="5">
        <f t="shared" si="156"/>
        <v>6.2029007812760203E-5</v>
      </c>
      <c r="BD137" s="5">
        <f t="shared" si="157"/>
        <v>2.3677946925454007E-3</v>
      </c>
      <c r="BE137" s="5">
        <f t="shared" si="158"/>
        <v>3.1797588485130688E-3</v>
      </c>
      <c r="BF137" s="5">
        <f t="shared" si="159"/>
        <v>2.1350808764225857E-3</v>
      </c>
      <c r="BG137" s="5">
        <f t="shared" si="160"/>
        <v>9.5574760352180616E-4</v>
      </c>
      <c r="BH137" s="5">
        <f t="shared" si="161"/>
        <v>3.2087314293037603E-4</v>
      </c>
      <c r="BI137" s="5">
        <f t="shared" si="162"/>
        <v>8.6181392220812083E-5</v>
      </c>
      <c r="BJ137" s="8">
        <f t="shared" si="163"/>
        <v>0.2761796115721275</v>
      </c>
      <c r="BK137" s="8">
        <f t="shared" si="164"/>
        <v>0.22639051158616039</v>
      </c>
      <c r="BL137" s="8">
        <f t="shared" si="165"/>
        <v>0.45066976775363177</v>
      </c>
      <c r="BM137" s="8">
        <f t="shared" si="166"/>
        <v>0.61830552482108725</v>
      </c>
      <c r="BN137" s="8">
        <f t="shared" si="167"/>
        <v>0.37808350387094636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1.488</v>
      </c>
      <c r="F138">
        <f>VLOOKUP(B138,home!$B$2:$E$405,3,FALSE)</f>
        <v>1.18</v>
      </c>
      <c r="G138">
        <f>VLOOKUP(C138,away!$B$2:$E$405,4,FALSE)</f>
        <v>1.29</v>
      </c>
      <c r="H138">
        <f>VLOOKUP(A138,away!$A$2:$E$405,3,FALSE)</f>
        <v>1.18</v>
      </c>
      <c r="I138">
        <f>VLOOKUP(C138,away!$B$2:$E$405,3,FALSE)</f>
        <v>0.56000000000000005</v>
      </c>
      <c r="J138">
        <f>VLOOKUP(B138,home!$B$2:$E$405,4,FALSE)</f>
        <v>1.06</v>
      </c>
      <c r="K138" s="3">
        <f t="shared" si="112"/>
        <v>2.2650335999999998</v>
      </c>
      <c r="L138" s="3">
        <f t="shared" si="113"/>
        <v>0.70044800000000007</v>
      </c>
      <c r="M138" s="5">
        <f t="shared" si="114"/>
        <v>5.1535643701596467E-2</v>
      </c>
      <c r="N138" s="5">
        <f t="shared" si="115"/>
        <v>0.11672996458174434</v>
      </c>
      <c r="O138" s="5">
        <f t="shared" si="116"/>
        <v>3.6098038559495844E-2</v>
      </c>
      <c r="P138" s="5">
        <f t="shared" si="117"/>
        <v>8.1763270231353657E-2</v>
      </c>
      <c r="Q138" s="5">
        <f t="shared" si="118"/>
        <v>0.13219864595223046</v>
      </c>
      <c r="R138" s="5">
        <f t="shared" si="119"/>
        <v>1.2642399456460873E-2</v>
      </c>
      <c r="S138" s="5">
        <f t="shared" si="120"/>
        <v>3.2430139020065606E-2</v>
      </c>
      <c r="T138" s="5">
        <f t="shared" si="121"/>
        <v>9.2598277159947923E-2</v>
      </c>
      <c r="U138" s="5">
        <f t="shared" si="122"/>
        <v>2.8635459553505608E-2</v>
      </c>
      <c r="V138" s="5">
        <f t="shared" si="123"/>
        <v>5.7168506857793993E-3</v>
      </c>
      <c r="W138" s="5">
        <f t="shared" si="124"/>
        <v>9.9811458318768628E-2</v>
      </c>
      <c r="X138" s="5">
        <f t="shared" si="125"/>
        <v>6.9912736356464847E-2</v>
      </c>
      <c r="Y138" s="5">
        <f t="shared" si="126"/>
        <v>2.4485118177706548E-2</v>
      </c>
      <c r="Z138" s="5">
        <f t="shared" si="127"/>
        <v>2.9517811381597021E-3</v>
      </c>
      <c r="AA138" s="5">
        <f t="shared" si="128"/>
        <v>6.6858834577779667E-3</v>
      </c>
      <c r="AB138" s="5">
        <f t="shared" si="129"/>
        <v>7.5718753387756382E-3</v>
      </c>
      <c r="AC138" s="5">
        <f t="shared" si="130"/>
        <v>5.6687514446336596E-4</v>
      </c>
      <c r="AD138" s="5">
        <f t="shared" si="131"/>
        <v>5.6519076689252636E-2</v>
      </c>
      <c r="AE138" s="5">
        <f t="shared" si="132"/>
        <v>3.958867422883363E-2</v>
      </c>
      <c r="AF138" s="5">
        <f t="shared" si="133"/>
        <v>1.3864903843119031E-2</v>
      </c>
      <c r="AG138" s="5">
        <f t="shared" si="134"/>
        <v>3.237214722368347E-3</v>
      </c>
      <c r="AH138" s="5">
        <f t="shared" si="135"/>
        <v>5.1689229866542185E-4</v>
      </c>
      <c r="AI138" s="5">
        <f t="shared" si="136"/>
        <v>1.1707784240584153E-3</v>
      </c>
      <c r="AJ138" s="5">
        <f t="shared" si="137"/>
        <v>1.3259262343236797E-3</v>
      </c>
      <c r="AK138" s="5">
        <f t="shared" si="138"/>
        <v>1.0010891572882021E-3</v>
      </c>
      <c r="AL138" s="5">
        <f t="shared" si="139"/>
        <v>3.5974764101188509E-5</v>
      </c>
      <c r="AM138" s="5">
        <f t="shared" si="140"/>
        <v>2.5603521548426791E-2</v>
      </c>
      <c r="AN138" s="5">
        <f t="shared" si="141"/>
        <v>1.7933935461552447E-2</v>
      </c>
      <c r="AO138" s="5">
        <f t="shared" si="142"/>
        <v>6.280894613086745E-3</v>
      </c>
      <c r="AP138" s="5">
        <f t="shared" si="143"/>
        <v>1.4664800233157951E-3</v>
      </c>
      <c r="AQ138" s="5">
        <f t="shared" si="144"/>
        <v>2.5679824984287553E-4</v>
      </c>
      <c r="AR138" s="5">
        <f t="shared" si="145"/>
        <v>7.2411235363119506E-5</v>
      </c>
      <c r="AS138" s="5">
        <f t="shared" si="146"/>
        <v>1.6401388111497383E-4</v>
      </c>
      <c r="AT138" s="5">
        <f t="shared" si="147"/>
        <v>1.857484757959106E-4</v>
      </c>
      <c r="AU138" s="5">
        <f t="shared" si="148"/>
        <v>1.4024217960884139E-4</v>
      </c>
      <c r="AV138" s="5">
        <f t="shared" si="149"/>
        <v>7.9413312237815186E-5</v>
      </c>
      <c r="AW138" s="5">
        <f t="shared" si="150"/>
        <v>1.5854260961954367E-6</v>
      </c>
      <c r="AX138" s="5">
        <f t="shared" si="151"/>
        <v>9.6654727642517882E-3</v>
      </c>
      <c r="AY138" s="5">
        <f t="shared" si="152"/>
        <v>6.7701610667746364E-3</v>
      </c>
      <c r="AZ138" s="5">
        <f t="shared" si="153"/>
        <v>2.3710728894500805E-3</v>
      </c>
      <c r="BA138" s="5">
        <f t="shared" si="154"/>
        <v>5.5360442108984341E-4</v>
      </c>
      <c r="BB138" s="5">
        <f t="shared" si="155"/>
        <v>9.6942777385884663E-5</v>
      </c>
      <c r="BC138" s="5">
        <f t="shared" si="156"/>
        <v>1.3580674906877632E-5</v>
      </c>
      <c r="BD138" s="5">
        <f t="shared" si="157"/>
        <v>8.4533841646043842E-6</v>
      </c>
      <c r="BE138" s="5">
        <f t="shared" si="158"/>
        <v>1.9147199166536858E-5</v>
      </c>
      <c r="BF138" s="5">
        <f t="shared" si="159"/>
        <v>2.1684524729048994E-5</v>
      </c>
      <c r="BG138" s="5">
        <f t="shared" si="160"/>
        <v>1.637205903710895E-5</v>
      </c>
      <c r="BH138" s="5">
        <f t="shared" si="161"/>
        <v>9.2708159550588576E-6</v>
      </c>
      <c r="BI138" s="5">
        <f t="shared" si="162"/>
        <v>4.19974192752488E-6</v>
      </c>
      <c r="BJ138" s="8">
        <f t="shared" si="163"/>
        <v>0.71995853452052028</v>
      </c>
      <c r="BK138" s="8">
        <f t="shared" si="164"/>
        <v>0.17881891461413432</v>
      </c>
      <c r="BL138" s="8">
        <f t="shared" si="165"/>
        <v>9.6369299289452218E-2</v>
      </c>
      <c r="BM138" s="8">
        <f t="shared" si="166"/>
        <v>0.56036199143870635</v>
      </c>
      <c r="BN138" s="8">
        <f t="shared" si="167"/>
        <v>0.43096796248288166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1.50416666666667</v>
      </c>
      <c r="F139">
        <f>VLOOKUP(B139,home!$B$2:$E$405,3,FALSE)</f>
        <v>1.23</v>
      </c>
      <c r="G139">
        <f>VLOOKUP(C139,away!$B$2:$E$405,4,FALSE)</f>
        <v>0.77</v>
      </c>
      <c r="H139">
        <f>VLOOKUP(A139,away!$A$2:$E$405,3,FALSE)</f>
        <v>1.4125000000000001</v>
      </c>
      <c r="I139">
        <f>VLOOKUP(C139,away!$B$2:$E$405,3,FALSE)</f>
        <v>0.92</v>
      </c>
      <c r="J139">
        <f>VLOOKUP(B139,home!$B$2:$E$405,4,FALSE)</f>
        <v>0.6</v>
      </c>
      <c r="K139" s="3">
        <f t="shared" si="112"/>
        <v>1.4245962500000031</v>
      </c>
      <c r="L139" s="3">
        <f t="shared" si="113"/>
        <v>0.77970000000000006</v>
      </c>
      <c r="M139" s="5">
        <f t="shared" si="114"/>
        <v>0.11032814141963505</v>
      </c>
      <c r="N139" s="5">
        <f t="shared" si="115"/>
        <v>0.15717305653588212</v>
      </c>
      <c r="O139" s="5">
        <f t="shared" si="116"/>
        <v>8.6022851864889477E-2</v>
      </c>
      <c r="P139" s="5">
        <f t="shared" si="117"/>
        <v>0.12254783218102731</v>
      </c>
      <c r="Q139" s="5">
        <f t="shared" si="118"/>
        <v>0.11195407347102809</v>
      </c>
      <c r="R139" s="5">
        <f t="shared" si="119"/>
        <v>3.3536008799527159E-2</v>
      </c>
      <c r="S139" s="5">
        <f t="shared" si="120"/>
        <v>3.4030236934627832E-2</v>
      </c>
      <c r="T139" s="5">
        <f t="shared" si="121"/>
        <v>8.7290591085360622E-2</v>
      </c>
      <c r="U139" s="5">
        <f t="shared" si="122"/>
        <v>4.7775272375773489E-2</v>
      </c>
      <c r="V139" s="5">
        <f t="shared" si="123"/>
        <v>4.1999275084550203E-3</v>
      </c>
      <c r="W139" s="5">
        <f t="shared" si="124"/>
        <v>5.3163117746350491E-2</v>
      </c>
      <c r="X139" s="5">
        <f t="shared" si="125"/>
        <v>4.1451282906829486E-2</v>
      </c>
      <c r="Y139" s="5">
        <f t="shared" si="126"/>
        <v>1.6159782641227471E-2</v>
      </c>
      <c r="Z139" s="5">
        <f t="shared" si="127"/>
        <v>8.7160086869971093E-3</v>
      </c>
      <c r="AA139" s="5">
        <f t="shared" si="128"/>
        <v>1.2416793290463532E-2</v>
      </c>
      <c r="AB139" s="5">
        <f t="shared" si="129"/>
        <v>8.844458579309775E-3</v>
      </c>
      <c r="AC139" s="5">
        <f t="shared" si="130"/>
        <v>2.9156886269896985E-4</v>
      </c>
      <c r="AD139" s="5">
        <f t="shared" si="131"/>
        <v>1.893399454493987E-2</v>
      </c>
      <c r="AE139" s="5">
        <f t="shared" si="132"/>
        <v>1.4762835546689619E-2</v>
      </c>
      <c r="AF139" s="5">
        <f t="shared" si="133"/>
        <v>5.7552914378769474E-3</v>
      </c>
      <c r="AG139" s="5">
        <f t="shared" si="134"/>
        <v>1.4958002447042187E-3</v>
      </c>
      <c r="AH139" s="5">
        <f t="shared" si="135"/>
        <v>1.6989679933129113E-3</v>
      </c>
      <c r="AI139" s="5">
        <f t="shared" si="136"/>
        <v>2.420343432143604E-3</v>
      </c>
      <c r="AJ139" s="5">
        <f t="shared" si="137"/>
        <v>1.7240060885719579E-3</v>
      </c>
      <c r="AK139" s="5">
        <f t="shared" si="138"/>
        <v>8.186708695855949E-4</v>
      </c>
      <c r="AL139" s="5">
        <f t="shared" si="139"/>
        <v>1.2954494327731807E-5</v>
      </c>
      <c r="AM139" s="5">
        <f t="shared" si="140"/>
        <v>5.3946595252483739E-3</v>
      </c>
      <c r="AN139" s="5">
        <f t="shared" si="141"/>
        <v>4.2062160318361583E-3</v>
      </c>
      <c r="AO139" s="5">
        <f t="shared" si="142"/>
        <v>1.6397933200113261E-3</v>
      </c>
      <c r="AP139" s="5">
        <f t="shared" si="143"/>
        <v>4.2618228387094367E-4</v>
      </c>
      <c r="AQ139" s="5">
        <f t="shared" si="144"/>
        <v>8.3073581683543694E-5</v>
      </c>
      <c r="AR139" s="5">
        <f t="shared" si="145"/>
        <v>2.6493706887721548E-4</v>
      </c>
      <c r="AS139" s="5">
        <f t="shared" si="146"/>
        <v>3.7742835480847369E-4</v>
      </c>
      <c r="AT139" s="5">
        <f t="shared" si="147"/>
        <v>2.6884150945191118E-4</v>
      </c>
      <c r="AU139" s="5">
        <f t="shared" si="148"/>
        <v>1.2766353540317771E-4</v>
      </c>
      <c r="AV139" s="5">
        <f t="shared" si="149"/>
        <v>4.546724844927737E-5</v>
      </c>
      <c r="AW139" s="5">
        <f t="shared" si="150"/>
        <v>3.9970289649821597E-7</v>
      </c>
      <c r="AX139" s="5">
        <f t="shared" si="151"/>
        <v>1.2808686216159372E-3</v>
      </c>
      <c r="AY139" s="5">
        <f t="shared" si="152"/>
        <v>9.9869326427394641E-4</v>
      </c>
      <c r="AZ139" s="5">
        <f t="shared" si="153"/>
        <v>3.8934056907719797E-4</v>
      </c>
      <c r="BA139" s="5">
        <f t="shared" si="154"/>
        <v>1.0118961390316376E-4</v>
      </c>
      <c r="BB139" s="5">
        <f t="shared" si="155"/>
        <v>1.9724385490074198E-5</v>
      </c>
      <c r="BC139" s="5">
        <f t="shared" si="156"/>
        <v>3.0758206733221713E-6</v>
      </c>
      <c r="BD139" s="5">
        <f t="shared" si="157"/>
        <v>3.4428572100594135E-5</v>
      </c>
      <c r="BE139" s="5">
        <f t="shared" si="158"/>
        <v>4.9046814707361135E-5</v>
      </c>
      <c r="BF139" s="5">
        <f t="shared" si="159"/>
        <v>3.4935954153275843E-5</v>
      </c>
      <c r="BG139" s="5">
        <f t="shared" si="160"/>
        <v>1.6589876425642936E-5</v>
      </c>
      <c r="BH139" s="5">
        <f t="shared" si="161"/>
        <v>5.9084689359835915E-6</v>
      </c>
      <c r="BI139" s="5">
        <f t="shared" si="162"/>
        <v>1.6834365378887475E-6</v>
      </c>
      <c r="BJ139" s="8">
        <f t="shared" si="163"/>
        <v>0.52268264317857283</v>
      </c>
      <c r="BK139" s="8">
        <f t="shared" si="164"/>
        <v>0.27240935466504584</v>
      </c>
      <c r="BL139" s="8">
        <f t="shared" si="165"/>
        <v>0.19648430413342824</v>
      </c>
      <c r="BM139" s="8">
        <f t="shared" si="166"/>
        <v>0.37773205283067757</v>
      </c>
      <c r="BN139" s="8">
        <f t="shared" si="167"/>
        <v>0.62156196427198918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1.50416666666667</v>
      </c>
      <c r="F140">
        <f>VLOOKUP(B140,home!$B$2:$E$405,3,FALSE)</f>
        <v>0.76</v>
      </c>
      <c r="G140">
        <f>VLOOKUP(C140,away!$B$2:$E$405,4,FALSE)</f>
        <v>0.87</v>
      </c>
      <c r="H140">
        <f>VLOOKUP(A140,away!$A$2:$E$405,3,FALSE)</f>
        <v>1.4125000000000001</v>
      </c>
      <c r="I140">
        <f>VLOOKUP(C140,away!$B$2:$E$405,3,FALSE)</f>
        <v>0.61</v>
      </c>
      <c r="J140">
        <f>VLOOKUP(B140,home!$B$2:$E$405,4,FALSE)</f>
        <v>1.42</v>
      </c>
      <c r="K140" s="3">
        <f t="shared" ref="K140:K150" si="168">E140*F140*G140</f>
        <v>0.99455500000000208</v>
      </c>
      <c r="L140" s="3">
        <f t="shared" ref="L140:L150" si="169">H140*I140*J140</f>
        <v>1.2235075</v>
      </c>
      <c r="M140" s="5">
        <f t="shared" si="114"/>
        <v>0.10881974295923198</v>
      </c>
      <c r="N140" s="5">
        <f t="shared" si="115"/>
        <v>0.10822721945881918</v>
      </c>
      <c r="O140" s="5">
        <f t="shared" si="116"/>
        <v>0.13314177165869251</v>
      </c>
      <c r="P140" s="5">
        <f t="shared" si="117"/>
        <v>0.13241681471201119</v>
      </c>
      <c r="Q140" s="5">
        <f t="shared" si="118"/>
        <v>5.381896112443306E-2</v>
      </c>
      <c r="R140" s="5">
        <f t="shared" si="119"/>
        <v>8.1449978093848879E-2</v>
      </c>
      <c r="S140" s="5">
        <f t="shared" si="120"/>
        <v>4.028270133169698E-2</v>
      </c>
      <c r="T140" s="5">
        <f t="shared" si="121"/>
        <v>6.5847902577952269E-2</v>
      </c>
      <c r="U140" s="5">
        <f t="shared" si="122"/>
        <v>8.1006482963128026E-2</v>
      </c>
      <c r="V140" s="5">
        <f t="shared" si="123"/>
        <v>5.4464248789210636E-3</v>
      </c>
      <c r="W140" s="5">
        <f t="shared" si="124"/>
        <v>1.7841972293703545E-2</v>
      </c>
      <c r="X140" s="5">
        <f t="shared" si="125"/>
        <v>2.1829786916138488E-2</v>
      </c>
      <c r="Y140" s="5">
        <f t="shared" si="126"/>
        <v>1.3354454007648659E-2</v>
      </c>
      <c r="Z140" s="5">
        <f t="shared" si="127"/>
        <v>3.3218219690886598E-2</v>
      </c>
      <c r="AA140" s="5">
        <f t="shared" si="128"/>
        <v>3.3037346484669793E-2</v>
      </c>
      <c r="AB140" s="5">
        <f t="shared" si="129"/>
        <v>1.6428729066530413E-2</v>
      </c>
      <c r="AC140" s="5">
        <f t="shared" si="130"/>
        <v>4.1421610087861473E-4</v>
      </c>
      <c r="AD140" s="5">
        <f t="shared" si="131"/>
        <v>4.4362056886410907E-3</v>
      </c>
      <c r="AE140" s="5">
        <f t="shared" si="132"/>
        <v>5.4277309315950385E-3</v>
      </c>
      <c r="AF140" s="5">
        <f t="shared" si="133"/>
        <v>3.3204347513942595E-3</v>
      </c>
      <c r="AG140" s="5">
        <f t="shared" si="134"/>
        <v>1.3541922738638371E-3</v>
      </c>
      <c r="AH140" s="5">
        <f t="shared" si="135"/>
        <v>1.016068523211186E-2</v>
      </c>
      <c r="AI140" s="5">
        <f t="shared" si="136"/>
        <v>1.010536030102303E-2</v>
      </c>
      <c r="AJ140" s="5">
        <f t="shared" si="137"/>
        <v>5.0251683070919899E-3</v>
      </c>
      <c r="AK140" s="5">
        <f t="shared" si="138"/>
        <v>1.6659354218866284E-3</v>
      </c>
      <c r="AL140" s="5">
        <f t="shared" si="139"/>
        <v>2.0161479962812931E-5</v>
      </c>
      <c r="AM140" s="5">
        <f t="shared" si="140"/>
        <v>8.824101097332903E-4</v>
      </c>
      <c r="AN140" s="5">
        <f t="shared" si="141"/>
        <v>1.0796353873345035E-3</v>
      </c>
      <c r="AO140" s="5">
        <f t="shared" si="142"/>
        <v>6.6047099683458517E-4</v>
      </c>
      <c r="AP140" s="5">
        <f t="shared" si="143"/>
        <v>2.6936373938653041E-4</v>
      </c>
      <c r="AQ140" s="5">
        <f t="shared" si="144"/>
        <v>8.2392138841866342E-5</v>
      </c>
      <c r="AR140" s="5">
        <f t="shared" si="145"/>
        <v>2.4863349173256176E-3</v>
      </c>
      <c r="AS140" s="5">
        <f t="shared" si="146"/>
        <v>2.4727968237007844E-3</v>
      </c>
      <c r="AT140" s="5">
        <f t="shared" si="147"/>
        <v>1.2296662224978692E-3</v>
      </c>
      <c r="AU140" s="5">
        <f t="shared" si="148"/>
        <v>4.0765689663879034E-4</v>
      </c>
      <c r="AV140" s="5">
        <f t="shared" si="149"/>
        <v>1.0135930120914822E-4</v>
      </c>
      <c r="AW140" s="5">
        <f t="shared" si="150"/>
        <v>6.8148350554465504E-7</v>
      </c>
      <c r="AX140" s="5">
        <f t="shared" si="151"/>
        <v>1.4626756444763233E-4</v>
      </c>
      <c r="AY140" s="5">
        <f t="shared" si="152"/>
        <v>1.7895946210841148E-4</v>
      </c>
      <c r="AZ140" s="5">
        <f t="shared" si="153"/>
        <v>1.0947912204280367E-4</v>
      </c>
      <c r="BA140" s="5">
        <f t="shared" si="154"/>
        <v>4.4649508970928533E-5</v>
      </c>
      <c r="BB140" s="5">
        <f t="shared" si="155"/>
        <v>1.3657252274312085E-5</v>
      </c>
      <c r="BC140" s="5">
        <f t="shared" si="156"/>
        <v>3.341950117402575E-6</v>
      </c>
      <c r="BD140" s="5">
        <f t="shared" si="157"/>
        <v>5.0700823647662873E-4</v>
      </c>
      <c r="BE140" s="5">
        <f t="shared" si="158"/>
        <v>5.0424757662901449E-4</v>
      </c>
      <c r="BF140" s="5">
        <f t="shared" si="159"/>
        <v>2.5075097428713523E-4</v>
      </c>
      <c r="BG140" s="5">
        <f t="shared" si="160"/>
        <v>8.3128545077380781E-5</v>
      </c>
      <c r="BH140" s="5">
        <f t="shared" si="161"/>
        <v>2.0668977537358649E-5</v>
      </c>
      <c r="BI140" s="5">
        <f t="shared" si="162"/>
        <v>4.1112869909335569E-6</v>
      </c>
      <c r="BJ140" s="8">
        <f t="shared" si="163"/>
        <v>0.29892948725628171</v>
      </c>
      <c r="BK140" s="8">
        <f t="shared" si="164"/>
        <v>0.28757902092481102</v>
      </c>
      <c r="BL140" s="8">
        <f t="shared" si="165"/>
        <v>0.38008918728735391</v>
      </c>
      <c r="BM140" s="8">
        <f t="shared" si="166"/>
        <v>0.38176314917369353</v>
      </c>
      <c r="BN140" s="8">
        <f t="shared" si="167"/>
        <v>0.61787448800703682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1.50416666666667</v>
      </c>
      <c r="F141">
        <f>VLOOKUP(B141,home!$B$2:$E$405,3,FALSE)</f>
        <v>0.92</v>
      </c>
      <c r="G141">
        <f>VLOOKUP(C141,away!$B$2:$E$405,4,FALSE)</f>
        <v>0.76</v>
      </c>
      <c r="H141">
        <f>VLOOKUP(A141,away!$A$2:$E$405,3,FALSE)</f>
        <v>1.4125000000000001</v>
      </c>
      <c r="I141">
        <f>VLOOKUP(C141,away!$B$2:$E$405,3,FALSE)</f>
        <v>0.81</v>
      </c>
      <c r="J141">
        <f>VLOOKUP(B141,home!$B$2:$E$405,4,FALSE)</f>
        <v>0.33</v>
      </c>
      <c r="K141" s="3">
        <f t="shared" si="168"/>
        <v>1.0517133333333357</v>
      </c>
      <c r="L141" s="3">
        <f t="shared" si="169"/>
        <v>0.37756125000000001</v>
      </c>
      <c r="M141" s="5">
        <f t="shared" si="114"/>
        <v>0.23948258390534796</v>
      </c>
      <c r="N141" s="5">
        <f t="shared" si="115"/>
        <v>0.25186702659437377</v>
      </c>
      <c r="O141" s="5">
        <f t="shared" si="116"/>
        <v>9.0419343732533061E-2</v>
      </c>
      <c r="P141" s="5">
        <f t="shared" si="117"/>
        <v>9.509522939475501E-2</v>
      </c>
      <c r="Q141" s="5">
        <f t="shared" si="118"/>
        <v>0.13244595504816237</v>
      </c>
      <c r="R141" s="5">
        <f t="shared" si="119"/>
        <v>1.706942022191742E-2</v>
      </c>
      <c r="S141" s="5">
        <f t="shared" si="120"/>
        <v>9.4402508380476112E-3</v>
      </c>
      <c r="T141" s="5">
        <f t="shared" si="121"/>
        <v>5.0006460345427994E-2</v>
      </c>
      <c r="U141" s="5">
        <f t="shared" si="122"/>
        <v>1.795213683966022E-2</v>
      </c>
      <c r="V141" s="5">
        <f t="shared" si="123"/>
        <v>4.1651037107148271E-4</v>
      </c>
      <c r="W141" s="5">
        <f t="shared" si="124"/>
        <v>4.643172562340666E-2</v>
      </c>
      <c r="X141" s="5">
        <f t="shared" si="125"/>
        <v>1.7530820366030448E-2</v>
      </c>
      <c r="Y141" s="5">
        <f t="shared" si="126"/>
        <v>3.3094792254619565E-3</v>
      </c>
      <c r="Z141" s="5">
        <f t="shared" si="127"/>
        <v>2.1482505452541396E-3</v>
      </c>
      <c r="AA141" s="5">
        <f t="shared" si="128"/>
        <v>2.2593437417843874E-3</v>
      </c>
      <c r="AB141" s="5">
        <f t="shared" si="129"/>
        <v>1.1880909689089346E-3</v>
      </c>
      <c r="AC141" s="5">
        <f t="shared" si="130"/>
        <v>1.0336907552010056E-5</v>
      </c>
      <c r="AD141" s="5">
        <f t="shared" si="131"/>
        <v>1.2208216231952966E-2</v>
      </c>
      <c r="AE141" s="5">
        <f t="shared" si="132"/>
        <v>4.6093493808064528E-3</v>
      </c>
      <c r="AF141" s="5">
        <f t="shared" si="133"/>
        <v>8.7015585695200497E-4</v>
      </c>
      <c r="AG141" s="5">
        <f t="shared" si="134"/>
        <v>1.095123776818734E-4</v>
      </c>
      <c r="AH141" s="5">
        <f t="shared" si="135"/>
        <v>2.0277404029483363E-4</v>
      </c>
      <c r="AI141" s="5">
        <f t="shared" si="136"/>
        <v>2.1326016183194764E-4</v>
      </c>
      <c r="AJ141" s="5">
        <f t="shared" si="137"/>
        <v>1.1214427783374211E-4</v>
      </c>
      <c r="AK141" s="5">
        <f t="shared" si="138"/>
        <v>3.9314544084928211E-5</v>
      </c>
      <c r="AL141" s="5">
        <f t="shared" si="139"/>
        <v>1.6418573390360365E-7</v>
      </c>
      <c r="AM141" s="5">
        <f t="shared" si="140"/>
        <v>2.5679087574722796E-3</v>
      </c>
      <c r="AN141" s="5">
        <f t="shared" si="141"/>
        <v>9.6954284035718076E-4</v>
      </c>
      <c r="AO141" s="5">
        <f t="shared" si="142"/>
        <v>1.8303090336690376E-4</v>
      </c>
      <c r="AP141" s="5">
        <f t="shared" si="143"/>
        <v>2.3035125554612465E-5</v>
      </c>
      <c r="AQ141" s="5">
        <f t="shared" si="144"/>
        <v>2.1742926995766066E-6</v>
      </c>
      <c r="AR141" s="5">
        <f t="shared" si="145"/>
        <v>1.5311924024253556E-5</v>
      </c>
      <c r="AS141" s="5">
        <f t="shared" si="146"/>
        <v>1.6103754655294494E-5</v>
      </c>
      <c r="AT141" s="5">
        <f t="shared" si="147"/>
        <v>8.4682667438509954E-6</v>
      </c>
      <c r="AU141" s="5">
        <f t="shared" si="148"/>
        <v>2.9687296815771213E-6</v>
      </c>
      <c r="AV141" s="5">
        <f t="shared" si="149"/>
        <v>7.8056314729427156E-7</v>
      </c>
      <c r="AW141" s="5">
        <f t="shared" si="150"/>
        <v>1.8109969249232543E-9</v>
      </c>
      <c r="AX141" s="5">
        <f t="shared" si="151"/>
        <v>4.5011731316950567E-4</v>
      </c>
      <c r="AY141" s="5">
        <f t="shared" si="152"/>
        <v>1.6994685540692002E-4</v>
      </c>
      <c r="AZ141" s="5">
        <f t="shared" si="153"/>
        <v>3.2082673580502988E-5</v>
      </c>
      <c r="BA141" s="5">
        <f t="shared" si="154"/>
        <v>4.0377247801322278E-6</v>
      </c>
      <c r="BB141" s="5">
        <f t="shared" si="155"/>
        <v>3.811221037856748E-7</v>
      </c>
      <c r="BC141" s="5">
        <f t="shared" si="156"/>
        <v>2.8779387581589829E-8</v>
      </c>
      <c r="BD141" s="5">
        <f t="shared" si="157"/>
        <v>9.6353152908369987E-7</v>
      </c>
      <c r="BE141" s="5">
        <f t="shared" si="158"/>
        <v>1.013358956224384E-6</v>
      </c>
      <c r="BF141" s="5">
        <f t="shared" si="159"/>
        <v>5.3288156285696827E-7</v>
      </c>
      <c r="BG141" s="5">
        <f t="shared" si="160"/>
        <v>1.8681288158139321E-7</v>
      </c>
      <c r="BH141" s="5">
        <f t="shared" si="161"/>
        <v>4.9118399599393185E-8</v>
      </c>
      <c r="BI141" s="5">
        <f t="shared" si="162"/>
        <v>1.0331695154135323E-8</v>
      </c>
      <c r="BJ141" s="8">
        <f t="shared" si="163"/>
        <v>0.52379098743813535</v>
      </c>
      <c r="BK141" s="8">
        <f t="shared" si="164"/>
        <v>0.34461502245791492</v>
      </c>
      <c r="BL141" s="8">
        <f t="shared" si="165"/>
        <v>0.12950221780212626</v>
      </c>
      <c r="BM141" s="8">
        <f t="shared" si="166"/>
        <v>0.17350697430193127</v>
      </c>
      <c r="BN141" s="8">
        <f t="shared" si="167"/>
        <v>0.82637955889708947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1.50416666666667</v>
      </c>
      <c r="F142">
        <f>VLOOKUP(B142,home!$B$2:$E$405,3,FALSE)</f>
        <v>0.85</v>
      </c>
      <c r="G142">
        <f>VLOOKUP(C142,away!$B$2:$E$405,4,FALSE)</f>
        <v>1.02</v>
      </c>
      <c r="H142">
        <f>VLOOKUP(A142,away!$A$2:$E$405,3,FALSE)</f>
        <v>1.4125000000000001</v>
      </c>
      <c r="I142">
        <f>VLOOKUP(C142,away!$B$2:$E$405,3,FALSE)</f>
        <v>0.61</v>
      </c>
      <c r="J142">
        <f>VLOOKUP(B142,home!$B$2:$E$405,4,FALSE)</f>
        <v>0.81</v>
      </c>
      <c r="K142" s="3">
        <f t="shared" si="168"/>
        <v>1.3041125000000027</v>
      </c>
      <c r="L142" s="3">
        <f t="shared" si="169"/>
        <v>0.69791625000000013</v>
      </c>
      <c r="M142" s="5">
        <f t="shared" si="114"/>
        <v>0.1350610001007771</v>
      </c>
      <c r="N142" s="5">
        <f t="shared" si="115"/>
        <v>0.17613473849392502</v>
      </c>
      <c r="O142" s="5">
        <f t="shared" si="116"/>
        <v>9.4261266711583983E-2</v>
      </c>
      <c r="P142" s="5">
        <f t="shared" si="117"/>
        <v>0.12292729618441083</v>
      </c>
      <c r="Q142" s="5">
        <f t="shared" si="118"/>
        <v>0.11484975707707967</v>
      </c>
      <c r="R142" s="5">
        <f t="shared" si="119"/>
        <v>3.2893234891799267E-2</v>
      </c>
      <c r="S142" s="5">
        <f t="shared" si="120"/>
        <v>2.7970917096598123E-2</v>
      </c>
      <c r="T142" s="5">
        <f t="shared" si="121"/>
        <v>8.0155511772646418E-2</v>
      </c>
      <c r="U142" s="5">
        <f t="shared" si="122"/>
        <v>4.2896478787831663E-2</v>
      </c>
      <c r="V142" s="5">
        <f t="shared" si="123"/>
        <v>2.8286718247619224E-3</v>
      </c>
      <c r="W142" s="5">
        <f t="shared" si="124"/>
        <v>4.9925667942061117E-2</v>
      </c>
      <c r="X142" s="5">
        <f t="shared" si="125"/>
        <v>3.4843934948868518E-2</v>
      </c>
      <c r="Y142" s="5">
        <f t="shared" si="126"/>
        <v>1.215907420737913E-2</v>
      </c>
      <c r="Z142" s="5">
        <f t="shared" si="127"/>
        <v>7.6522410486845683E-3</v>
      </c>
      <c r="AA142" s="5">
        <f t="shared" si="128"/>
        <v>9.9793832046026747E-3</v>
      </c>
      <c r="AB142" s="5">
        <f t="shared" si="129"/>
        <v>6.5071191897062182E-3</v>
      </c>
      <c r="AC142" s="5">
        <f t="shared" si="130"/>
        <v>1.6090922756733587E-4</v>
      </c>
      <c r="AD142" s="5">
        <f t="shared" si="131"/>
        <v>1.627717190852283E-2</v>
      </c>
      <c r="AE142" s="5">
        <f t="shared" si="132"/>
        <v>1.1360102779001596E-2</v>
      </c>
      <c r="AF142" s="5">
        <f t="shared" si="133"/>
        <v>3.9642001655676874E-3</v>
      </c>
      <c r="AG142" s="5">
        <f t="shared" si="134"/>
        <v>9.2222657126746004E-4</v>
      </c>
      <c r="AH142" s="5">
        <f t="shared" si="135"/>
        <v>1.3351558441985004E-3</v>
      </c>
      <c r="AI142" s="5">
        <f t="shared" si="136"/>
        <v>1.7411934258673204E-3</v>
      </c>
      <c r="AJ142" s="5">
        <f t="shared" si="137"/>
        <v>1.1353560557957007E-3</v>
      </c>
      <c r="AK142" s="5">
        <f t="shared" si="138"/>
        <v>4.9354400810462456E-4</v>
      </c>
      <c r="AL142" s="5">
        <f t="shared" si="139"/>
        <v>5.8581341056901754E-6</v>
      </c>
      <c r="AM142" s="5">
        <f t="shared" si="140"/>
        <v>4.2454526701107033E-3</v>
      </c>
      <c r="AN142" s="5">
        <f t="shared" si="141"/>
        <v>2.9629704070761498E-3</v>
      </c>
      <c r="AO142" s="5">
        <f t="shared" si="142"/>
        <v>1.0339525976837802E-3</v>
      </c>
      <c r="AP142" s="5">
        <f t="shared" si="143"/>
        <v>2.4053743988440755E-4</v>
      </c>
      <c r="AQ142" s="5">
        <f t="shared" si="144"/>
        <v>4.1968747007181537E-5</v>
      </c>
      <c r="AR142" s="5">
        <f t="shared" si="145"/>
        <v>1.8636539198972044E-4</v>
      </c>
      <c r="AS142" s="5">
        <f t="shared" si="146"/>
        <v>2.430414372611948E-4</v>
      </c>
      <c r="AT142" s="5">
        <f t="shared" si="147"/>
        <v>1.5847668817514532E-4</v>
      </c>
      <c r="AU142" s="5">
        <f t="shared" si="148"/>
        <v>6.8890476669269864E-5</v>
      </c>
      <c r="AV142" s="5">
        <f t="shared" si="149"/>
        <v>2.2460232938838345E-5</v>
      </c>
      <c r="AW142" s="5">
        <f t="shared" si="150"/>
        <v>1.4810686071907564E-7</v>
      </c>
      <c r="AX142" s="5">
        <f t="shared" si="151"/>
        <v>9.2275798254162636E-4</v>
      </c>
      <c r="AY142" s="5">
        <f t="shared" si="152"/>
        <v>6.4400779083301739E-4</v>
      </c>
      <c r="AZ142" s="5">
        <f t="shared" si="153"/>
        <v>2.2473175117448195E-4</v>
      </c>
      <c r="BA142" s="5">
        <f t="shared" si="154"/>
        <v>5.2281313678542528E-5</v>
      </c>
      <c r="BB142" s="5">
        <f t="shared" si="155"/>
        <v>9.1219945969005268E-6</v>
      </c>
      <c r="BC142" s="5">
        <f t="shared" si="156"/>
        <v>1.2732776523178163E-6</v>
      </c>
      <c r="BD142" s="5">
        <f t="shared" si="157"/>
        <v>2.1677905917874282E-5</v>
      </c>
      <c r="BE142" s="5">
        <f t="shared" si="158"/>
        <v>2.8270428081323883E-5</v>
      </c>
      <c r="BF142" s="5">
        <f t="shared" si="159"/>
        <v>1.8433909320602788E-5</v>
      </c>
      <c r="BG142" s="5">
        <f t="shared" si="160"/>
        <v>8.0132971896215509E-6</v>
      </c>
      <c r="BH142" s="5">
        <f t="shared" si="161"/>
        <v>2.612560257800089E-6</v>
      </c>
      <c r="BI142" s="5">
        <f t="shared" si="162"/>
        <v>6.8141449784006506E-7</v>
      </c>
      <c r="BJ142" s="8">
        <f t="shared" si="163"/>
        <v>0.51097144183855836</v>
      </c>
      <c r="BK142" s="8">
        <f t="shared" si="164"/>
        <v>0.28959866035905402</v>
      </c>
      <c r="BL142" s="8">
        <f t="shared" si="165"/>
        <v>0.19200165586178916</v>
      </c>
      <c r="BM142" s="8">
        <f t="shared" si="166"/>
        <v>0.32345284596453816</v>
      </c>
      <c r="BN142" s="8">
        <f t="shared" si="167"/>
        <v>0.6761272934595759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1.61170212765957</v>
      </c>
      <c r="F143">
        <f>VLOOKUP(B143,home!$B$2:$E$405,3,FALSE)</f>
        <v>0.68</v>
      </c>
      <c r="G143">
        <f>VLOOKUP(C143,away!$B$2:$E$405,4,FALSE)</f>
        <v>1.18</v>
      </c>
      <c r="H143">
        <f>VLOOKUP(A143,away!$A$2:$E$405,3,FALSE)</f>
        <v>1.44148936170213</v>
      </c>
      <c r="I143">
        <f>VLOOKUP(C143,away!$B$2:$E$405,3,FALSE)</f>
        <v>0.5</v>
      </c>
      <c r="J143">
        <f>VLOOKUP(B143,home!$B$2:$E$405,4,FALSE)</f>
        <v>1.32</v>
      </c>
      <c r="K143" s="3">
        <f t="shared" si="168"/>
        <v>1.2932297872340388</v>
      </c>
      <c r="L143" s="3">
        <f t="shared" si="169"/>
        <v>0.95138297872340583</v>
      </c>
      <c r="M143" s="5">
        <f t="shared" si="114"/>
        <v>0.10596856706617552</v>
      </c>
      <c r="N143" s="5">
        <f t="shared" si="115"/>
        <v>0.13704170744048616</v>
      </c>
      <c r="O143" s="5">
        <f t="shared" si="116"/>
        <v>0.10081669098646906</v>
      </c>
      <c r="P143" s="5">
        <f t="shared" si="117"/>
        <v>0.13037914783407123</v>
      </c>
      <c r="Q143" s="5">
        <f t="shared" si="118"/>
        <v>8.8613209077724672E-2</v>
      </c>
      <c r="R143" s="5">
        <f t="shared" si="119"/>
        <v>4.7957641887872035E-2</v>
      </c>
      <c r="S143" s="5">
        <f t="shared" si="120"/>
        <v>4.0103218012099755E-2</v>
      </c>
      <c r="T143" s="5">
        <f t="shared" si="121"/>
        <v>8.4305098806605638E-2</v>
      </c>
      <c r="U143" s="5">
        <f t="shared" si="122"/>
        <v>6.2020251014898983E-2</v>
      </c>
      <c r="V143" s="5">
        <f t="shared" si="123"/>
        <v>5.4823630299899928E-3</v>
      </c>
      <c r="W143" s="5">
        <f t="shared" si="124"/>
        <v>3.8199080507237089E-2</v>
      </c>
      <c r="X143" s="5">
        <f t="shared" si="125"/>
        <v>3.6341954997470408E-2</v>
      </c>
      <c r="Y143" s="5">
        <f t="shared" si="126"/>
        <v>1.7287558699062681E-2</v>
      </c>
      <c r="Z143" s="5">
        <f t="shared" si="127"/>
        <v>1.520869473061136E-2</v>
      </c>
      <c r="AA143" s="5">
        <f t="shared" si="128"/>
        <v>1.9668337050575978E-2</v>
      </c>
      <c r="AB143" s="5">
        <f t="shared" si="129"/>
        <v>1.2717839669581871E-2</v>
      </c>
      <c r="AC143" s="5">
        <f t="shared" si="130"/>
        <v>4.2157891707685649E-4</v>
      </c>
      <c r="AD143" s="5">
        <f t="shared" si="131"/>
        <v>1.2350047189227541E-2</v>
      </c>
      <c r="AE143" s="5">
        <f t="shared" si="132"/>
        <v>1.1749624682261921E-2</v>
      </c>
      <c r="AF143" s="5">
        <f t="shared" si="133"/>
        <v>5.5891964645461987E-3</v>
      </c>
      <c r="AG143" s="5">
        <f t="shared" si="134"/>
        <v>1.7724887937034305E-3</v>
      </c>
      <c r="AH143" s="5">
        <f t="shared" si="135"/>
        <v>3.6173233238260003E-3</v>
      </c>
      <c r="AI143" s="5">
        <f t="shared" si="136"/>
        <v>4.6780302724282246E-3</v>
      </c>
      <c r="AJ143" s="5">
        <f t="shared" si="137"/>
        <v>3.0248840469433739E-3</v>
      </c>
      <c r="AK143" s="5">
        <f t="shared" si="138"/>
        <v>1.3039567174787392E-3</v>
      </c>
      <c r="AL143" s="5">
        <f t="shared" si="139"/>
        <v>2.0747699615100542E-5</v>
      </c>
      <c r="AM143" s="5">
        <f t="shared" si="140"/>
        <v>3.1942897797710146E-3</v>
      </c>
      <c r="AN143" s="5">
        <f t="shared" si="141"/>
        <v>3.0389929255842793E-3</v>
      </c>
      <c r="AO143" s="5">
        <f t="shared" si="142"/>
        <v>1.4456230709308645E-3</v>
      </c>
      <c r="AP143" s="5">
        <f t="shared" si="143"/>
        <v>4.5844706111116112E-4</v>
      </c>
      <c r="AQ143" s="5">
        <f t="shared" si="144"/>
        <v>1.0903968264673193E-4</v>
      </c>
      <c r="AR143" s="5">
        <f t="shared" si="145"/>
        <v>6.8829196776544639E-4</v>
      </c>
      <c r="AS143" s="5">
        <f t="shared" si="146"/>
        <v>8.9011967502820627E-4</v>
      </c>
      <c r="AT143" s="5">
        <f t="shared" si="147"/>
        <v>5.7556463897477964E-4</v>
      </c>
      <c r="AU143" s="5">
        <f t="shared" si="148"/>
        <v>2.4811244520026352E-4</v>
      </c>
      <c r="AV143" s="5">
        <f t="shared" si="149"/>
        <v>8.0216601179113509E-5</v>
      </c>
      <c r="AW143" s="5">
        <f t="shared" si="150"/>
        <v>7.090853737276498E-7</v>
      </c>
      <c r="AX143" s="5">
        <f t="shared" si="151"/>
        <v>6.8849178204285512E-4</v>
      </c>
      <c r="AY143" s="5">
        <f t="shared" si="152"/>
        <v>6.5501936242651725E-4</v>
      </c>
      <c r="AZ143" s="5">
        <f t="shared" si="153"/>
        <v>3.1158713607342303E-4</v>
      </c>
      <c r="BA143" s="5">
        <f t="shared" si="154"/>
        <v>9.8812899216476144E-5</v>
      </c>
      <c r="BB143" s="5">
        <f t="shared" si="155"/>
        <v>2.3502227598216691E-5</v>
      </c>
      <c r="BC143" s="5">
        <f t="shared" si="156"/>
        <v>4.4719238598053671E-6</v>
      </c>
      <c r="BD143" s="5">
        <f t="shared" si="157"/>
        <v>1.0913821042068077E-4</v>
      </c>
      <c r="BE143" s="5">
        <f t="shared" si="158"/>
        <v>1.4114078464144076E-4</v>
      </c>
      <c r="BF143" s="5">
        <f t="shared" si="159"/>
        <v>9.1263733445947894E-5</v>
      </c>
      <c r="BG143" s="5">
        <f t="shared" si="160"/>
        <v>3.9341659528829074E-5</v>
      </c>
      <c r="BH143" s="5">
        <f t="shared" si="161"/>
        <v>1.2719451495475407E-5</v>
      </c>
      <c r="BI143" s="5">
        <f t="shared" si="162"/>
        <v>3.2898347102454682E-6</v>
      </c>
      <c r="BJ143" s="8">
        <f t="shared" si="163"/>
        <v>0.44327824450958719</v>
      </c>
      <c r="BK143" s="8">
        <f t="shared" si="164"/>
        <v>0.28303064192145494</v>
      </c>
      <c r="BL143" s="8">
        <f t="shared" si="165"/>
        <v>0.25868415397246486</v>
      </c>
      <c r="BM143" s="8">
        <f t="shared" si="166"/>
        <v>0.3887704605642669</v>
      </c>
      <c r="BN143" s="8">
        <f t="shared" si="167"/>
        <v>0.6107769642927986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1.61170212765957</v>
      </c>
      <c r="F144">
        <f>VLOOKUP(B144,home!$B$2:$E$405,3,FALSE)</f>
        <v>1.05</v>
      </c>
      <c r="G144">
        <f>VLOOKUP(C144,away!$B$2:$E$405,4,FALSE)</f>
        <v>1.05</v>
      </c>
      <c r="H144">
        <f>VLOOKUP(A144,away!$A$2:$E$405,3,FALSE)</f>
        <v>1.44148936170213</v>
      </c>
      <c r="I144">
        <f>VLOOKUP(C144,away!$B$2:$E$405,3,FALSE)</f>
        <v>0.68</v>
      </c>
      <c r="J144">
        <f>VLOOKUP(B144,home!$B$2:$E$405,4,FALSE)</f>
        <v>0.55000000000000004</v>
      </c>
      <c r="K144" s="3">
        <f t="shared" si="168"/>
        <v>1.7769015957446761</v>
      </c>
      <c r="L144" s="3">
        <f t="shared" si="169"/>
        <v>0.53911702127659678</v>
      </c>
      <c r="M144" s="5">
        <f t="shared" si="114"/>
        <v>9.8665630307527605E-2</v>
      </c>
      <c r="N144" s="5">
        <f t="shared" si="115"/>
        <v>0.17531911593860006</v>
      </c>
      <c r="O144" s="5">
        <f t="shared" si="116"/>
        <v>5.3192320713772182E-2</v>
      </c>
      <c r="P144" s="5">
        <f t="shared" si="117"/>
        <v>9.4517519557664367E-2</v>
      </c>
      <c r="Q144" s="5">
        <f t="shared" si="118"/>
        <v>0.15576240843792222</v>
      </c>
      <c r="R144" s="5">
        <f t="shared" si="119"/>
        <v>1.4338442748999139E-2</v>
      </c>
      <c r="S144" s="5">
        <f t="shared" si="120"/>
        <v>2.263595102846035E-2</v>
      </c>
      <c r="T144" s="5">
        <f t="shared" si="121"/>
        <v>8.3974165663921255E-2</v>
      </c>
      <c r="U144" s="5">
        <f t="shared" si="122"/>
        <v>2.5478001801190246E-2</v>
      </c>
      <c r="V144" s="5">
        <f t="shared" si="123"/>
        <v>2.4093653341766721E-3</v>
      </c>
      <c r="W144" s="5">
        <f t="shared" si="124"/>
        <v>9.2258157370125965E-2</v>
      </c>
      <c r="X144" s="5">
        <f t="shared" si="125"/>
        <v>4.9737942989849807E-2</v>
      </c>
      <c r="Y144" s="5">
        <f t="shared" si="126"/>
        <v>1.3407285834556509E-2</v>
      </c>
      <c r="Z144" s="5">
        <f t="shared" si="127"/>
        <v>2.5766995148618112E-3</v>
      </c>
      <c r="AA144" s="5">
        <f t="shared" si="128"/>
        <v>4.5785414797124844E-3</v>
      </c>
      <c r="AB144" s="5">
        <f t="shared" si="129"/>
        <v>4.0678088307421539E-3</v>
      </c>
      <c r="AC144" s="5">
        <f t="shared" si="130"/>
        <v>1.4425440904852513E-4</v>
      </c>
      <c r="AD144" s="5">
        <f t="shared" si="131"/>
        <v>4.0983416762860096E-2</v>
      </c>
      <c r="AE144" s="5">
        <f t="shared" si="132"/>
        <v>2.2094857566930474E-2</v>
      </c>
      <c r="AF144" s="5">
        <f t="shared" si="133"/>
        <v>5.9558568985071158E-3</v>
      </c>
      <c r="AG144" s="5">
        <f t="shared" si="134"/>
        <v>1.0703012767576089E-3</v>
      </c>
      <c r="AH144" s="5">
        <f t="shared" si="135"/>
        <v>3.4728564179428787E-4</v>
      </c>
      <c r="AI144" s="5">
        <f t="shared" si="136"/>
        <v>6.1709241108348406E-4</v>
      </c>
      <c r="AJ144" s="5">
        <f t="shared" si="137"/>
        <v>5.4825624498808646E-4</v>
      </c>
      <c r="AK144" s="5">
        <f t="shared" si="138"/>
        <v>3.2473246553210488E-4</v>
      </c>
      <c r="AL144" s="5">
        <f t="shared" si="139"/>
        <v>5.5275860037689538E-6</v>
      </c>
      <c r="AM144" s="5">
        <f t="shared" si="140"/>
        <v>1.4564699728999032E-2</v>
      </c>
      <c r="AN144" s="5">
        <f t="shared" si="141"/>
        <v>7.8520775336860128E-3</v>
      </c>
      <c r="AO144" s="5">
        <f t="shared" si="142"/>
        <v>2.1165943253968452E-3</v>
      </c>
      <c r="AP144" s="5">
        <f t="shared" si="143"/>
        <v>3.8036400931963166E-4</v>
      </c>
      <c r="AQ144" s="5">
        <f t="shared" si="144"/>
        <v>5.1265177926305875E-5</v>
      </c>
      <c r="AR144" s="5">
        <f t="shared" si="145"/>
        <v>3.7445520147253541E-5</v>
      </c>
      <c r="AS144" s="5">
        <f t="shared" si="146"/>
        <v>6.653700450314424E-5</v>
      </c>
      <c r="AT144" s="5">
        <f t="shared" si="147"/>
        <v>5.911485473885387E-5</v>
      </c>
      <c r="AU144" s="5">
        <f t="shared" si="148"/>
        <v>3.5013759905894711E-5</v>
      </c>
      <c r="AV144" s="5">
        <f t="shared" si="149"/>
        <v>1.5554001462451325E-5</v>
      </c>
      <c r="AW144" s="5">
        <f t="shared" si="150"/>
        <v>1.4708874041139565E-7</v>
      </c>
      <c r="AX144" s="5">
        <f t="shared" si="151"/>
        <v>4.3133396983334052E-3</v>
      </c>
      <c r="AY144" s="5">
        <f t="shared" si="152"/>
        <v>2.3253948499195997E-3</v>
      </c>
      <c r="AZ144" s="5">
        <f t="shared" si="153"/>
        <v>6.2682997239029662E-4</v>
      </c>
      <c r="BA144" s="5">
        <f t="shared" si="154"/>
        <v>1.1264490252064939E-4</v>
      </c>
      <c r="BB144" s="5">
        <f t="shared" si="155"/>
        <v>1.5182196077231276E-5</v>
      </c>
      <c r="BC144" s="5">
        <f t="shared" si="156"/>
        <v>1.6369960651188319E-6</v>
      </c>
      <c r="BD144" s="5">
        <f t="shared" si="157"/>
        <v>3.3645862136566845E-6</v>
      </c>
      <c r="BE144" s="5">
        <f t="shared" si="158"/>
        <v>5.9785386120670997E-6</v>
      </c>
      <c r="BF144" s="5">
        <f t="shared" si="159"/>
        <v>5.3116374000015977E-6</v>
      </c>
      <c r="BG144" s="5">
        <f t="shared" si="160"/>
        <v>3.1460856573599795E-6</v>
      </c>
      <c r="BH144" s="5">
        <f t="shared" si="161"/>
        <v>1.3975711562280972E-6</v>
      </c>
      <c r="BI144" s="5">
        <f t="shared" si="162"/>
        <v>4.966692835336873E-7</v>
      </c>
      <c r="BJ144" s="8">
        <f t="shared" si="163"/>
        <v>0.67292353813066497</v>
      </c>
      <c r="BK144" s="8">
        <f t="shared" si="164"/>
        <v>0.22070364307280091</v>
      </c>
      <c r="BL144" s="8">
        <f t="shared" si="165"/>
        <v>0.1037258425668946</v>
      </c>
      <c r="BM144" s="8">
        <f t="shared" si="166"/>
        <v>0.40580903781955791</v>
      </c>
      <c r="BN144" s="8">
        <f t="shared" si="167"/>
        <v>0.59179543770448551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1.5904255319148899</v>
      </c>
      <c r="F145">
        <f>VLOOKUP(B145,home!$B$2:$E$405,3,FALSE)</f>
        <v>1.31</v>
      </c>
      <c r="G145">
        <f>VLOOKUP(C145,away!$B$2:$E$405,4,FALSE)</f>
        <v>0.97</v>
      </c>
      <c r="H145">
        <f>VLOOKUP(A145,away!$A$2:$E$405,3,FALSE)</f>
        <v>1.2978723404255299</v>
      </c>
      <c r="I145">
        <f>VLOOKUP(C145,away!$B$2:$E$405,3,FALSE)</f>
        <v>1.26</v>
      </c>
      <c r="J145">
        <f>VLOOKUP(B145,home!$B$2:$E$405,4,FALSE)</f>
        <v>0.56000000000000005</v>
      </c>
      <c r="K145" s="3">
        <f t="shared" si="168"/>
        <v>2.0209537234042507</v>
      </c>
      <c r="L145" s="3">
        <f t="shared" si="169"/>
        <v>0.91577872340425392</v>
      </c>
      <c r="M145" s="5">
        <f t="shared" si="114"/>
        <v>5.3038752847803829E-2</v>
      </c>
      <c r="N145" s="5">
        <f t="shared" si="115"/>
        <v>0.10718886505248693</v>
      </c>
      <c r="O145" s="5">
        <f t="shared" si="116"/>
        <v>4.8571761373915529E-2</v>
      </c>
      <c r="P145" s="5">
        <f t="shared" si="117"/>
        <v>9.8161282000917324E-2</v>
      </c>
      <c r="Q145" s="5">
        <f t="shared" si="118"/>
        <v>0.10831186796764965</v>
      </c>
      <c r="R145" s="5">
        <f t="shared" si="119"/>
        <v>2.2240492812250205E-2</v>
      </c>
      <c r="S145" s="5">
        <f t="shared" si="120"/>
        <v>4.5417910333003825E-2</v>
      </c>
      <c r="T145" s="5">
        <f t="shared" si="121"/>
        <v>9.918970417694431E-2</v>
      </c>
      <c r="U145" s="5">
        <f t="shared" si="122"/>
        <v>4.4947006759262519E-2</v>
      </c>
      <c r="V145" s="5">
        <f t="shared" si="123"/>
        <v>9.339670554730518E-3</v>
      </c>
      <c r="W145" s="5">
        <f t="shared" si="124"/>
        <v>7.2964424286030366E-2</v>
      </c>
      <c r="X145" s="5">
        <f t="shared" si="125"/>
        <v>6.6819267326587231E-2</v>
      </c>
      <c r="Y145" s="5">
        <f t="shared" si="126"/>
        <v>3.0595831665574814E-2</v>
      </c>
      <c r="Z145" s="5">
        <f t="shared" si="127"/>
        <v>6.7891233718279931E-3</v>
      </c>
      <c r="AA145" s="5">
        <f t="shared" si="128"/>
        <v>1.3720504156946601E-2</v>
      </c>
      <c r="AB145" s="5">
        <f t="shared" si="129"/>
        <v>1.3864251981482372E-2</v>
      </c>
      <c r="AC145" s="5">
        <f t="shared" si="130"/>
        <v>1.0803351157093247E-3</v>
      </c>
      <c r="AD145" s="5">
        <f t="shared" si="131"/>
        <v>3.686443123422517E-2</v>
      </c>
      <c r="AE145" s="5">
        <f t="shared" si="132"/>
        <v>3.3759661774702632E-2</v>
      </c>
      <c r="AF145" s="5">
        <f t="shared" si="133"/>
        <v>1.5458189981298281E-2</v>
      </c>
      <c r="AG145" s="5">
        <f t="shared" si="134"/>
        <v>4.7187604957379227E-3</v>
      </c>
      <c r="AH145" s="5">
        <f t="shared" si="135"/>
        <v>1.5543336836216558E-3</v>
      </c>
      <c r="AI145" s="5">
        <f t="shared" si="136"/>
        <v>3.1412364453278292E-3</v>
      </c>
      <c r="AJ145" s="5">
        <f t="shared" si="137"/>
        <v>3.1741467451392061E-3</v>
      </c>
      <c r="AK145" s="5">
        <f t="shared" si="138"/>
        <v>2.1382678944068534E-3</v>
      </c>
      <c r="AL145" s="5">
        <f t="shared" si="139"/>
        <v>7.9977053949923505E-5</v>
      </c>
      <c r="AM145" s="5">
        <f t="shared" si="140"/>
        <v>1.490026191279745E-2</v>
      </c>
      <c r="AN145" s="5">
        <f t="shared" si="141"/>
        <v>1.3645342832890676E-2</v>
      </c>
      <c r="AO145" s="5">
        <f t="shared" si="142"/>
        <v>6.2480573199590042E-3</v>
      </c>
      <c r="AP145" s="5">
        <f t="shared" si="143"/>
        <v>1.9072793187428871E-3</v>
      </c>
      <c r="AQ145" s="5">
        <f t="shared" si="144"/>
        <v>4.3666145492342404E-4</v>
      </c>
      <c r="AR145" s="5">
        <f t="shared" si="145"/>
        <v>2.8468514330625436E-4</v>
      </c>
      <c r="AS145" s="5">
        <f t="shared" si="146"/>
        <v>5.7533550036264732E-4</v>
      </c>
      <c r="AT145" s="5">
        <f t="shared" si="147"/>
        <v>5.8136321083227004E-4</v>
      </c>
      <c r="AU145" s="5">
        <f t="shared" si="148"/>
        <v>3.9163604852724212E-4</v>
      </c>
      <c r="AV145" s="5">
        <f t="shared" si="149"/>
        <v>1.9786958262261453E-4</v>
      </c>
      <c r="AW145" s="5">
        <f t="shared" si="150"/>
        <v>4.1115901763945832E-6</v>
      </c>
      <c r="AX145" s="5">
        <f t="shared" si="151"/>
        <v>5.0187899653944233E-3</v>
      </c>
      <c r="AY145" s="5">
        <f t="shared" si="152"/>
        <v>4.5961010675429851E-3</v>
      </c>
      <c r="AZ145" s="5">
        <f t="shared" si="153"/>
        <v>2.1045057841357216E-3</v>
      </c>
      <c r="BA145" s="5">
        <f t="shared" si="154"/>
        <v>6.4242054013089324E-4</v>
      </c>
      <c r="BB145" s="5">
        <f t="shared" si="155"/>
        <v>1.4707876553243516E-4</v>
      </c>
      <c r="BC145" s="5">
        <f t="shared" si="156"/>
        <v>2.6938320827833418E-5</v>
      </c>
      <c r="BD145" s="5">
        <f t="shared" si="157"/>
        <v>4.3451432851526433E-5</v>
      </c>
      <c r="BE145" s="5">
        <f t="shared" si="158"/>
        <v>8.7813335008542101E-5</v>
      </c>
      <c r="BF145" s="5">
        <f t="shared" si="159"/>
        <v>8.8733343175029036E-5</v>
      </c>
      <c r="BG145" s="5">
        <f t="shared" si="160"/>
        <v>5.9775326759894014E-5</v>
      </c>
      <c r="BH145" s="5">
        <f t="shared" si="161"/>
        <v>3.0200792295778402E-5</v>
      </c>
      <c r="BI145" s="5">
        <f t="shared" si="162"/>
        <v>1.2206880727982345E-5</v>
      </c>
      <c r="BJ145" s="8">
        <f t="shared" si="163"/>
        <v>0.62554444124411501</v>
      </c>
      <c r="BK145" s="8">
        <f t="shared" si="164"/>
        <v>0.21171402897365774</v>
      </c>
      <c r="BL145" s="8">
        <f t="shared" si="165"/>
        <v>0.15570507244882251</v>
      </c>
      <c r="BM145" s="8">
        <f t="shared" si="166"/>
        <v>0.55764765450603304</v>
      </c>
      <c r="BN145" s="8">
        <f t="shared" si="167"/>
        <v>0.43751302205502346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1.5904255319148899</v>
      </c>
      <c r="F146">
        <f>VLOOKUP(B146,home!$B$2:$E$405,3,FALSE)</f>
        <v>1.2</v>
      </c>
      <c r="G146">
        <f>VLOOKUP(C146,away!$B$2:$E$405,4,FALSE)</f>
        <v>1.1399999999999999</v>
      </c>
      <c r="H146">
        <f>VLOOKUP(A146,away!$A$2:$E$405,3,FALSE)</f>
        <v>1.2978723404255299</v>
      </c>
      <c r="I146">
        <f>VLOOKUP(C146,away!$B$2:$E$405,3,FALSE)</f>
        <v>1.03</v>
      </c>
      <c r="J146">
        <f>VLOOKUP(B146,home!$B$2:$E$405,4,FALSE)</f>
        <v>0.56000000000000005</v>
      </c>
      <c r="K146" s="3">
        <f t="shared" si="168"/>
        <v>2.1757021276595689</v>
      </c>
      <c r="L146" s="3">
        <f t="shared" si="169"/>
        <v>0.74861276595744575</v>
      </c>
      <c r="M146" s="5">
        <f t="shared" si="114"/>
        <v>5.3701470532895618E-2</v>
      </c>
      <c r="N146" s="5">
        <f t="shared" si="115"/>
        <v>0.11683840369686864</v>
      </c>
      <c r="O146" s="5">
        <f t="shared" si="116"/>
        <v>4.0201606391613263E-2</v>
      </c>
      <c r="P146" s="5">
        <f t="shared" si="117"/>
        <v>8.74667205615655E-2</v>
      </c>
      <c r="Q146" s="5">
        <f t="shared" si="118"/>
        <v>0.12710278175781239</v>
      </c>
      <c r="R146" s="5">
        <f t="shared" si="119"/>
        <v>1.5047717878379064E-2</v>
      </c>
      <c r="S146" s="5">
        <f t="shared" si="120"/>
        <v>3.5615538689525286E-2</v>
      </c>
      <c r="T146" s="5">
        <f t="shared" si="121"/>
        <v>9.5150765012601529E-2</v>
      </c>
      <c r="U146" s="5">
        <f t="shared" si="122"/>
        <v>3.2739351804410267E-2</v>
      </c>
      <c r="V146" s="5">
        <f t="shared" si="123"/>
        <v>6.4454563747272835E-3</v>
      </c>
      <c r="W146" s="5">
        <f t="shared" si="124"/>
        <v>9.2179264233974087E-2</v>
      </c>
      <c r="X146" s="5">
        <f t="shared" si="125"/>
        <v>6.9006573962117609E-2</v>
      </c>
      <c r="Y146" s="5">
        <f t="shared" si="126"/>
        <v>2.5829601101513954E-2</v>
      </c>
      <c r="Z146" s="5">
        <f t="shared" si="127"/>
        <v>3.7549712340935533E-3</v>
      </c>
      <c r="AA146" s="5">
        <f t="shared" si="128"/>
        <v>8.1696989033178211E-3</v>
      </c>
      <c r="AB146" s="5">
        <f t="shared" si="129"/>
        <v>8.8874156431433173E-3</v>
      </c>
      <c r="AC146" s="5">
        <f t="shared" si="130"/>
        <v>6.5613069580037283E-4</v>
      </c>
      <c r="AD146" s="5">
        <f t="shared" si="131"/>
        <v>5.013865532998777E-2</v>
      </c>
      <c r="AE146" s="5">
        <f t="shared" si="132"/>
        <v>3.7534437447969179E-2</v>
      </c>
      <c r="AF146" s="5">
        <f t="shared" si="133"/>
        <v>1.4049379518290467E-2</v>
      </c>
      <c r="AG146" s="5">
        <f t="shared" si="134"/>
        <v>3.5058482870577714E-3</v>
      </c>
      <c r="AH146" s="5">
        <f t="shared" si="135"/>
        <v>7.027548504113545E-4</v>
      </c>
      <c r="AI146" s="5">
        <f t="shared" si="136"/>
        <v>1.5289852232630661E-3</v>
      </c>
      <c r="AJ146" s="5">
        <f t="shared" si="137"/>
        <v>1.6633082017067471E-3</v>
      </c>
      <c r="AK146" s="5">
        <f t="shared" si="138"/>
        <v>1.2062877311356604E-3</v>
      </c>
      <c r="AL146" s="5">
        <f t="shared" si="139"/>
        <v>4.2747134968143503E-5</v>
      </c>
      <c r="AM146" s="5">
        <f t="shared" si="140"/>
        <v>2.1817355815888836E-2</v>
      </c>
      <c r="AN146" s="5">
        <f t="shared" si="141"/>
        <v>1.633275108321031E-2</v>
      </c>
      <c r="AO146" s="5">
        <f t="shared" si="142"/>
        <v>6.1134529820482675E-3</v>
      </c>
      <c r="AP146" s="5">
        <f t="shared" si="143"/>
        <v>1.5255363154806497E-3</v>
      </c>
      <c r="AQ146" s="5">
        <f t="shared" si="144"/>
        <v>2.8550899017512485E-4</v>
      </c>
      <c r="AR146" s="5">
        <f t="shared" si="145"/>
        <v>1.0521825047129105E-4</v>
      </c>
      <c r="AS146" s="5">
        <f t="shared" si="146"/>
        <v>2.2892357141900539E-4</v>
      </c>
      <c r="AT146" s="5">
        <f t="shared" si="147"/>
        <v>2.490347507038787E-4</v>
      </c>
      <c r="AU146" s="5">
        <f t="shared" si="148"/>
        <v>1.8060847898919975E-4</v>
      </c>
      <c r="AV146" s="5">
        <f t="shared" si="149"/>
        <v>9.8237563002540138E-5</v>
      </c>
      <c r="AW146" s="5">
        <f t="shared" si="150"/>
        <v>1.9340209619150096E-6</v>
      </c>
      <c r="AX146" s="5">
        <f t="shared" si="151"/>
        <v>7.911344578089197E-3</v>
      </c>
      <c r="AY146" s="5">
        <f t="shared" si="152"/>
        <v>5.9225335470457956E-3</v>
      </c>
      <c r="AZ146" s="5">
        <f t="shared" si="153"/>
        <v>2.2168421100648571E-3</v>
      </c>
      <c r="BA146" s="5">
        <f t="shared" si="154"/>
        <v>5.5318543456886449E-4</v>
      </c>
      <c r="BB146" s="5">
        <f t="shared" si="155"/>
        <v>1.0353041956499229E-4</v>
      </c>
      <c r="BC146" s="5">
        <f t="shared" si="156"/>
        <v>1.5500838750256753E-5</v>
      </c>
      <c r="BD146" s="5">
        <f t="shared" si="157"/>
        <v>1.3127954252419414E-5</v>
      </c>
      <c r="BE146" s="5">
        <f t="shared" si="158"/>
        <v>2.8562517998806404E-5</v>
      </c>
      <c r="BF146" s="5">
        <f t="shared" si="159"/>
        <v>3.1071765590658917E-5</v>
      </c>
      <c r="BG146" s="5">
        <f t="shared" si="160"/>
        <v>2.2534302168578663E-5</v>
      </c>
      <c r="BH146" s="5">
        <f t="shared" si="161"/>
        <v>1.2256982293375063E-5</v>
      </c>
      <c r="BI146" s="5">
        <f t="shared" si="162"/>
        <v>5.3335084908763572E-6</v>
      </c>
      <c r="BJ146" s="8">
        <f t="shared" si="163"/>
        <v>0.69413325246308044</v>
      </c>
      <c r="BK146" s="8">
        <f t="shared" si="164"/>
        <v>0.18985059753652797</v>
      </c>
      <c r="BL146" s="8">
        <f t="shared" si="165"/>
        <v>0.11112203627276117</v>
      </c>
      <c r="BM146" s="8">
        <f t="shared" si="166"/>
        <v>0.55258155716124502</v>
      </c>
      <c r="BN146" s="8">
        <f t="shared" si="167"/>
        <v>0.44035870081913447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1.5904255319148899</v>
      </c>
      <c r="F147">
        <f>VLOOKUP(B147,home!$B$2:$E$405,3,FALSE)</f>
        <v>0.97</v>
      </c>
      <c r="G147">
        <f>VLOOKUP(C147,away!$B$2:$E$405,4,FALSE)</f>
        <v>1.01</v>
      </c>
      <c r="H147">
        <f>VLOOKUP(A147,away!$A$2:$E$405,3,FALSE)</f>
        <v>1.2978723404255299</v>
      </c>
      <c r="I147">
        <f>VLOOKUP(C147,away!$B$2:$E$405,3,FALSE)</f>
        <v>0.88</v>
      </c>
      <c r="J147">
        <f>VLOOKUP(B147,home!$B$2:$E$405,4,FALSE)</f>
        <v>1.26</v>
      </c>
      <c r="K147" s="3">
        <f t="shared" si="168"/>
        <v>1.5581398936170177</v>
      </c>
      <c r="L147" s="3">
        <f t="shared" si="169"/>
        <v>1.4390808510638275</v>
      </c>
      <c r="M147" s="5">
        <f t="shared" si="114"/>
        <v>4.9925631804843433E-2</v>
      </c>
      <c r="N147" s="5">
        <f t="shared" si="115"/>
        <v>7.7791118629161118E-2</v>
      </c>
      <c r="O147" s="5">
        <f t="shared" si="116"/>
        <v>7.1847020707613382E-2</v>
      </c>
      <c r="P147" s="5">
        <f t="shared" si="117"/>
        <v>0.11194770920206036</v>
      </c>
      <c r="Q147" s="5">
        <f t="shared" si="118"/>
        <v>6.0604722652594971E-2</v>
      </c>
      <c r="R147" s="5">
        <f t="shared" si="119"/>
        <v>5.1696835853156362E-2</v>
      </c>
      <c r="S147" s="5">
        <f t="shared" si="120"/>
        <v>6.2754787183150293E-2</v>
      </c>
      <c r="T147" s="5">
        <f t="shared" si="121"/>
        <v>8.7215095853383592E-2</v>
      </c>
      <c r="U147" s="5">
        <f t="shared" si="122"/>
        <v>8.0550902316573456E-2</v>
      </c>
      <c r="V147" s="5">
        <f t="shared" si="123"/>
        <v>1.5634931870217215E-2</v>
      </c>
      <c r="W147" s="5">
        <f t="shared" si="124"/>
        <v>3.1476878702201068E-2</v>
      </c>
      <c r="X147" s="5">
        <f t="shared" si="125"/>
        <v>4.529777339159638E-2</v>
      </c>
      <c r="Y147" s="5">
        <f t="shared" si="126"/>
        <v>3.2593579141837463E-2</v>
      </c>
      <c r="Z147" s="5">
        <f t="shared" si="127"/>
        <v>2.4798642178955735E-2</v>
      </c>
      <c r="AA147" s="5">
        <f t="shared" si="128"/>
        <v>3.8639753686564568E-2</v>
      </c>
      <c r="AB147" s="5">
        <f t="shared" si="129"/>
        <v>3.0103070849285749E-2</v>
      </c>
      <c r="AC147" s="5">
        <f t="shared" si="130"/>
        <v>2.1911275119698426E-3</v>
      </c>
      <c r="AD147" s="5">
        <f t="shared" si="131"/>
        <v>1.2261345108110834E-2</v>
      </c>
      <c r="AE147" s="5">
        <f t="shared" si="132"/>
        <v>1.7645066953367438E-2</v>
      </c>
      <c r="AF147" s="5">
        <f t="shared" si="133"/>
        <v>1.2696338984165117E-2</v>
      </c>
      <c r="AG147" s="5">
        <f t="shared" si="134"/>
        <v>6.0903527702423927E-3</v>
      </c>
      <c r="AH147" s="5">
        <f t="shared" si="135"/>
        <v>8.9218127730297456E-3</v>
      </c>
      <c r="AI147" s="5">
        <f t="shared" si="136"/>
        <v>1.3901432405039514E-2</v>
      </c>
      <c r="AJ147" s="5">
        <f t="shared" si="137"/>
        <v>1.0830188204356217E-2</v>
      </c>
      <c r="AK147" s="5">
        <f t="shared" si="138"/>
        <v>5.6249827655292933E-3</v>
      </c>
      <c r="AL147" s="5">
        <f t="shared" si="139"/>
        <v>1.9652566961473087E-4</v>
      </c>
      <c r="AM147" s="5">
        <f t="shared" si="140"/>
        <v>3.820978192470671E-3</v>
      </c>
      <c r="AN147" s="5">
        <f t="shared" si="141"/>
        <v>5.4986965491170183E-3</v>
      </c>
      <c r="AO147" s="5">
        <f t="shared" si="142"/>
        <v>3.9565344548225263E-3</v>
      </c>
      <c r="AP147" s="5">
        <f t="shared" si="143"/>
        <v>1.897924323503118E-3</v>
      </c>
      <c r="AQ147" s="5">
        <f t="shared" si="144"/>
        <v>6.8281663768040223E-4</v>
      </c>
      <c r="AR147" s="5">
        <f t="shared" si="145"/>
        <v>2.5678419836887545E-3</v>
      </c>
      <c r="AS147" s="5">
        <f t="shared" si="146"/>
        <v>4.0010570352901073E-3</v>
      </c>
      <c r="AT147" s="5">
        <f t="shared" si="147"/>
        <v>3.1171032916612745E-3</v>
      </c>
      <c r="AU147" s="5">
        <f t="shared" si="148"/>
        <v>1.6189609970874515E-3</v>
      </c>
      <c r="AV147" s="5">
        <f t="shared" si="149"/>
        <v>6.3064192894298561E-4</v>
      </c>
      <c r="AW147" s="5">
        <f t="shared" si="150"/>
        <v>1.2240761195665981E-5</v>
      </c>
      <c r="AX147" s="5">
        <f t="shared" si="151"/>
        <v>9.9226975905486741E-4</v>
      </c>
      <c r="AY147" s="5">
        <f t="shared" si="152"/>
        <v>1.4279564093455776E-3</v>
      </c>
      <c r="AZ147" s="5">
        <f t="shared" si="153"/>
        <v>1.0274723624215407E-3</v>
      </c>
      <c r="BA147" s="5">
        <f t="shared" si="154"/>
        <v>4.9287193391938386E-4</v>
      </c>
      <c r="BB147" s="5">
        <f t="shared" si="155"/>
        <v>1.773206405325455E-4</v>
      </c>
      <c r="BC147" s="5">
        <f t="shared" si="156"/>
        <v>5.1035747657751724E-5</v>
      </c>
      <c r="BD147" s="5">
        <f t="shared" si="157"/>
        <v>6.158887045473716E-4</v>
      </c>
      <c r="BE147" s="5">
        <f t="shared" si="158"/>
        <v>9.596407605833643E-4</v>
      </c>
      <c r="BF147" s="5">
        <f t="shared" si="159"/>
        <v>7.4762727630295865E-4</v>
      </c>
      <c r="BG147" s="5">
        <f t="shared" si="160"/>
        <v>3.8830262825462431E-4</v>
      </c>
      <c r="BH147" s="5">
        <f t="shared" si="161"/>
        <v>1.5125745396996716E-4</v>
      </c>
      <c r="BI147" s="5">
        <f t="shared" si="162"/>
        <v>4.7136054647509117E-5</v>
      </c>
      <c r="BJ147" s="8">
        <f t="shared" si="163"/>
        <v>0.40369814919718572</v>
      </c>
      <c r="BK147" s="8">
        <f t="shared" si="164"/>
        <v>0.24407866965120142</v>
      </c>
      <c r="BL147" s="8">
        <f t="shared" si="165"/>
        <v>0.32696145767612467</v>
      </c>
      <c r="BM147" s="8">
        <f t="shared" si="166"/>
        <v>0.57430816420588793</v>
      </c>
      <c r="BN147" s="8">
        <f t="shared" si="167"/>
        <v>0.42381303884942967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1.36170212765957</v>
      </c>
      <c r="F148">
        <f>VLOOKUP(B148,home!$B$2:$E$405,3,FALSE)</f>
        <v>1.41</v>
      </c>
      <c r="G148">
        <f>VLOOKUP(C148,away!$B$2:$E$405,4,FALSE)</f>
        <v>0.98</v>
      </c>
      <c r="H148">
        <f>VLOOKUP(A148,away!$A$2:$E$405,3,FALSE)</f>
        <v>1.3574468085106399</v>
      </c>
      <c r="I148">
        <f>VLOOKUP(C148,away!$B$2:$E$405,3,FALSE)</f>
        <v>0.49</v>
      </c>
      <c r="J148">
        <f>VLOOKUP(B148,home!$B$2:$E$405,4,FALSE)</f>
        <v>0.68</v>
      </c>
      <c r="K148" s="3">
        <f t="shared" si="168"/>
        <v>1.8815999999999935</v>
      </c>
      <c r="L148" s="3">
        <f t="shared" si="169"/>
        <v>0.45230127659574526</v>
      </c>
      <c r="M148" s="5">
        <f t="shared" si="114"/>
        <v>9.6916908925271009E-2</v>
      </c>
      <c r="N148" s="5">
        <f t="shared" si="115"/>
        <v>0.1823588558337893</v>
      </c>
      <c r="O148" s="5">
        <f t="shared" si="116"/>
        <v>4.383564163061366E-2</v>
      </c>
      <c r="P148" s="5">
        <f t="shared" si="117"/>
        <v>8.2481143292162371E-2</v>
      </c>
      <c r="Q148" s="5">
        <f t="shared" si="118"/>
        <v>0.17156321156842841</v>
      </c>
      <c r="R148" s="5">
        <f t="shared" si="119"/>
        <v>9.913458334960077E-3</v>
      </c>
      <c r="S148" s="5">
        <f t="shared" si="120"/>
        <v>1.7548895941439553E-2</v>
      </c>
      <c r="T148" s="5">
        <f t="shared" si="121"/>
        <v>7.7598259609266099E-2</v>
      </c>
      <c r="U148" s="5">
        <f t="shared" si="122"/>
        <v>1.8653163203060815E-2</v>
      </c>
      <c r="V148" s="5">
        <f t="shared" si="123"/>
        <v>1.6594432589687044E-3</v>
      </c>
      <c r="W148" s="5">
        <f t="shared" si="124"/>
        <v>0.10760444629571796</v>
      </c>
      <c r="X148" s="5">
        <f t="shared" si="125"/>
        <v>4.8669628426931545E-2</v>
      </c>
      <c r="Y148" s="5">
        <f t="shared" si="126"/>
        <v>1.1006667534470856E-2</v>
      </c>
      <c r="Z148" s="5">
        <f t="shared" si="127"/>
        <v>1.4946232867937249E-3</v>
      </c>
      <c r="AA148" s="5">
        <f t="shared" si="128"/>
        <v>2.8122831764310634E-3</v>
      </c>
      <c r="AB148" s="5">
        <f t="shared" si="129"/>
        <v>2.6457960123863352E-3</v>
      </c>
      <c r="AC148" s="5">
        <f t="shared" si="130"/>
        <v>8.8266832605642117E-5</v>
      </c>
      <c r="AD148" s="5">
        <f t="shared" si="131"/>
        <v>5.0617131537505543E-2</v>
      </c>
      <c r="AE148" s="5">
        <f t="shared" si="132"/>
        <v>2.2894193212028513E-2</v>
      </c>
      <c r="AF148" s="5">
        <f t="shared" si="133"/>
        <v>5.1775364082150711E-3</v>
      </c>
      <c r="AG148" s="5">
        <f t="shared" si="134"/>
        <v>7.8060210901887566E-4</v>
      </c>
      <c r="AH148" s="5">
        <f t="shared" si="135"/>
        <v>1.6900500516163258E-4</v>
      </c>
      <c r="AI148" s="5">
        <f t="shared" si="136"/>
        <v>3.1799981771212676E-4</v>
      </c>
      <c r="AJ148" s="5">
        <f t="shared" si="137"/>
        <v>2.9917422850356783E-4</v>
      </c>
      <c r="AK148" s="5">
        <f t="shared" si="138"/>
        <v>1.8764207611743719E-4</v>
      </c>
      <c r="AL148" s="5">
        <f t="shared" si="139"/>
        <v>3.0047798052267146E-6</v>
      </c>
      <c r="AM148" s="5">
        <f t="shared" si="140"/>
        <v>1.9048238940194015E-2</v>
      </c>
      <c r="AN148" s="5">
        <f t="shared" si="141"/>
        <v>8.6155427895505381E-3</v>
      </c>
      <c r="AO148" s="5">
        <f t="shared" si="142"/>
        <v>1.9484105011394882E-3</v>
      </c>
      <c r="AP148" s="5">
        <f t="shared" si="143"/>
        <v>2.9375618566598215E-4</v>
      </c>
      <c r="AQ148" s="5">
        <f t="shared" si="144"/>
        <v>3.3216574446155115E-5</v>
      </c>
      <c r="AR148" s="5">
        <f t="shared" si="145"/>
        <v>1.5288235917135392E-5</v>
      </c>
      <c r="AS148" s="5">
        <f t="shared" si="146"/>
        <v>2.8766344701681853E-5</v>
      </c>
      <c r="AT148" s="5">
        <f t="shared" si="147"/>
        <v>2.7063377095342194E-5</v>
      </c>
      <c r="AU148" s="5">
        <f t="shared" si="148"/>
        <v>1.6974150114198572E-5</v>
      </c>
      <c r="AV148" s="5">
        <f t="shared" si="149"/>
        <v>7.9846402137189783E-6</v>
      </c>
      <c r="AW148" s="5">
        <f t="shared" si="150"/>
        <v>7.103383610438887E-8</v>
      </c>
      <c r="AX148" s="5">
        <f t="shared" si="151"/>
        <v>5.97352773164483E-3</v>
      </c>
      <c r="AY148" s="5">
        <f t="shared" si="152"/>
        <v>2.7018342188030427E-3</v>
      </c>
      <c r="AZ148" s="5">
        <f t="shared" si="153"/>
        <v>6.1102153315734217E-4</v>
      </c>
      <c r="BA148" s="5">
        <f t="shared" si="154"/>
        <v>9.2121939824851807E-5</v>
      </c>
      <c r="BB148" s="5">
        <f t="shared" si="155"/>
        <v>1.0416717746314222E-5</v>
      </c>
      <c r="BC148" s="5">
        <f t="shared" si="156"/>
        <v>9.4229894691909571E-7</v>
      </c>
      <c r="BD148" s="5">
        <f t="shared" si="157"/>
        <v>1.1524814370362099E-6</v>
      </c>
      <c r="BE148" s="5">
        <f t="shared" si="158"/>
        <v>2.1685090719273249E-6</v>
      </c>
      <c r="BF148" s="5">
        <f t="shared" si="159"/>
        <v>2.0401333348692203E-6</v>
      </c>
      <c r="BG148" s="5">
        <f t="shared" si="160"/>
        <v>1.2795716276299711E-6</v>
      </c>
      <c r="BH148" s="5">
        <f t="shared" si="161"/>
        <v>6.0191049363713623E-7</v>
      </c>
      <c r="BI148" s="5">
        <f t="shared" si="162"/>
        <v>2.2651095696552625E-7</v>
      </c>
      <c r="BJ148" s="8">
        <f t="shared" si="163"/>
        <v>0.71759956196649166</v>
      </c>
      <c r="BK148" s="8">
        <f t="shared" si="164"/>
        <v>0.20139949724905556</v>
      </c>
      <c r="BL148" s="8">
        <f t="shared" si="165"/>
        <v>7.8937709349910873E-2</v>
      </c>
      <c r="BM148" s="8">
        <f t="shared" si="166"/>
        <v>0.40966040908206008</v>
      </c>
      <c r="BN148" s="8">
        <f t="shared" si="167"/>
        <v>0.58706921958522473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1.36170212765957</v>
      </c>
      <c r="F149">
        <f>VLOOKUP(B149,home!$B$2:$E$405,3,FALSE)</f>
        <v>1.1599999999999999</v>
      </c>
      <c r="G149">
        <f>VLOOKUP(C149,away!$B$2:$E$405,4,FALSE)</f>
        <v>1.59</v>
      </c>
      <c r="H149">
        <f>VLOOKUP(A149,away!$A$2:$E$405,3,FALSE)</f>
        <v>1.3574468085106399</v>
      </c>
      <c r="I149">
        <f>VLOOKUP(C149,away!$B$2:$E$405,3,FALSE)</f>
        <v>1.47</v>
      </c>
      <c r="J149">
        <f>VLOOKUP(B149,home!$B$2:$E$405,4,FALSE)</f>
        <v>0.98</v>
      </c>
      <c r="K149" s="3">
        <f t="shared" si="168"/>
        <v>2.511523404255311</v>
      </c>
      <c r="L149" s="3">
        <f t="shared" si="169"/>
        <v>1.955537872340428</v>
      </c>
      <c r="M149" s="5">
        <f t="shared" si="114"/>
        <v>1.1481005824022575E-2</v>
      </c>
      <c r="N149" s="5">
        <f t="shared" si="115"/>
        <v>2.8834814831424232E-2</v>
      </c>
      <c r="O149" s="5">
        <f t="shared" si="116"/>
        <v>2.2451541701437167E-2</v>
      </c>
      <c r="P149" s="5">
        <f t="shared" si="117"/>
        <v>5.6387572444773555E-2</v>
      </c>
      <c r="Q149" s="5">
        <f t="shared" si="118"/>
        <v>3.6209656153245062E-2</v>
      </c>
      <c r="R149" s="5">
        <f t="shared" si="119"/>
        <v>2.1952420044795421E-2</v>
      </c>
      <c r="S149" s="5">
        <f t="shared" si="120"/>
        <v>6.9235186684640404E-2</v>
      </c>
      <c r="T149" s="5">
        <f t="shared" si="121"/>
        <v>7.0809353952095325E-2</v>
      </c>
      <c r="U149" s="5">
        <f t="shared" si="122"/>
        <v>5.5134016722547127E-2</v>
      </c>
      <c r="V149" s="5">
        <f t="shared" si="123"/>
        <v>3.7782250137962069E-2</v>
      </c>
      <c r="W149" s="5">
        <f t="shared" si="124"/>
        <v>3.0313799629637435E-2</v>
      </c>
      <c r="X149" s="5">
        <f t="shared" si="125"/>
        <v>5.9279783230295244E-2</v>
      </c>
      <c r="Y149" s="5">
        <f t="shared" si="126"/>
        <v>5.7961930585486682E-2</v>
      </c>
      <c r="Z149" s="5">
        <f t="shared" si="127"/>
        <v>1.43095962623742E-2</v>
      </c>
      <c r="AA149" s="5">
        <f t="shared" si="128"/>
        <v>3.5938885918397126E-2</v>
      </c>
      <c r="AB149" s="5">
        <f t="shared" si="129"/>
        <v>4.5130676553458003E-2</v>
      </c>
      <c r="AC149" s="5">
        <f t="shared" si="130"/>
        <v>1.1597684685883489E-2</v>
      </c>
      <c r="AD149" s="5">
        <f t="shared" si="131"/>
        <v>1.9033454310435106E-2</v>
      </c>
      <c r="AE149" s="5">
        <f t="shared" si="132"/>
        <v>3.7220640745517015E-2</v>
      </c>
      <c r="AF149" s="5">
        <f t="shared" si="133"/>
        <v>3.6393186305317897E-2</v>
      </c>
      <c r="AG149" s="5">
        <f t="shared" si="134"/>
        <v>2.3722751371730053E-2</v>
      </c>
      <c r="AH149" s="5">
        <f t="shared" si="135"/>
        <v>6.9957393572434457E-3</v>
      </c>
      <c r="AI149" s="5">
        <f t="shared" si="136"/>
        <v>1.756996312578692E-2</v>
      </c>
      <c r="AJ149" s="5">
        <f t="shared" si="137"/>
        <v>2.2063686801158326E-2</v>
      </c>
      <c r="AK149" s="5">
        <f t="shared" si="138"/>
        <v>1.8471155261756043E-2</v>
      </c>
      <c r="AL149" s="5">
        <f t="shared" si="139"/>
        <v>2.2784250628931986E-3</v>
      </c>
      <c r="AM149" s="5">
        <f t="shared" si="140"/>
        <v>9.5605931928963769E-3</v>
      </c>
      <c r="AN149" s="5">
        <f t="shared" si="141"/>
        <v>1.8696102070748961E-2</v>
      </c>
      <c r="AO149" s="5">
        <f t="shared" si="142"/>
        <v>1.8280467832245951E-2</v>
      </c>
      <c r="AP149" s="5">
        <f t="shared" si="143"/>
        <v>1.1916049056685959E-2</v>
      </c>
      <c r="AQ149" s="5">
        <f t="shared" si="144"/>
        <v>5.8255713047539563E-3</v>
      </c>
      <c r="AR149" s="5">
        <f t="shared" si="145"/>
        <v>2.7360866516224058E-3</v>
      </c>
      <c r="AS149" s="5">
        <f t="shared" si="146"/>
        <v>6.8717456616202198E-3</v>
      </c>
      <c r="AT149" s="5">
        <f t="shared" si="147"/>
        <v>8.6292750286245407E-3</v>
      </c>
      <c r="AU149" s="5">
        <f t="shared" si="148"/>
        <v>7.2242087320488167E-3</v>
      </c>
      <c r="AV149" s="5">
        <f t="shared" si="149"/>
        <v>4.5359423269415488E-3</v>
      </c>
      <c r="AW149" s="5">
        <f t="shared" si="150"/>
        <v>3.1083914758162388E-4</v>
      </c>
      <c r="AX149" s="5">
        <f t="shared" si="151"/>
        <v>4.0019422604205433E-3</v>
      </c>
      <c r="AY149" s="5">
        <f t="shared" si="152"/>
        <v>7.8259496531720325E-3</v>
      </c>
      <c r="AZ149" s="5">
        <f t="shared" si="153"/>
        <v>7.6519704669036747E-3</v>
      </c>
      <c r="BA149" s="5">
        <f t="shared" si="154"/>
        <v>4.9879060153535338E-3</v>
      </c>
      <c r="BB149" s="5">
        <f t="shared" si="155"/>
        <v>2.4385097791746178E-3</v>
      </c>
      <c r="BC149" s="5">
        <f t="shared" si="156"/>
        <v>9.5371964504969097E-4</v>
      </c>
      <c r="BD149" s="5">
        <f t="shared" si="157"/>
        <v>8.9175351154212193E-4</v>
      </c>
      <c r="BE149" s="5">
        <f t="shared" si="158"/>
        <v>2.2396598150648981E-3</v>
      </c>
      <c r="BF149" s="5">
        <f t="shared" si="159"/>
        <v>2.8124790215528065E-3</v>
      </c>
      <c r="BG149" s="5">
        <f t="shared" si="160"/>
        <v>2.3545356288689838E-3</v>
      </c>
      <c r="BH149" s="5">
        <f t="shared" si="161"/>
        <v>1.478367834514363E-3</v>
      </c>
      <c r="BI149" s="5">
        <f t="shared" si="162"/>
        <v>7.4259108329621283E-4</v>
      </c>
      <c r="BJ149" s="8">
        <f t="shared" si="163"/>
        <v>0.4919181523925894</v>
      </c>
      <c r="BK149" s="8">
        <f t="shared" si="164"/>
        <v>0.19658807449334734</v>
      </c>
      <c r="BL149" s="8">
        <f t="shared" si="165"/>
        <v>0.28622473078227656</v>
      </c>
      <c r="BM149" s="8">
        <f t="shared" si="166"/>
        <v>0.80420843242529882</v>
      </c>
      <c r="BN149" s="8">
        <f t="shared" si="167"/>
        <v>0.17731701099969802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1.36170212765957</v>
      </c>
      <c r="F150">
        <f>VLOOKUP(B150,home!$B$2:$E$405,3,FALSE)</f>
        <v>1.1599999999999999</v>
      </c>
      <c r="G150">
        <f>VLOOKUP(C150,away!$B$2:$E$405,4,FALSE)</f>
        <v>1.1000000000000001</v>
      </c>
      <c r="H150">
        <f>VLOOKUP(A150,away!$A$2:$E$405,3,FALSE)</f>
        <v>1.3574468085106399</v>
      </c>
      <c r="I150">
        <f>VLOOKUP(C150,away!$B$2:$E$405,3,FALSE)</f>
        <v>1.41</v>
      </c>
      <c r="J150">
        <f>VLOOKUP(B150,home!$B$2:$E$405,4,FALSE)</f>
        <v>0.86</v>
      </c>
      <c r="K150" s="3">
        <f t="shared" si="168"/>
        <v>1.7375319148936115</v>
      </c>
      <c r="L150" s="3">
        <f t="shared" si="169"/>
        <v>1.6460400000000017</v>
      </c>
      <c r="M150" s="5">
        <f t="shared" si="114"/>
        <v>3.392605706408864E-2</v>
      </c>
      <c r="N150" s="5">
        <f t="shared" si="115"/>
        <v>5.8947606895355845E-2</v>
      </c>
      <c r="O150" s="5">
        <f t="shared" si="116"/>
        <v>5.5843646969772516E-2</v>
      </c>
      <c r="P150" s="5">
        <f t="shared" si="117"/>
        <v>9.7030118854031649E-2</v>
      </c>
      <c r="Q150" s="5">
        <f t="shared" si="118"/>
        <v>5.1211674143641778E-2</v>
      </c>
      <c r="R150" s="5">
        <f t="shared" si="119"/>
        <v>4.5960438329062242E-2</v>
      </c>
      <c r="S150" s="5">
        <f t="shared" si="120"/>
        <v>6.9377675889672599E-2</v>
      </c>
      <c r="T150" s="5">
        <f t="shared" si="121"/>
        <v>8.4296464107400201E-2</v>
      </c>
      <c r="U150" s="5">
        <f t="shared" si="122"/>
        <v>7.9857728419245225E-2</v>
      </c>
      <c r="V150" s="5">
        <f t="shared" si="123"/>
        <v>2.204704623310871E-2</v>
      </c>
      <c r="W150" s="5">
        <f t="shared" si="124"/>
        <v>2.966063941323651E-2</v>
      </c>
      <c r="X150" s="5">
        <f t="shared" si="125"/>
        <v>4.8822598899763876E-2</v>
      </c>
      <c r="Y150" s="5">
        <f t="shared" si="126"/>
        <v>4.0181975346483718E-2</v>
      </c>
      <c r="Z150" s="5">
        <f t="shared" si="127"/>
        <v>2.5217573302389898E-2</v>
      </c>
      <c r="AA150" s="5">
        <f t="shared" si="128"/>
        <v>4.3816338429071518E-2</v>
      </c>
      <c r="AB150" s="5">
        <f t="shared" si="129"/>
        <v>3.8066143207145603E-2</v>
      </c>
      <c r="AC150" s="5">
        <f t="shared" si="130"/>
        <v>3.9409743231023763E-3</v>
      </c>
      <c r="AD150" s="5">
        <f t="shared" si="131"/>
        <v>1.2884076899162437E-2</v>
      </c>
      <c r="AE150" s="5">
        <f t="shared" si="132"/>
        <v>2.1207705939097363E-2</v>
      </c>
      <c r="AF150" s="5">
        <f t="shared" si="133"/>
        <v>1.7454366141995935E-2</v>
      </c>
      <c r="AG150" s="5">
        <f t="shared" si="134"/>
        <v>9.5768616147903392E-3</v>
      </c>
      <c r="AH150" s="5">
        <f t="shared" si="135"/>
        <v>1.0377283589666476E-2</v>
      </c>
      <c r="AI150" s="5">
        <f t="shared" si="136"/>
        <v>1.803086142694724E-2</v>
      </c>
      <c r="AJ150" s="5">
        <f t="shared" si="137"/>
        <v>1.5664598591172505E-2</v>
      </c>
      <c r="AK150" s="5">
        <f t="shared" si="138"/>
        <v>9.072579995386576E-3</v>
      </c>
      <c r="AL150" s="5">
        <f t="shared" si="139"/>
        <v>4.5085487682691011E-4</v>
      </c>
      <c r="AM150" s="5">
        <f t="shared" si="140"/>
        <v>4.4772989612476477E-3</v>
      </c>
      <c r="AN150" s="5">
        <f t="shared" si="141"/>
        <v>7.3698131821720858E-3</v>
      </c>
      <c r="AO150" s="5">
        <f t="shared" si="142"/>
        <v>6.0655036451912779E-3</v>
      </c>
      <c r="AP150" s="5">
        <f t="shared" si="143"/>
        <v>3.3280205400435543E-3</v>
      </c>
      <c r="AQ150" s="5">
        <f t="shared" si="144"/>
        <v>1.3695137324333244E-3</v>
      </c>
      <c r="AR150" s="5">
        <f t="shared" si="145"/>
        <v>3.4162847759869235E-3</v>
      </c>
      <c r="AS150" s="5">
        <f t="shared" si="146"/>
        <v>5.93590382864245E-3</v>
      </c>
      <c r="AT150" s="5">
        <f t="shared" si="147"/>
        <v>5.1569111730027208E-3</v>
      </c>
      <c r="AU150" s="5">
        <f t="shared" si="148"/>
        <v>2.9867659151212255E-3</v>
      </c>
      <c r="AV150" s="5">
        <f t="shared" si="149"/>
        <v>1.297400274959888E-3</v>
      </c>
      <c r="AW150" s="5">
        <f t="shared" si="150"/>
        <v>3.5818504246353211E-5</v>
      </c>
      <c r="AX150" s="5">
        <f t="shared" si="151"/>
        <v>1.2965749729479672E-3</v>
      </c>
      <c r="AY150" s="5">
        <f t="shared" si="152"/>
        <v>2.1342142684712745E-3</v>
      </c>
      <c r="AZ150" s="5">
        <f t="shared" si="153"/>
        <v>1.7565010272372304E-3</v>
      </c>
      <c r="BA150" s="5">
        <f t="shared" si="154"/>
        <v>9.6375698362452468E-4</v>
      </c>
      <c r="BB150" s="5">
        <f t="shared" si="155"/>
        <v>3.9659563633132858E-4</v>
      </c>
      <c r="BC150" s="5">
        <f t="shared" si="156"/>
        <v>1.3056245624536408E-4</v>
      </c>
      <c r="BD150" s="5">
        <f t="shared" si="157"/>
        <v>9.3722356544425332E-4</v>
      </c>
      <c r="BE150" s="5">
        <f t="shared" si="158"/>
        <v>1.628455856349771E-3</v>
      </c>
      <c r="BF150" s="5">
        <f t="shared" si="159"/>
        <v>1.4147470112015675E-3</v>
      </c>
      <c r="BG150" s="5">
        <f t="shared" si="160"/>
        <v>8.1938936115435762E-4</v>
      </c>
      <c r="BH150" s="5">
        <f t="shared" si="161"/>
        <v>3.5592879143249591E-4</v>
      </c>
      <c r="BI150" s="5">
        <f t="shared" si="162"/>
        <v>1.2368752690869461E-4</v>
      </c>
      <c r="BJ150" s="8">
        <f t="shared" si="163"/>
        <v>0.40353232480687351</v>
      </c>
      <c r="BK150" s="8">
        <f t="shared" si="164"/>
        <v>0.22890694150930216</v>
      </c>
      <c r="BL150" s="8">
        <f t="shared" si="165"/>
        <v>0.34076231703767434</v>
      </c>
      <c r="BM150" s="8">
        <f t="shared" si="166"/>
        <v>0.65340121863606215</v>
      </c>
      <c r="BN150" s="8">
        <f t="shared" si="167"/>
        <v>0.34291954225595267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1.36170212765957</v>
      </c>
      <c r="F151">
        <f>VLOOKUP(B151,home!$B$2:$E$405,3,FALSE)</f>
        <v>0.67</v>
      </c>
      <c r="G151">
        <f>VLOOKUP(C151,away!$B$2:$E$405,4,FALSE)</f>
        <v>0.8</v>
      </c>
      <c r="H151">
        <f>VLOOKUP(A151,away!$A$2:$E$405,3,FALSE)</f>
        <v>1.3574468085106399</v>
      </c>
      <c r="I151">
        <f>VLOOKUP(C151,away!$B$2:$E$405,3,FALSE)</f>
        <v>1.27</v>
      </c>
      <c r="J151">
        <f>VLOOKUP(B151,home!$B$2:$E$405,4,FALSE)</f>
        <v>0.92</v>
      </c>
      <c r="K151" s="3">
        <f t="shared" ref="K151:K189" si="170">E151*F151*G151</f>
        <v>0.72987234042552962</v>
      </c>
      <c r="L151" s="3">
        <f t="shared" ref="L151:L189" si="171">H151*I151*J151</f>
        <v>1.586040851063832</v>
      </c>
      <c r="M151" s="5">
        <f t="shared" ref="M151:M189" si="172">_xlfn.POISSON.DIST(0,K151,FALSE) * _xlfn.POISSON.DIST(0,L151,FALSE)</f>
        <v>9.8676032732415098E-2</v>
      </c>
      <c r="N151" s="5">
        <f t="shared" ref="N151:N189" si="173">_xlfn.POISSON.DIST(1,K151,FALSE) * _xlfn.POISSON.DIST(0,L151,FALSE)</f>
        <v>7.2020906954313971E-2</v>
      </c>
      <c r="O151" s="5">
        <f t="shared" ref="O151:O189" si="174">_xlfn.POISSON.DIST(0,K151,FALSE) * _xlfn.POISSON.DIST(1,L151,FALSE)</f>
        <v>0.15650421893452215</v>
      </c>
      <c r="P151" s="5">
        <f t="shared" ref="P151:P189" si="175">_xlfn.POISSON.DIST(1,K151,FALSE) * _xlfn.POISSON.DIST(1,L151,FALSE)</f>
        <v>0.11422810056020917</v>
      </c>
      <c r="Q151" s="5">
        <f t="shared" ref="Q151:Q189" si="176">_xlfn.POISSON.DIST(2,K151,FALSE) * _xlfn.POISSON.DIST(0,L151,FALSE)</f>
        <v>2.6283033959157216E-2</v>
      </c>
      <c r="R151" s="5">
        <f t="shared" ref="R151:R189" si="177">_xlfn.POISSON.DIST(0,K151,FALSE) * _xlfn.POISSON.DIST(2,L151,FALSE)</f>
        <v>0.12411104229699495</v>
      </c>
      <c r="S151" s="5">
        <f t="shared" ref="S151:S189" si="178">_xlfn.POISSON.DIST(2,K151,FALSE) * _xlfn.POISSON.DIST(2,L151,FALSE)</f>
        <v>3.3057822138472977E-2</v>
      </c>
      <c r="T151" s="5">
        <f t="shared" ref="T151:T189" si="179">_xlfn.POISSON.DIST(2,K151,FALSE) * _xlfn.POISSON.DIST(1,L151,FALSE)</f>
        <v>4.1685965549121302E-2</v>
      </c>
      <c r="U151" s="5">
        <f t="shared" ref="U151:U189" si="180">_xlfn.POISSON.DIST(1,K151,FALSE) * _xlfn.POISSON.DIST(2,L151,FALSE)</f>
        <v>9.0585216913959599E-2</v>
      </c>
      <c r="V151" s="5">
        <f t="shared" ref="V151:V189" si="181">_xlfn.POISSON.DIST(3,K151,FALSE) * _xlfn.POISSON.DIST(3,L151,FALSE)</f>
        <v>4.2519975350661281E-3</v>
      </c>
      <c r="W151" s="5">
        <f t="shared" ref="W151:W189" si="182">_xlfn.POISSON.DIST(3,K151,FALSE) * _xlfn.POISSON.DIST(0,L151,FALSE)</f>
        <v>6.3944198364179177E-3</v>
      </c>
      <c r="X151" s="5">
        <f t="shared" ref="X151:X189" si="183">_xlfn.POISSON.DIST(3,K151,FALSE) * _xlfn.POISSON.DIST(1,L151,FALSE)</f>
        <v>1.0141811079411723E-2</v>
      </c>
      <c r="Y151" s="5">
        <f t="shared" ref="Y151:Y189" si="184">_xlfn.POISSON.DIST(3,K151,FALSE) * _xlfn.POISSON.DIST(2,L151,FALSE)</f>
        <v>8.0426633378593865E-3</v>
      </c>
      <c r="Z151" s="5">
        <f t="shared" ref="Z151:Z189" si="185">_xlfn.POISSON.DIST(0,K151,FALSE) * _xlfn.POISSON.DIST(3,L151,FALSE)</f>
        <v>6.5615061050381715E-2</v>
      </c>
      <c r="AA151" s="5">
        <f t="shared" ref="AA151:AA189" si="186">_xlfn.POISSON.DIST(1,K151,FALSE) * _xlfn.POISSON.DIST(3,L151,FALSE)</f>
        <v>4.7890618176006108E-2</v>
      </c>
      <c r="AB151" s="5">
        <f t="shared" ref="AB151:AB189" si="187">_xlfn.POISSON.DIST(2,K151,FALSE) * _xlfn.POISSON.DIST(3,L151,FALSE)</f>
        <v>1.7477018786273491E-2</v>
      </c>
      <c r="AC151" s="5">
        <f t="shared" ref="AC151:AC189" si="188">_xlfn.POISSON.DIST(4,K151,FALSE) * _xlfn.POISSON.DIST(4,L151,FALSE)</f>
        <v>3.0763397438564604E-4</v>
      </c>
      <c r="AD151" s="5">
        <f t="shared" ref="AD151:AD189" si="189">_xlfn.POISSON.DIST(4,K151,FALSE) * _xlfn.POISSON.DIST(0,L151,FALSE)</f>
        <v>1.1667775429174444E-3</v>
      </c>
      <c r="AE151" s="5">
        <f t="shared" ref="AE151:AE189" si="190">_xlfn.POISSON.DIST(4,K151,FALSE) * _xlfn.POISSON.DIST(1,L151,FALSE)</f>
        <v>1.8505568471709499E-3</v>
      </c>
      <c r="AF151" s="5">
        <f t="shared" ref="AF151:AF189" si="191">_xlfn.POISSON.DIST(4,K151,FALSE) * _xlfn.POISSON.DIST(2,L151,FALSE)</f>
        <v>1.467529378414508E-3</v>
      </c>
      <c r="AG151" s="5">
        <f t="shared" ref="AG151:AG189" si="192">_xlfn.POISSON.DIST(4,K151,FALSE) * _xlfn.POISSON.DIST(3,L151,FALSE)</f>
        <v>7.7585384810057432E-4</v>
      </c>
      <c r="AH151" s="5">
        <f t="shared" ref="AH151:AH189" si="193">_xlfn.POISSON.DIST(0,K151,FALSE) * _xlfn.POISSON.DIST(4,L151,FALSE)</f>
        <v>2.601704181773818E-2</v>
      </c>
      <c r="AI151" s="5">
        <f t="shared" ref="AI151:AI189" si="194">_xlfn.POISSON.DIST(1,K151,FALSE) * _xlfn.POISSON.DIST(4,L151,FALSE)</f>
        <v>1.8989119202461439E-2</v>
      </c>
      <c r="AJ151" s="5">
        <f t="shared" ref="AJ151:AJ189" si="195">_xlfn.POISSON.DIST(2,K151,FALSE) * _xlfn.POISSON.DIST(4,L151,FALSE)</f>
        <v>6.9298164374599477E-3</v>
      </c>
      <c r="AK151" s="5">
        <f t="shared" ref="AK151:AK189" si="196">_xlfn.POISSON.DIST(3,K151,FALSE) * _xlfn.POISSON.DIST(4,L151,FALSE)</f>
        <v>1.6859604473093996E-3</v>
      </c>
      <c r="AL151" s="5">
        <f t="shared" ref="AL151:AL189" si="197">_xlfn.POISSON.DIST(5,K151,FALSE) * _xlfn.POISSON.DIST(5,L151,FALSE)</f>
        <v>1.4244773969441008E-5</v>
      </c>
      <c r="AM151" s="5">
        <f t="shared" ref="AM151:AM189" si="198">_xlfn.POISSON.DIST(5,K151,FALSE) * _xlfn.POISSON.DIST(0,L151,FALSE)</f>
        <v>1.7031973120102084E-4</v>
      </c>
      <c r="AN151" s="5">
        <f t="shared" ref="AN151:AN189" si="199">_xlfn.POISSON.DIST(5,K151,FALSE) * _xlfn.POISSON.DIST(1,L151,FALSE)</f>
        <v>2.7013405142703017E-4</v>
      </c>
      <c r="AO151" s="5">
        <f t="shared" ref="AO151:AO189" si="200">_xlfn.POISSON.DIST(5,K151,FALSE) * _xlfn.POISSON.DIST(2,L151,FALSE)</f>
        <v>2.1422182041332401E-4</v>
      </c>
      <c r="AP151" s="5">
        <f t="shared" ref="AP151:AP189" si="201">_xlfn.POISSON.DIST(5,K151,FALSE) * _xlfn.POISSON.DIST(3,L151,FALSE)</f>
        <v>1.1325485278826394E-4</v>
      </c>
      <c r="AQ151" s="5">
        <f t="shared" ref="AQ151:AQ189" si="202">_xlfn.POISSON.DIST(5,K151,FALSE) * _xlfn.POISSON.DIST(4,L151,FALSE)</f>
        <v>4.4906705775851797E-5</v>
      </c>
      <c r="AR151" s="5">
        <f t="shared" ref="AR151:AR189" si="203">_xlfn.POISSON.DIST(0,K151,FALSE) * _xlfn.POISSON.DIST(5,L151,FALSE)</f>
        <v>8.2528182293537498E-3</v>
      </c>
      <c r="AS151" s="5">
        <f t="shared" ref="AS151:AS189" si="204">_xlfn.POISSON.DIST(1,K151,FALSE) * _xlfn.POISSON.DIST(5,L151,FALSE)</f>
        <v>6.0235037561648967E-3</v>
      </c>
      <c r="AT151" s="5">
        <f t="shared" ref="AT151:AT189" si="205">_xlfn.POISSON.DIST(2,K151,FALSE) * _xlfn.POISSON.DIST(5,L151,FALSE)</f>
        <v>2.1981943920370206E-3</v>
      </c>
      <c r="AU151" s="5">
        <f t="shared" ref="AU151:AU189" si="206">_xlfn.POISSON.DIST(3,K151,FALSE) * _xlfn.POISSON.DIST(5,L151,FALSE)</f>
        <v>5.3480042854211151E-4</v>
      </c>
      <c r="AV151" s="5">
        <f t="shared" ref="AV151:AV189" si="207">_xlfn.POISSON.DIST(4,K151,FALSE) * _xlfn.POISSON.DIST(5,L151,FALSE)</f>
        <v>9.7584010110151776E-5</v>
      </c>
      <c r="AW151" s="5">
        <f t="shared" ref="AW151:AW189" si="208">_xlfn.POISSON.DIST(6,K151,FALSE) * _xlfn.POISSON.DIST(6,L151,FALSE)</f>
        <v>4.5805152825801977E-7</v>
      </c>
      <c r="AX151" s="5">
        <f t="shared" ref="AX151:AX189" si="209">_xlfn.POISSON.DIST(6,K151,FALSE) * _xlfn.POISSON.DIST(0,L151,FALSE)</f>
        <v>2.0718610138722691E-5</v>
      </c>
      <c r="AY151" s="5">
        <f t="shared" ref="AY151:AY189" si="210">_xlfn.POISSON.DIST(6,K151,FALSE) * _xlfn.POISSON.DIST(1,L151,FALSE)</f>
        <v>3.2860562057279469E-5</v>
      </c>
      <c r="AZ151" s="5">
        <f t="shared" ref="AZ151:AZ189" si="211">_xlfn.POISSON.DIST(6,K151,FALSE) * _xlfn.POISSON.DIST(2,L151,FALSE)</f>
        <v>2.6059096905881705E-5</v>
      </c>
      <c r="BA151" s="5">
        <f t="shared" ref="BA151:BA189" si="212">_xlfn.POISSON.DIST(6,K151,FALSE) * _xlfn.POISSON.DIST(3,L151,FALSE)</f>
        <v>1.3776930744853165E-5</v>
      </c>
      <c r="BB151" s="5">
        <f t="shared" ref="BB151:BB189" si="213">_xlfn.POISSON.DIST(6,K151,FALSE) * _xlfn.POISSON.DIST(4,L151,FALSE)</f>
        <v>5.4626937409035978E-6</v>
      </c>
      <c r="BC151" s="5">
        <f t="shared" ref="BC151:BC189" si="214">_xlfn.POISSON.DIST(6,K151,FALSE) * _xlfn.POISSON.DIST(5,L151,FALSE)</f>
        <v>1.7328110859847612E-6</v>
      </c>
      <c r="BD151" s="5">
        <f t="shared" ref="BD151:BD189" si="215">_xlfn.POISSON.DIST(0,K151,FALSE) * _xlfn.POISSON.DIST(6,L151,FALSE)</f>
        <v>2.181551141359892E-3</v>
      </c>
      <c r="BE151" s="5">
        <f t="shared" ref="BE151:BE189" si="216">_xlfn.POISSON.DIST(1,K151,FALSE) * _xlfn.POISSON.DIST(6,L151,FALSE)</f>
        <v>1.59225383730233E-3</v>
      </c>
      <c r="BF151" s="5">
        <f t="shared" ref="BF151:BF189" si="217">_xlfn.POISSON.DIST(2,K151,FALSE) * _xlfn.POISSON.DIST(6,L151,FALSE)</f>
        <v>5.810710173916909E-4</v>
      </c>
      <c r="BG151" s="5">
        <f t="shared" ref="BG151:BG189" si="218">_xlfn.POISSON.DIST(3,K151,FALSE) * _xlfn.POISSON.DIST(6,L151,FALSE)</f>
        <v>1.4136922113903904E-4</v>
      </c>
      <c r="BH151" s="5">
        <f t="shared" ref="BH151:BH189" si="219">_xlfn.POISSON.DIST(4,K151,FALSE) * _xlfn.POISSON.DIST(6,L151,FALSE)</f>
        <v>2.5795371074221168E-5</v>
      </c>
      <c r="BI151" s="5">
        <f t="shared" ref="BI151:BI189" si="220">_xlfn.POISSON.DIST(5,K151,FALSE) * _xlfn.POISSON.DIST(6,L151,FALSE)</f>
        <v>3.7654655716173633E-6</v>
      </c>
      <c r="BJ151" s="8">
        <f t="shared" ref="BJ151:BJ189" si="221">SUM(N151,Q151,T151,W151,X151,Y151,AD151,AE151,AF151,AG151,AM151,AN151,AO151,AP151,AQ151,AX151,AY151,AZ151,BA151,BB151,BC151)</f>
        <v>0.17074296619916418</v>
      </c>
      <c r="BK151" s="8">
        <f t="shared" ref="BK151:BK189" si="222">SUM(M151,P151,S151,V151,AC151,AL151,AY151)</f>
        <v>0.25056869227657569</v>
      </c>
      <c r="BL151" s="8">
        <f t="shared" ref="BL151:BL189" si="223">SUM(O151,R151,U151,AA151,AB151,AH151,AI151,AJ151,AK151,AR151,AS151,AT151,AU151,AV151,BD151,BE151,BF151,BG151,BH151,BI151)</f>
        <v>0.51182275988277193</v>
      </c>
      <c r="BM151" s="8">
        <f t="shared" ref="BM151:BM189" si="224">SUM(S151:BI151)</f>
        <v>0.40689374146075191</v>
      </c>
      <c r="BN151" s="8">
        <f t="shared" ref="BN151:BN189" si="225">SUM(M151:R151)</f>
        <v>0.59182333543761256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1.3927125506072899</v>
      </c>
      <c r="F152">
        <f>VLOOKUP(B152,home!$B$2:$E$405,3,FALSE)</f>
        <v>0.78</v>
      </c>
      <c r="G152">
        <f>VLOOKUP(C152,away!$B$2:$E$405,4,FALSE)</f>
        <v>1.05</v>
      </c>
      <c r="H152">
        <f>VLOOKUP(A152,away!$A$2:$E$405,3,FALSE)</f>
        <v>1.33198380566802</v>
      </c>
      <c r="I152">
        <f>VLOOKUP(C152,away!$B$2:$E$405,3,FALSE)</f>
        <v>0.77</v>
      </c>
      <c r="J152">
        <f>VLOOKUP(B152,home!$B$2:$E$405,4,FALSE)</f>
        <v>1.38</v>
      </c>
      <c r="K152" s="3">
        <f t="shared" si="170"/>
        <v>1.1406315789473704</v>
      </c>
      <c r="L152" s="3">
        <f t="shared" si="171"/>
        <v>1.4153659919028378</v>
      </c>
      <c r="M152" s="5">
        <f t="shared" si="172"/>
        <v>7.761476720607223E-2</v>
      </c>
      <c r="N152" s="5">
        <f t="shared" si="173"/>
        <v>8.8529854467894756E-2</v>
      </c>
      <c r="O152" s="5">
        <f t="shared" si="174"/>
        <v>0.10985330197293025</v>
      </c>
      <c r="P152" s="5">
        <f t="shared" si="175"/>
        <v>0.12530214528196573</v>
      </c>
      <c r="Q152" s="5">
        <f t="shared" si="176"/>
        <v>5.0489973842847861E-2</v>
      </c>
      <c r="R152" s="5">
        <f t="shared" si="177"/>
        <v>7.7741313855359234E-2</v>
      </c>
      <c r="S152" s="5">
        <f t="shared" si="178"/>
        <v>5.0572294994381262E-2</v>
      </c>
      <c r="T152" s="5">
        <f t="shared" si="179"/>
        <v>7.1461791909230687E-2</v>
      </c>
      <c r="U152" s="5">
        <f t="shared" si="180"/>
        <v>8.8674197572281482E-2</v>
      </c>
      <c r="V152" s="5">
        <f t="shared" si="181"/>
        <v>9.0716085249369187E-3</v>
      </c>
      <c r="W152" s="5">
        <f t="shared" si="182"/>
        <v>1.9196819528459669E-2</v>
      </c>
      <c r="X152" s="5">
        <f t="shared" si="183"/>
        <v>2.7170525513278084E-2</v>
      </c>
      <c r="Y152" s="5">
        <f t="shared" si="184"/>
        <v>1.9228118896811107E-2</v>
      </c>
      <c r="Z152" s="5">
        <f t="shared" si="185"/>
        <v>3.6677470598906789E-2</v>
      </c>
      <c r="AA152" s="5">
        <f t="shared" si="186"/>
        <v>4.1835481201026807E-2</v>
      </c>
      <c r="AB152" s="5">
        <f t="shared" si="187"/>
        <v>2.3859435489175122E-2</v>
      </c>
      <c r="AC152" s="5">
        <f t="shared" si="188"/>
        <v>9.1533161975057315E-4</v>
      </c>
      <c r="AD152" s="5">
        <f t="shared" si="189"/>
        <v>5.4741246423786645E-3</v>
      </c>
      <c r="AE152" s="5">
        <f t="shared" si="190"/>
        <v>7.7478898542600446E-3</v>
      </c>
      <c r="AF152" s="5">
        <f t="shared" si="191"/>
        <v>5.4830499043643528E-3</v>
      </c>
      <c r="AG152" s="5">
        <f t="shared" si="192"/>
        <v>2.5868407888478048E-3</v>
      </c>
      <c r="AH152" s="5">
        <f t="shared" si="193"/>
        <v>1.297801113867722E-2</v>
      </c>
      <c r="AI152" s="5">
        <f t="shared" si="194"/>
        <v>1.480312933670596E-2</v>
      </c>
      <c r="AJ152" s="5">
        <f t="shared" si="195"/>
        <v>8.4424583943445292E-3</v>
      </c>
      <c r="AK152" s="5">
        <f t="shared" si="196"/>
        <v>3.2099115495128954E-3</v>
      </c>
      <c r="AL152" s="5">
        <f t="shared" si="197"/>
        <v>5.9108862773315319E-5</v>
      </c>
      <c r="AM152" s="5">
        <f t="shared" si="198"/>
        <v>1.2487918868382181E-3</v>
      </c>
      <c r="AN152" s="5">
        <f t="shared" si="199"/>
        <v>1.7674975675949906E-3</v>
      </c>
      <c r="AO152" s="5">
        <f t="shared" si="200"/>
        <v>1.250827973972469E-3</v>
      </c>
      <c r="AP152" s="5">
        <f t="shared" si="201"/>
        <v>5.9012645869378701E-4</v>
      </c>
      <c r="AQ152" s="5">
        <f t="shared" si="202"/>
        <v>2.0881123013931021E-4</v>
      </c>
      <c r="AR152" s="5">
        <f t="shared" si="203"/>
        <v>3.673727121643993E-3</v>
      </c>
      <c r="AS152" s="5">
        <f t="shared" si="204"/>
        <v>4.1903691673825664E-3</v>
      </c>
      <c r="AT152" s="5">
        <f t="shared" si="205"/>
        <v>2.3898336998819775E-3</v>
      </c>
      <c r="AU152" s="5">
        <f t="shared" si="206"/>
        <v>9.0863992883933903E-4</v>
      </c>
      <c r="AV152" s="5">
        <f t="shared" si="207"/>
        <v>2.591058491816603E-4</v>
      </c>
      <c r="AW152" s="5">
        <f t="shared" si="208"/>
        <v>2.6507224137905301E-6</v>
      </c>
      <c r="AX152" s="5">
        <f t="shared" si="209"/>
        <v>2.3740191027682341E-4</v>
      </c>
      <c r="AY152" s="5">
        <f t="shared" si="210"/>
        <v>3.3601059021858465E-4</v>
      </c>
      <c r="AZ152" s="5">
        <f t="shared" si="211"/>
        <v>2.377889811572926E-4</v>
      </c>
      <c r="BA152" s="5">
        <f t="shared" si="212"/>
        <v>1.121861457264189E-4</v>
      </c>
      <c r="BB152" s="5">
        <f t="shared" si="213"/>
        <v>3.9696113855957303E-5</v>
      </c>
      <c r="BC152" s="5">
        <f t="shared" si="214"/>
        <v>1.1236905912485E-5</v>
      </c>
      <c r="BD152" s="5">
        <f t="shared" si="215"/>
        <v>8.6661140525100039E-4</v>
      </c>
      <c r="BE152" s="5">
        <f t="shared" si="216"/>
        <v>9.8848433550524813E-4</v>
      </c>
      <c r="BF152" s="5">
        <f t="shared" si="217"/>
        <v>5.6374822418604677E-4</v>
      </c>
      <c r="BG152" s="5">
        <f t="shared" si="218"/>
        <v>2.1434300902736897E-4</v>
      </c>
      <c r="BH152" s="5">
        <f t="shared" si="219"/>
        <v>6.1121601205804555E-5</v>
      </c>
      <c r="BI152" s="5">
        <f t="shared" si="220"/>
        <v>1.3943445698233679E-5</v>
      </c>
      <c r="BJ152" s="8">
        <f t="shared" si="221"/>
        <v>0.3034093651127594</v>
      </c>
      <c r="BK152" s="8">
        <f t="shared" si="222"/>
        <v>0.26387126708009861</v>
      </c>
      <c r="BL152" s="8">
        <f t="shared" si="223"/>
        <v>0.39552716829781676</v>
      </c>
      <c r="BM152" s="8">
        <f t="shared" si="224"/>
        <v>0.46962055459470675</v>
      </c>
      <c r="BN152" s="8">
        <f t="shared" si="225"/>
        <v>0.52953135662707007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1.3927125506072899</v>
      </c>
      <c r="F153">
        <f>VLOOKUP(B153,home!$B$2:$E$405,3,FALSE)</f>
        <v>0.78</v>
      </c>
      <c r="G153">
        <f>VLOOKUP(C153,away!$B$2:$E$405,4,FALSE)</f>
        <v>1.33</v>
      </c>
      <c r="H153">
        <f>VLOOKUP(A153,away!$A$2:$E$405,3,FALSE)</f>
        <v>1.33198380566802</v>
      </c>
      <c r="I153">
        <f>VLOOKUP(C153,away!$B$2:$E$405,3,FALSE)</f>
        <v>0.55000000000000004</v>
      </c>
      <c r="J153">
        <f>VLOOKUP(B153,home!$B$2:$E$405,4,FALSE)</f>
        <v>1.06</v>
      </c>
      <c r="K153" s="3">
        <f t="shared" si="170"/>
        <v>1.4448000000000025</v>
      </c>
      <c r="L153" s="3">
        <f t="shared" si="171"/>
        <v>0.77654655870445577</v>
      </c>
      <c r="M153" s="5">
        <f t="shared" si="172"/>
        <v>0.10846295870602721</v>
      </c>
      <c r="N153" s="5">
        <f t="shared" si="173"/>
        <v>0.15670728273846837</v>
      </c>
      <c r="O153" s="5">
        <f t="shared" si="174"/>
        <v>8.4226537330068921E-2</v>
      </c>
      <c r="P153" s="5">
        <f t="shared" si="175"/>
        <v>0.12169050113448378</v>
      </c>
      <c r="Q153" s="5">
        <f t="shared" si="176"/>
        <v>0.11320534105026978</v>
      </c>
      <c r="R153" s="5">
        <f t="shared" si="177"/>
        <v>3.2702913857628697E-2</v>
      </c>
      <c r="S153" s="5">
        <f t="shared" si="178"/>
        <v>3.4132800365741123E-2</v>
      </c>
      <c r="T153" s="5">
        <f t="shared" si="179"/>
        <v>8.7909218019551247E-2</v>
      </c>
      <c r="U153" s="5">
        <f t="shared" si="180"/>
        <v>4.7249169941502016E-2</v>
      </c>
      <c r="V153" s="5">
        <f t="shared" si="181"/>
        <v>4.2550497640275802E-3</v>
      </c>
      <c r="W153" s="5">
        <f t="shared" si="182"/>
        <v>5.4519692249810008E-2</v>
      </c>
      <c r="X153" s="5">
        <f t="shared" si="183"/>
        <v>4.2337079398215946E-2</v>
      </c>
      <c r="Y153" s="5">
        <f t="shared" si="184"/>
        <v>1.6438356656140952E-2</v>
      </c>
      <c r="Z153" s="5">
        <f t="shared" si="185"/>
        <v>8.4651117385832753E-3</v>
      </c>
      <c r="AA153" s="5">
        <f t="shared" si="186"/>
        <v>1.2230393439905136E-2</v>
      </c>
      <c r="AB153" s="5">
        <f t="shared" si="187"/>
        <v>8.8352362209874868E-3</v>
      </c>
      <c r="AC153" s="5">
        <f t="shared" si="188"/>
        <v>2.9837325589887631E-4</v>
      </c>
      <c r="AD153" s="5">
        <f t="shared" si="189"/>
        <v>1.9692512840631414E-2</v>
      </c>
      <c r="AE153" s="5">
        <f t="shared" si="190"/>
        <v>1.529215307863563E-2</v>
      </c>
      <c r="AF153" s="5">
        <f t="shared" si="191"/>
        <v>5.9375344241981232E-3</v>
      </c>
      <c r="AG153" s="5">
        <f t="shared" si="192"/>
        <v>1.5369239747667651E-3</v>
      </c>
      <c r="AH153" s="5">
        <f t="shared" si="193"/>
        <v>1.6433883474113837E-3</v>
      </c>
      <c r="AI153" s="5">
        <f t="shared" si="194"/>
        <v>2.374367484339971E-3</v>
      </c>
      <c r="AJ153" s="5">
        <f t="shared" si="195"/>
        <v>1.7152430706871985E-3</v>
      </c>
      <c r="AK153" s="5">
        <f t="shared" si="196"/>
        <v>8.26061062842956E-4</v>
      </c>
      <c r="AL153" s="5">
        <f t="shared" si="197"/>
        <v>1.3390448303691408E-5</v>
      </c>
      <c r="AM153" s="5">
        <f t="shared" si="198"/>
        <v>5.6903485104288628E-3</v>
      </c>
      <c r="AN153" s="5">
        <f t="shared" si="199"/>
        <v>4.4188205536025591E-3</v>
      </c>
      <c r="AO153" s="5">
        <f t="shared" si="200"/>
        <v>1.7157099472162925E-3</v>
      </c>
      <c r="AP153" s="5">
        <f t="shared" si="201"/>
        <v>4.4410955174860518E-4</v>
      </c>
      <c r="AQ153" s="5">
        <f t="shared" si="202"/>
        <v>8.6217936024539444E-5</v>
      </c>
      <c r="AR153" s="5">
        <f t="shared" si="203"/>
        <v>2.5523351315946257E-4</v>
      </c>
      <c r="AS153" s="5">
        <f t="shared" si="204"/>
        <v>3.6876137981279211E-4</v>
      </c>
      <c r="AT153" s="5">
        <f t="shared" si="205"/>
        <v>2.6639322077676153E-4</v>
      </c>
      <c r="AU153" s="5">
        <f t="shared" si="206"/>
        <v>1.2829497512608856E-4</v>
      </c>
      <c r="AV153" s="5">
        <f t="shared" si="207"/>
        <v>4.6340145015543282E-5</v>
      </c>
      <c r="AW153" s="5">
        <f t="shared" si="208"/>
        <v>4.1731870286295847E-7</v>
      </c>
      <c r="AX153" s="5">
        <f t="shared" si="209"/>
        <v>1.3702359213112719E-3</v>
      </c>
      <c r="AY153" s="5">
        <f t="shared" si="210"/>
        <v>1.0640519893074976E-3</v>
      </c>
      <c r="AZ153" s="5">
        <f t="shared" si="211"/>
        <v>4.1314295528968375E-4</v>
      </c>
      <c r="BA153" s="5">
        <f t="shared" si="212"/>
        <v>1.0694158006106426E-4</v>
      </c>
      <c r="BB153" s="5">
        <f t="shared" si="213"/>
        <v>2.0761278994709124E-5</v>
      </c>
      <c r="BC153" s="5">
        <f t="shared" si="214"/>
        <v>3.224419951528895E-6</v>
      </c>
      <c r="BD153" s="5">
        <f t="shared" si="215"/>
        <v>3.3033451051671504E-5</v>
      </c>
      <c r="BE153" s="5">
        <f t="shared" si="216"/>
        <v>4.7726730079455065E-5</v>
      </c>
      <c r="BF153" s="5">
        <f t="shared" si="217"/>
        <v>3.4477789809398413E-5</v>
      </c>
      <c r="BG153" s="5">
        <f t="shared" si="218"/>
        <v>1.6604503572206299E-5</v>
      </c>
      <c r="BH153" s="5">
        <f t="shared" si="219"/>
        <v>5.9975466902809273E-6</v>
      </c>
      <c r="BI153" s="5">
        <f t="shared" si="220"/>
        <v>1.7330510916235796E-6</v>
      </c>
      <c r="BJ153" s="8">
        <f t="shared" si="221"/>
        <v>0.52890965907462484</v>
      </c>
      <c r="BK153" s="8">
        <f t="shared" si="222"/>
        <v>0.26991712566378973</v>
      </c>
      <c r="BL153" s="8">
        <f t="shared" si="223"/>
        <v>0.19300790706155907</v>
      </c>
      <c r="BM153" s="8">
        <f t="shared" si="224"/>
        <v>0.3822406340510055</v>
      </c>
      <c r="BN153" s="8">
        <f t="shared" si="225"/>
        <v>0.61699553481694669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1.3927125506072899</v>
      </c>
      <c r="F154">
        <f>VLOOKUP(B154,home!$B$2:$E$405,3,FALSE)</f>
        <v>1.44</v>
      </c>
      <c r="G154">
        <f>VLOOKUP(C154,away!$B$2:$E$405,4,FALSE)</f>
        <v>0.66</v>
      </c>
      <c r="H154">
        <f>VLOOKUP(A154,away!$A$2:$E$405,3,FALSE)</f>
        <v>1.33198380566802</v>
      </c>
      <c r="I154">
        <f>VLOOKUP(C154,away!$B$2:$E$405,3,FALSE)</f>
        <v>0.78</v>
      </c>
      <c r="J154">
        <f>VLOOKUP(B154,home!$B$2:$E$405,4,FALSE)</f>
        <v>1.31</v>
      </c>
      <c r="K154" s="3">
        <f t="shared" si="170"/>
        <v>1.3236340080971685</v>
      </c>
      <c r="L154" s="3">
        <f t="shared" si="171"/>
        <v>1.3610210526315831</v>
      </c>
      <c r="M154" s="5">
        <f t="shared" si="172"/>
        <v>6.8244730224310199E-2</v>
      </c>
      <c r="N154" s="5">
        <f t="shared" si="173"/>
        <v>9.0331045798313706E-2</v>
      </c>
      <c r="O154" s="5">
        <f t="shared" si="174"/>
        <v>9.2882514566449109E-2</v>
      </c>
      <c r="P154" s="5">
        <f t="shared" si="175"/>
        <v>0.12294245503773268</v>
      </c>
      <c r="Q154" s="5">
        <f t="shared" si="176"/>
        <v>5.978262210281543E-2</v>
      </c>
      <c r="R154" s="5">
        <f t="shared" si="177"/>
        <v>6.3207528873148455E-2</v>
      </c>
      <c r="S154" s="5">
        <f t="shared" si="178"/>
        <v>5.5370016120749099E-2</v>
      </c>
      <c r="T154" s="5">
        <f t="shared" si="179"/>
        <v>8.1365407263450013E-2</v>
      </c>
      <c r="U154" s="5">
        <f t="shared" si="180"/>
        <v>8.3663634784283014E-2</v>
      </c>
      <c r="V154" s="5">
        <f t="shared" si="181"/>
        <v>1.1083193114918214E-2</v>
      </c>
      <c r="W154" s="5">
        <f t="shared" si="182"/>
        <v>2.6376770569502661E-2</v>
      </c>
      <c r="X154" s="5">
        <f t="shared" si="183"/>
        <v>3.5899340045526279E-2</v>
      </c>
      <c r="Y154" s="5">
        <f t="shared" si="184"/>
        <v>2.4429878788770662E-2</v>
      </c>
      <c r="Z154" s="5">
        <f t="shared" si="185"/>
        <v>2.8675592493724575E-2</v>
      </c>
      <c r="AA154" s="5">
        <f t="shared" si="186"/>
        <v>3.7955989427029747E-2</v>
      </c>
      <c r="AB154" s="5">
        <f t="shared" si="187"/>
        <v>2.5119919208296565E-2</v>
      </c>
      <c r="AC154" s="5">
        <f t="shared" si="188"/>
        <v>1.2478939461027746E-3</v>
      </c>
      <c r="AD154" s="5">
        <f t="shared" si="189"/>
        <v>8.7282976373925548E-3</v>
      </c>
      <c r="AE154" s="5">
        <f t="shared" si="190"/>
        <v>1.1879396838125776E-2</v>
      </c>
      <c r="AF154" s="5">
        <f t="shared" si="191"/>
        <v>8.0840545946271221E-3</v>
      </c>
      <c r="AG154" s="5">
        <f t="shared" si="192"/>
        <v>3.667522831303532E-3</v>
      </c>
      <c r="AH154" s="5">
        <f t="shared" si="193"/>
        <v>9.7570212701608375E-3</v>
      </c>
      <c r="AI154" s="5">
        <f t="shared" si="194"/>
        <v>1.2914725170912319E-2</v>
      </c>
      <c r="AJ154" s="5">
        <f t="shared" si="195"/>
        <v>8.5471847207240301E-3</v>
      </c>
      <c r="AK154" s="5">
        <f t="shared" si="196"/>
        <v>3.7711147899462763E-3</v>
      </c>
      <c r="AL154" s="5">
        <f t="shared" si="197"/>
        <v>8.9922925832563579E-5</v>
      </c>
      <c r="AM154" s="5">
        <f t="shared" si="198"/>
        <v>2.3106143171293904E-3</v>
      </c>
      <c r="AN154" s="5">
        <f t="shared" si="199"/>
        <v>3.1447947301250501E-3</v>
      </c>
      <c r="AO154" s="5">
        <f t="shared" si="200"/>
        <v>2.1400659169525257E-3</v>
      </c>
      <c r="AP154" s="5">
        <f t="shared" si="201"/>
        <v>9.7089158899723389E-4</v>
      </c>
      <c r="AQ154" s="5">
        <f t="shared" si="202"/>
        <v>3.3035097311204145E-4</v>
      </c>
      <c r="AR154" s="5">
        <f t="shared" si="203"/>
        <v>2.6559022719326066E-3</v>
      </c>
      <c r="AS154" s="5">
        <f t="shared" si="204"/>
        <v>3.5154425693125321E-3</v>
      </c>
      <c r="AT154" s="5">
        <f t="shared" si="205"/>
        <v>2.3265796691272775E-3</v>
      </c>
      <c r="AU154" s="5">
        <f t="shared" si="206"/>
        <v>1.026513324201441E-3</v>
      </c>
      <c r="AV154" s="5">
        <f t="shared" si="207"/>
        <v>3.3968198641947517E-4</v>
      </c>
      <c r="AW154" s="5">
        <f t="shared" si="208"/>
        <v>4.4998774710817522E-6</v>
      </c>
      <c r="AX154" s="5">
        <f t="shared" si="209"/>
        <v>5.0973461495811272E-4</v>
      </c>
      <c r="AY154" s="5">
        <f t="shared" si="210"/>
        <v>6.9375954221304547E-4</v>
      </c>
      <c r="AZ154" s="5">
        <f t="shared" si="211"/>
        <v>4.7211067120800219E-4</v>
      </c>
      <c r="BA154" s="5">
        <f t="shared" si="212"/>
        <v>2.1418418756203954E-4</v>
      </c>
      <c r="BB154" s="5">
        <f t="shared" si="213"/>
        <v>7.2877297103181887E-5</v>
      </c>
      <c r="BC154" s="5">
        <f t="shared" si="214"/>
        <v>1.983750712326342E-5</v>
      </c>
      <c r="BD154" s="5">
        <f t="shared" si="215"/>
        <v>6.0245648430538824E-4</v>
      </c>
      <c r="BE154" s="5">
        <f t="shared" si="216"/>
        <v>7.9743189102527009E-4</v>
      </c>
      <c r="BF154" s="5">
        <f t="shared" si="217"/>
        <v>5.277539850511413E-4</v>
      </c>
      <c r="BG154" s="5">
        <f t="shared" si="218"/>
        <v>2.3285104084083187E-4</v>
      </c>
      <c r="BH154" s="5">
        <f t="shared" si="219"/>
        <v>7.7052389119436888E-5</v>
      </c>
      <c r="BI154" s="5">
        <f t="shared" si="220"/>
        <v>2.039783252872458E-5</v>
      </c>
      <c r="BJ154" s="8">
        <f t="shared" si="221"/>
        <v>0.36142355781631169</v>
      </c>
      <c r="BK154" s="8">
        <f t="shared" si="222"/>
        <v>0.25967197091185856</v>
      </c>
      <c r="BL154" s="8">
        <f t="shared" si="223"/>
        <v>0.34994169625481447</v>
      </c>
      <c r="BM154" s="8">
        <f t="shared" si="224"/>
        <v>0.50163266120919781</v>
      </c>
      <c r="BN154" s="8">
        <f t="shared" si="225"/>
        <v>0.49739089660276958</v>
      </c>
    </row>
    <row r="155" spans="1:66" s="14" customFormat="1" x14ac:dyDescent="0.25">
      <c r="A155" s="14" t="s">
        <v>21</v>
      </c>
      <c r="B155" s="14" t="s">
        <v>397</v>
      </c>
      <c r="C155" s="14" t="s">
        <v>153</v>
      </c>
      <c r="D155" t="s">
        <v>495</v>
      </c>
      <c r="E155">
        <f>VLOOKUP(A155,home!$A$2:$E$405,3,FALSE)</f>
        <v>1.3927125506072899</v>
      </c>
      <c r="F155">
        <f>VLOOKUP(B155,home!$B$2:$E$405,3,FALSE)</f>
        <v>1.08</v>
      </c>
      <c r="G155">
        <f>VLOOKUP(C155,away!$B$2:$E$405,4,FALSE)</f>
        <v>0.54</v>
      </c>
      <c r="H155">
        <f>VLOOKUP(A155,away!$A$2:$E$405,3,FALSE)</f>
        <v>1.33198380566802</v>
      </c>
      <c r="I155">
        <f>VLOOKUP(C155,away!$B$2:$E$405,3,FALSE)</f>
        <v>1.38</v>
      </c>
      <c r="J155">
        <f>VLOOKUP(B155,home!$B$2:$E$405,4,FALSE)</f>
        <v>1.31</v>
      </c>
      <c r="K155" s="3">
        <f t="shared" si="170"/>
        <v>0.81222995951417165</v>
      </c>
      <c r="L155" s="3">
        <f t="shared" si="171"/>
        <v>2.4079603238866465</v>
      </c>
      <c r="M155" s="5">
        <f t="shared" si="172"/>
        <v>3.994745619958414E-2</v>
      </c>
      <c r="N155" s="5">
        <f t="shared" si="173"/>
        <v>3.2446520731682374E-2</v>
      </c>
      <c r="O155" s="5">
        <f t="shared" si="174"/>
        <v>9.6191889568798233E-2</v>
      </c>
      <c r="P155" s="5">
        <f t="shared" si="175"/>
        <v>7.8129934570056667E-2</v>
      </c>
      <c r="Q155" s="5">
        <f t="shared" si="176"/>
        <v>1.3177018110135051E-2</v>
      </c>
      <c r="R155" s="5">
        <f t="shared" si="177"/>
        <v>0.115813126780676</v>
      </c>
      <c r="S155" s="5">
        <f t="shared" si="178"/>
        <v>3.820197364647767E-2</v>
      </c>
      <c r="T155" s="5">
        <f t="shared" si="179"/>
        <v>3.1729736796340995E-2</v>
      </c>
      <c r="U155" s="5">
        <f t="shared" si="180"/>
        <v>9.4066891276278097E-2</v>
      </c>
      <c r="V155" s="5">
        <f t="shared" si="181"/>
        <v>8.3017876909057282E-3</v>
      </c>
      <c r="W155" s="5">
        <f t="shared" si="182"/>
        <v>3.5675896287041668E-3</v>
      </c>
      <c r="X155" s="5">
        <f t="shared" si="183"/>
        <v>8.5906142778291242E-3</v>
      </c>
      <c r="Y155" s="5">
        <f t="shared" si="184"/>
        <v>1.0342929169413338E-2</v>
      </c>
      <c r="Z155" s="5">
        <f t="shared" si="185"/>
        <v>9.2957804757707263E-2</v>
      </c>
      <c r="AA155" s="5">
        <f t="shared" si="186"/>
        <v>7.5503113994878857E-2</v>
      </c>
      <c r="AB155" s="5">
        <f t="shared" si="187"/>
        <v>3.0662945611627166E-2</v>
      </c>
      <c r="AC155" s="5">
        <f t="shared" si="188"/>
        <v>1.014798861447463E-3</v>
      </c>
      <c r="AD155" s="5">
        <f t="shared" si="189"/>
        <v>7.2442579492139065E-4</v>
      </c>
      <c r="AE155" s="5">
        <f t="shared" si="190"/>
        <v>1.7443885717707531E-3</v>
      </c>
      <c r="AF155" s="5">
        <f t="shared" si="191"/>
        <v>2.1002092351326343E-3</v>
      </c>
      <c r="AG155" s="5">
        <f t="shared" si="192"/>
        <v>1.6857401700199012E-3</v>
      </c>
      <c r="AH155" s="5">
        <f t="shared" si="193"/>
        <v>5.5959676413040109E-2</v>
      </c>
      <c r="AI155" s="5">
        <f t="shared" si="194"/>
        <v>4.5452125707389712E-2</v>
      </c>
      <c r="AJ155" s="5">
        <f t="shared" si="195"/>
        <v>1.8458789111573091E-2</v>
      </c>
      <c r="AK155" s="5">
        <f t="shared" si="196"/>
        <v>4.9975938442578822E-3</v>
      </c>
      <c r="AL155" s="5">
        <f t="shared" si="197"/>
        <v>7.9390455552945773E-5</v>
      </c>
      <c r="AM155" s="5">
        <f t="shared" si="198"/>
        <v>1.176800668160046E-4</v>
      </c>
      <c r="AN155" s="5">
        <f t="shared" si="199"/>
        <v>2.8336893180526857E-4</v>
      </c>
      <c r="AO155" s="5">
        <f t="shared" si="200"/>
        <v>3.411705724046139E-4</v>
      </c>
      <c r="AP155" s="5">
        <f t="shared" si="201"/>
        <v>2.7384173400933555E-4</v>
      </c>
      <c r="AQ155" s="5">
        <f t="shared" si="202"/>
        <v>1.6485000762970012E-4</v>
      </c>
      <c r="AR155" s="5">
        <f t="shared" si="203"/>
        <v>2.69497361080272E-2</v>
      </c>
      <c r="AS155" s="5">
        <f t="shared" si="204"/>
        <v>2.1889383067940544E-2</v>
      </c>
      <c r="AT155" s="5">
        <f t="shared" si="205"/>
        <v>8.8896063615317711E-3</v>
      </c>
      <c r="AU155" s="5">
        <f t="shared" si="206"/>
        <v>2.4068015383746245E-3</v>
      </c>
      <c r="AV155" s="5">
        <f t="shared" si="207"/>
        <v>4.8871907901816667E-4</v>
      </c>
      <c r="AW155" s="5">
        <f t="shared" si="208"/>
        <v>4.3131456556670109E-6</v>
      </c>
      <c r="AX155" s="5">
        <f t="shared" si="209"/>
        <v>1.5930545984264735E-5</v>
      </c>
      <c r="AY155" s="5">
        <f t="shared" si="210"/>
        <v>3.8360122667961223E-5</v>
      </c>
      <c r="AZ155" s="5">
        <f t="shared" si="211"/>
        <v>4.6184826701937711E-5</v>
      </c>
      <c r="BA155" s="5">
        <f t="shared" si="212"/>
        <v>3.7070410087948851E-5</v>
      </c>
      <c r="BB155" s="5">
        <f t="shared" si="213"/>
        <v>2.2316019170497032E-5</v>
      </c>
      <c r="BC155" s="5">
        <f t="shared" si="214"/>
        <v>1.074721774993013E-5</v>
      </c>
      <c r="BD155" s="5">
        <f t="shared" si="215"/>
        <v>1.0815649214557469E-2</v>
      </c>
      <c r="BE155" s="5">
        <f t="shared" si="216"/>
        <v>8.7847943236594953E-3</v>
      </c>
      <c r="BF155" s="5">
        <f t="shared" si="217"/>
        <v>3.5676365689231385E-3</v>
      </c>
      <c r="BG155" s="5">
        <f t="shared" si="218"/>
        <v>9.6591376864590647E-4</v>
      </c>
      <c r="BH155" s="5">
        <f t="shared" si="219"/>
        <v>1.961360253003613E-4</v>
      </c>
      <c r="BI155" s="5">
        <f t="shared" si="220"/>
        <v>3.186151117779661E-5</v>
      </c>
      <c r="BJ155" s="8">
        <f t="shared" si="221"/>
        <v>0.10746069294097721</v>
      </c>
      <c r="BK155" s="8">
        <f t="shared" si="222"/>
        <v>0.16571370154669257</v>
      </c>
      <c r="BL155" s="8">
        <f t="shared" si="223"/>
        <v>0.62209238987567561</v>
      </c>
      <c r="BM155" s="8">
        <f t="shared" si="224"/>
        <v>0.61248459618310769</v>
      </c>
      <c r="BN155" s="8">
        <f t="shared" si="225"/>
        <v>0.37570594596093249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1.3927125506072899</v>
      </c>
      <c r="F156">
        <f>VLOOKUP(B156,home!$B$2:$E$405,3,FALSE)</f>
        <v>0.84</v>
      </c>
      <c r="G156">
        <f>VLOOKUP(C156,away!$B$2:$E$405,4,FALSE)</f>
        <v>1.1599999999999999</v>
      </c>
      <c r="H156">
        <f>VLOOKUP(A156,away!$A$2:$E$405,3,FALSE)</f>
        <v>1.33198380566802</v>
      </c>
      <c r="I156">
        <f>VLOOKUP(C156,away!$B$2:$E$405,3,FALSE)</f>
        <v>1.1000000000000001</v>
      </c>
      <c r="J156">
        <f>VLOOKUP(B156,home!$B$2:$E$405,4,FALSE)</f>
        <v>1.06</v>
      </c>
      <c r="K156" s="3">
        <f t="shared" si="170"/>
        <v>1.3570591093117432</v>
      </c>
      <c r="L156" s="3">
        <f t="shared" si="171"/>
        <v>1.5530931174089115</v>
      </c>
      <c r="M156" s="5">
        <f t="shared" si="172"/>
        <v>5.4467437838626932E-2</v>
      </c>
      <c r="N156" s="5">
        <f t="shared" si="173"/>
        <v>7.3915532679779794E-2</v>
      </c>
      <c r="O156" s="5">
        <f t="shared" si="174"/>
        <v>8.4593002830069194E-2</v>
      </c>
      <c r="P156" s="5">
        <f t="shared" si="175"/>
        <v>0.11479770507457947</v>
      </c>
      <c r="Q156" s="5">
        <f t="shared" si="176"/>
        <v>5.0153873471362527E-2</v>
      </c>
      <c r="R156" s="5">
        <f t="shared" si="177"/>
        <v>6.5690405238166535E-2</v>
      </c>
      <c r="S156" s="5">
        <f t="shared" si="178"/>
        <v>6.0488034747635352E-2</v>
      </c>
      <c r="T156" s="5">
        <f t="shared" si="179"/>
        <v>7.7893635699770522E-2</v>
      </c>
      <c r="U156" s="5">
        <f t="shared" si="180"/>
        <v>8.9145762822833735E-2</v>
      </c>
      <c r="V156" s="5">
        <f t="shared" si="181"/>
        <v>1.4165216766907641E-2</v>
      </c>
      <c r="W156" s="5">
        <f t="shared" si="182"/>
        <v>2.2687256953860369E-2</v>
      </c>
      <c r="X156" s="5">
        <f t="shared" si="183"/>
        <v>3.5235422627928004E-2</v>
      </c>
      <c r="Y156" s="5">
        <f t="shared" si="184"/>
        <v>2.7361946186214604E-2</v>
      </c>
      <c r="Z156" s="5">
        <f t="shared" si="185"/>
        <v>3.4007772085066251E-2</v>
      </c>
      <c r="AA156" s="5">
        <f t="shared" si="186"/>
        <v>4.6150556895436769E-2</v>
      </c>
      <c r="AB156" s="5">
        <f t="shared" si="187"/>
        <v>3.1314516817381184E-2</v>
      </c>
      <c r="AC156" s="5">
        <f t="shared" si="188"/>
        <v>1.8659478502811764E-3</v>
      </c>
      <c r="AD156" s="5">
        <f t="shared" si="189"/>
        <v>7.6969871786331055E-3</v>
      </c>
      <c r="AE156" s="5">
        <f t="shared" si="190"/>
        <v>1.195413781191971E-2</v>
      </c>
      <c r="AF156" s="5">
        <f t="shared" si="191"/>
        <v>9.2829445801250656E-3</v>
      </c>
      <c r="AG156" s="5">
        <f t="shared" si="192"/>
        <v>4.8057591122268664E-3</v>
      </c>
      <c r="AH156" s="5">
        <f t="shared" si="193"/>
        <v>1.3204309190931823E-2</v>
      </c>
      <c r="AI156" s="5">
        <f t="shared" si="194"/>
        <v>1.7919028069722804E-2</v>
      </c>
      <c r="AJ156" s="5">
        <f t="shared" si="195"/>
        <v>1.2158590136015082E-2</v>
      </c>
      <c r="AK156" s="5">
        <f t="shared" si="196"/>
        <v>5.4999751668223917E-3</v>
      </c>
      <c r="AL156" s="5">
        <f t="shared" si="197"/>
        <v>1.5730979058406442E-4</v>
      </c>
      <c r="AM156" s="5">
        <f t="shared" si="198"/>
        <v>2.0890533130039474E-3</v>
      </c>
      <c r="AN156" s="5">
        <f t="shared" si="199"/>
        <v>3.2444943223267145E-3</v>
      </c>
      <c r="AO156" s="5">
        <f t="shared" si="200"/>
        <v>2.5195009007389561E-3</v>
      </c>
      <c r="AP156" s="5">
        <f t="shared" si="201"/>
        <v>1.3043398360810753E-3</v>
      </c>
      <c r="AQ156" s="5">
        <f t="shared" si="202"/>
        <v>5.0644030554494637E-4</v>
      </c>
      <c r="AR156" s="5">
        <f t="shared" si="203"/>
        <v>4.1015043449150884E-3</v>
      </c>
      <c r="AS156" s="5">
        <f t="shared" si="204"/>
        <v>5.5659838331487141E-3</v>
      </c>
      <c r="AT156" s="5">
        <f t="shared" si="205"/>
        <v>3.7766845315281793E-3</v>
      </c>
      <c r="AU156" s="5">
        <f t="shared" si="206"/>
        <v>1.7083947155023566E-3</v>
      </c>
      <c r="AV156" s="5">
        <f t="shared" si="207"/>
        <v>5.7959815274312963E-4</v>
      </c>
      <c r="AW156" s="5">
        <f t="shared" si="208"/>
        <v>9.2097854248241706E-6</v>
      </c>
      <c r="AX156" s="5">
        <f t="shared" si="209"/>
        <v>4.7249480470831383E-4</v>
      </c>
      <c r="AY156" s="5">
        <f t="shared" si="210"/>
        <v>7.338284292039499E-4</v>
      </c>
      <c r="AZ156" s="5">
        <f t="shared" si="211"/>
        <v>5.6985194137782369E-4</v>
      </c>
      <c r="BA156" s="5">
        <f t="shared" si="212"/>
        <v>2.9501104269866819E-4</v>
      </c>
      <c r="BB156" s="5">
        <f t="shared" si="213"/>
        <v>1.1454490499373199E-4</v>
      </c>
      <c r="BC156" s="5">
        <f t="shared" si="214"/>
        <v>3.5579780716004553E-5</v>
      </c>
      <c r="BD156" s="5">
        <f t="shared" si="215"/>
        <v>1.061669694851729E-3</v>
      </c>
      <c r="BE156" s="5">
        <f t="shared" si="216"/>
        <v>1.4407485304787574E-3</v>
      </c>
      <c r="BF156" s="5">
        <f t="shared" si="217"/>
        <v>9.7759045875685322E-4</v>
      </c>
      <c r="BG156" s="5">
        <f t="shared" si="218"/>
        <v>4.4221601241074457E-4</v>
      </c>
      <c r="BH156" s="5">
        <f t="shared" si="219"/>
        <v>1.5002831698137905E-4</v>
      </c>
      <c r="BI156" s="5">
        <f t="shared" si="220"/>
        <v>4.071945884285797E-5</v>
      </c>
      <c r="BJ156" s="8">
        <f t="shared" si="221"/>
        <v>0.3328726358832147</v>
      </c>
      <c r="BK156" s="8">
        <f t="shared" si="222"/>
        <v>0.24667548049781857</v>
      </c>
      <c r="BL156" s="8">
        <f t="shared" si="223"/>
        <v>0.3855212852175392</v>
      </c>
      <c r="BM156" s="8">
        <f t="shared" si="224"/>
        <v>0.55473459790727531</v>
      </c>
      <c r="BN156" s="8">
        <f t="shared" si="225"/>
        <v>0.44361795713258445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1.3927125506072899</v>
      </c>
      <c r="F157">
        <f>VLOOKUP(B157,home!$B$2:$E$405,3,FALSE)</f>
        <v>1.1599999999999999</v>
      </c>
      <c r="G157">
        <f>VLOOKUP(C157,away!$B$2:$E$405,4,FALSE)</f>
        <v>1.44</v>
      </c>
      <c r="H157">
        <f>VLOOKUP(A157,away!$A$2:$E$405,3,FALSE)</f>
        <v>1.33198380566802</v>
      </c>
      <c r="I157">
        <f>VLOOKUP(C157,away!$B$2:$E$405,3,FALSE)</f>
        <v>0.78</v>
      </c>
      <c r="J157">
        <f>VLOOKUP(B157,home!$B$2:$E$405,4,FALSE)</f>
        <v>0.4</v>
      </c>
      <c r="K157" s="3">
        <f t="shared" si="170"/>
        <v>2.326387044534417</v>
      </c>
      <c r="L157" s="3">
        <f t="shared" si="171"/>
        <v>0.41557894736842232</v>
      </c>
      <c r="M157" s="5">
        <f t="shared" si="172"/>
        <v>6.4443526818480909E-2</v>
      </c>
      <c r="N157" s="5">
        <f t="shared" si="173"/>
        <v>0.14992058589462023</v>
      </c>
      <c r="O157" s="5">
        <f t="shared" si="174"/>
        <v>2.6781373039932995E-2</v>
      </c>
      <c r="P157" s="5">
        <f t="shared" si="175"/>
        <v>6.2303839274943422E-2</v>
      </c>
      <c r="Q157" s="5">
        <f t="shared" si="176"/>
        <v>0.17438665436712694</v>
      </c>
      <c r="R157" s="5">
        <f t="shared" si="177"/>
        <v>5.5648874085081988E-3</v>
      </c>
      <c r="S157" s="5">
        <f t="shared" si="178"/>
        <v>1.505879868792649E-2</v>
      </c>
      <c r="T157" s="5">
        <f t="shared" si="179"/>
        <v>7.2471422256991505E-2</v>
      </c>
      <c r="U157" s="5">
        <f t="shared" si="180"/>
        <v>1.2946081971446177E-2</v>
      </c>
      <c r="V157" s="5">
        <f t="shared" si="181"/>
        <v>1.6176454011501379E-3</v>
      </c>
      <c r="W157" s="5">
        <f t="shared" si="182"/>
        <v>0.13523028448646174</v>
      </c>
      <c r="X157" s="5">
        <f t="shared" si="183"/>
        <v>5.6198859279216071E-2</v>
      </c>
      <c r="Y157" s="5">
        <f t="shared" si="184"/>
        <v>1.1677531391281352E-2</v>
      </c>
      <c r="Z157" s="5">
        <f t="shared" si="185"/>
        <v>7.7088335048387498E-4</v>
      </c>
      <c r="AA157" s="5">
        <f t="shared" si="186"/>
        <v>1.7933730394129709E-3</v>
      </c>
      <c r="AB157" s="5">
        <f t="shared" si="187"/>
        <v>2.0860399024538235E-3</v>
      </c>
      <c r="AC157" s="5">
        <f t="shared" si="188"/>
        <v>9.7745968498311829E-5</v>
      </c>
      <c r="AD157" s="5">
        <f t="shared" si="189"/>
        <v>7.8649495464502062E-2</v>
      </c>
      <c r="AE157" s="5">
        <f t="shared" si="190"/>
        <v>3.2685074536195277E-2</v>
      </c>
      <c r="AF157" s="5">
        <f t="shared" si="191"/>
        <v>6.7916144352052274E-3</v>
      </c>
      <c r="AG157" s="5">
        <f t="shared" si="192"/>
        <v>9.4081732597159026E-4</v>
      </c>
      <c r="AH157" s="5">
        <f t="shared" si="193"/>
        <v>8.0090722834482835E-5</v>
      </c>
      <c r="AI157" s="5">
        <f t="shared" si="194"/>
        <v>1.8632201998953764E-4</v>
      </c>
      <c r="AJ157" s="5">
        <f t="shared" si="195"/>
        <v>2.1672856670757159E-4</v>
      </c>
      <c r="AK157" s="5">
        <f t="shared" si="196"/>
        <v>1.6806484325633587E-4</v>
      </c>
      <c r="AL157" s="5">
        <f t="shared" si="197"/>
        <v>3.7800222376072984E-6</v>
      </c>
      <c r="AM157" s="5">
        <f t="shared" si="198"/>
        <v>3.6593833461557181E-2</v>
      </c>
      <c r="AN157" s="5">
        <f t="shared" si="199"/>
        <v>1.5207626790129283E-2</v>
      </c>
      <c r="AO157" s="5">
        <f t="shared" si="200"/>
        <v>3.1599847667068731E-3</v>
      </c>
      <c r="AP157" s="5">
        <f t="shared" si="201"/>
        <v>4.37741047682764E-4</v>
      </c>
      <c r="AQ157" s="5">
        <f t="shared" si="202"/>
        <v>4.5478990953988355E-5</v>
      </c>
      <c r="AR157" s="5">
        <f t="shared" si="203"/>
        <v>6.6568036579060919E-6</v>
      </c>
      <c r="AS157" s="5">
        <f t="shared" si="204"/>
        <v>1.5486301787762048E-5</v>
      </c>
      <c r="AT157" s="5">
        <f t="shared" si="205"/>
        <v>1.801356592339991E-5</v>
      </c>
      <c r="AU157" s="5">
        <f t="shared" si="206"/>
        <v>1.3968842130021398E-5</v>
      </c>
      <c r="AV157" s="5">
        <f t="shared" si="207"/>
        <v>8.1242333396070838E-6</v>
      </c>
      <c r="AW157" s="5">
        <f t="shared" si="208"/>
        <v>1.0151433251135166E-7</v>
      </c>
      <c r="AX157" s="5">
        <f t="shared" si="209"/>
        <v>1.4188570012469461E-2</v>
      </c>
      <c r="AY157" s="5">
        <f t="shared" si="210"/>
        <v>5.8964709904452215E-3</v>
      </c>
      <c r="AZ157" s="5">
        <f t="shared" si="211"/>
        <v>1.2252246036988316E-3</v>
      </c>
      <c r="BA157" s="5">
        <f t="shared" si="212"/>
        <v>1.6972585036501765E-4</v>
      </c>
      <c r="BB157" s="5">
        <f t="shared" si="213"/>
        <v>1.7633622558976097E-5</v>
      </c>
      <c r="BC157" s="5">
        <f t="shared" si="214"/>
        <v>1.4656324602702711E-6</v>
      </c>
      <c r="BD157" s="5">
        <f t="shared" si="215"/>
        <v>4.6107124283181255E-7</v>
      </c>
      <c r="BE157" s="5">
        <f t="shared" si="216"/>
        <v>1.0726301659313108E-6</v>
      </c>
      <c r="BF157" s="5">
        <f t="shared" si="217"/>
        <v>1.2476764607997021E-6</v>
      </c>
      <c r="BG157" s="5">
        <f t="shared" si="218"/>
        <v>9.6752611805832662E-7</v>
      </c>
      <c r="BH157" s="5">
        <f t="shared" si="219"/>
        <v>5.6271005657489204E-7</v>
      </c>
      <c r="BI157" s="5">
        <f t="shared" si="220"/>
        <v>2.618162770890114E-7</v>
      </c>
      <c r="BJ157" s="8">
        <f t="shared" si="221"/>
        <v>0.79589609520659998</v>
      </c>
      <c r="BK157" s="8">
        <f t="shared" si="222"/>
        <v>0.14942180716368209</v>
      </c>
      <c r="BL157" s="8">
        <f t="shared" si="223"/>
        <v>4.9889784691702084E-2</v>
      </c>
      <c r="BM157" s="8">
        <f t="shared" si="224"/>
        <v>0.50668133413274252</v>
      </c>
      <c r="BN157" s="8">
        <f t="shared" si="225"/>
        <v>0.48340086680361266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1.3927125506072899</v>
      </c>
      <c r="F158">
        <f>VLOOKUP(B158,home!$B$2:$E$405,3,FALSE)</f>
        <v>0.72</v>
      </c>
      <c r="G158">
        <f>VLOOKUP(C158,away!$B$2:$E$405,4,FALSE)</f>
        <v>1.2</v>
      </c>
      <c r="H158">
        <f>VLOOKUP(A158,away!$A$2:$E$405,3,FALSE)</f>
        <v>1.33198380566802</v>
      </c>
      <c r="I158">
        <f>VLOOKUP(C158,away!$B$2:$E$405,3,FALSE)</f>
        <v>1.32</v>
      </c>
      <c r="J158">
        <f>VLOOKUP(B158,home!$B$2:$E$405,4,FALSE)</f>
        <v>1.19</v>
      </c>
      <c r="K158" s="3">
        <f t="shared" si="170"/>
        <v>1.2033036437246984</v>
      </c>
      <c r="L158" s="3">
        <f t="shared" si="171"/>
        <v>2.092280161943326</v>
      </c>
      <c r="M158" s="5">
        <f t="shared" si="172"/>
        <v>3.7046410828102692E-2</v>
      </c>
      <c r="N158" s="5">
        <f t="shared" si="173"/>
        <v>4.4578081136378088E-2</v>
      </c>
      <c r="O158" s="5">
        <f t="shared" si="174"/>
        <v>7.7511470446841674E-2</v>
      </c>
      <c r="P158" s="5">
        <f t="shared" si="175"/>
        <v>9.326983481914386E-2</v>
      </c>
      <c r="Q158" s="5">
        <f t="shared" si="176"/>
        <v>2.6820483730829507E-2</v>
      </c>
      <c r="R158" s="5">
        <f t="shared" si="177"/>
        <v>8.1087855969491654E-2</v>
      </c>
      <c r="S158" s="5">
        <f t="shared" si="178"/>
        <v>5.8705161260799492E-2</v>
      </c>
      <c r="T158" s="5">
        <f t="shared" si="179"/>
        <v>5.6115966043738287E-2</v>
      </c>
      <c r="U158" s="5">
        <f t="shared" si="180"/>
        <v>9.7573312549912833E-2</v>
      </c>
      <c r="V158" s="5">
        <f t="shared" si="181"/>
        <v>1.6422105771992067E-2</v>
      </c>
      <c r="W158" s="5">
        <f t="shared" si="182"/>
        <v>1.0757728599922045E-2</v>
      </c>
      <c r="X158" s="5">
        <f t="shared" si="183"/>
        <v>2.2508182137187242E-2</v>
      </c>
      <c r="Y158" s="5">
        <f t="shared" si="184"/>
        <v>2.3546711483522009E-2</v>
      </c>
      <c r="Z158" s="5">
        <f t="shared" si="185"/>
        <v>5.6552837473161685E-2</v>
      </c>
      <c r="AA158" s="5">
        <f t="shared" si="186"/>
        <v>6.8050235394426117E-2</v>
      </c>
      <c r="AB158" s="5">
        <f t="shared" si="187"/>
        <v>4.09425481032182E-2</v>
      </c>
      <c r="AC158" s="5">
        <f t="shared" si="188"/>
        <v>2.5840679611368396E-3</v>
      </c>
      <c r="AD158" s="5">
        <f t="shared" si="189"/>
        <v>3.2362035056218985E-3</v>
      </c>
      <c r="AE158" s="5">
        <f t="shared" si="190"/>
        <v>6.7710443948241434E-3</v>
      </c>
      <c r="AF158" s="5">
        <f t="shared" si="191"/>
        <v>7.0834609314640576E-3</v>
      </c>
      <c r="AG158" s="5">
        <f t="shared" si="192"/>
        <v>4.9401949282676131E-3</v>
      </c>
      <c r="AH158" s="5">
        <f t="shared" si="193"/>
        <v>2.958109498667533E-2</v>
      </c>
      <c r="AI158" s="5">
        <f t="shared" si="194"/>
        <v>3.559503938283283E-2</v>
      </c>
      <c r="AJ158" s="5">
        <f t="shared" si="195"/>
        <v>2.1415820293943448E-2</v>
      </c>
      <c r="AK158" s="5">
        <f t="shared" si="196"/>
        <v>8.589911531018497E-3</v>
      </c>
      <c r="AL158" s="5">
        <f t="shared" si="197"/>
        <v>2.6023097677667107E-4</v>
      </c>
      <c r="AM158" s="5">
        <f t="shared" si="198"/>
        <v>7.7882709402989536E-4</v>
      </c>
      <c r="AN158" s="5">
        <f t="shared" si="199"/>
        <v>1.629524478422719E-3</v>
      </c>
      <c r="AO158" s="5">
        <f t="shared" si="200"/>
        <v>1.7047108698024509E-3</v>
      </c>
      <c r="AP158" s="5">
        <f t="shared" si="201"/>
        <v>1.18891091157894E-3</v>
      </c>
      <c r="AQ158" s="5">
        <f t="shared" si="202"/>
        <v>6.2188367865364288E-4</v>
      </c>
      <c r="AR158" s="5">
        <f t="shared" si="203"/>
        <v>1.2378387641836396E-2</v>
      </c>
      <c r="AS158" s="5">
        <f t="shared" si="204"/>
        <v>1.4894958952858511E-2</v>
      </c>
      <c r="AT158" s="5">
        <f t="shared" si="205"/>
        <v>8.9615791905522345E-3</v>
      </c>
      <c r="AU158" s="5">
        <f t="shared" si="206"/>
        <v>3.5945002978396453E-3</v>
      </c>
      <c r="AV158" s="5">
        <f t="shared" si="207"/>
        <v>1.0813188264399895E-3</v>
      </c>
      <c r="AW158" s="5">
        <f t="shared" si="208"/>
        <v>1.8199169093454828E-5</v>
      </c>
      <c r="AX158" s="5">
        <f t="shared" si="209"/>
        <v>1.5619424667961493E-4</v>
      </c>
      <c r="AY158" s="5">
        <f t="shared" si="210"/>
        <v>3.2680212373744049E-4</v>
      </c>
      <c r="AZ158" s="5">
        <f t="shared" si="211"/>
        <v>3.4188080018839756E-4</v>
      </c>
      <c r="BA158" s="5">
        <f t="shared" si="212"/>
        <v>2.384368053278314E-4</v>
      </c>
      <c r="BB158" s="5">
        <f t="shared" si="213"/>
        <v>1.2471914941614108E-4</v>
      </c>
      <c r="BC158" s="5">
        <f t="shared" si="214"/>
        <v>5.2189480427567518E-5</v>
      </c>
      <c r="BD158" s="5">
        <f t="shared" si="215"/>
        <v>4.316509149976451E-3</v>
      </c>
      <c r="BE158" s="5">
        <f t="shared" si="216"/>
        <v>5.1940711883376638E-3</v>
      </c>
      <c r="BF158" s="5">
        <f t="shared" si="217"/>
        <v>3.1250223933460934E-3</v>
      </c>
      <c r="BG158" s="5">
        <f t="shared" si="218"/>
        <v>1.2534502775448772E-3</v>
      </c>
      <c r="BH158" s="5">
        <f t="shared" si="219"/>
        <v>3.7707032154937124E-4</v>
      </c>
      <c r="BI158" s="5">
        <f t="shared" si="220"/>
        <v>9.0746018372160511E-5</v>
      </c>
      <c r="BJ158" s="8">
        <f t="shared" si="221"/>
        <v>0.21352213653001959</v>
      </c>
      <c r="BK158" s="8">
        <f t="shared" si="222"/>
        <v>0.20861461374168908</v>
      </c>
      <c r="BL158" s="8">
        <f t="shared" si="223"/>
        <v>0.51561490291701406</v>
      </c>
      <c r="BM158" s="8">
        <f t="shared" si="224"/>
        <v>0.63368175077645283</v>
      </c>
      <c r="BN158" s="8">
        <f t="shared" si="225"/>
        <v>0.36031413693078745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1.1721854304635799</v>
      </c>
      <c r="F159">
        <f>VLOOKUP(B159,home!$B$2:$E$405,3,FALSE)</f>
        <v>0.71</v>
      </c>
      <c r="G159">
        <f>VLOOKUP(C159,away!$B$2:$E$405,4,FALSE)</f>
        <v>0.93</v>
      </c>
      <c r="H159">
        <f>VLOOKUP(A159,away!$A$2:$E$405,3,FALSE)</f>
        <v>1.1192052980132501</v>
      </c>
      <c r="I159">
        <f>VLOOKUP(C159,away!$B$2:$E$405,3,FALSE)</f>
        <v>1.47</v>
      </c>
      <c r="J159">
        <f>VLOOKUP(B159,home!$B$2:$E$405,4,FALSE)</f>
        <v>1.56</v>
      </c>
      <c r="K159" s="3">
        <f t="shared" si="170"/>
        <v>0.77399403973510184</v>
      </c>
      <c r="L159" s="3">
        <f t="shared" si="171"/>
        <v>2.5665615894039853</v>
      </c>
      <c r="M159" s="5">
        <f t="shared" si="172"/>
        <v>3.5417273384390005E-2</v>
      </c>
      <c r="N159" s="5">
        <f t="shared" si="173"/>
        <v>2.7412758503186516E-2</v>
      </c>
      <c r="O159" s="5">
        <f t="shared" si="174"/>
        <v>9.0900613469795472E-2</v>
      </c>
      <c r="P159" s="5">
        <f t="shared" si="175"/>
        <v>7.0356533033886004E-2</v>
      </c>
      <c r="Q159" s="5">
        <f t="shared" si="176"/>
        <v>1.0608655847082048E-2</v>
      </c>
      <c r="R159" s="5">
        <f t="shared" si="177"/>
        <v>0.11665101149241781</v>
      </c>
      <c r="S159" s="5">
        <f t="shared" si="178"/>
        <v>3.4940872542788694E-2</v>
      </c>
      <c r="T159" s="5">
        <f t="shared" si="179"/>
        <v>2.7227768612326782E-2</v>
      </c>
      <c r="U159" s="5">
        <f t="shared" si="180"/>
        <v>9.028718762420225E-2</v>
      </c>
      <c r="V159" s="5">
        <f t="shared" si="181"/>
        <v>7.7122401283594051E-3</v>
      </c>
      <c r="W159" s="5">
        <f t="shared" si="182"/>
        <v>2.737012131747481E-3</v>
      </c>
      <c r="X159" s="5">
        <f t="shared" si="183"/>
        <v>7.0247102070758053E-3</v>
      </c>
      <c r="Y159" s="5">
        <f t="shared" si="184"/>
        <v>9.0146756970874414E-3</v>
      </c>
      <c r="Z159" s="5">
        <f t="shared" si="185"/>
        <v>9.9797335153854125E-2</v>
      </c>
      <c r="AA159" s="5">
        <f t="shared" si="186"/>
        <v>7.7242542590529428E-2</v>
      </c>
      <c r="AB159" s="5">
        <f t="shared" si="187"/>
        <v>2.9892633789527265E-2</v>
      </c>
      <c r="AC159" s="5">
        <f t="shared" si="188"/>
        <v>9.5752443918249751E-4</v>
      </c>
      <c r="AD159" s="5">
        <f t="shared" si="189"/>
        <v>5.296077691638038E-4</v>
      </c>
      <c r="AE159" s="5">
        <f t="shared" si="190"/>
        <v>1.3592709577857512E-3</v>
      </c>
      <c r="AF159" s="5">
        <f t="shared" si="191"/>
        <v>1.7443263149226379E-3</v>
      </c>
      <c r="AG159" s="5">
        <f t="shared" si="192"/>
        <v>1.4923069730890138E-3</v>
      </c>
      <c r="AH159" s="5">
        <f t="shared" si="193"/>
        <v>6.4034001782689517E-2</v>
      </c>
      <c r="AI159" s="5">
        <f t="shared" si="194"/>
        <v>4.956193572018857E-2</v>
      </c>
      <c r="AJ159" s="5">
        <f t="shared" si="195"/>
        <v>1.9180321422580096E-2</v>
      </c>
      <c r="AK159" s="5">
        <f t="shared" si="196"/>
        <v>4.9484848204268284E-3</v>
      </c>
      <c r="AL159" s="5">
        <f t="shared" si="197"/>
        <v>7.6085021119427863E-5</v>
      </c>
      <c r="AM159" s="5">
        <f t="shared" si="198"/>
        <v>8.1982651346037587E-5</v>
      </c>
      <c r="AN159" s="5">
        <f t="shared" si="199"/>
        <v>2.1041352394223902E-4</v>
      </c>
      <c r="AO159" s="5">
        <f t="shared" si="200"/>
        <v>2.7001963422064332E-4</v>
      </c>
      <c r="AP159" s="5">
        <f t="shared" si="201"/>
        <v>2.3100734052520561E-4</v>
      </c>
      <c r="AQ159" s="5">
        <f t="shared" si="202"/>
        <v>1.4822364176558987E-4</v>
      </c>
      <c r="AR159" s="5">
        <f t="shared" si="203"/>
        <v>3.2869441878255447E-2</v>
      </c>
      <c r="AS159" s="5">
        <f t="shared" si="204"/>
        <v>2.5440752103189065E-2</v>
      </c>
      <c r="AT159" s="5">
        <f t="shared" si="205"/>
        <v>9.8454952471232968E-3</v>
      </c>
      <c r="AU159" s="5">
        <f t="shared" si="206"/>
        <v>2.5401182131712351E-3</v>
      </c>
      <c r="AV159" s="5">
        <f t="shared" si="207"/>
        <v>4.9150908930427806E-4</v>
      </c>
      <c r="AW159" s="5">
        <f t="shared" si="208"/>
        <v>4.1984208631720954E-6</v>
      </c>
      <c r="AX159" s="5">
        <f t="shared" si="209"/>
        <v>1.0575680583918999E-5</v>
      </c>
      <c r="AY159" s="5">
        <f t="shared" si="210"/>
        <v>2.7143135568492014E-5</v>
      </c>
      <c r="AZ159" s="5">
        <f t="shared" si="211"/>
        <v>3.4832264583038361E-5</v>
      </c>
      <c r="BA159" s="5">
        <f t="shared" si="212"/>
        <v>2.9799717450261022E-5</v>
      </c>
      <c r="BB159" s="5">
        <f t="shared" si="213"/>
        <v>1.9120702545732903E-5</v>
      </c>
      <c r="BC159" s="5">
        <f t="shared" si="214"/>
        <v>9.8148921432594138E-6</v>
      </c>
      <c r="BD159" s="5">
        <f t="shared" si="215"/>
        <v>1.4060241164979538E-2</v>
      </c>
      <c r="BE159" s="5">
        <f t="shared" si="216"/>
        <v>1.0882542858932285E-2</v>
      </c>
      <c r="BF159" s="5">
        <f t="shared" si="217"/>
        <v>4.2115116549876919E-3</v>
      </c>
      <c r="BG159" s="5">
        <f t="shared" si="218"/>
        <v>1.0865616397451295E-3</v>
      </c>
      <c r="BH159" s="5">
        <f t="shared" si="219"/>
        <v>2.1024805824188225E-4</v>
      </c>
      <c r="BI159" s="5">
        <f t="shared" si="220"/>
        <v>3.2546148789019093E-5</v>
      </c>
      <c r="BJ159" s="8">
        <f t="shared" si="221"/>
        <v>9.022402619814171E-2</v>
      </c>
      <c r="BK159" s="8">
        <f t="shared" si="222"/>
        <v>0.14948767168529453</v>
      </c>
      <c r="BL159" s="8">
        <f t="shared" si="223"/>
        <v>0.64436970076907607</v>
      </c>
      <c r="BM159" s="8">
        <f t="shared" si="224"/>
        <v>0.63250894336090335</v>
      </c>
      <c r="BN159" s="8">
        <f t="shared" si="225"/>
        <v>0.35134684573075786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1.1721854304635799</v>
      </c>
      <c r="F160">
        <f>VLOOKUP(B160,home!$B$2:$E$405,3,FALSE)</f>
        <v>0.54</v>
      </c>
      <c r="G160">
        <f>VLOOKUP(C160,away!$B$2:$E$405,4,FALSE)</f>
        <v>1.1599999999999999</v>
      </c>
      <c r="H160">
        <f>VLOOKUP(A160,away!$A$2:$E$405,3,FALSE)</f>
        <v>1.1192052980132501</v>
      </c>
      <c r="I160">
        <f>VLOOKUP(C160,away!$B$2:$E$405,3,FALSE)</f>
        <v>0.62</v>
      </c>
      <c r="J160">
        <f>VLOOKUP(B160,home!$B$2:$E$405,4,FALSE)</f>
        <v>1.06</v>
      </c>
      <c r="K160" s="3">
        <f t="shared" si="170"/>
        <v>0.73425695364238652</v>
      </c>
      <c r="L160" s="3">
        <f t="shared" si="171"/>
        <v>0.73554172185430799</v>
      </c>
      <c r="M160" s="5">
        <f t="shared" si="172"/>
        <v>0.22997177948075784</v>
      </c>
      <c r="N160" s="5">
        <f t="shared" si="173"/>
        <v>0.16885837822525993</v>
      </c>
      <c r="O160" s="5">
        <f t="shared" si="174"/>
        <v>0.16915383865717581</v>
      </c>
      <c r="P160" s="5">
        <f t="shared" si="175"/>
        <v>0.12420238226933365</v>
      </c>
      <c r="Q160" s="5">
        <f t="shared" si="176"/>
        <v>6.1992719196336622E-2</v>
      </c>
      <c r="R160" s="5">
        <f t="shared" si="177"/>
        <v>6.2209852872082451E-2</v>
      </c>
      <c r="S160" s="5">
        <f t="shared" si="178"/>
        <v>1.6769700826127269E-2</v>
      </c>
      <c r="T160" s="5">
        <f t="shared" si="179"/>
        <v>4.5598231420104052E-2</v>
      </c>
      <c r="U160" s="5">
        <f t="shared" si="180"/>
        <v>4.5678017056396319E-2</v>
      </c>
      <c r="V160" s="5">
        <f t="shared" si="181"/>
        <v>1.006324823009809E-3</v>
      </c>
      <c r="W160" s="5">
        <f t="shared" si="182"/>
        <v>1.5172861715036675E-2</v>
      </c>
      <c r="X160" s="5">
        <f t="shared" si="183"/>
        <v>1.1160272831335383E-2</v>
      </c>
      <c r="Y160" s="5">
        <f t="shared" si="184"/>
        <v>4.1044231473621401E-3</v>
      </c>
      <c r="Z160" s="5">
        <f t="shared" si="185"/>
        <v>1.5252647432611566E-2</v>
      </c>
      <c r="AA160" s="5">
        <f t="shared" si="186"/>
        <v>1.1199362438850734E-2</v>
      </c>
      <c r="AB160" s="5">
        <f t="shared" si="187"/>
        <v>4.1116048735437543E-3</v>
      </c>
      <c r="AC160" s="5">
        <f t="shared" si="188"/>
        <v>3.3968282063996079E-5</v>
      </c>
      <c r="AD160" s="5">
        <f t="shared" si="189"/>
        <v>2.7851948052300059E-3</v>
      </c>
      <c r="AE160" s="5">
        <f t="shared" si="190"/>
        <v>2.048626982738552E-3</v>
      </c>
      <c r="AF160" s="5">
        <f t="shared" si="191"/>
        <v>7.5342530916035514E-4</v>
      </c>
      <c r="AG160" s="5">
        <f t="shared" si="192"/>
        <v>1.84725249729474E-4</v>
      </c>
      <c r="AH160" s="5">
        <f t="shared" si="193"/>
        <v>2.8047396388549499E-3</v>
      </c>
      <c r="AI160" s="5">
        <f t="shared" si="194"/>
        <v>2.0593995829856823E-3</v>
      </c>
      <c r="AJ160" s="5">
        <f t="shared" si="195"/>
        <v>7.5606423206773425E-4</v>
      </c>
      <c r="AK160" s="5">
        <f t="shared" si="196"/>
        <v>1.8504847326534162E-4</v>
      </c>
      <c r="AL160" s="5">
        <f t="shared" si="197"/>
        <v>7.338190039613973E-7</v>
      </c>
      <c r="AM160" s="5">
        <f t="shared" si="198"/>
        <v>4.0900973059775693E-4</v>
      </c>
      <c r="AN160" s="5">
        <f t="shared" si="199"/>
        <v>3.0084372149904076E-4</v>
      </c>
      <c r="AO160" s="5">
        <f t="shared" si="200"/>
        <v>1.1064155446023116E-4</v>
      </c>
      <c r="AP160" s="5">
        <f t="shared" si="201"/>
        <v>2.7127159825438541E-5</v>
      </c>
      <c r="AQ160" s="5">
        <f t="shared" si="202"/>
        <v>4.988289461755018E-6</v>
      </c>
      <c r="AR160" s="5">
        <f t="shared" si="203"/>
        <v>4.1260060466328011E-4</v>
      </c>
      <c r="AS160" s="5">
        <f t="shared" si="204"/>
        <v>3.0295486305106668E-4</v>
      </c>
      <c r="AT160" s="5">
        <f t="shared" si="205"/>
        <v>1.1122335741751131E-4</v>
      </c>
      <c r="AU160" s="5">
        <f t="shared" si="206"/>
        <v>2.7222174530420062E-5</v>
      </c>
      <c r="AV160" s="5">
        <f t="shared" si="207"/>
        <v>4.997017735556899E-6</v>
      </c>
      <c r="AW160" s="5">
        <f t="shared" si="208"/>
        <v>1.1008846951702355E-8</v>
      </c>
      <c r="AX160" s="5">
        <f t="shared" si="209"/>
        <v>5.0053039799800347E-5</v>
      </c>
      <c r="AY160" s="5">
        <f t="shared" si="210"/>
        <v>3.6816099078387355E-5</v>
      </c>
      <c r="AZ160" s="5">
        <f t="shared" si="211"/>
        <v>1.3539888454037916E-5</v>
      </c>
      <c r="BA160" s="5">
        <f t="shared" si="212"/>
        <v>3.3197176223994382E-6</v>
      </c>
      <c r="BB160" s="5">
        <f t="shared" si="213"/>
        <v>6.1044770401244297E-7</v>
      </c>
      <c r="BC160" s="5">
        <f t="shared" si="214"/>
        <v>8.9801951062264287E-8</v>
      </c>
      <c r="BD160" s="5">
        <f t="shared" si="215"/>
        <v>5.0580826532026246E-5</v>
      </c>
      <c r="BE160" s="5">
        <f t="shared" si="216"/>
        <v>3.7139323602119586E-5</v>
      </c>
      <c r="BF160" s="5">
        <f t="shared" si="217"/>
        <v>1.3634903304215556E-5</v>
      </c>
      <c r="BG160" s="5">
        <f t="shared" si="218"/>
        <v>3.3371741877872748E-6</v>
      </c>
      <c r="BH160" s="5">
        <f t="shared" si="219"/>
        <v>6.1258583822467236E-7</v>
      </c>
      <c r="BI160" s="5">
        <f t="shared" si="220"/>
        <v>8.9959082283863185E-8</v>
      </c>
      <c r="BJ160" s="8">
        <f t="shared" si="221"/>
        <v>0.31361589833274706</v>
      </c>
      <c r="BK160" s="8">
        <f t="shared" si="222"/>
        <v>0.37202170559937492</v>
      </c>
      <c r="BL160" s="8">
        <f t="shared" si="223"/>
        <v>0.29912232061516725</v>
      </c>
      <c r="BM160" s="8">
        <f t="shared" si="224"/>
        <v>0.18358681618872316</v>
      </c>
      <c r="BN160" s="8">
        <f t="shared" si="225"/>
        <v>0.81638895070094641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1.1721854304635799</v>
      </c>
      <c r="F161">
        <f>VLOOKUP(B161,home!$B$2:$E$405,3,FALSE)</f>
        <v>1.86</v>
      </c>
      <c r="G161">
        <f>VLOOKUP(C161,away!$B$2:$E$405,4,FALSE)</f>
        <v>1.1599999999999999</v>
      </c>
      <c r="H161">
        <f>VLOOKUP(A161,away!$A$2:$E$405,3,FALSE)</f>
        <v>1.1192052980132501</v>
      </c>
      <c r="I161">
        <f>VLOOKUP(C161,away!$B$2:$E$405,3,FALSE)</f>
        <v>0.16</v>
      </c>
      <c r="J161">
        <f>VLOOKUP(B161,home!$B$2:$E$405,4,FALSE)</f>
        <v>0.73</v>
      </c>
      <c r="K161" s="3">
        <f t="shared" si="170"/>
        <v>2.5291072847682199</v>
      </c>
      <c r="L161" s="3">
        <f t="shared" si="171"/>
        <v>0.13072317880794759</v>
      </c>
      <c r="M161" s="5">
        <f t="shared" si="172"/>
        <v>6.9960081521327044E-2</v>
      </c>
      <c r="N161" s="5">
        <f t="shared" si="173"/>
        <v>0.17693655181856674</v>
      </c>
      <c r="O161" s="5">
        <f t="shared" si="174"/>
        <v>9.1454042461310229E-3</v>
      </c>
      <c r="P161" s="5">
        <f t="shared" si="175"/>
        <v>2.312970850104018E-2</v>
      </c>
      <c r="Q161" s="5">
        <f t="shared" si="176"/>
        <v>0.22374576107305347</v>
      </c>
      <c r="R161" s="5">
        <f t="shared" si="177"/>
        <v>5.9775815726897431E-4</v>
      </c>
      <c r="S161" s="5">
        <f t="shared" si="178"/>
        <v>1.911745254256183E-3</v>
      </c>
      <c r="T161" s="5">
        <f t="shared" si="179"/>
        <v>2.9248757132273082E-2</v>
      </c>
      <c r="U161" s="5">
        <f t="shared" si="180"/>
        <v>1.5117945100785902E-3</v>
      </c>
      <c r="V161" s="5">
        <f t="shared" si="181"/>
        <v>7.0227525147422391E-5</v>
      </c>
      <c r="W161" s="5">
        <f t="shared" si="182"/>
        <v>0.18862567808862302</v>
      </c>
      <c r="X161" s="5">
        <f t="shared" si="183"/>
        <v>2.4657748244549423E-2</v>
      </c>
      <c r="Y161" s="5">
        <f t="shared" si="184"/>
        <v>1.6116696163867947E-3</v>
      </c>
      <c r="Z161" s="5">
        <f t="shared" si="185"/>
        <v>2.6046948825527117E-5</v>
      </c>
      <c r="AA161" s="5">
        <f t="shared" si="186"/>
        <v>6.5875528020625665E-5</v>
      </c>
      <c r="AB161" s="5">
        <f t="shared" si="187"/>
        <v>8.3303138902458707E-5</v>
      </c>
      <c r="AC161" s="5">
        <f t="shared" si="188"/>
        <v>1.4511330515979459E-6</v>
      </c>
      <c r="AD161" s="5">
        <f t="shared" si="189"/>
        <v>0.11926364413707047</v>
      </c>
      <c r="AE161" s="5">
        <f t="shared" si="190"/>
        <v>1.5590522677817688E-2</v>
      </c>
      <c r="AF161" s="5">
        <f t="shared" si="191"/>
        <v>1.0190213418608616E-3</v>
      </c>
      <c r="AG161" s="5">
        <f t="shared" si="192"/>
        <v>4.4403236360397347E-5</v>
      </c>
      <c r="AH161" s="5">
        <f t="shared" si="193"/>
        <v>8.5123498718021057E-7</v>
      </c>
      <c r="AI161" s="5">
        <f t="shared" si="194"/>
        <v>2.1528646071270526E-6</v>
      </c>
      <c r="AJ161" s="5">
        <f t="shared" si="195"/>
        <v>2.7224127805023517E-6</v>
      </c>
      <c r="AK161" s="5">
        <f t="shared" si="196"/>
        <v>2.2950913317715338E-6</v>
      </c>
      <c r="AL161" s="5">
        <f t="shared" si="197"/>
        <v>1.9190534802023324E-8</v>
      </c>
      <c r="AM161" s="5">
        <f t="shared" si="198"/>
        <v>6.0326110239013853E-2</v>
      </c>
      <c r="AN161" s="5">
        <f t="shared" si="199"/>
        <v>7.8860208955625639E-3</v>
      </c>
      <c r="AO161" s="5">
        <f t="shared" si="200"/>
        <v>5.154428598069179E-4</v>
      </c>
      <c r="AP161" s="5">
        <f t="shared" si="201"/>
        <v>2.2460109709273189E-5</v>
      </c>
      <c r="AQ161" s="5">
        <f t="shared" si="202"/>
        <v>7.3401423439285976E-7</v>
      </c>
      <c r="AR161" s="5">
        <f t="shared" si="203"/>
        <v>2.2255228687347943E-8</v>
      </c>
      <c r="AS161" s="5">
        <f t="shared" si="204"/>
        <v>5.6285860997354349E-8</v>
      </c>
      <c r="AT161" s="5">
        <f t="shared" si="205"/>
        <v>7.1176490538930184E-8</v>
      </c>
      <c r="AU161" s="5">
        <f t="shared" si="206"/>
        <v>6.0004326908748195E-8</v>
      </c>
      <c r="AV161" s="5">
        <f t="shared" si="207"/>
        <v>3.7939345075632208E-8</v>
      </c>
      <c r="AW161" s="5">
        <f t="shared" si="208"/>
        <v>1.7623997789469311E-10</v>
      </c>
      <c r="AX161" s="5">
        <f t="shared" si="209"/>
        <v>2.5428534144536784E-2</v>
      </c>
      <c r="AY161" s="5">
        <f t="shared" si="210"/>
        <v>3.3240988158002821E-3</v>
      </c>
      <c r="AZ161" s="5">
        <f t="shared" si="211"/>
        <v>2.1726838193657352E-4</v>
      </c>
      <c r="BA161" s="5">
        <f t="shared" si="212"/>
        <v>9.4673378470693793E-6</v>
      </c>
      <c r="BB161" s="5">
        <f t="shared" si="213"/>
        <v>3.0940012455442502E-7</v>
      </c>
      <c r="BC161" s="5">
        <f t="shared" si="214"/>
        <v>8.0891535610658773E-9</v>
      </c>
      <c r="BD161" s="5">
        <f t="shared" si="215"/>
        <v>4.8487903985132405E-10</v>
      </c>
      <c r="BE161" s="5">
        <f t="shared" si="216"/>
        <v>1.2263111119194036E-9</v>
      </c>
      <c r="BF161" s="5">
        <f t="shared" si="217"/>
        <v>1.5507361832737903E-9</v>
      </c>
      <c r="BG161" s="5">
        <f t="shared" si="218"/>
        <v>1.3073260592904694E-9</v>
      </c>
      <c r="BH161" s="5">
        <f t="shared" si="219"/>
        <v>8.2659196502971429E-10</v>
      </c>
      <c r="BI161" s="5">
        <f t="shared" si="220"/>
        <v>4.1810795205750526E-10</v>
      </c>
      <c r="BJ161" s="8">
        <f t="shared" si="221"/>
        <v>0.87847421165428774</v>
      </c>
      <c r="BK161" s="8">
        <f t="shared" si="222"/>
        <v>9.8397331941157504E-2</v>
      </c>
      <c r="BL161" s="8">
        <f t="shared" si="223"/>
        <v>1.1412410659312774E-2</v>
      </c>
      <c r="BM161" s="8">
        <f t="shared" si="224"/>
        <v>0.4814706372466358</v>
      </c>
      <c r="BN161" s="8">
        <f t="shared" si="225"/>
        <v>0.50351526531738733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1.1721854304635799</v>
      </c>
      <c r="F162">
        <f>VLOOKUP(B162,home!$B$2:$E$405,3,FALSE)</f>
        <v>1.02</v>
      </c>
      <c r="G162">
        <f>VLOOKUP(C162,away!$B$2:$E$405,4,FALSE)</f>
        <v>0.62</v>
      </c>
      <c r="H162">
        <f>VLOOKUP(A162,away!$A$2:$E$405,3,FALSE)</f>
        <v>1.1192052980132501</v>
      </c>
      <c r="I162">
        <f>VLOOKUP(C162,away!$B$2:$E$405,3,FALSE)</f>
        <v>1.86</v>
      </c>
      <c r="J162">
        <f>VLOOKUP(B162,home!$B$2:$E$405,4,FALSE)</f>
        <v>1.7</v>
      </c>
      <c r="K162" s="3">
        <f t="shared" si="170"/>
        <v>0.74129006622516791</v>
      </c>
      <c r="L162" s="3">
        <f t="shared" si="171"/>
        <v>3.5389271523178967</v>
      </c>
      <c r="M162" s="5">
        <f t="shared" si="172"/>
        <v>1.383965553014066E-2</v>
      </c>
      <c r="N162" s="5">
        <f t="shared" si="173"/>
        <v>1.025919916447148E-2</v>
      </c>
      <c r="O162" s="5">
        <f t="shared" si="174"/>
        <v>4.8977532734341321E-2</v>
      </c>
      <c r="P162" s="5">
        <f t="shared" si="175"/>
        <v>3.6306558484185202E-2</v>
      </c>
      <c r="Q162" s="5">
        <f t="shared" si="176"/>
        <v>3.8025212140241258E-3</v>
      </c>
      <c r="R162" s="5">
        <f t="shared" si="177"/>
        <v>8.6663960223549566E-2</v>
      </c>
      <c r="S162" s="5">
        <f t="shared" si="178"/>
        <v>2.3811398088897442E-2</v>
      </c>
      <c r="T162" s="5">
        <f t="shared" si="179"/>
        <v>1.3456845571574791E-2</v>
      </c>
      <c r="U162" s="5">
        <f t="shared" si="180"/>
        <v>6.4243132813450371E-2</v>
      </c>
      <c r="V162" s="5">
        <f t="shared" si="181"/>
        <v>6.9406826831138312E-3</v>
      </c>
      <c r="W162" s="5">
        <f t="shared" si="182"/>
        <v>9.3959040085551666E-4</v>
      </c>
      <c r="X162" s="5">
        <f t="shared" si="183"/>
        <v>3.3251419816448446E-3</v>
      </c>
      <c r="Y162" s="5">
        <f t="shared" si="184"/>
        <v>5.8837176220775406E-3</v>
      </c>
      <c r="Z162" s="5">
        <f t="shared" si="185"/>
        <v>0.10223248065417258</v>
      </c>
      <c r="AA162" s="5">
        <f t="shared" si="186"/>
        <v>7.578392235449477E-2</v>
      </c>
      <c r="AB162" s="5">
        <f t="shared" si="187"/>
        <v>2.8088934410483209E-2</v>
      </c>
      <c r="AC162" s="5">
        <f t="shared" si="188"/>
        <v>1.1379993400388601E-3</v>
      </c>
      <c r="AD162" s="5">
        <f t="shared" si="189"/>
        <v>1.7412725761867945E-4</v>
      </c>
      <c r="AE162" s="5">
        <f t="shared" si="190"/>
        <v>6.1622367994539811E-4</v>
      </c>
      <c r="AF162" s="5">
        <f t="shared" si="191"/>
        <v>1.0903853564300115E-3</v>
      </c>
      <c r="AG162" s="5">
        <f t="shared" si="192"/>
        <v>1.2862647814533318E-3</v>
      </c>
      <c r="AH162" s="5">
        <f t="shared" si="193"/>
        <v>9.0448325408966343E-2</v>
      </c>
      <c r="AI162" s="5">
        <f t="shared" si="194"/>
        <v>6.7048445132368198E-2</v>
      </c>
      <c r="AJ162" s="5">
        <f t="shared" si="195"/>
        <v>2.4851173166233878E-2</v>
      </c>
      <c r="AK162" s="5">
        <f t="shared" si="196"/>
        <v>6.1406426007235421E-3</v>
      </c>
      <c r="AL162" s="5">
        <f t="shared" si="197"/>
        <v>1.1941580338933515E-4</v>
      </c>
      <c r="AM162" s="5">
        <f t="shared" si="198"/>
        <v>2.5815761266351565E-5</v>
      </c>
      <c r="AN162" s="5">
        <f t="shared" si="199"/>
        <v>9.1360098503248221E-5</v>
      </c>
      <c r="AO162" s="5">
        <f t="shared" si="200"/>
        <v>1.616583666157914E-4</v>
      </c>
      <c r="AP162" s="5">
        <f t="shared" si="201"/>
        <v>1.9069906100532838E-4</v>
      </c>
      <c r="AQ162" s="5">
        <f t="shared" si="202"/>
        <v>1.687175212283209E-4</v>
      </c>
      <c r="AR162" s="5">
        <f t="shared" si="203"/>
        <v>6.401800693429513E-2</v>
      </c>
      <c r="AS162" s="5">
        <f t="shared" si="204"/>
        <v>4.7455912599926889E-2</v>
      </c>
      <c r="AT162" s="5">
        <f t="shared" si="205"/>
        <v>1.7589298296987792E-2</v>
      </c>
      <c r="AU162" s="5">
        <f t="shared" si="206"/>
        <v>4.3462573664761039E-3</v>
      </c>
      <c r="AV162" s="5">
        <f t="shared" si="207"/>
        <v>8.054593527566736E-4</v>
      </c>
      <c r="AW162" s="5">
        <f t="shared" si="208"/>
        <v>8.702000566914868E-6</v>
      </c>
      <c r="AX162" s="5">
        <f t="shared" si="209"/>
        <v>3.1894945631311444E-6</v>
      </c>
      <c r="AY162" s="5">
        <f t="shared" si="210"/>
        <v>1.1287388911635115E-5</v>
      </c>
      <c r="AZ162" s="5">
        <f t="shared" si="211"/>
        <v>1.9972623549078736E-5</v>
      </c>
      <c r="BA162" s="5">
        <f t="shared" si="212"/>
        <v>2.3560553260286188E-5</v>
      </c>
      <c r="BB162" s="5">
        <f t="shared" si="213"/>
        <v>2.0844770414114684E-5</v>
      </c>
      <c r="BC162" s="5">
        <f t="shared" si="214"/>
        <v>1.4753624800468639E-5</v>
      </c>
      <c r="BD162" s="5">
        <f t="shared" si="215"/>
        <v>3.7759177162842092E-2</v>
      </c>
      <c r="BE162" s="5">
        <f t="shared" si="216"/>
        <v>2.7990502939651055E-2</v>
      </c>
      <c r="BF162" s="5">
        <f t="shared" si="217"/>
        <v>1.0374540888904845E-2</v>
      </c>
      <c r="BG162" s="5">
        <f t="shared" si="218"/>
        <v>2.5635147008639947E-3</v>
      </c>
      <c r="BH162" s="5">
        <f t="shared" si="219"/>
        <v>4.7507699559316548E-4</v>
      </c>
      <c r="BI162" s="5">
        <f t="shared" si="220"/>
        <v>7.0433971505062318E-5</v>
      </c>
      <c r="BJ162" s="8">
        <f t="shared" si="221"/>
        <v>4.1565876294213475E-2</v>
      </c>
      <c r="BK162" s="8">
        <f t="shared" si="222"/>
        <v>8.2166997318676965E-2</v>
      </c>
      <c r="BL162" s="8">
        <f t="shared" si="223"/>
        <v>0.705694250054414</v>
      </c>
      <c r="BM162" s="8">
        <f t="shared" si="224"/>
        <v>0.73180759158241993</v>
      </c>
      <c r="BN162" s="8">
        <f t="shared" si="225"/>
        <v>0.19984942735071234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1.58904109589041</v>
      </c>
      <c r="F163">
        <f>VLOOKUP(B163,home!$B$2:$E$405,3,FALSE)</f>
        <v>0.69</v>
      </c>
      <c r="G163">
        <f>VLOOKUP(C163,away!$B$2:$E$405,4,FALSE)</f>
        <v>1.0900000000000001</v>
      </c>
      <c r="H163">
        <f>VLOOKUP(A163,away!$A$2:$E$405,3,FALSE)</f>
        <v>1.4200913242009101</v>
      </c>
      <c r="I163">
        <f>VLOOKUP(C163,away!$B$2:$E$405,3,FALSE)</f>
        <v>0.8</v>
      </c>
      <c r="J163">
        <f>VLOOKUP(B163,home!$B$2:$E$405,4,FALSE)</f>
        <v>1.22</v>
      </c>
      <c r="K163" s="3">
        <f t="shared" si="170"/>
        <v>1.1951178082191773</v>
      </c>
      <c r="L163" s="3">
        <f t="shared" si="171"/>
        <v>1.3860091324200885</v>
      </c>
      <c r="M163" s="5">
        <f t="shared" si="172"/>
        <v>7.5688659316553469E-2</v>
      </c>
      <c r="N163" s="5">
        <f t="shared" si="173"/>
        <v>9.0456864629447395E-2</v>
      </c>
      <c r="O163" s="5">
        <f t="shared" si="174"/>
        <v>0.1049051730333759</v>
      </c>
      <c r="P163" s="5">
        <f t="shared" si="175"/>
        <v>0.12537404046650175</v>
      </c>
      <c r="Q163" s="5">
        <f t="shared" si="176"/>
        <v>5.4053304897162008E-2</v>
      </c>
      <c r="R163" s="5">
        <f t="shared" si="177"/>
        <v>7.2699763931184325E-2</v>
      </c>
      <c r="S163" s="5">
        <f t="shared" si="178"/>
        <v>5.1918775430926045E-2</v>
      </c>
      <c r="T163" s="5">
        <f t="shared" si="179"/>
        <v>7.4918374224954024E-2</v>
      </c>
      <c r="U163" s="5">
        <f t="shared" si="180"/>
        <v>8.6884782527488616E-2</v>
      </c>
      <c r="V163" s="5">
        <f t="shared" si="181"/>
        <v>9.555617139160635E-3</v>
      </c>
      <c r="W163" s="5">
        <f t="shared" si="182"/>
        <v>2.1533355758566391E-2</v>
      </c>
      <c r="X163" s="5">
        <f t="shared" si="183"/>
        <v>2.9845427733023715E-2</v>
      </c>
      <c r="Y163" s="5">
        <f t="shared" si="184"/>
        <v>2.0683017699477332E-2</v>
      </c>
      <c r="Z163" s="5">
        <f t="shared" si="185"/>
        <v>3.3587512244468674E-2</v>
      </c>
      <c r="AA163" s="5">
        <f t="shared" si="186"/>
        <v>4.0141034017144181E-2</v>
      </c>
      <c r="AB163" s="5">
        <f t="shared" si="187"/>
        <v>2.3986632297110403E-2</v>
      </c>
      <c r="AC163" s="5">
        <f t="shared" si="188"/>
        <v>9.8927165963942978E-4</v>
      </c>
      <c r="AD163" s="5">
        <f t="shared" si="189"/>
        <v>6.4337242344454188E-3</v>
      </c>
      <c r="AE163" s="5">
        <f t="shared" si="190"/>
        <v>8.917200544413792E-3</v>
      </c>
      <c r="AF163" s="5">
        <f t="shared" si="191"/>
        <v>6.1796606950894522E-3</v>
      </c>
      <c r="AG163" s="5">
        <f t="shared" si="192"/>
        <v>2.8550220528838171E-3</v>
      </c>
      <c r="AH163" s="5">
        <f t="shared" si="193"/>
        <v>1.163814967652628E-2</v>
      </c>
      <c r="AI163" s="5">
        <f t="shared" si="194"/>
        <v>1.3908959933136815E-2</v>
      </c>
      <c r="AJ163" s="5">
        <f t="shared" si="195"/>
        <v>8.3114228549494139E-3</v>
      </c>
      <c r="AK163" s="5">
        <f t="shared" si="196"/>
        <v>3.3110431551966399E-3</v>
      </c>
      <c r="AL163" s="5">
        <f t="shared" si="197"/>
        <v>6.5546931975248439E-5</v>
      </c>
      <c r="AM163" s="5">
        <f t="shared" si="198"/>
        <v>1.5378116811514005E-3</v>
      </c>
      <c r="AN163" s="5">
        <f t="shared" si="199"/>
        <v>2.13142103401813E-3</v>
      </c>
      <c r="AO163" s="5">
        <f t="shared" si="200"/>
        <v>1.4770845090906987E-3</v>
      </c>
      <c r="AP163" s="5">
        <f t="shared" si="201"/>
        <v>6.8241753965198385E-4</v>
      </c>
      <c r="AQ163" s="5">
        <f t="shared" si="202"/>
        <v>2.3645923552032433E-4</v>
      </c>
      <c r="AR163" s="5">
        <f t="shared" si="203"/>
        <v>3.2261163472274653E-3</v>
      </c>
      <c r="AS163" s="5">
        <f t="shared" si="204"/>
        <v>3.8555890979585471E-3</v>
      </c>
      <c r="AT163" s="5">
        <f t="shared" si="205"/>
        <v>2.3039415960729873E-3</v>
      </c>
      <c r="AU163" s="5">
        <f t="shared" si="206"/>
        <v>9.178272101879137E-4</v>
      </c>
      <c r="AV163" s="5">
        <f t="shared" si="207"/>
        <v>2.7422791094092549E-4</v>
      </c>
      <c r="AW163" s="5">
        <f t="shared" si="208"/>
        <v>3.015967640817045E-6</v>
      </c>
      <c r="AX163" s="5">
        <f t="shared" si="209"/>
        <v>3.0631102097191851E-4</v>
      </c>
      <c r="AY163" s="5">
        <f t="shared" si="210"/>
        <v>4.2454987242800026E-4</v>
      </c>
      <c r="AZ163" s="5">
        <f t="shared" si="211"/>
        <v>2.9421500017649604E-4</v>
      </c>
      <c r="BA163" s="5">
        <f t="shared" si="212"/>
        <v>1.3592822571320047E-4</v>
      </c>
      <c r="BB163" s="5">
        <f t="shared" si="213"/>
        <v>4.7099440548038734E-5</v>
      </c>
      <c r="BC163" s="5">
        <f t="shared" si="214"/>
        <v>1.3056050946291744E-5</v>
      </c>
      <c r="BD163" s="5">
        <f t="shared" si="215"/>
        <v>7.4523778658449962E-4</v>
      </c>
      <c r="BE163" s="5">
        <f t="shared" si="216"/>
        <v>8.9064695010497824E-4</v>
      </c>
      <c r="BF163" s="5">
        <f t="shared" si="217"/>
        <v>5.3221401545327845E-4</v>
      </c>
      <c r="BG163" s="5">
        <f t="shared" si="218"/>
        <v>2.1201948255068312E-4</v>
      </c>
      <c r="BH163" s="5">
        <f t="shared" si="219"/>
        <v>6.3347064821434152E-5</v>
      </c>
      <c r="BI163" s="5">
        <f t="shared" si="220"/>
        <v>1.5141441053302085E-5</v>
      </c>
      <c r="BJ163" s="8">
        <f t="shared" si="221"/>
        <v>0.32316230607967983</v>
      </c>
      <c r="BK163" s="8">
        <f t="shared" si="222"/>
        <v>0.26401646081718461</v>
      </c>
      <c r="BL163" s="8">
        <f t="shared" si="223"/>
        <v>0.37882327032906854</v>
      </c>
      <c r="BM163" s="8">
        <f t="shared" si="224"/>
        <v>0.47599020929138952</v>
      </c>
      <c r="BN163" s="8">
        <f t="shared" si="225"/>
        <v>0.52317780627422494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1.58904109589041</v>
      </c>
      <c r="F164">
        <f>VLOOKUP(B164,home!$B$2:$E$405,3,FALSE)</f>
        <v>1.49</v>
      </c>
      <c r="G164">
        <f>VLOOKUP(C164,away!$B$2:$E$405,4,FALSE)</f>
        <v>0.92</v>
      </c>
      <c r="H164">
        <f>VLOOKUP(A164,away!$A$2:$E$405,3,FALSE)</f>
        <v>1.4200913242009101</v>
      </c>
      <c r="I164">
        <f>VLOOKUP(C164,away!$B$2:$E$405,3,FALSE)</f>
        <v>1.1399999999999999</v>
      </c>
      <c r="J164">
        <f>VLOOKUP(B164,home!$B$2:$E$405,4,FALSE)</f>
        <v>1.02</v>
      </c>
      <c r="K164" s="3">
        <f t="shared" si="170"/>
        <v>2.178257534246574</v>
      </c>
      <c r="L164" s="3">
        <f t="shared" si="171"/>
        <v>1.651282191780818</v>
      </c>
      <c r="M164" s="5">
        <f t="shared" si="172"/>
        <v>2.1719610300845328E-2</v>
      </c>
      <c r="N164" s="5">
        <f t="shared" si="173"/>
        <v>4.7310904778715836E-2</v>
      </c>
      <c r="O164" s="5">
        <f t="shared" si="174"/>
        <v>3.5865205702205097E-2</v>
      </c>
      <c r="P164" s="5">
        <f t="shared" si="175"/>
        <v>7.8123654538131457E-2</v>
      </c>
      <c r="Q164" s="5">
        <f t="shared" si="176"/>
        <v>5.1527667393130007E-2</v>
      </c>
      <c r="R164" s="5">
        <f t="shared" si="177"/>
        <v>2.9611787740303576E-2</v>
      </c>
      <c r="S164" s="5">
        <f t="shared" si="178"/>
        <v>7.0251092375213667E-2</v>
      </c>
      <c r="T164" s="5">
        <f t="shared" si="179"/>
        <v>8.5086719550280701E-2</v>
      </c>
      <c r="U164" s="5">
        <f t="shared" si="180"/>
        <v>6.4502099747826599E-2</v>
      </c>
      <c r="V164" s="5">
        <f t="shared" si="181"/>
        <v>2.80763788813055E-2</v>
      </c>
      <c r="W164" s="5">
        <f t="shared" si="182"/>
        <v>3.7413509907078986E-2</v>
      </c>
      <c r="X164" s="5">
        <f t="shared" si="183"/>
        <v>6.1780262641574733E-2</v>
      </c>
      <c r="Y164" s="5">
        <f t="shared" si="184"/>
        <v>5.1008323751787071E-2</v>
      </c>
      <c r="Z164" s="5">
        <f t="shared" si="185"/>
        <v>1.6299139254118942E-2</v>
      </c>
      <c r="AA164" s="5">
        <f t="shared" si="186"/>
        <v>3.5503722882018675E-2</v>
      </c>
      <c r="AB164" s="5">
        <f t="shared" si="187"/>
        <v>3.8668125930779833E-2</v>
      </c>
      <c r="AC164" s="5">
        <f t="shared" si="188"/>
        <v>6.3117768171910777E-3</v>
      </c>
      <c r="AD164" s="5">
        <f t="shared" si="189"/>
        <v>2.0374064959425914E-2</v>
      </c>
      <c r="AE164" s="5">
        <f t="shared" si="190"/>
        <v>3.3643330641685586E-2</v>
      </c>
      <c r="AF164" s="5">
        <f t="shared" si="191"/>
        <v>2.7777316380404669E-2</v>
      </c>
      <c r="AG164" s="5">
        <f t="shared" si="192"/>
        <v>1.5289395958141277E-2</v>
      </c>
      <c r="AH164" s="5">
        <f t="shared" si="193"/>
        <v>6.728619597920575E-3</v>
      </c>
      <c r="AI164" s="5">
        <f t="shared" si="194"/>
        <v>1.4656666334249648E-2</v>
      </c>
      <c r="AJ164" s="5">
        <f t="shared" si="195"/>
        <v>1.5962996934758705E-2</v>
      </c>
      <c r="AK164" s="5">
        <f t="shared" si="196"/>
        <v>1.1590506114097706E-2</v>
      </c>
      <c r="AL164" s="5">
        <f t="shared" si="197"/>
        <v>9.081177143750699E-4</v>
      </c>
      <c r="AM164" s="5">
        <f t="shared" si="198"/>
        <v>8.8759921002197172E-3</v>
      </c>
      <c r="AN164" s="5">
        <f t="shared" si="199"/>
        <v>1.4656767689480038E-2</v>
      </c>
      <c r="AO164" s="5">
        <f t="shared" si="200"/>
        <v>1.210122973735344E-2</v>
      </c>
      <c r="AP164" s="5">
        <f t="shared" si="201"/>
        <v>6.6608483879800652E-3</v>
      </c>
      <c r="AQ164" s="5">
        <f t="shared" si="202"/>
        <v>2.7497350813058632E-3</v>
      </c>
      <c r="AR164" s="5">
        <f t="shared" si="203"/>
        <v>2.2221699434627298E-3</v>
      </c>
      <c r="AS164" s="5">
        <f t="shared" si="204"/>
        <v>4.8404584217239749E-3</v>
      </c>
      <c r="AT164" s="5">
        <f t="shared" si="205"/>
        <v>5.2718825131637644E-3</v>
      </c>
      <c r="AU164" s="5">
        <f t="shared" si="206"/>
        <v>3.8278392679872444E-3</v>
      </c>
      <c r="AV164" s="5">
        <f t="shared" si="207"/>
        <v>2.0845049313445267E-3</v>
      </c>
      <c r="AW164" s="5">
        <f t="shared" si="208"/>
        <v>9.0734023328210636E-5</v>
      </c>
      <c r="AX164" s="5">
        <f t="shared" si="209"/>
        <v>3.2223661110361143E-3</v>
      </c>
      <c r="AY164" s="5">
        <f t="shared" si="210"/>
        <v>5.3210357745519452E-3</v>
      </c>
      <c r="AZ164" s="5">
        <f t="shared" si="211"/>
        <v>4.3932658081731408E-3</v>
      </c>
      <c r="BA164" s="5">
        <f t="shared" si="212"/>
        <v>2.4181738642652896E-3</v>
      </c>
      <c r="BB164" s="5">
        <f t="shared" si="213"/>
        <v>9.9827185967276961E-4</v>
      </c>
      <c r="BC164" s="5">
        <f t="shared" si="214"/>
        <v>3.2968570888671265E-4</v>
      </c>
      <c r="BD164" s="5">
        <f t="shared" si="215"/>
        <v>6.1157160912509898E-4</v>
      </c>
      <c r="BE164" s="5">
        <f t="shared" si="216"/>
        <v>1.3321604653080477E-3</v>
      </c>
      <c r="BF164" s="5">
        <f t="shared" si="217"/>
        <v>1.4508942851913385E-3</v>
      </c>
      <c r="BG164" s="5">
        <f t="shared" si="218"/>
        <v>1.0534738027044436E-3</v>
      </c>
      <c r="BH164" s="5">
        <f t="shared" si="219"/>
        <v>5.7368431196808589E-4</v>
      </c>
      <c r="BI164" s="5">
        <f t="shared" si="220"/>
        <v>2.4992643496470881E-4</v>
      </c>
      <c r="BJ164" s="8">
        <f t="shared" si="221"/>
        <v>0.49293886808514986</v>
      </c>
      <c r="BK164" s="8">
        <f t="shared" si="222"/>
        <v>0.21071166640161407</v>
      </c>
      <c r="BL164" s="8">
        <f t="shared" si="223"/>
        <v>0.27660829697110439</v>
      </c>
      <c r="BM164" s="8">
        <f t="shared" si="224"/>
        <v>0.72716883850743186</v>
      </c>
      <c r="BN164" s="8">
        <f t="shared" si="225"/>
        <v>0.26415883045333127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1.58904109589041</v>
      </c>
      <c r="F165">
        <f>VLOOKUP(B165,home!$B$2:$E$405,3,FALSE)</f>
        <v>0.74</v>
      </c>
      <c r="G165">
        <f>VLOOKUP(C165,away!$B$2:$E$405,4,FALSE)</f>
        <v>1</v>
      </c>
      <c r="H165">
        <f>VLOOKUP(A165,away!$A$2:$E$405,3,FALSE)</f>
        <v>1.4200913242009101</v>
      </c>
      <c r="I165">
        <f>VLOOKUP(C165,away!$B$2:$E$405,3,FALSE)</f>
        <v>1.1499999999999999</v>
      </c>
      <c r="J165">
        <f>VLOOKUP(B165,home!$B$2:$E$405,4,FALSE)</f>
        <v>1.28</v>
      </c>
      <c r="K165" s="3">
        <f t="shared" si="170"/>
        <v>1.1758904109589035</v>
      </c>
      <c r="L165" s="3">
        <f t="shared" si="171"/>
        <v>2.0903744292237394</v>
      </c>
      <c r="M165" s="5">
        <f t="shared" si="172"/>
        <v>3.8148652606577814E-2</v>
      </c>
      <c r="N165" s="5">
        <f t="shared" si="173"/>
        <v>4.4858634791077226E-2</v>
      </c>
      <c r="O165" s="5">
        <f t="shared" si="174"/>
        <v>7.9744967918129808E-2</v>
      </c>
      <c r="P165" s="5">
        <f t="shared" si="175"/>
        <v>9.3771343097154222E-2</v>
      </c>
      <c r="Q165" s="5">
        <f t="shared" si="176"/>
        <v>2.6374419249767588E-2</v>
      </c>
      <c r="R165" s="5">
        <f t="shared" si="177"/>
        <v>8.334842089766302E-2</v>
      </c>
      <c r="S165" s="5">
        <f t="shared" si="178"/>
        <v>5.7623691699717247E-2</v>
      </c>
      <c r="T165" s="5">
        <f t="shared" si="179"/>
        <v>5.5132411585340525E-2</v>
      </c>
      <c r="U165" s="5">
        <f t="shared" si="180"/>
        <v>9.8008608902128619E-2</v>
      </c>
      <c r="V165" s="5">
        <f t="shared" si="181"/>
        <v>1.5737998579818575E-2</v>
      </c>
      <c r="W165" s="5">
        <f t="shared" si="182"/>
        <v>1.0337808896803873E-2</v>
      </c>
      <c r="X165" s="5">
        <f t="shared" si="183"/>
        <v>2.1609891372080487E-2</v>
      </c>
      <c r="Y165" s="5">
        <f t="shared" si="184"/>
        <v>2.2586382171249884E-2</v>
      </c>
      <c r="Z165" s="5">
        <f t="shared" si="185"/>
        <v>5.8076469253550783E-2</v>
      </c>
      <c r="AA165" s="5">
        <f t="shared" si="186"/>
        <v>6.8291563297599944E-2</v>
      </c>
      <c r="AB165" s="5">
        <f t="shared" si="187"/>
        <v>4.0151697215520393E-2</v>
      </c>
      <c r="AC165" s="5">
        <f t="shared" si="188"/>
        <v>2.4178004392942706E-3</v>
      </c>
      <c r="AD165" s="5">
        <f t="shared" si="189"/>
        <v>3.0390325880193295E-3</v>
      </c>
      <c r="AE165" s="5">
        <f t="shared" si="190"/>
        <v>6.3527160115732489E-3</v>
      </c>
      <c r="AF165" s="5">
        <f t="shared" si="191"/>
        <v>6.6397775533564712E-3</v>
      </c>
      <c r="AG165" s="5">
        <f t="shared" si="192"/>
        <v>4.6265404044233769E-3</v>
      </c>
      <c r="AH165" s="5">
        <f t="shared" si="193"/>
        <v>3.0350391566805308E-2</v>
      </c>
      <c r="AI165" s="5">
        <f t="shared" si="194"/>
        <v>3.5688734412254328E-2</v>
      </c>
      <c r="AJ165" s="5">
        <f t="shared" si="195"/>
        <v>2.0983020287314455E-2</v>
      </c>
      <c r="AK165" s="5">
        <f t="shared" si="196"/>
        <v>8.2245774496030669E-3</v>
      </c>
      <c r="AL165" s="5">
        <f t="shared" si="197"/>
        <v>2.3772309535715627E-4</v>
      </c>
      <c r="AM165" s="5">
        <f t="shared" si="198"/>
        <v>7.1471385576870943E-4</v>
      </c>
      <c r="AN165" s="5">
        <f t="shared" si="199"/>
        <v>1.4940195683108138E-3</v>
      </c>
      <c r="AO165" s="5">
        <f t="shared" si="200"/>
        <v>1.5615301511784077E-3</v>
      </c>
      <c r="AP165" s="5">
        <f t="shared" si="201"/>
        <v>1.0880608994950746E-3</v>
      </c>
      <c r="AQ165" s="5">
        <f t="shared" si="202"/>
        <v>5.686136704356711E-4</v>
      </c>
      <c r="AR165" s="5">
        <f t="shared" si="203"/>
        <v>1.2688736489635527E-2</v>
      </c>
      <c r="AS165" s="5">
        <f t="shared" si="204"/>
        <v>1.4920563565346752E-2</v>
      </c>
      <c r="AT165" s="5">
        <f t="shared" si="205"/>
        <v>8.7724738112970203E-3</v>
      </c>
      <c r="AU165" s="5">
        <f t="shared" si="206"/>
        <v>3.4384892783640895E-3</v>
      </c>
      <c r="AV165" s="5">
        <f t="shared" si="207"/>
        <v>1.0108216426533334E-3</v>
      </c>
      <c r="AW165" s="5">
        <f t="shared" si="208"/>
        <v>1.623154308047987E-5</v>
      </c>
      <c r="AX165" s="5">
        <f t="shared" si="209"/>
        <v>1.4007086159631494E-4</v>
      </c>
      <c r="AY165" s="5">
        <f t="shared" si="210"/>
        <v>2.9280054736027425E-4</v>
      </c>
      <c r="AZ165" s="5">
        <f t="shared" si="211"/>
        <v>3.0603138853231592E-4</v>
      </c>
      <c r="BA165" s="5">
        <f t="shared" si="212"/>
        <v>2.1324006304259614E-4</v>
      </c>
      <c r="BB165" s="5">
        <f t="shared" si="213"/>
        <v>1.1143789376757523E-4</v>
      </c>
      <c r="BC165" s="5">
        <f t="shared" si="214"/>
        <v>4.6589384715658159E-5</v>
      </c>
      <c r="BD165" s="5">
        <f t="shared" si="215"/>
        <v>4.4207017161820546E-3</v>
      </c>
      <c r="BE165" s="5">
        <f t="shared" si="216"/>
        <v>5.198260757768045E-3</v>
      </c>
      <c r="BF165" s="5">
        <f t="shared" si="217"/>
        <v>3.0562924893617048E-3</v>
      </c>
      <c r="BG165" s="5">
        <f t="shared" si="218"/>
        <v>1.1979550104420479E-3</v>
      </c>
      <c r="BH165" s="5">
        <f t="shared" si="219"/>
        <v>3.5216595238474446E-4</v>
      </c>
      <c r="BI165" s="5">
        <f t="shared" si="220"/>
        <v>8.2821713295086108E-5</v>
      </c>
      <c r="BJ165" s="8">
        <f t="shared" si="221"/>
        <v>0.20809472290789544</v>
      </c>
      <c r="BK165" s="8">
        <f t="shared" si="222"/>
        <v>0.20823001006527958</v>
      </c>
      <c r="BL165" s="8">
        <f t="shared" si="223"/>
        <v>0.51993126437374937</v>
      </c>
      <c r="BM165" s="8">
        <f t="shared" si="224"/>
        <v>0.62780945903582575</v>
      </c>
      <c r="BN165" s="8">
        <f t="shared" si="225"/>
        <v>0.3662464385603697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1.58904109589041</v>
      </c>
      <c r="F166">
        <f>VLOOKUP(B166,home!$B$2:$E$405,3,FALSE)</f>
        <v>0.8</v>
      </c>
      <c r="G166">
        <f>VLOOKUP(C166,away!$B$2:$E$405,4,FALSE)</f>
        <v>0.8</v>
      </c>
      <c r="H166">
        <f>VLOOKUP(A166,away!$A$2:$E$405,3,FALSE)</f>
        <v>1.4200913242009101</v>
      </c>
      <c r="I166">
        <f>VLOOKUP(C166,away!$B$2:$E$405,3,FALSE)</f>
        <v>0.46</v>
      </c>
      <c r="J166">
        <f>VLOOKUP(B166,home!$B$2:$E$405,4,FALSE)</f>
        <v>1.41</v>
      </c>
      <c r="K166" s="3">
        <f t="shared" si="170"/>
        <v>1.0169863013698623</v>
      </c>
      <c r="L166" s="3">
        <f t="shared" si="171"/>
        <v>0.92107123287671033</v>
      </c>
      <c r="M166" s="5">
        <f t="shared" si="172"/>
        <v>0.14398336106435047</v>
      </c>
      <c r="N166" s="5">
        <f t="shared" si="173"/>
        <v>0.14642910582763524</v>
      </c>
      <c r="O166" s="5">
        <f t="shared" si="174"/>
        <v>0.13261893188927382</v>
      </c>
      <c r="P166" s="5">
        <f t="shared" si="175"/>
        <v>0.13487163703369426</v>
      </c>
      <c r="Q166" s="5">
        <f t="shared" si="176"/>
        <v>7.4458197374271465E-2</v>
      </c>
      <c r="R166" s="5">
        <f t="shared" si="177"/>
        <v>6.1075741549022948E-2</v>
      </c>
      <c r="S166" s="5">
        <f t="shared" si="178"/>
        <v>3.1584132954117446E-2</v>
      </c>
      <c r="T166" s="5">
        <f t="shared" si="179"/>
        <v>6.8581303653297648E-2</v>
      </c>
      <c r="U166" s="5">
        <f t="shared" si="180"/>
        <v>6.2113192501362477E-2</v>
      </c>
      <c r="V166" s="5">
        <f t="shared" si="181"/>
        <v>3.2872654206727225E-3</v>
      </c>
      <c r="W166" s="5">
        <f t="shared" si="182"/>
        <v>2.5240988918109174E-2</v>
      </c>
      <c r="X166" s="5">
        <f t="shared" si="183"/>
        <v>2.3248748781830201E-2</v>
      </c>
      <c r="Y166" s="5">
        <f t="shared" si="184"/>
        <v>1.0706876851660628E-2</v>
      </c>
      <c r="Z166" s="5">
        <f t="shared" si="185"/>
        <v>1.8751702855805966E-2</v>
      </c>
      <c r="AA166" s="5">
        <f t="shared" si="186"/>
        <v>1.9070224931712794E-2</v>
      </c>
      <c r="AB166" s="5">
        <f t="shared" si="187"/>
        <v>9.6970787597969645E-3</v>
      </c>
      <c r="AC166" s="5">
        <f t="shared" si="188"/>
        <v>1.924523020285983E-4</v>
      </c>
      <c r="AD166" s="5">
        <f t="shared" si="189"/>
        <v>6.4174349906863824E-3</v>
      </c>
      <c r="AE166" s="5">
        <f t="shared" si="190"/>
        <v>5.9109147587776455E-3</v>
      </c>
      <c r="AF166" s="5">
        <f t="shared" si="191"/>
        <v>2.7221867721482344E-3</v>
      </c>
      <c r="AG166" s="5">
        <f t="shared" si="192"/>
        <v>8.3577597544774902E-4</v>
      </c>
      <c r="AH166" s="5">
        <f t="shared" si="193"/>
        <v>4.3179135169837315E-3</v>
      </c>
      <c r="AI166" s="5">
        <f t="shared" si="194"/>
        <v>4.3912588972722195E-3</v>
      </c>
      <c r="AJ166" s="5">
        <f t="shared" si="195"/>
        <v>2.2329250721471873E-3</v>
      </c>
      <c r="AK166" s="5">
        <f t="shared" si="196"/>
        <v>7.5695140345300035E-4</v>
      </c>
      <c r="AL166" s="5">
        <f t="shared" si="197"/>
        <v>7.2109323837493583E-6</v>
      </c>
      <c r="AM166" s="5">
        <f t="shared" si="198"/>
        <v>1.3052886950919366E-3</v>
      </c>
      <c r="AN166" s="5">
        <f t="shared" si="199"/>
        <v>1.2022638676483625E-3</v>
      </c>
      <c r="AO166" s="5">
        <f t="shared" si="200"/>
        <v>5.5368533140899958E-4</v>
      </c>
      <c r="AP166" s="5">
        <f t="shared" si="201"/>
        <v>1.699945436088791E-4</v>
      </c>
      <c r="AQ166" s="5">
        <f t="shared" si="202"/>
        <v>3.9144270966035982E-5</v>
      </c>
      <c r="AR166" s="5">
        <f t="shared" si="203"/>
        <v>7.954211853086439E-4</v>
      </c>
      <c r="AS166" s="5">
        <f t="shared" si="204"/>
        <v>8.0893244927826959E-4</v>
      </c>
      <c r="AT166" s="5">
        <f t="shared" si="205"/>
        <v>4.1133660982478561E-4</v>
      </c>
      <c r="AU166" s="5">
        <f t="shared" si="206"/>
        <v>1.3944123248124229E-4</v>
      </c>
      <c r="AV166" s="5">
        <f t="shared" si="207"/>
        <v>3.5452455819888418E-5</v>
      </c>
      <c r="AW166" s="5">
        <f t="shared" si="208"/>
        <v>1.876278249457073E-7</v>
      </c>
      <c r="AX166" s="5">
        <f t="shared" si="209"/>
        <v>2.2124345370690701E-4</v>
      </c>
      <c r="AY166" s="5">
        <f t="shared" si="210"/>
        <v>2.0378098067172222E-4</v>
      </c>
      <c r="AZ166" s="5">
        <f t="shared" si="211"/>
        <v>9.3848399552064123E-5</v>
      </c>
      <c r="BA166" s="5">
        <f t="shared" si="212"/>
        <v>2.8813687026308609E-5</v>
      </c>
      <c r="BB166" s="5">
        <f t="shared" si="213"/>
        <v>6.6348645582614344E-6</v>
      </c>
      <c r="BC166" s="5">
        <f t="shared" si="214"/>
        <v>1.2222365757295702E-6</v>
      </c>
      <c r="BD166" s="5">
        <f t="shared" si="215"/>
        <v>1.2210659530141445E-4</v>
      </c>
      <c r="BE166" s="5">
        <f t="shared" si="216"/>
        <v>1.2418073472845209E-4</v>
      </c>
      <c r="BF166" s="5">
        <f t="shared" si="217"/>
        <v>6.3145053056440256E-5</v>
      </c>
      <c r="BG166" s="5">
        <f t="shared" si="218"/>
        <v>2.1405884652557632E-5</v>
      </c>
      <c r="BH166" s="5">
        <f t="shared" si="219"/>
        <v>5.4423728650886207E-6</v>
      </c>
      <c r="BI166" s="5">
        <f t="shared" si="220"/>
        <v>1.1069637301484358E-6</v>
      </c>
      <c r="BJ166" s="8">
        <f t="shared" si="221"/>
        <v>0.36837745423467949</v>
      </c>
      <c r="BK166" s="8">
        <f t="shared" si="222"/>
        <v>0.31412984068791888</v>
      </c>
      <c r="BL166" s="8">
        <f t="shared" si="223"/>
        <v>0.29880219005807201</v>
      </c>
      <c r="BM166" s="8">
        <f t="shared" si="224"/>
        <v>0.30642061974538143</v>
      </c>
      <c r="BN166" s="8">
        <f t="shared" si="225"/>
        <v>0.69343697473824828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1.58904109589041</v>
      </c>
      <c r="F167">
        <f>VLOOKUP(B167,home!$B$2:$E$405,3,FALSE)</f>
        <v>1.6</v>
      </c>
      <c r="G167">
        <f>VLOOKUP(C167,away!$B$2:$E$405,4,FALSE)</f>
        <v>1.43</v>
      </c>
      <c r="H167">
        <f>VLOOKUP(A167,away!$A$2:$E$405,3,FALSE)</f>
        <v>1.4200913242009101</v>
      </c>
      <c r="I167">
        <f>VLOOKUP(C167,away!$B$2:$E$405,3,FALSE)</f>
        <v>0.69</v>
      </c>
      <c r="J167">
        <f>VLOOKUP(B167,home!$B$2:$E$405,4,FALSE)</f>
        <v>0.64</v>
      </c>
      <c r="K167" s="3">
        <f t="shared" si="170"/>
        <v>3.6357260273972578</v>
      </c>
      <c r="L167" s="3">
        <f t="shared" si="171"/>
        <v>0.62711232876712186</v>
      </c>
      <c r="M167" s="5">
        <f t="shared" si="172"/>
        <v>1.408227511878998E-2</v>
      </c>
      <c r="N167" s="5">
        <f t="shared" si="173"/>
        <v>5.1199294174353545E-2</v>
      </c>
      <c r="O167" s="5">
        <f t="shared" si="174"/>
        <v>8.831168344083682E-3</v>
      </c>
      <c r="P167" s="5">
        <f t="shared" si="175"/>
        <v>3.2107708600911791E-2</v>
      </c>
      <c r="Q167" s="5">
        <f t="shared" si="176"/>
        <v>9.3073303207032998E-2</v>
      </c>
      <c r="R167" s="5">
        <f t="shared" si="177"/>
        <v>2.7690672729964024E-3</v>
      </c>
      <c r="S167" s="5">
        <f t="shared" si="178"/>
        <v>1.8301463060921317E-2</v>
      </c>
      <c r="T167" s="5">
        <f t="shared" si="179"/>
        <v>5.8367415920210899E-2</v>
      </c>
      <c r="U167" s="5">
        <f t="shared" si="180"/>
        <v>1.0067569956046969E-2</v>
      </c>
      <c r="V167" s="5">
        <f t="shared" si="181"/>
        <v>4.6363881622946785E-3</v>
      </c>
      <c r="W167" s="5">
        <f t="shared" si="182"/>
        <v>0.11279634364188218</v>
      </c>
      <c r="X167" s="5">
        <f t="shared" si="183"/>
        <v>7.0735977737677286E-2</v>
      </c>
      <c r="Y167" s="5">
        <f t="shared" si="184"/>
        <v>2.2179701863347043E-2</v>
      </c>
      <c r="Z167" s="5">
        <f t="shared" si="185"/>
        <v>5.7883874202719926E-4</v>
      </c>
      <c r="AA167" s="5">
        <f t="shared" si="186"/>
        <v>2.1044990800541752E-3</v>
      </c>
      <c r="AB167" s="5">
        <f t="shared" si="187"/>
        <v>3.8256910399932756E-3</v>
      </c>
      <c r="AC167" s="5">
        <f t="shared" si="188"/>
        <v>6.6068780976415815E-4</v>
      </c>
      <c r="AD167" s="5">
        <f t="shared" si="189"/>
        <v>0.10252415059350907</v>
      </c>
      <c r="AE167" s="5">
        <f t="shared" si="190"/>
        <v>6.4294158833566567E-2</v>
      </c>
      <c r="AF167" s="5">
        <f t="shared" si="191"/>
        <v>2.0159829836120573E-2</v>
      </c>
      <c r="AG167" s="5">
        <f t="shared" si="192"/>
        <v>4.2141592786928261E-3</v>
      </c>
      <c r="AH167" s="5">
        <f t="shared" si="193"/>
        <v>9.0749227873327027E-5</v>
      </c>
      <c r="AI167" s="5">
        <f t="shared" si="194"/>
        <v>3.2993932974525981E-4</v>
      </c>
      <c r="AJ167" s="5">
        <f t="shared" si="195"/>
        <v>5.9978450430842381E-4</v>
      </c>
      <c r="AK167" s="5">
        <f t="shared" si="196"/>
        <v>7.2688404438123297E-4</v>
      </c>
      <c r="AL167" s="5">
        <f t="shared" si="197"/>
        <v>6.0254955944661235E-5</v>
      </c>
      <c r="AM167" s="5">
        <f t="shared" si="198"/>
        <v>7.4549944549923364E-2</v>
      </c>
      <c r="AN167" s="5">
        <f t="shared" si="199"/>
        <v>4.6751189336162249E-2</v>
      </c>
      <c r="AO167" s="5">
        <f t="shared" si="200"/>
        <v>1.4659123608616669E-2</v>
      </c>
      <c r="AP167" s="5">
        <f t="shared" si="201"/>
        <v>3.0643057146282318E-3</v>
      </c>
      <c r="AQ167" s="5">
        <f t="shared" si="202"/>
        <v>4.804159731887274E-4</v>
      </c>
      <c r="AR167" s="5">
        <f t="shared" si="203"/>
        <v>1.1381991925092069E-5</v>
      </c>
      <c r="AS167" s="5">
        <f t="shared" si="204"/>
        <v>4.138180428568266E-5</v>
      </c>
      <c r="AT167" s="5">
        <f t="shared" si="205"/>
        <v>7.5226451451057921E-5</v>
      </c>
      <c r="AU167" s="5">
        <f t="shared" si="206"/>
        <v>9.1167589163115839E-5</v>
      </c>
      <c r="AV167" s="5">
        <f t="shared" si="207"/>
        <v>8.2865094193850108E-5</v>
      </c>
      <c r="AW167" s="5">
        <f t="shared" si="208"/>
        <v>3.8161616305138025E-6</v>
      </c>
      <c r="AX167" s="5">
        <f t="shared" si="209"/>
        <v>4.5173862290196452E-2</v>
      </c>
      <c r="AY167" s="5">
        <f t="shared" si="210"/>
        <v>2.8329085980210368E-2</v>
      </c>
      <c r="AZ167" s="5">
        <f t="shared" si="211"/>
        <v>8.8827595404468718E-3</v>
      </c>
      <c r="BA167" s="5">
        <f t="shared" si="212"/>
        <v>1.8568293404293359E-3</v>
      </c>
      <c r="BB167" s="5">
        <f t="shared" si="213"/>
        <v>2.9111014294993989E-4</v>
      </c>
      <c r="BC167" s="5">
        <f t="shared" si="214"/>
        <v>3.6511751934613326E-5</v>
      </c>
      <c r="BD167" s="5">
        <f t="shared" si="215"/>
        <v>1.1896312436921766E-6</v>
      </c>
      <c r="BE167" s="5">
        <f t="shared" si="216"/>
        <v>4.3251732756966171E-6</v>
      </c>
      <c r="BF167" s="5">
        <f t="shared" si="217"/>
        <v>7.8625725257266231E-6</v>
      </c>
      <c r="BG167" s="5">
        <f t="shared" si="218"/>
        <v>9.5287198580276274E-6</v>
      </c>
      <c r="BH167" s="5">
        <f t="shared" si="219"/>
        <v>8.6609536989020369E-6</v>
      </c>
      <c r="BI167" s="5">
        <f t="shared" si="220"/>
        <v>6.2977709570361358E-6</v>
      </c>
      <c r="BJ167" s="8">
        <f t="shared" si="221"/>
        <v>0.82361947331507979</v>
      </c>
      <c r="BK167" s="8">
        <f t="shared" si="222"/>
        <v>9.8177863688836964E-2</v>
      </c>
      <c r="BL167" s="8">
        <f t="shared" si="223"/>
        <v>2.9685240552060625E-2</v>
      </c>
      <c r="BM167" s="8">
        <f t="shared" si="224"/>
        <v>0.72167332976125642</v>
      </c>
      <c r="BN167" s="8">
        <f t="shared" si="225"/>
        <v>0.20206281671816836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1.58904109589041</v>
      </c>
      <c r="F168">
        <f>VLOOKUP(B168,home!$B$2:$E$405,3,FALSE)</f>
        <v>1.63</v>
      </c>
      <c r="G168">
        <f>VLOOKUP(C168,away!$B$2:$E$405,4,FALSE)</f>
        <v>0.74</v>
      </c>
      <c r="H168">
        <f>VLOOKUP(A168,away!$A$2:$E$405,3,FALSE)</f>
        <v>1.4200913242009101</v>
      </c>
      <c r="I168">
        <f>VLOOKUP(C168,away!$B$2:$E$405,3,FALSE)</f>
        <v>0.63</v>
      </c>
      <c r="J168">
        <f>VLOOKUP(B168,home!$B$2:$E$405,4,FALSE)</f>
        <v>0.76</v>
      </c>
      <c r="K168" s="3">
        <f t="shared" si="170"/>
        <v>1.9167013698630122</v>
      </c>
      <c r="L168" s="3">
        <f t="shared" si="171"/>
        <v>0.67993972602739572</v>
      </c>
      <c r="M168" s="5">
        <f t="shared" si="172"/>
        <v>7.4523475496986957E-2</v>
      </c>
      <c r="N168" s="5">
        <f t="shared" si="173"/>
        <v>0.14283924757202754</v>
      </c>
      <c r="O168" s="5">
        <f t="shared" si="174"/>
        <v>5.0671471512030657E-2</v>
      </c>
      <c r="P168" s="5">
        <f t="shared" si="175"/>
        <v>9.7122078860083769E-2</v>
      </c>
      <c r="Q168" s="5">
        <f t="shared" si="176"/>
        <v>0.13689009074575359</v>
      </c>
      <c r="R168" s="5">
        <f t="shared" si="177"/>
        <v>1.7226773228647553E-2</v>
      </c>
      <c r="S168" s="5">
        <f t="shared" si="178"/>
        <v>3.1643378610561775E-2</v>
      </c>
      <c r="T168" s="5">
        <f t="shared" si="179"/>
        <v>9.3077010797533027E-2</v>
      </c>
      <c r="U168" s="5">
        <f t="shared" si="180"/>
        <v>3.3018579845668236E-2</v>
      </c>
      <c r="V168" s="5">
        <f t="shared" si="181"/>
        <v>4.58210679747294E-3</v>
      </c>
      <c r="W168" s="5">
        <f t="shared" si="182"/>
        <v>8.7459141484352645E-2</v>
      </c>
      <c r="X168" s="5">
        <f t="shared" si="183"/>
        <v>5.9466944699461975E-2</v>
      </c>
      <c r="Y168" s="5">
        <f t="shared" si="184"/>
        <v>2.0216969043319231E-2</v>
      </c>
      <c r="Z168" s="5">
        <f t="shared" si="185"/>
        <v>3.904389156474231E-3</v>
      </c>
      <c r="AA168" s="5">
        <f t="shared" si="186"/>
        <v>7.4835480446924499E-3</v>
      </c>
      <c r="AB168" s="5">
        <f t="shared" si="187"/>
        <v>7.1718633943488432E-3</v>
      </c>
      <c r="AC168" s="5">
        <f t="shared" si="188"/>
        <v>3.732244560872344E-4</v>
      </c>
      <c r="AD168" s="5">
        <f t="shared" si="189"/>
        <v>4.1908264072525445E-2</v>
      </c>
      <c r="AE168" s="5">
        <f t="shared" si="190"/>
        <v>2.8495093591756702E-2</v>
      </c>
      <c r="AF168" s="5">
        <f t="shared" si="191"/>
        <v>9.6874730649520249E-3</v>
      </c>
      <c r="AG168" s="5">
        <f t="shared" si="192"/>
        <v>2.1956325938937518E-3</v>
      </c>
      <c r="AH168" s="5">
        <f t="shared" si="193"/>
        <v>6.6368732333935566E-4</v>
      </c>
      <c r="AI168" s="5">
        <f t="shared" si="194"/>
        <v>1.2720904018052592E-3</v>
      </c>
      <c r="AJ168" s="5">
        <f t="shared" si="195"/>
        <v>1.219108707864865E-3</v>
      </c>
      <c r="AK168" s="5">
        <f t="shared" si="196"/>
        <v>7.7888911012550448E-4</v>
      </c>
      <c r="AL168" s="5">
        <f t="shared" si="197"/>
        <v>1.9456062570824039E-5</v>
      </c>
      <c r="AM168" s="5">
        <f t="shared" si="198"/>
        <v>1.6065125431278079E-2</v>
      </c>
      <c r="AN168" s="5">
        <f t="shared" si="199"/>
        <v>1.0923316984338963E-2</v>
      </c>
      <c r="AO168" s="5">
        <f t="shared" si="200"/>
        <v>3.7135985788209164E-3</v>
      </c>
      <c r="AP168" s="5">
        <f t="shared" si="201"/>
        <v>8.4167440008640665E-4</v>
      </c>
      <c r="AQ168" s="5">
        <f t="shared" si="202"/>
        <v>1.4307196524975598E-4</v>
      </c>
      <c r="AR168" s="5">
        <f t="shared" si="203"/>
        <v>9.0253475359843453E-5</v>
      </c>
      <c r="AS168" s="5">
        <f t="shared" si="204"/>
        <v>1.729889598571096E-4</v>
      </c>
      <c r="AT168" s="5">
        <f t="shared" si="205"/>
        <v>1.657840881646498E-4</v>
      </c>
      <c r="AU168" s="5">
        <f t="shared" si="206"/>
        <v>1.0591952962889155E-4</v>
      </c>
      <c r="AV168" s="5">
        <f t="shared" si="207"/>
        <v>5.0754026883735603E-5</v>
      </c>
      <c r="AW168" s="5">
        <f t="shared" si="208"/>
        <v>7.0433184186023995E-7</v>
      </c>
      <c r="AX168" s="5">
        <f t="shared" si="209"/>
        <v>5.1320079868586322E-3</v>
      </c>
      <c r="AY168" s="5">
        <f t="shared" si="210"/>
        <v>3.4894561045550648E-3</v>
      </c>
      <c r="AZ168" s="5">
        <f t="shared" si="211"/>
        <v>1.1863099138578971E-3</v>
      </c>
      <c r="BA168" s="5">
        <f t="shared" si="212"/>
        <v>2.6887307927070733E-4</v>
      </c>
      <c r="BB168" s="5">
        <f t="shared" si="213"/>
        <v>4.5704371963866739E-5</v>
      </c>
      <c r="BC168" s="5">
        <f t="shared" si="214"/>
        <v>6.2152436302731498E-6</v>
      </c>
      <c r="BD168" s="5">
        <f t="shared" si="215"/>
        <v>1.0227820551532039E-5</v>
      </c>
      <c r="BE168" s="5">
        <f t="shared" si="216"/>
        <v>1.960367766183453E-5</v>
      </c>
      <c r="BF168" s="5">
        <f t="shared" si="217"/>
        <v>1.8787197914395591E-5</v>
      </c>
      <c r="BG168" s="5">
        <f t="shared" si="218"/>
        <v>1.2003149326136517E-5</v>
      </c>
      <c r="BH168" s="5">
        <f t="shared" si="219"/>
        <v>5.7516131890190409E-6</v>
      </c>
      <c r="BI168" s="5">
        <f t="shared" si="220"/>
        <v>2.2048249756629931E-6</v>
      </c>
      <c r="BJ168" s="8">
        <f t="shared" si="221"/>
        <v>0.6640512217254867</v>
      </c>
      <c r="BK168" s="8">
        <f t="shared" si="222"/>
        <v>0.21175317638831856</v>
      </c>
      <c r="BL168" s="8">
        <f t="shared" si="223"/>
        <v>0.12016028993203554</v>
      </c>
      <c r="BM168" s="8">
        <f t="shared" si="224"/>
        <v>0.47710718801407159</v>
      </c>
      <c r="BN168" s="8">
        <f t="shared" si="225"/>
        <v>0.51927313741553005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</v>
      </c>
      <c r="F169">
        <f>VLOOKUP(B169,home!$B$2:$E$405,3,FALSE)</f>
        <v>1.26</v>
      </c>
      <c r="G169">
        <f>VLOOKUP(C169,away!$B$2:$E$405,4,FALSE)</f>
        <v>1.54</v>
      </c>
      <c r="H169">
        <f>VLOOKUP(A169,away!$A$2:$E$405,3,FALSE)</f>
        <v>1.1173913043478301</v>
      </c>
      <c r="I169">
        <f>VLOOKUP(C169,away!$B$2:$E$405,3,FALSE)</f>
        <v>0.56000000000000005</v>
      </c>
      <c r="J169">
        <f>VLOOKUP(B169,home!$B$2:$E$405,4,FALSE)</f>
        <v>0.73</v>
      </c>
      <c r="K169" s="3">
        <f t="shared" si="170"/>
        <v>2.5225200000000001</v>
      </c>
      <c r="L169" s="3">
        <f t="shared" si="171"/>
        <v>0.45678956521739295</v>
      </c>
      <c r="M169" s="5">
        <f t="shared" si="172"/>
        <v>5.0827915113369489E-2</v>
      </c>
      <c r="N169" s="5">
        <f t="shared" si="173"/>
        <v>0.1282144324317768</v>
      </c>
      <c r="O169" s="5">
        <f t="shared" si="174"/>
        <v>2.3217661245542604E-2</v>
      </c>
      <c r="P169" s="5">
        <f t="shared" si="175"/>
        <v>5.8567014845106131E-2</v>
      </c>
      <c r="Q169" s="5">
        <f t="shared" si="176"/>
        <v>0.16171173504890282</v>
      </c>
      <c r="R169" s="5">
        <f t="shared" si="177"/>
        <v>5.302792692858058E-3</v>
      </c>
      <c r="S169" s="5">
        <f t="shared" si="178"/>
        <v>1.6871119050506991E-2</v>
      </c>
      <c r="T169" s="5">
        <f t="shared" si="179"/>
        <v>7.3868233143538575E-2</v>
      </c>
      <c r="U169" s="5">
        <f t="shared" si="180"/>
        <v>1.3376400623588308E-2</v>
      </c>
      <c r="V169" s="5">
        <f t="shared" si="181"/>
        <v>2.159992152345378E-3</v>
      </c>
      <c r="W169" s="5">
        <f t="shared" si="182"/>
        <v>0.13597369529851944</v>
      </c>
      <c r="X169" s="5">
        <f t="shared" si="183"/>
        <v>6.2111365156412968E-2</v>
      </c>
      <c r="Y169" s="5">
        <f t="shared" si="184"/>
        <v>1.4185911742428298E-2</v>
      </c>
      <c r="Z169" s="5">
        <f t="shared" si="185"/>
        <v>8.0742012286953377E-4</v>
      </c>
      <c r="AA169" s="5">
        <f t="shared" si="186"/>
        <v>2.0367334083408561E-3</v>
      </c>
      <c r="AB169" s="5">
        <f t="shared" si="187"/>
        <v>2.568850378603989E-3</v>
      </c>
      <c r="AC169" s="5">
        <f t="shared" si="188"/>
        <v>1.5555464473798755E-4</v>
      </c>
      <c r="AD169" s="5">
        <f t="shared" si="189"/>
        <v>8.5749091466105321E-2</v>
      </c>
      <c r="AE169" s="5">
        <f t="shared" si="190"/>
        <v>3.9169290208588711E-2</v>
      </c>
      <c r="AF169" s="5">
        <f t="shared" si="191"/>
        <v>8.9460615221275599E-3</v>
      </c>
      <c r="AG169" s="5">
        <f t="shared" si="192"/>
        <v>1.3621558510335658E-3</v>
      </c>
      <c r="AH169" s="5">
        <f t="shared" si="193"/>
        <v>9.2205271718337042E-5</v>
      </c>
      <c r="AI169" s="5">
        <f t="shared" si="194"/>
        <v>2.3258964201493956E-4</v>
      </c>
      <c r="AJ169" s="5">
        <f t="shared" si="195"/>
        <v>2.9335601188776273E-4</v>
      </c>
      <c r="AK169" s="5">
        <f t="shared" si="196"/>
        <v>2.466654690357064E-4</v>
      </c>
      <c r="AL169" s="5">
        <f t="shared" si="197"/>
        <v>7.1695808630156359E-6</v>
      </c>
      <c r="AM169" s="5">
        <f t="shared" si="198"/>
        <v>4.3260759641015993E-2</v>
      </c>
      <c r="AN169" s="5">
        <f t="shared" si="199"/>
        <v>1.9761063587393837E-2</v>
      </c>
      <c r="AO169" s="5">
        <f t="shared" si="200"/>
        <v>4.5133238221594409E-3</v>
      </c>
      <c r="AP169" s="5">
        <f t="shared" si="201"/>
        <v>6.8721307546983795E-4</v>
      </c>
      <c r="AQ169" s="5">
        <f t="shared" si="202"/>
        <v>7.8477940488893647E-5</v>
      </c>
      <c r="AR169" s="5">
        <f t="shared" si="203"/>
        <v>8.4236811957941544E-6</v>
      </c>
      <c r="AS169" s="5">
        <f t="shared" si="204"/>
        <v>2.1248904290014669E-5</v>
      </c>
      <c r="AT169" s="5">
        <f t="shared" si="205"/>
        <v>2.6800393024823906E-5</v>
      </c>
      <c r="AU169" s="5">
        <f t="shared" si="206"/>
        <v>2.2534842470992933E-5</v>
      </c>
      <c r="AV169" s="5">
        <f t="shared" si="207"/>
        <v>1.4211147707482274E-5</v>
      </c>
      <c r="AW169" s="5">
        <f t="shared" si="208"/>
        <v>2.2947853004531409E-7</v>
      </c>
      <c r="AX169" s="5">
        <f t="shared" si="209"/>
        <v>1.818768856827593E-2</v>
      </c>
      <c r="AY169" s="5">
        <f t="shared" si="210"/>
        <v>8.3079463534121122E-3</v>
      </c>
      <c r="AZ169" s="5">
        <f t="shared" si="211"/>
        <v>1.8974916013122711E-3</v>
      </c>
      <c r="BA169" s="5">
        <f t="shared" si="212"/>
        <v>2.8891812118902907E-4</v>
      </c>
      <c r="BB169" s="5">
        <f t="shared" si="213"/>
        <v>3.2993695740340645E-5</v>
      </c>
      <c r="BC169" s="5">
        <f t="shared" si="214"/>
        <v>3.0142351864290317E-6</v>
      </c>
      <c r="BD169" s="5">
        <f t="shared" si="215"/>
        <v>6.4130827849278997E-7</v>
      </c>
      <c r="BE169" s="5">
        <f t="shared" si="216"/>
        <v>1.6177129586636325E-6</v>
      </c>
      <c r="BF169" s="5">
        <f t="shared" si="217"/>
        <v>2.0403566462440933E-6</v>
      </c>
      <c r="BG169" s="5">
        <f t="shared" si="218"/>
        <v>1.7156134824278835E-6</v>
      </c>
      <c r="BH169" s="5">
        <f t="shared" si="219"/>
        <v>1.0819173304234963E-6</v>
      </c>
      <c r="BI169" s="5">
        <f t="shared" si="220"/>
        <v>5.4583162086797548E-7</v>
      </c>
      <c r="BJ169" s="8">
        <f t="shared" si="221"/>
        <v>0.8083108625110782</v>
      </c>
      <c r="BK169" s="8">
        <f t="shared" si="222"/>
        <v>0.13689671174034113</v>
      </c>
      <c r="BL169" s="8">
        <f t="shared" si="223"/>
        <v>4.7468116452596798E-2</v>
      </c>
      <c r="BM169" s="8">
        <f t="shared" si="224"/>
        <v>0.55733384257444751</v>
      </c>
      <c r="BN169" s="8">
        <f t="shared" si="225"/>
        <v>0.42784155137755586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</v>
      </c>
      <c r="F170">
        <f>VLOOKUP(B170,home!$B$2:$E$405,3,FALSE)</f>
        <v>1.28</v>
      </c>
      <c r="G170">
        <f>VLOOKUP(C170,away!$B$2:$E$405,4,FALSE)</f>
        <v>0.71</v>
      </c>
      <c r="H170">
        <f>VLOOKUP(A170,away!$A$2:$E$405,3,FALSE)</f>
        <v>1.1173913043478301</v>
      </c>
      <c r="I170">
        <f>VLOOKUP(C170,away!$B$2:$E$405,3,FALSE)</f>
        <v>0.9</v>
      </c>
      <c r="J170">
        <f>VLOOKUP(B170,home!$B$2:$E$405,4,FALSE)</f>
        <v>0.82</v>
      </c>
      <c r="K170" s="3">
        <f t="shared" si="170"/>
        <v>1.18144</v>
      </c>
      <c r="L170" s="3">
        <f t="shared" si="171"/>
        <v>0.82463478260869849</v>
      </c>
      <c r="M170" s="5">
        <f t="shared" si="172"/>
        <v>0.13451564290068893</v>
      </c>
      <c r="N170" s="5">
        <f t="shared" si="173"/>
        <v>0.15892216114858992</v>
      </c>
      <c r="O170" s="5">
        <f t="shared" si="174"/>
        <v>0.11092627794087893</v>
      </c>
      <c r="P170" s="5">
        <f t="shared" si="175"/>
        <v>0.131052741810472</v>
      </c>
      <c r="Q170" s="5">
        <f t="shared" si="176"/>
        <v>9.3878499033695065E-2</v>
      </c>
      <c r="R170" s="5">
        <f t="shared" si="177"/>
        <v>4.5736833547684382E-2</v>
      </c>
      <c r="S170" s="5">
        <f t="shared" si="178"/>
        <v>3.1919746963411121E-2</v>
      </c>
      <c r="T170" s="5">
        <f t="shared" si="179"/>
        <v>7.7415475642282031E-2</v>
      </c>
      <c r="U170" s="5">
        <f t="shared" si="180"/>
        <v>5.4035324626576238E-2</v>
      </c>
      <c r="V170" s="5">
        <f t="shared" si="181"/>
        <v>3.4553357242373276E-3</v>
      </c>
      <c r="W170" s="5">
        <f t="shared" si="182"/>
        <v>3.6970604632789561E-2</v>
      </c>
      <c r="X170" s="5">
        <f t="shared" si="183"/>
        <v>3.0487246514272558E-2</v>
      </c>
      <c r="Y170" s="5">
        <f t="shared" si="184"/>
        <v>1.2570421950817477E-2</v>
      </c>
      <c r="Z170" s="5">
        <f t="shared" si="185"/>
        <v>1.2572061263268316E-2</v>
      </c>
      <c r="AA170" s="5">
        <f t="shared" si="186"/>
        <v>1.4853136058875718E-2</v>
      </c>
      <c r="AB170" s="5">
        <f t="shared" si="187"/>
        <v>8.7740445326990654E-3</v>
      </c>
      <c r="AC170" s="5">
        <f t="shared" si="188"/>
        <v>2.103989593571349E-4</v>
      </c>
      <c r="AD170" s="5">
        <f t="shared" si="189"/>
        <v>1.0919637784340729E-2</v>
      </c>
      <c r="AE170" s="5">
        <f t="shared" si="190"/>
        <v>9.0047131304555449E-3</v>
      </c>
      <c r="AF170" s="5">
        <f t="shared" si="191"/>
        <v>3.7127998273934512E-3</v>
      </c>
      <c r="AG170" s="5">
        <f t="shared" si="192"/>
        <v>1.0205679595107374E-3</v>
      </c>
      <c r="AH170" s="5">
        <f t="shared" si="193"/>
        <v>2.5918397516946257E-3</v>
      </c>
      <c r="AI170" s="5">
        <f t="shared" si="194"/>
        <v>3.0621031562420983E-3</v>
      </c>
      <c r="AJ170" s="5">
        <f t="shared" si="195"/>
        <v>1.8088455764553328E-3</v>
      </c>
      <c r="AK170" s="5">
        <f t="shared" si="196"/>
        <v>7.1234750594912938E-4</v>
      </c>
      <c r="AL170" s="5">
        <f t="shared" si="197"/>
        <v>8.1993022977051454E-6</v>
      </c>
      <c r="AM170" s="5">
        <f t="shared" si="198"/>
        <v>2.5801793727863007E-3</v>
      </c>
      <c r="AN170" s="5">
        <f t="shared" si="199"/>
        <v>2.1277056561690788E-3</v>
      </c>
      <c r="AO170" s="5">
        <f t="shared" si="200"/>
        <v>8.7729004561514336E-4</v>
      </c>
      <c r="AP170" s="5">
        <f t="shared" si="201"/>
        <v>2.41147962016873E-4</v>
      </c>
      <c r="AQ170" s="5">
        <f t="shared" si="202"/>
        <v>4.9714749308578671E-5</v>
      </c>
      <c r="AR170" s="5">
        <f t="shared" si="203"/>
        <v>4.2746424203905629E-4</v>
      </c>
      <c r="AS170" s="5">
        <f t="shared" si="204"/>
        <v>5.0502335411462267E-4</v>
      </c>
      <c r="AT170" s="5">
        <f t="shared" si="205"/>
        <v>2.9832739574258993E-4</v>
      </c>
      <c r="AU170" s="5">
        <f t="shared" si="206"/>
        <v>1.174853061420418E-4</v>
      </c>
      <c r="AV170" s="5">
        <f t="shared" si="207"/>
        <v>3.4700460022113477E-5</v>
      </c>
      <c r="AW170" s="5">
        <f t="shared" si="208"/>
        <v>2.218951028618536E-7</v>
      </c>
      <c r="AX170" s="5">
        <f t="shared" si="209"/>
        <v>5.0805451969744152E-4</v>
      </c>
      <c r="AY170" s="5">
        <f t="shared" si="210"/>
        <v>4.189594284040664E-4</v>
      </c>
      <c r="AZ170" s="5">
        <f t="shared" si="211"/>
        <v>1.7274425858192593E-4</v>
      </c>
      <c r="BA170" s="5">
        <f t="shared" si="212"/>
        <v>4.7483641374202438E-5</v>
      </c>
      <c r="BB170" s="5">
        <f t="shared" si="213"/>
        <v>9.7891655705212036E-6</v>
      </c>
      <c r="BC170" s="5">
        <f t="shared" si="214"/>
        <v>1.6144972844334624E-6</v>
      </c>
      <c r="BD170" s="5">
        <f t="shared" si="215"/>
        <v>5.875031371781152E-5</v>
      </c>
      <c r="BE170" s="5">
        <f t="shared" si="216"/>
        <v>6.9409970638771234E-5</v>
      </c>
      <c r="BF170" s="5">
        <f t="shared" si="217"/>
        <v>4.1001857855734957E-5</v>
      </c>
      <c r="BG170" s="5">
        <f t="shared" si="218"/>
        <v>1.6147078315026498E-5</v>
      </c>
      <c r="BH170" s="5">
        <f t="shared" si="219"/>
        <v>4.7692010511262279E-6</v>
      </c>
      <c r="BI170" s="5">
        <f t="shared" si="220"/>
        <v>1.1269049779685137E-6</v>
      </c>
      <c r="BJ170" s="8">
        <f t="shared" si="221"/>
        <v>0.44193681092095566</v>
      </c>
      <c r="BK170" s="8">
        <f t="shared" si="222"/>
        <v>0.30158102508886836</v>
      </c>
      <c r="BL170" s="8">
        <f t="shared" si="223"/>
        <v>0.24407495878167235</v>
      </c>
      <c r="BM170" s="8">
        <f t="shared" si="224"/>
        <v>0.3247139621394543</v>
      </c>
      <c r="BN170" s="8">
        <f t="shared" si="225"/>
        <v>0.67503215638200931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</v>
      </c>
      <c r="F171">
        <f>VLOOKUP(B171,home!$B$2:$E$405,3,FALSE)</f>
        <v>1.33</v>
      </c>
      <c r="G171">
        <f>VLOOKUP(C171,away!$B$2:$E$405,4,FALSE)</f>
        <v>0.98</v>
      </c>
      <c r="H171">
        <f>VLOOKUP(A171,away!$A$2:$E$405,3,FALSE)</f>
        <v>1.1173913043478301</v>
      </c>
      <c r="I171">
        <f>VLOOKUP(C171,away!$B$2:$E$405,3,FALSE)</f>
        <v>0.77</v>
      </c>
      <c r="J171">
        <f>VLOOKUP(B171,home!$B$2:$E$405,4,FALSE)</f>
        <v>0.65</v>
      </c>
      <c r="K171" s="3">
        <f t="shared" si="170"/>
        <v>1.69442</v>
      </c>
      <c r="L171" s="3">
        <f t="shared" si="171"/>
        <v>0.55925434782608896</v>
      </c>
      <c r="M171" s="5">
        <f t="shared" si="172"/>
        <v>0.10501266176821407</v>
      </c>
      <c r="N171" s="5">
        <f t="shared" si="173"/>
        <v>0.1779355543532973</v>
      </c>
      <c r="O171" s="5">
        <f t="shared" si="174"/>
        <v>5.8728787670664237E-2</v>
      </c>
      <c r="P171" s="5">
        <f t="shared" si="175"/>
        <v>9.9511232404926903E-2</v>
      </c>
      <c r="Q171" s="5">
        <f t="shared" si="176"/>
        <v>0.15074878100365702</v>
      </c>
      <c r="R171" s="5">
        <f t="shared" si="177"/>
        <v>1.6422164923687092E-2</v>
      </c>
      <c r="S171" s="5">
        <f t="shared" si="178"/>
        <v>2.3574503321809718E-2</v>
      </c>
      <c r="T171" s="5">
        <f t="shared" si="179"/>
        <v>8.4306911205778129E-2</v>
      </c>
      <c r="U171" s="5">
        <f t="shared" si="180"/>
        <v>2.7826044689993879E-2</v>
      </c>
      <c r="V171" s="5">
        <f t="shared" si="181"/>
        <v>2.4821640440372212E-3</v>
      </c>
      <c r="W171" s="5">
        <f t="shared" si="182"/>
        <v>8.5143916502738851E-2</v>
      </c>
      <c r="X171" s="5">
        <f t="shared" si="183"/>
        <v>4.7617105495098198E-2</v>
      </c>
      <c r="Y171" s="5">
        <f t="shared" si="184"/>
        <v>1.3315036639513609E-2</v>
      </c>
      <c r="Z171" s="5">
        <f t="shared" si="185"/>
        <v>3.0613890447630326E-3</v>
      </c>
      <c r="AA171" s="5">
        <f t="shared" si="186"/>
        <v>5.1872788252273778E-3</v>
      </c>
      <c r="AB171" s="5">
        <f t="shared" si="187"/>
        <v>4.3947144935208874E-3</v>
      </c>
      <c r="AC171" s="5">
        <f t="shared" si="188"/>
        <v>1.4700798866434023E-4</v>
      </c>
      <c r="AD171" s="5">
        <f t="shared" si="189"/>
        <v>3.6067388750142683E-2</v>
      </c>
      <c r="AE171" s="5">
        <f t="shared" si="190"/>
        <v>2.0170843973251064E-2</v>
      </c>
      <c r="AF171" s="5">
        <f t="shared" si="191"/>
        <v>5.6403160956811603E-3</v>
      </c>
      <c r="AG171" s="5">
        <f t="shared" si="192"/>
        <v>1.0514570998743868E-3</v>
      </c>
      <c r="AH171" s="5">
        <f t="shared" si="193"/>
        <v>4.2802378341772081E-4</v>
      </c>
      <c r="AI171" s="5">
        <f t="shared" si="194"/>
        <v>7.2525205909865448E-4</v>
      </c>
      <c r="AJ171" s="5">
        <f t="shared" si="195"/>
        <v>6.1444079698897119E-4</v>
      </c>
      <c r="AK171" s="5">
        <f t="shared" si="196"/>
        <v>3.4704025841135087E-4</v>
      </c>
      <c r="AL171" s="5">
        <f t="shared" si="197"/>
        <v>5.5722599081041527E-6</v>
      </c>
      <c r="AM171" s="5">
        <f t="shared" si="198"/>
        <v>1.2222660969203356E-2</v>
      </c>
      <c r="AN171" s="5">
        <f t="shared" si="199"/>
        <v>6.8355762890312168E-3</v>
      </c>
      <c r="AO171" s="5">
        <f t="shared" si="200"/>
        <v>1.9114128797688152E-3</v>
      </c>
      <c r="AP171" s="5">
        <f t="shared" si="201"/>
        <v>3.5632198783383182E-4</v>
      </c>
      <c r="AQ171" s="5">
        <f t="shared" si="202"/>
        <v>4.98186552305263E-5</v>
      </c>
      <c r="AR171" s="5">
        <f t="shared" si="203"/>
        <v>4.787483236986653E-5</v>
      </c>
      <c r="AS171" s="5">
        <f t="shared" si="204"/>
        <v>8.1120073464149243E-5</v>
      </c>
      <c r="AT171" s="5">
        <f t="shared" si="205"/>
        <v>6.8725737439561893E-5</v>
      </c>
      <c r="AU171" s="5">
        <f t="shared" si="206"/>
        <v>3.881675467744749E-5</v>
      </c>
      <c r="AV171" s="5">
        <f t="shared" si="207"/>
        <v>1.6442971365140138E-5</v>
      </c>
      <c r="AW171" s="5">
        <f t="shared" si="208"/>
        <v>1.4667608262111721E-7</v>
      </c>
      <c r="AX171" s="5">
        <f t="shared" si="209"/>
        <v>3.4517201999062549E-3</v>
      </c>
      <c r="AY171" s="5">
        <f t="shared" si="210"/>
        <v>1.9303895292767104E-3</v>
      </c>
      <c r="AZ171" s="5">
        <f t="shared" si="211"/>
        <v>5.3978936862297876E-4</v>
      </c>
      <c r="BA171" s="5">
        <f t="shared" si="212"/>
        <v>1.0062651710423344E-4</v>
      </c>
      <c r="BB171" s="5">
        <f t="shared" si="213"/>
        <v>1.4068954299284714E-5</v>
      </c>
      <c r="BC171" s="5">
        <f t="shared" si="214"/>
        <v>1.5736247722483049E-6</v>
      </c>
      <c r="BD171" s="5">
        <f t="shared" si="215"/>
        <v>4.462368025715505E-6</v>
      </c>
      <c r="BE171" s="5">
        <f t="shared" si="216"/>
        <v>7.5611256301328668E-6</v>
      </c>
      <c r="BF171" s="5">
        <f t="shared" si="217"/>
        <v>6.4058612451048668E-6</v>
      </c>
      <c r="BG171" s="5">
        <f t="shared" si="218"/>
        <v>3.6180731369768633E-6</v>
      </c>
      <c r="BH171" s="5">
        <f t="shared" si="219"/>
        <v>1.5326338711890837E-6</v>
      </c>
      <c r="BI171" s="5">
        <f t="shared" si="220"/>
        <v>5.1938509680404168E-7</v>
      </c>
      <c r="BJ171" s="8">
        <f t="shared" si="221"/>
        <v>0.64941127009408195</v>
      </c>
      <c r="BK171" s="8">
        <f t="shared" si="222"/>
        <v>0.23266353131683709</v>
      </c>
      <c r="BL171" s="8">
        <f t="shared" si="223"/>
        <v>0.11495082731733226</v>
      </c>
      <c r="BM171" s="8">
        <f t="shared" si="224"/>
        <v>0.38979759279537363</v>
      </c>
      <c r="BN171" s="8">
        <f t="shared" si="225"/>
        <v>0.60835918212444673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1.59278350515464</v>
      </c>
      <c r="F172">
        <f>VLOOKUP(B172,home!$B$2:$E$405,3,FALSE)</f>
        <v>0.8</v>
      </c>
      <c r="G172">
        <f>VLOOKUP(C172,away!$B$2:$E$405,4,FALSE)</f>
        <v>0.99</v>
      </c>
      <c r="H172">
        <f>VLOOKUP(A172,away!$A$2:$E$405,3,FALSE)</f>
        <v>1.4690721649484499</v>
      </c>
      <c r="I172">
        <f>VLOOKUP(C172,away!$B$2:$E$405,3,FALSE)</f>
        <v>0.73</v>
      </c>
      <c r="J172">
        <f>VLOOKUP(B172,home!$B$2:$E$405,4,FALSE)</f>
        <v>0.93</v>
      </c>
      <c r="K172" s="3">
        <f t="shared" si="170"/>
        <v>1.2614845360824749</v>
      </c>
      <c r="L172" s="3">
        <f t="shared" si="171"/>
        <v>0.9973530927835027</v>
      </c>
      <c r="M172" s="5">
        <f t="shared" si="172"/>
        <v>0.10447184926770377</v>
      </c>
      <c r="N172" s="5">
        <f t="shared" si="173"/>
        <v>0.13178962230714752</v>
      </c>
      <c r="O172" s="5">
        <f t="shared" si="174"/>
        <v>0.10419532197595627</v>
      </c>
      <c r="P172" s="5">
        <f t="shared" si="175"/>
        <v>0.13144078740480331</v>
      </c>
      <c r="Q172" s="5">
        <f t="shared" si="176"/>
        <v>8.31252852783083E-2</v>
      </c>
      <c r="R172" s="5">
        <f t="shared" si="177"/>
        <v>5.1959763313146411E-2</v>
      </c>
      <c r="S172" s="5">
        <f t="shared" si="178"/>
        <v>4.1342908914448528E-2</v>
      </c>
      <c r="T172" s="5">
        <f t="shared" si="179"/>
        <v>8.2905260360831762E-2</v>
      </c>
      <c r="U172" s="5">
        <f t="shared" si="180"/>
        <v>6.5546437918039699E-2</v>
      </c>
      <c r="V172" s="5">
        <f t="shared" si="181"/>
        <v>5.7794883283134859E-3</v>
      </c>
      <c r="W172" s="5">
        <f t="shared" si="182"/>
        <v>3.4953753978676713E-2</v>
      </c>
      <c r="X172" s="5">
        <f t="shared" si="183"/>
        <v>3.4861234635026883E-2</v>
      </c>
      <c r="Y172" s="5">
        <f t="shared" si="184"/>
        <v>1.7384480090747709E-2</v>
      </c>
      <c r="Z172" s="5">
        <f t="shared" si="185"/>
        <v>1.7274076880221787E-2</v>
      </c>
      <c r="AA172" s="5">
        <f t="shared" si="186"/>
        <v>2.1790980859499588E-2</v>
      </c>
      <c r="AB172" s="5">
        <f t="shared" si="187"/>
        <v>1.3744492690163965E-2</v>
      </c>
      <c r="AC172" s="5">
        <f t="shared" si="188"/>
        <v>4.5446482832172069E-4</v>
      </c>
      <c r="AD172" s="5">
        <f t="shared" si="189"/>
        <v>1.1023405030532989E-2</v>
      </c>
      <c r="AE172" s="5">
        <f t="shared" si="190"/>
        <v>1.09942271002073E-2</v>
      </c>
      <c r="AF172" s="5">
        <f t="shared" si="191"/>
        <v>5.4825632005779737E-3</v>
      </c>
      <c r="AG172" s="5">
        <f t="shared" si="192"/>
        <v>1.8226837881591543E-3</v>
      </c>
      <c r="AH172" s="5">
        <f t="shared" si="193"/>
        <v>4.3070885003672994E-3</v>
      </c>
      <c r="AI172" s="5">
        <f t="shared" si="194"/>
        <v>5.4333255387520049E-3</v>
      </c>
      <c r="AJ172" s="5">
        <f t="shared" si="195"/>
        <v>3.427028073318818E-3</v>
      </c>
      <c r="AK172" s="5">
        <f t="shared" si="196"/>
        <v>1.4410476397374024E-3</v>
      </c>
      <c r="AL172" s="5">
        <f t="shared" si="197"/>
        <v>2.2871315211173222E-5</v>
      </c>
      <c r="AM172" s="5">
        <f t="shared" si="198"/>
        <v>2.7811709961982254E-3</v>
      </c>
      <c r="AN172" s="5">
        <f t="shared" si="199"/>
        <v>2.7738094946180756E-3</v>
      </c>
      <c r="AO172" s="5">
        <f t="shared" si="200"/>
        <v>1.3832337391247907E-3</v>
      </c>
      <c r="AP172" s="5">
        <f t="shared" si="201"/>
        <v>4.5985748258619966E-4</v>
      </c>
      <c r="AQ172" s="5">
        <f t="shared" si="202"/>
        <v>1.1466007062424547E-4</v>
      </c>
      <c r="AR172" s="5">
        <f t="shared" si="203"/>
        <v>8.5913760734671713E-4</v>
      </c>
      <c r="AS172" s="5">
        <f t="shared" si="204"/>
        <v>1.083788806034781E-3</v>
      </c>
      <c r="AT172" s="5">
        <f t="shared" si="205"/>
        <v>6.8359140959608252E-4</v>
      </c>
      <c r="AU172" s="5">
        <f t="shared" si="206"/>
        <v>2.8744666406809312E-4</v>
      </c>
      <c r="AV172" s="5">
        <f t="shared" si="207"/>
        <v>9.0652380417598381E-5</v>
      </c>
      <c r="AW172" s="5">
        <f t="shared" si="208"/>
        <v>7.9931784426251621E-7</v>
      </c>
      <c r="AX172" s="5">
        <f t="shared" si="209"/>
        <v>5.8473403398419214E-4</v>
      </c>
      <c r="AY172" s="5">
        <f t="shared" si="210"/>
        <v>5.8318629724990782E-4</v>
      </c>
      <c r="AZ172" s="5">
        <f t="shared" si="211"/>
        <v>2.9082132861557727E-4</v>
      </c>
      <c r="BA172" s="5">
        <f t="shared" si="212"/>
        <v>9.6683850514051137E-5</v>
      </c>
      <c r="BB172" s="5">
        <f t="shared" si="213"/>
        <v>2.4106984333101684E-5</v>
      </c>
      <c r="BC172" s="5">
        <f t="shared" si="214"/>
        <v>4.8086350764604833E-6</v>
      </c>
      <c r="BD172" s="5">
        <f t="shared" si="215"/>
        <v>1.4281059163564444E-4</v>
      </c>
      <c r="BE172" s="5">
        <f t="shared" si="216"/>
        <v>1.8015335293715472E-4</v>
      </c>
      <c r="BF172" s="5">
        <f t="shared" si="217"/>
        <v>1.136303344268145E-4</v>
      </c>
      <c r="BG172" s="5">
        <f t="shared" si="218"/>
        <v>4.7780969903102189E-5</v>
      </c>
      <c r="BH172" s="5">
        <f t="shared" si="219"/>
        <v>1.5068738662946393E-5</v>
      </c>
      <c r="BI172" s="5">
        <f t="shared" si="220"/>
        <v>3.8017961603149961E-6</v>
      </c>
      <c r="BJ172" s="8">
        <f t="shared" si="221"/>
        <v>0.42343958868314124</v>
      </c>
      <c r="BK172" s="8">
        <f t="shared" si="222"/>
        <v>0.28409555635605188</v>
      </c>
      <c r="BL172" s="8">
        <f t="shared" si="223"/>
        <v>0.27535334916017074</v>
      </c>
      <c r="BM172" s="8">
        <f t="shared" si="224"/>
        <v>0.3925975545531144</v>
      </c>
      <c r="BN172" s="8">
        <f t="shared" si="225"/>
        <v>0.60698262954706561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1.59278350515464</v>
      </c>
      <c r="F173">
        <f>VLOOKUP(B173,home!$B$2:$E$405,3,FALSE)</f>
        <v>1.31</v>
      </c>
      <c r="G173">
        <f>VLOOKUP(C173,away!$B$2:$E$405,4,FALSE)</f>
        <v>0.94</v>
      </c>
      <c r="H173">
        <f>VLOOKUP(A173,away!$A$2:$E$405,3,FALSE)</f>
        <v>1.4690721649484499</v>
      </c>
      <c r="I173">
        <f>VLOOKUP(C173,away!$B$2:$E$405,3,FALSE)</f>
        <v>1.41</v>
      </c>
      <c r="J173">
        <f>VLOOKUP(B173,home!$B$2:$E$405,4,FALSE)</f>
        <v>0.56000000000000005</v>
      </c>
      <c r="K173" s="3">
        <f t="shared" si="170"/>
        <v>1.9613536082474239</v>
      </c>
      <c r="L173" s="3">
        <f t="shared" si="171"/>
        <v>1.1599793814432962</v>
      </c>
      <c r="M173" s="5">
        <f t="shared" si="172"/>
        <v>4.409834658257912E-2</v>
      </c>
      <c r="N173" s="5">
        <f t="shared" si="173"/>
        <v>8.6492451187486996E-2</v>
      </c>
      <c r="O173" s="5">
        <f t="shared" si="174"/>
        <v>5.1153172791532218E-2</v>
      </c>
      <c r="P173" s="5">
        <f t="shared" si="175"/>
        <v>0.10032946002797564</v>
      </c>
      <c r="Q173" s="5">
        <f t="shared" si="176"/>
        <v>8.4821140611370929E-2</v>
      </c>
      <c r="R173" s="5">
        <f t="shared" si="177"/>
        <v>2.9668312866791797E-2</v>
      </c>
      <c r="S173" s="5">
        <f t="shared" si="178"/>
        <v>5.7065634709543192E-2</v>
      </c>
      <c r="T173" s="5">
        <f t="shared" si="179"/>
        <v>9.8390774219692889E-2</v>
      </c>
      <c r="U173" s="5">
        <f t="shared" si="180"/>
        <v>5.8190052491895551E-2</v>
      </c>
      <c r="V173" s="5">
        <f t="shared" si="181"/>
        <v>1.4425746995703459E-2</v>
      </c>
      <c r="W173" s="5">
        <f t="shared" si="182"/>
        <v>5.5454750064591489E-2</v>
      </c>
      <c r="X173" s="5">
        <f t="shared" si="183"/>
        <v>6.4326366678017416E-2</v>
      </c>
      <c r="Y173" s="5">
        <f t="shared" si="184"/>
        <v>3.7308629514830653E-2</v>
      </c>
      <c r="Z173" s="5">
        <f t="shared" si="185"/>
        <v>1.1471543735895781E-2</v>
      </c>
      <c r="AA173" s="5">
        <f t="shared" si="186"/>
        <v>2.2499753698567316E-2</v>
      </c>
      <c r="AB173" s="5">
        <f t="shared" si="187"/>
        <v>2.2064986550681672E-2</v>
      </c>
      <c r="AC173" s="5">
        <f t="shared" si="188"/>
        <v>2.0512778804938248E-3</v>
      </c>
      <c r="AD173" s="5">
        <f t="shared" si="189"/>
        <v>2.7191593533411409E-2</v>
      </c>
      <c r="AE173" s="5">
        <f t="shared" si="190"/>
        <v>3.1541687847344096E-2</v>
      </c>
      <c r="AF173" s="5">
        <f t="shared" si="191"/>
        <v>1.8293853779419868E-2</v>
      </c>
      <c r="AG173" s="5">
        <f t="shared" si="192"/>
        <v>7.0734977304218564E-3</v>
      </c>
      <c r="AH173" s="5">
        <f t="shared" si="193"/>
        <v>3.3266885517410244E-3</v>
      </c>
      <c r="AI173" s="5">
        <f t="shared" si="194"/>
        <v>6.5248125944726539E-3</v>
      </c>
      <c r="AJ173" s="5">
        <f t="shared" si="195"/>
        <v>6.3987323626535893E-3</v>
      </c>
      <c r="AK173" s="5">
        <f t="shared" si="196"/>
        <v>4.1833922692333936E-3</v>
      </c>
      <c r="AL173" s="5">
        <f t="shared" si="197"/>
        <v>1.8667693287038376E-4</v>
      </c>
      <c r="AM173" s="5">
        <f t="shared" si="198"/>
        <v>1.0666466018150753E-2</v>
      </c>
      <c r="AN173" s="5">
        <f t="shared" si="199"/>
        <v>1.2372880653920447E-2</v>
      </c>
      <c r="AO173" s="5">
        <f t="shared" si="200"/>
        <v>7.1761432238031837E-3</v>
      </c>
      <c r="AP173" s="5">
        <f t="shared" si="201"/>
        <v>2.7747260592985734E-3</v>
      </c>
      <c r="AQ173" s="5">
        <f t="shared" si="202"/>
        <v>8.0465625448493795E-4</v>
      </c>
      <c r="AR173" s="5">
        <f t="shared" si="203"/>
        <v>7.7177802570061046E-4</v>
      </c>
      <c r="AS173" s="5">
        <f t="shared" si="204"/>
        <v>1.5137296154739651E-3</v>
      </c>
      <c r="AT173" s="5">
        <f t="shared" si="205"/>
        <v>1.4844795216104238E-3</v>
      </c>
      <c r="AU173" s="5">
        <f t="shared" si="206"/>
        <v>9.7052975536000483E-4</v>
      </c>
      <c r="AV173" s="5">
        <f t="shared" si="207"/>
        <v>4.7588800939670899E-4</v>
      </c>
      <c r="AW173" s="5">
        <f t="shared" si="208"/>
        <v>1.1797617853673525E-5</v>
      </c>
      <c r="AX173" s="5">
        <f t="shared" si="209"/>
        <v>3.4867852686580863E-3</v>
      </c>
      <c r="AY173" s="5">
        <f t="shared" si="210"/>
        <v>4.0445990191636041E-3</v>
      </c>
      <c r="AZ173" s="5">
        <f t="shared" si="211"/>
        <v>2.3458257342177801E-3</v>
      </c>
      <c r="BA173" s="5">
        <f t="shared" si="212"/>
        <v>9.0703649471723566E-4</v>
      </c>
      <c r="BB173" s="5">
        <f t="shared" si="213"/>
        <v>2.6303590802214847E-4</v>
      </c>
      <c r="BC173" s="5">
        <f t="shared" si="214"/>
        <v>6.1023245976981569E-5</v>
      </c>
      <c r="BD173" s="5">
        <f t="shared" si="215"/>
        <v>1.4920776614395364E-4</v>
      </c>
      <c r="BE173" s="5">
        <f t="shared" si="216"/>
        <v>2.9264919050498123E-4</v>
      </c>
      <c r="BF173" s="5">
        <f t="shared" si="217"/>
        <v>2.8699427287381642E-4</v>
      </c>
      <c r="BG173" s="5">
        <f t="shared" si="218"/>
        <v>1.8763241754913521E-4</v>
      </c>
      <c r="BH173" s="5">
        <f t="shared" si="219"/>
        <v>9.2003379796045938E-5</v>
      </c>
      <c r="BI173" s="5">
        <f t="shared" si="220"/>
        <v>3.6090232186786557E-5</v>
      </c>
      <c r="BJ173" s="8">
        <f t="shared" si="221"/>
        <v>0.55579792304700137</v>
      </c>
      <c r="BK173" s="8">
        <f t="shared" si="222"/>
        <v>0.22220174214832922</v>
      </c>
      <c r="BL173" s="8">
        <f t="shared" si="223"/>
        <v>0.21027088636416569</v>
      </c>
      <c r="BM173" s="8">
        <f t="shared" si="224"/>
        <v>0.59914640982634526</v>
      </c>
      <c r="BN173" s="8">
        <f t="shared" si="225"/>
        <v>0.39656288406773665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1.59278350515464</v>
      </c>
      <c r="F174">
        <f>VLOOKUP(B174,home!$B$2:$E$405,3,FALSE)</f>
        <v>0.94</v>
      </c>
      <c r="G174">
        <f>VLOOKUP(C174,away!$B$2:$E$405,4,FALSE)</f>
        <v>1.1399999999999999</v>
      </c>
      <c r="H174">
        <f>VLOOKUP(A174,away!$A$2:$E$405,3,FALSE)</f>
        <v>1.4690721649484499</v>
      </c>
      <c r="I174">
        <f>VLOOKUP(C174,away!$B$2:$E$405,3,FALSE)</f>
        <v>0.23</v>
      </c>
      <c r="J174">
        <f>VLOOKUP(B174,home!$B$2:$E$405,4,FALSE)</f>
        <v>1.43</v>
      </c>
      <c r="K174" s="3">
        <f t="shared" si="170"/>
        <v>1.706826804123712</v>
      </c>
      <c r="L174" s="3">
        <f t="shared" si="171"/>
        <v>0.48317783505154521</v>
      </c>
      <c r="M174" s="5">
        <f t="shared" si="172"/>
        <v>0.11191622941712213</v>
      </c>
      <c r="N174" s="5">
        <f t="shared" si="173"/>
        <v>0.1910216201856027</v>
      </c>
      <c r="O174" s="5">
        <f t="shared" si="174"/>
        <v>5.4075441436897131E-2</v>
      </c>
      <c r="P174" s="5">
        <f t="shared" si="175"/>
        <v>9.2297412889318059E-2</v>
      </c>
      <c r="Q174" s="5">
        <f t="shared" si="176"/>
        <v>0.16302041074996299</v>
      </c>
      <c r="R174" s="5">
        <f t="shared" si="177"/>
        <v>1.3064027361468285E-2</v>
      </c>
      <c r="S174" s="5">
        <f t="shared" si="178"/>
        <v>1.9029439408450002E-2</v>
      </c>
      <c r="T174" s="5">
        <f t="shared" si="179"/>
        <v>7.8767849135380763E-2</v>
      </c>
      <c r="U174" s="5">
        <f t="shared" si="180"/>
        <v>2.2298032070359641E-2</v>
      </c>
      <c r="V174" s="5">
        <f t="shared" si="181"/>
        <v>1.7437328251689477E-3</v>
      </c>
      <c r="W174" s="5">
        <f t="shared" si="182"/>
        <v>9.2749202229098049E-2</v>
      </c>
      <c r="X174" s="5">
        <f t="shared" si="183"/>
        <v>4.4814358735813548E-2</v>
      </c>
      <c r="Y174" s="5">
        <f t="shared" si="184"/>
        <v>1.0826652416596843E-2</v>
      </c>
      <c r="Z174" s="5">
        <f t="shared" si="185"/>
        <v>2.1040828191894656E-3</v>
      </c>
      <c r="AA174" s="5">
        <f t="shared" si="186"/>
        <v>3.5913049538887649E-3</v>
      </c>
      <c r="AB174" s="5">
        <f t="shared" si="187"/>
        <v>3.0648677785398092E-3</v>
      </c>
      <c r="AC174" s="5">
        <f t="shared" si="188"/>
        <v>8.9878624715271236E-5</v>
      </c>
      <c r="AD174" s="5">
        <f t="shared" si="189"/>
        <v>3.9576706106428834E-2</v>
      </c>
      <c r="AE174" s="5">
        <f t="shared" si="190"/>
        <v>1.9122587174975555E-2</v>
      </c>
      <c r="AF174" s="5">
        <f t="shared" si="191"/>
        <v>4.619805135894565E-3</v>
      </c>
      <c r="AG174" s="5">
        <f t="shared" si="192"/>
        <v>7.4406248130718191E-4</v>
      </c>
      <c r="AH174" s="5">
        <f t="shared" si="193"/>
        <v>2.5416154533627942E-4</v>
      </c>
      <c r="AI174" s="5">
        <f t="shared" si="194"/>
        <v>4.3380973815746571E-4</v>
      </c>
      <c r="AJ174" s="5">
        <f t="shared" si="195"/>
        <v>3.7021904448852596E-4</v>
      </c>
      <c r="AK174" s="5">
        <f t="shared" si="196"/>
        <v>2.1063326284336166E-4</v>
      </c>
      <c r="AL174" s="5">
        <f t="shared" si="197"/>
        <v>2.9649192359228316E-6</v>
      </c>
      <c r="AM174" s="5">
        <f t="shared" si="198"/>
        <v>1.3510116560275853E-2</v>
      </c>
      <c r="AN174" s="5">
        <f t="shared" si="199"/>
        <v>6.5277888708881156E-3</v>
      </c>
      <c r="AO174" s="5">
        <f t="shared" si="200"/>
        <v>1.5770414471546449E-3</v>
      </c>
      <c r="AP174" s="5">
        <f t="shared" si="201"/>
        <v>2.5399715740757905E-4</v>
      </c>
      <c r="AQ174" s="5">
        <f t="shared" si="202"/>
        <v>3.0681449156360149E-5</v>
      </c>
      <c r="AR174" s="5">
        <f t="shared" si="203"/>
        <v>2.4561045045787735E-5</v>
      </c>
      <c r="AS174" s="5">
        <f t="shared" si="204"/>
        <v>4.1921450021440408E-5</v>
      </c>
      <c r="AT174" s="5">
        <f t="shared" si="205"/>
        <v>3.577632728216354E-5</v>
      </c>
      <c r="AU174" s="5">
        <f t="shared" si="206"/>
        <v>2.035466478609972E-5</v>
      </c>
      <c r="AV174" s="5">
        <f t="shared" si="207"/>
        <v>8.6854718614670146E-6</v>
      </c>
      <c r="AW174" s="5">
        <f t="shared" si="208"/>
        <v>6.7921430640748834E-8</v>
      </c>
      <c r="AX174" s="5">
        <f t="shared" si="209"/>
        <v>3.8432381786524133E-3</v>
      </c>
      <c r="AY174" s="5">
        <f t="shared" si="210"/>
        <v>1.856967502748717E-3</v>
      </c>
      <c r="AZ174" s="5">
        <f t="shared" si="211"/>
        <v>4.4862276886959958E-4</v>
      </c>
      <c r="BA174" s="5">
        <f t="shared" si="212"/>
        <v>7.2254859405747633E-5</v>
      </c>
      <c r="BB174" s="5">
        <f t="shared" si="213"/>
        <v>8.7279866349057295E-6</v>
      </c>
      <c r="BC174" s="5">
        <f t="shared" si="214"/>
        <v>8.4343393732251448E-7</v>
      </c>
      <c r="BD174" s="5">
        <f t="shared" si="215"/>
        <v>1.977892095304532E-6</v>
      </c>
      <c r="BE174" s="5">
        <f t="shared" si="216"/>
        <v>3.3759192439301864E-6</v>
      </c>
      <c r="BF174" s="5">
        <f t="shared" si="217"/>
        <v>2.8810547270485503E-6</v>
      </c>
      <c r="BG174" s="5">
        <f t="shared" si="218"/>
        <v>1.63915381075793E-6</v>
      </c>
      <c r="BH174" s="5">
        <f t="shared" si="219"/>
        <v>6.994379150707907E-7</v>
      </c>
      <c r="BI174" s="5">
        <f t="shared" si="220"/>
        <v>2.3876387625264577E-7</v>
      </c>
      <c r="BJ174" s="8">
        <f t="shared" si="221"/>
        <v>0.67339353456619222</v>
      </c>
      <c r="BK174" s="8">
        <f t="shared" si="222"/>
        <v>0.22693662558675906</v>
      </c>
      <c r="BL174" s="8">
        <f t="shared" si="223"/>
        <v>9.7504608372644574E-2</v>
      </c>
      <c r="BM174" s="8">
        <f t="shared" si="224"/>
        <v>0.37268680972309609</v>
      </c>
      <c r="BN174" s="8">
        <f t="shared" si="225"/>
        <v>0.62539514204037128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1.59278350515464</v>
      </c>
      <c r="F175">
        <f>VLOOKUP(B175,home!$B$2:$E$405,3,FALSE)</f>
        <v>1.2</v>
      </c>
      <c r="G175">
        <f>VLOOKUP(C175,away!$B$2:$E$405,4,FALSE)</f>
        <v>0.34</v>
      </c>
      <c r="H175">
        <f>VLOOKUP(A175,away!$A$2:$E$405,3,FALSE)</f>
        <v>1.4690721649484499</v>
      </c>
      <c r="I175">
        <f>VLOOKUP(C175,away!$B$2:$E$405,3,FALSE)</f>
        <v>2.11</v>
      </c>
      <c r="J175">
        <f>VLOOKUP(B175,home!$B$2:$E$405,4,FALSE)</f>
        <v>0.93</v>
      </c>
      <c r="K175" s="3">
        <f t="shared" si="170"/>
        <v>0.64985567010309309</v>
      </c>
      <c r="L175" s="3">
        <f t="shared" si="171"/>
        <v>2.8827603092783431</v>
      </c>
      <c r="M175" s="5">
        <f t="shared" si="172"/>
        <v>2.9228354995849137E-2</v>
      </c>
      <c r="N175" s="5">
        <f t="shared" si="173"/>
        <v>1.8994212221838624E-2</v>
      </c>
      <c r="O175" s="5">
        <f t="shared" si="174"/>
        <v>8.4258341687531255E-2</v>
      </c>
      <c r="P175" s="5">
        <f t="shared" si="175"/>
        <v>5.4755761099125992E-2</v>
      </c>
      <c r="Q175" s="5">
        <f t="shared" si="176"/>
        <v>6.1717482557516502E-3</v>
      </c>
      <c r="R175" s="5">
        <f t="shared" si="177"/>
        <v>0.12144830157121399</v>
      </c>
      <c r="S175" s="5">
        <f t="shared" si="178"/>
        <v>2.5644561368321529E-2</v>
      </c>
      <c r="T175" s="5">
        <f t="shared" si="179"/>
        <v>1.7791670910538699E-2</v>
      </c>
      <c r="U175" s="5">
        <f t="shared" si="180"/>
        <v>7.8923867400443784E-2</v>
      </c>
      <c r="V175" s="5">
        <f t="shared" si="181"/>
        <v>5.3379956095339822E-3</v>
      </c>
      <c r="W175" s="5">
        <f t="shared" si="182"/>
        <v>1.3369151994830283E-3</v>
      </c>
      <c r="X175" s="5">
        <f t="shared" si="183"/>
        <v>3.8540060739406124E-3</v>
      </c>
      <c r="Y175" s="5">
        <f t="shared" si="184"/>
        <v>5.5550878708368282E-3</v>
      </c>
      <c r="Z175" s="5">
        <f t="shared" si="185"/>
        <v>0.11670211446625411</v>
      </c>
      <c r="AA175" s="5">
        <f t="shared" si="186"/>
        <v>7.5839530798915422E-2</v>
      </c>
      <c r="AB175" s="5">
        <f t="shared" si="187"/>
        <v>2.4642374553816675E-2</v>
      </c>
      <c r="AC175" s="5">
        <f t="shared" si="188"/>
        <v>6.2500526540352499E-4</v>
      </c>
      <c r="AD175" s="5">
        <f t="shared" si="189"/>
        <v>2.1720048070776338E-4</v>
      </c>
      <c r="AE175" s="5">
        <f t="shared" si="190"/>
        <v>6.2613692494051677E-4</v>
      </c>
      <c r="AF175" s="5">
        <f t="shared" si="191"/>
        <v>9.0250133769605753E-4</v>
      </c>
      <c r="AG175" s="5">
        <f t="shared" si="192"/>
        <v>8.6723167846026853E-4</v>
      </c>
      <c r="AH175" s="5">
        <f t="shared" si="193"/>
        <v>8.4106055898043819E-2</v>
      </c>
      <c r="AI175" s="5">
        <f t="shared" si="194"/>
        <v>5.465679731535146E-2</v>
      </c>
      <c r="AJ175" s="5">
        <f t="shared" si="195"/>
        <v>1.7759514822528331E-2</v>
      </c>
      <c r="AK175" s="5">
        <f t="shared" si="196"/>
        <v>3.847040468566655E-3</v>
      </c>
      <c r="AL175" s="5">
        <f t="shared" si="197"/>
        <v>4.6834847876989842E-5</v>
      </c>
      <c r="AM175" s="5">
        <f t="shared" si="198"/>
        <v>2.8229792787411508E-5</v>
      </c>
      <c r="AN175" s="5">
        <f t="shared" si="199"/>
        <v>8.1379726186701925E-5</v>
      </c>
      <c r="AO175" s="5">
        <f t="shared" si="200"/>
        <v>1.172991223154819E-4</v>
      </c>
      <c r="AP175" s="5">
        <f t="shared" si="201"/>
        <v>1.1271508470808561E-4</v>
      </c>
      <c r="AQ175" s="5">
        <f t="shared" si="202"/>
        <v>8.1232643113353869E-5</v>
      </c>
      <c r="AR175" s="5">
        <f t="shared" si="203"/>
        <v>4.8491519942565273E-2</v>
      </c>
      <c r="AS175" s="5">
        <f t="shared" si="204"/>
        <v>3.1512489186593252E-2</v>
      </c>
      <c r="AT175" s="5">
        <f t="shared" si="205"/>
        <v>1.0239284888485016E-2</v>
      </c>
      <c r="AU175" s="5">
        <f t="shared" si="206"/>
        <v>2.2180191141943019E-3</v>
      </c>
      <c r="AV175" s="5">
        <f t="shared" si="207"/>
        <v>3.6034807443905168E-4</v>
      </c>
      <c r="AW175" s="5">
        <f t="shared" si="208"/>
        <v>2.4372049959235363E-6</v>
      </c>
      <c r="AX175" s="5">
        <f t="shared" si="209"/>
        <v>3.0575484847891277E-6</v>
      </c>
      <c r="AY175" s="5">
        <f t="shared" si="210"/>
        <v>8.8141794156442344E-6</v>
      </c>
      <c r="AZ175" s="5">
        <f t="shared" si="211"/>
        <v>1.2704583289138693E-5</v>
      </c>
      <c r="BA175" s="5">
        <f t="shared" si="212"/>
        <v>1.2208089483949978E-5</v>
      </c>
      <c r="BB175" s="5">
        <f t="shared" si="213"/>
        <v>8.7982489541123312E-6</v>
      </c>
      <c r="BC175" s="5">
        <f t="shared" si="214"/>
        <v>5.0726485752129433E-6</v>
      </c>
      <c r="BD175" s="5">
        <f t="shared" si="215"/>
        <v>2.3298238171167746E-2</v>
      </c>
      <c r="BE175" s="5">
        <f t="shared" si="216"/>
        <v>1.5140492178945674E-2</v>
      </c>
      <c r="BF175" s="5">
        <f t="shared" si="217"/>
        <v>4.9195673453196901E-3</v>
      </c>
      <c r="BG175" s="5">
        <f t="shared" si="218"/>
        <v>1.0656695779366742E-3</v>
      </c>
      <c r="BH175" s="5">
        <f t="shared" si="219"/>
        <v>1.7313285441962939E-4</v>
      </c>
      <c r="BI175" s="5">
        <f t="shared" si="220"/>
        <v>2.2502273425145907E-5</v>
      </c>
      <c r="BJ175" s="8">
        <f t="shared" si="221"/>
        <v>5.6788222621507928E-2</v>
      </c>
      <c r="BK175" s="8">
        <f t="shared" si="222"/>
        <v>0.1156473273655268</v>
      </c>
      <c r="BL175" s="8">
        <f t="shared" si="223"/>
        <v>0.6829230881239029</v>
      </c>
      <c r="BM175" s="8">
        <f t="shared" si="224"/>
        <v>0.65719765577146161</v>
      </c>
      <c r="BN175" s="8">
        <f t="shared" si="225"/>
        <v>0.31485671983131064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1.59278350515464</v>
      </c>
      <c r="F176">
        <f>VLOOKUP(B176,home!$B$2:$E$405,3,FALSE)</f>
        <v>0.63</v>
      </c>
      <c r="G176">
        <f>VLOOKUP(C176,away!$B$2:$E$405,4,FALSE)</f>
        <v>0.69</v>
      </c>
      <c r="H176">
        <f>VLOOKUP(A176,away!$A$2:$E$405,3,FALSE)</f>
        <v>1.4690721649484499</v>
      </c>
      <c r="I176">
        <f>VLOOKUP(C176,away!$B$2:$E$405,3,FALSE)</f>
        <v>0.63</v>
      </c>
      <c r="J176">
        <f>VLOOKUP(B176,home!$B$2:$E$405,4,FALSE)</f>
        <v>1.42</v>
      </c>
      <c r="K176" s="3">
        <f t="shared" si="170"/>
        <v>0.69238298969072198</v>
      </c>
      <c r="L176" s="3">
        <f t="shared" si="171"/>
        <v>1.3142319587628832</v>
      </c>
      <c r="M176" s="5">
        <f t="shared" si="172"/>
        <v>0.13444300176568463</v>
      </c>
      <c r="N176" s="5">
        <f t="shared" si="173"/>
        <v>9.3086047505519728E-2</v>
      </c>
      <c r="O176" s="5">
        <f t="shared" si="174"/>
        <v>0.17668928955247745</v>
      </c>
      <c r="P176" s="5">
        <f t="shared" si="175"/>
        <v>0.12233665854667398</v>
      </c>
      <c r="Q176" s="5">
        <f t="shared" si="176"/>
        <v>3.2225597935182163E-2</v>
      </c>
      <c r="R176" s="5">
        <f t="shared" si="177"/>
        <v>0.11610535555048739</v>
      </c>
      <c r="S176" s="5">
        <f t="shared" si="178"/>
        <v>2.7830117276110816E-2</v>
      </c>
      <c r="T176" s="5">
        <f t="shared" si="179"/>
        <v>4.235191069665957E-2</v>
      </c>
      <c r="U176" s="5">
        <f t="shared" si="180"/>
        <v>8.0389373195150715E-2</v>
      </c>
      <c r="V176" s="5">
        <f t="shared" si="181"/>
        <v>2.8137851975328222E-3</v>
      </c>
      <c r="W176" s="5">
        <f t="shared" si="182"/>
        <v>7.4374852809775275E-3</v>
      </c>
      <c r="X176" s="5">
        <f t="shared" si="183"/>
        <v>9.7745808490892084E-3</v>
      </c>
      <c r="Y176" s="5">
        <f t="shared" si="184"/>
        <v>6.4230332676923404E-3</v>
      </c>
      <c r="Z176" s="5">
        <f t="shared" si="185"/>
        <v>5.086312294932601E-2</v>
      </c>
      <c r="AA176" s="5">
        <f t="shared" si="186"/>
        <v>3.5216761132661117E-2</v>
      </c>
      <c r="AB176" s="5">
        <f t="shared" si="187"/>
        <v>1.2191743180127959E-2</v>
      </c>
      <c r="AC176" s="5">
        <f t="shared" si="188"/>
        <v>1.6002556585940854E-4</v>
      </c>
      <c r="AD176" s="5">
        <f t="shared" si="189"/>
        <v>1.2873970736559897E-3</v>
      </c>
      <c r="AE176" s="5">
        <f t="shared" si="190"/>
        <v>1.6919383778165151E-3</v>
      </c>
      <c r="AF176" s="5">
        <f t="shared" si="191"/>
        <v>1.1117997441919471E-3</v>
      </c>
      <c r="AG176" s="5">
        <f t="shared" si="192"/>
        <v>4.8705425185381846E-4</v>
      </c>
      <c r="AH176" s="5">
        <f t="shared" si="193"/>
        <v>1.6711485425622511E-2</v>
      </c>
      <c r="AI176" s="5">
        <f t="shared" si="194"/>
        <v>1.1570748241165442E-2</v>
      </c>
      <c r="AJ176" s="5">
        <f t="shared" si="195"/>
        <v>4.0056946300883953E-3</v>
      </c>
      <c r="AK176" s="5">
        <f t="shared" si="196"/>
        <v>9.2449160792289133E-4</v>
      </c>
      <c r="AL176" s="5">
        <f t="shared" si="197"/>
        <v>5.8246224056796118E-6</v>
      </c>
      <c r="AM176" s="5">
        <f t="shared" si="198"/>
        <v>1.7827436695540421E-4</v>
      </c>
      <c r="AN176" s="5">
        <f t="shared" si="199"/>
        <v>2.3429387048101388E-4</v>
      </c>
      <c r="AO176" s="5">
        <f t="shared" si="200"/>
        <v>1.5395824616420013E-4</v>
      </c>
      <c r="AP176" s="5">
        <f t="shared" si="201"/>
        <v>6.7445615808024964E-5</v>
      </c>
      <c r="AQ176" s="5">
        <f t="shared" si="202"/>
        <v>2.2159795943337368E-5</v>
      </c>
      <c r="AR176" s="5">
        <f t="shared" si="203"/>
        <v>4.3925536449506489E-3</v>
      </c>
      <c r="AS176" s="5">
        <f t="shared" si="204"/>
        <v>3.0413294250678084E-3</v>
      </c>
      <c r="AT176" s="5">
        <f t="shared" si="205"/>
        <v>1.0528823799814068E-3</v>
      </c>
      <c r="AU176" s="5">
        <f t="shared" si="206"/>
        <v>2.4299928334806976E-4</v>
      </c>
      <c r="AV176" s="5">
        <f t="shared" si="207"/>
        <v>4.2062142574309846E-5</v>
      </c>
      <c r="AW176" s="5">
        <f t="shared" si="208"/>
        <v>1.472257208235671E-7</v>
      </c>
      <c r="AX176" s="5">
        <f t="shared" si="209"/>
        <v>2.0572356529633926E-5</v>
      </c>
      <c r="AY176" s="5">
        <f t="shared" si="210"/>
        <v>2.7036848418309182E-5</v>
      </c>
      <c r="AZ176" s="5">
        <f t="shared" si="211"/>
        <v>1.7766345127784823E-5</v>
      </c>
      <c r="BA176" s="5">
        <f t="shared" si="212"/>
        <v>7.7830328524486869E-6</v>
      </c>
      <c r="BB176" s="5">
        <f t="shared" si="213"/>
        <v>2.5571776276973755E-6</v>
      </c>
      <c r="BC176" s="5">
        <f t="shared" si="214"/>
        <v>6.7214491251066882E-7</v>
      </c>
      <c r="BD176" s="5">
        <f t="shared" si="215"/>
        <v>9.6213906346242183E-4</v>
      </c>
      <c r="BE176" s="5">
        <f t="shared" si="216"/>
        <v>6.6616872125834284E-4</v>
      </c>
      <c r="BF176" s="5">
        <f t="shared" si="217"/>
        <v>2.3062194543164831E-4</v>
      </c>
      <c r="BG176" s="5">
        <f t="shared" si="218"/>
        <v>5.3226237355418403E-5</v>
      </c>
      <c r="BH176" s="5">
        <f t="shared" si="219"/>
        <v>9.2132353375331436E-6</v>
      </c>
      <c r="BI176" s="5">
        <f t="shared" si="220"/>
        <v>1.2758174855450817E-6</v>
      </c>
      <c r="BJ176" s="8">
        <f t="shared" si="221"/>
        <v>0.19660936478345922</v>
      </c>
      <c r="BK176" s="8">
        <f t="shared" si="222"/>
        <v>0.28761644982268564</v>
      </c>
      <c r="BL176" s="8">
        <f t="shared" si="223"/>
        <v>0.46449941441195708</v>
      </c>
      <c r="BM176" s="8">
        <f t="shared" si="224"/>
        <v>0.32467551148870505</v>
      </c>
      <c r="BN176" s="8">
        <f t="shared" si="225"/>
        <v>0.67488595085602543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1.2307692307692299</v>
      </c>
      <c r="F177">
        <f>VLOOKUP(B177,home!$B$2:$E$405,3,FALSE)</f>
        <v>0.81</v>
      </c>
      <c r="G177">
        <f>VLOOKUP(C177,away!$B$2:$E$405,4,FALSE)</f>
        <v>1.26</v>
      </c>
      <c r="H177">
        <f>VLOOKUP(A177,away!$A$2:$E$405,3,FALSE)</f>
        <v>1.14201183431953</v>
      </c>
      <c r="I177">
        <f>VLOOKUP(C177,away!$B$2:$E$405,3,FALSE)</f>
        <v>0.99</v>
      </c>
      <c r="J177">
        <f>VLOOKUP(B177,home!$B$2:$E$405,4,FALSE)</f>
        <v>1.26</v>
      </c>
      <c r="K177" s="3">
        <f t="shared" si="170"/>
        <v>1.2561230769230762</v>
      </c>
      <c r="L177" s="3">
        <f t="shared" si="171"/>
        <v>1.4245455621301819</v>
      </c>
      <c r="M177" s="5">
        <f t="shared" si="172"/>
        <v>6.8517325474925603E-2</v>
      </c>
      <c r="N177" s="5">
        <f t="shared" si="173"/>
        <v>8.6066193698103435E-2</v>
      </c>
      <c r="O177" s="5">
        <f t="shared" si="174"/>
        <v>9.7606051934334526E-2</v>
      </c>
      <c r="P177" s="5">
        <f t="shared" si="175"/>
        <v>0.12260521428206987</v>
      </c>
      <c r="Q177" s="5">
        <f t="shared" si="176"/>
        <v>5.4054866023559592E-2</v>
      </c>
      <c r="R177" s="5">
        <f t="shared" si="177"/>
        <v>6.9522134060052171E-2</v>
      </c>
      <c r="S177" s="5">
        <f t="shared" si="178"/>
        <v>5.484758221719175E-2</v>
      </c>
      <c r="T177" s="5">
        <f t="shared" si="179"/>
        <v>7.7003619505403367E-2</v>
      </c>
      <c r="U177" s="5">
        <f t="shared" si="180"/>
        <v>8.7328356949771327E-2</v>
      </c>
      <c r="V177" s="5">
        <f t="shared" si="181"/>
        <v>1.0904945937202986E-2</v>
      </c>
      <c r="W177" s="5">
        <f t="shared" si="182"/>
        <v>2.2633188210726112E-2</v>
      </c>
      <c r="X177" s="5">
        <f t="shared" si="183"/>
        <v>3.224200782244703E-2</v>
      </c>
      <c r="Y177" s="5">
        <f t="shared" si="184"/>
        <v>2.2965104578816769E-2</v>
      </c>
      <c r="Z177" s="5">
        <f t="shared" si="185"/>
        <v>3.3012482515022305E-2</v>
      </c>
      <c r="AA177" s="5">
        <f t="shared" si="186"/>
        <v>4.1467741113639066E-2</v>
      </c>
      <c r="AB177" s="5">
        <f t="shared" si="187"/>
        <v>2.6044293280356939E-2</v>
      </c>
      <c r="AC177" s="5">
        <f t="shared" si="188"/>
        <v>1.219584995562951E-3</v>
      </c>
      <c r="AD177" s="5">
        <f t="shared" si="189"/>
        <v>7.1075175039590913E-3</v>
      </c>
      <c r="AE177" s="5">
        <f t="shared" si="190"/>
        <v>1.0124982518027511E-2</v>
      </c>
      <c r="AF177" s="5">
        <f t="shared" si="191"/>
        <v>7.2117494563508832E-3</v>
      </c>
      <c r="AG177" s="5">
        <f t="shared" si="192"/>
        <v>3.4244885610798018E-3</v>
      </c>
      <c r="AH177" s="5">
        <f t="shared" si="193"/>
        <v>1.1756946365418812E-2</v>
      </c>
      <c r="AI177" s="5">
        <f t="shared" si="194"/>
        <v>1.4768171643749455E-2</v>
      </c>
      <c r="AJ177" s="5">
        <f t="shared" si="195"/>
        <v>9.2753206028373478E-3</v>
      </c>
      <c r="AK177" s="5">
        <f t="shared" si="196"/>
        <v>3.8836480850280176E-3</v>
      </c>
      <c r="AL177" s="5">
        <f t="shared" si="197"/>
        <v>8.7293237837144381E-5</v>
      </c>
      <c r="AM177" s="5">
        <f t="shared" si="198"/>
        <v>1.7855833512715428E-3</v>
      </c>
      <c r="AN177" s="5">
        <f t="shared" si="199"/>
        <v>2.5436448388674138E-3</v>
      </c>
      <c r="AO177" s="5">
        <f t="shared" si="200"/>
        <v>1.8117689834219583E-3</v>
      </c>
      <c r="AP177" s="5">
        <f t="shared" si="201"/>
        <v>8.6031582164628753E-4</v>
      </c>
      <c r="AQ177" s="5">
        <f t="shared" si="202"/>
        <v>3.0638977143914998E-4</v>
      </c>
      <c r="AR177" s="5">
        <f t="shared" si="203"/>
        <v>3.3496611538119886E-3</v>
      </c>
      <c r="AS177" s="5">
        <f t="shared" si="204"/>
        <v>4.2075866751760168E-3</v>
      </c>
      <c r="AT177" s="5">
        <f t="shared" si="205"/>
        <v>2.642623360421318E-3</v>
      </c>
      <c r="AU177" s="5">
        <f t="shared" si="206"/>
        <v>1.1064867288804086E-3</v>
      </c>
      <c r="AV177" s="5">
        <f t="shared" si="207"/>
        <v>3.4747087861395194E-4</v>
      </c>
      <c r="AW177" s="5">
        <f t="shared" si="208"/>
        <v>4.3389699272791424E-6</v>
      </c>
      <c r="AX177" s="5">
        <f t="shared" si="209"/>
        <v>3.7381874221697158E-4</v>
      </c>
      <c r="AY177" s="5">
        <f t="shared" si="210"/>
        <v>5.3252183026627326E-4</v>
      </c>
      <c r="AZ177" s="5">
        <f t="shared" si="211"/>
        <v>3.793008050216309E-4</v>
      </c>
      <c r="BA177" s="5">
        <f t="shared" si="212"/>
        <v>1.8011042616865661E-4</v>
      </c>
      <c r="BB177" s="5">
        <f t="shared" si="213"/>
        <v>6.4143877072983887E-5</v>
      </c>
      <c r="BC177" s="5">
        <f t="shared" si="214"/>
        <v>1.8275175084428625E-5</v>
      </c>
      <c r="BD177" s="5">
        <f t="shared" si="215"/>
        <v>7.9529082188378828E-4</v>
      </c>
      <c r="BE177" s="5">
        <f t="shared" si="216"/>
        <v>9.9898315423334631E-4</v>
      </c>
      <c r="BF177" s="5">
        <f t="shared" si="217"/>
        <v>6.2742289674495562E-4</v>
      </c>
      <c r="BG177" s="5">
        <f t="shared" si="218"/>
        <v>2.6270679319708774E-4</v>
      </c>
      <c r="BH177" s="5">
        <f t="shared" si="219"/>
        <v>8.249801634983E-5</v>
      </c>
      <c r="BI177" s="5">
        <f t="shared" si="220"/>
        <v>2.0725532427479735E-5</v>
      </c>
      <c r="BJ177" s="8">
        <f t="shared" si="221"/>
        <v>0.33168959150095095</v>
      </c>
      <c r="BK177" s="8">
        <f t="shared" si="222"/>
        <v>0.25871446797505654</v>
      </c>
      <c r="BL177" s="8">
        <f t="shared" si="223"/>
        <v>0.37609412004692783</v>
      </c>
      <c r="BM177" s="8">
        <f t="shared" si="224"/>
        <v>0.50061069370457345</v>
      </c>
      <c r="BN177" s="8">
        <f t="shared" si="225"/>
        <v>0.49837178547304517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1.3672566371681401</v>
      </c>
      <c r="F178">
        <f>VLOOKUP(B178,home!$B$2:$E$405,3,FALSE)</f>
        <v>0.55000000000000004</v>
      </c>
      <c r="G178">
        <f>VLOOKUP(C178,away!$B$2:$E$405,4,FALSE)</f>
        <v>1.26</v>
      </c>
      <c r="H178">
        <f>VLOOKUP(A178,away!$A$2:$E$405,3,FALSE)</f>
        <v>1.15486725663717</v>
      </c>
      <c r="I178">
        <f>VLOOKUP(C178,away!$B$2:$E$405,3,FALSE)</f>
        <v>0.66</v>
      </c>
      <c r="J178">
        <f>VLOOKUP(B178,home!$B$2:$E$405,4,FALSE)</f>
        <v>0.65</v>
      </c>
      <c r="K178" s="3">
        <f t="shared" si="170"/>
        <v>0.94750884955752113</v>
      </c>
      <c r="L178" s="3">
        <f t="shared" si="171"/>
        <v>0.49543805309734601</v>
      </c>
      <c r="M178" s="5">
        <f t="shared" si="172"/>
        <v>0.23623058339943157</v>
      </c>
      <c r="N178" s="5">
        <f t="shared" si="173"/>
        <v>0.22383056830709741</v>
      </c>
      <c r="O178" s="5">
        <f t="shared" si="174"/>
        <v>0.11703762032146457</v>
      </c>
      <c r="P178" s="5">
        <f t="shared" si="175"/>
        <v>0.11089418098574085</v>
      </c>
      <c r="Q178" s="5">
        <f t="shared" si="176"/>
        <v>0.106040722136232</v>
      </c>
      <c r="R178" s="5">
        <f t="shared" si="177"/>
        <v>2.8992445375606395E-2</v>
      </c>
      <c r="S178" s="5">
        <f t="shared" si="178"/>
        <v>1.3014317620873978E-2</v>
      </c>
      <c r="T178" s="5">
        <f t="shared" si="179"/>
        <v>5.2536608924211414E-2</v>
      </c>
      <c r="U178" s="5">
        <f t="shared" si="180"/>
        <v>2.7470598563700085E-2</v>
      </c>
      <c r="V178" s="5">
        <f t="shared" si="181"/>
        <v>6.7881515165152287E-4</v>
      </c>
      <c r="W178" s="5">
        <f t="shared" si="182"/>
        <v>3.3491507545849994E-2</v>
      </c>
      <c r="X178" s="5">
        <f t="shared" si="183"/>
        <v>1.659296729381099E-2</v>
      </c>
      <c r="Y178" s="5">
        <f t="shared" si="184"/>
        <v>4.1103937055768274E-3</v>
      </c>
      <c r="Z178" s="5">
        <f t="shared" si="185"/>
        <v>4.7879868971405269E-3</v>
      </c>
      <c r="AA178" s="5">
        <f t="shared" si="186"/>
        <v>4.5366599566061053E-3</v>
      </c>
      <c r="AB178" s="5">
        <f t="shared" si="187"/>
        <v>2.1492627281587623E-3</v>
      </c>
      <c r="AC178" s="5">
        <f t="shared" si="188"/>
        <v>1.9916094584328556E-5</v>
      </c>
      <c r="AD178" s="5">
        <f t="shared" si="189"/>
        <v>7.9333749461788384E-3</v>
      </c>
      <c r="AE178" s="5">
        <f t="shared" si="190"/>
        <v>3.9304958378261054E-3</v>
      </c>
      <c r="AF178" s="5">
        <f t="shared" si="191"/>
        <v>9.7365860279989374E-4</v>
      </c>
      <c r="AG178" s="5">
        <f t="shared" si="192"/>
        <v>1.6079584085088714E-4</v>
      </c>
      <c r="AH178" s="5">
        <f t="shared" si="193"/>
        <v>5.9303772664372634E-4</v>
      </c>
      <c r="AI178" s="5">
        <f t="shared" si="194"/>
        <v>5.6190849411640487E-4</v>
      </c>
      <c r="AJ178" s="5">
        <f t="shared" si="195"/>
        <v>2.6620663540841691E-4</v>
      </c>
      <c r="AK178" s="5">
        <f t="shared" si="196"/>
        <v>8.4077714286802545E-5</v>
      </c>
      <c r="AL178" s="5">
        <f t="shared" si="197"/>
        <v>3.739700364925706E-7</v>
      </c>
      <c r="AM178" s="5">
        <f t="shared" si="198"/>
        <v>1.5033885936724754E-3</v>
      </c>
      <c r="AN178" s="5">
        <f t="shared" si="199"/>
        <v>7.4483591789784801E-4</v>
      </c>
      <c r="AO178" s="5">
        <f t="shared" si="200"/>
        <v>1.8451002852014223E-4</v>
      </c>
      <c r="AP178" s="5">
        <f t="shared" si="201"/>
        <v>3.047109643565168E-5</v>
      </c>
      <c r="AQ178" s="5">
        <f t="shared" si="202"/>
        <v>3.774135173455187E-6</v>
      </c>
      <c r="AR178" s="5">
        <f t="shared" si="203"/>
        <v>5.87626913403288E-5</v>
      </c>
      <c r="AS178" s="5">
        <f t="shared" si="204"/>
        <v>5.5678170068778651E-5</v>
      </c>
      <c r="AT178" s="5">
        <f t="shared" si="205"/>
        <v>2.6377779433668227E-5</v>
      </c>
      <c r="AU178" s="5">
        <f t="shared" si="206"/>
        <v>8.3310598150256763E-6</v>
      </c>
      <c r="AV178" s="5">
        <f t="shared" si="207"/>
        <v>1.9734382252324683E-6</v>
      </c>
      <c r="AW178" s="5">
        <f t="shared" si="208"/>
        <v>4.8764855451902982E-9</v>
      </c>
      <c r="AX178" s="5">
        <f t="shared" si="209"/>
        <v>2.3741233280475096E-4</v>
      </c>
      <c r="AY178" s="5">
        <f t="shared" si="210"/>
        <v>1.1762310394608496E-4</v>
      </c>
      <c r="AZ178" s="5">
        <f t="shared" si="211"/>
        <v>2.9137480809157546E-5</v>
      </c>
      <c r="BA178" s="5">
        <f t="shared" si="212"/>
        <v>4.8119389214167644E-6</v>
      </c>
      <c r="BB178" s="5">
        <f t="shared" si="213"/>
        <v>5.9600441271251618E-7</v>
      </c>
      <c r="BC178" s="5">
        <f t="shared" si="214"/>
        <v>5.9056653174343259E-8</v>
      </c>
      <c r="BD178" s="5">
        <f t="shared" si="215"/>
        <v>4.8522122320687903E-6</v>
      </c>
      <c r="BE178" s="5">
        <f t="shared" si="216"/>
        <v>4.5975140298164309E-6</v>
      </c>
      <c r="BF178" s="5">
        <f t="shared" si="217"/>
        <v>2.1780926146079643E-6</v>
      </c>
      <c r="BG178" s="5">
        <f t="shared" si="218"/>
        <v>6.879206758323087E-7</v>
      </c>
      <c r="BH178" s="5">
        <f t="shared" si="219"/>
        <v>1.6295273203617577E-7</v>
      </c>
      <c r="BI178" s="5">
        <f t="shared" si="220"/>
        <v>3.0879831132770401E-8</v>
      </c>
      <c r="BJ178" s="8">
        <f t="shared" si="221"/>
        <v>0.45245771282968139</v>
      </c>
      <c r="BK178" s="8">
        <f t="shared" si="222"/>
        <v>0.36095581032626484</v>
      </c>
      <c r="BL178" s="8">
        <f t="shared" si="223"/>
        <v>0.18185545022698979</v>
      </c>
      <c r="BM178" s="8">
        <f t="shared" si="224"/>
        <v>0.176913221527043</v>
      </c>
      <c r="BN178" s="8">
        <f t="shared" si="225"/>
        <v>0.82302612052557278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1.3672566371681401</v>
      </c>
      <c r="F179">
        <f>VLOOKUP(B179,home!$B$2:$E$405,3,FALSE)</f>
        <v>0.67</v>
      </c>
      <c r="G179">
        <f>VLOOKUP(C179,away!$B$2:$E$405,4,FALSE)</f>
        <v>0.59</v>
      </c>
      <c r="H179">
        <f>VLOOKUP(A179,away!$A$2:$E$405,3,FALSE)</f>
        <v>1.15486725663717</v>
      </c>
      <c r="I179">
        <f>VLOOKUP(C179,away!$B$2:$E$405,3,FALSE)</f>
        <v>1.32</v>
      </c>
      <c r="J179">
        <f>VLOOKUP(B179,home!$B$2:$E$405,4,FALSE)</f>
        <v>1.52</v>
      </c>
      <c r="K179" s="3">
        <f t="shared" si="170"/>
        <v>0.54047654867256578</v>
      </c>
      <c r="L179" s="3">
        <f t="shared" si="171"/>
        <v>2.3171256637168183</v>
      </c>
      <c r="M179" s="5">
        <f t="shared" si="172"/>
        <v>5.7406243351056603E-2</v>
      </c>
      <c r="N179" s="5">
        <f t="shared" si="173"/>
        <v>3.1026728278636499E-2</v>
      </c>
      <c r="O179" s="5">
        <f t="shared" si="174"/>
        <v>0.13301747972630623</v>
      </c>
      <c r="P179" s="5">
        <f t="shared" si="175"/>
        <v>7.1892828355596988E-2</v>
      </c>
      <c r="Q179" s="5">
        <f t="shared" si="176"/>
        <v>8.3846095083194763E-3</v>
      </c>
      <c r="R179" s="5">
        <f t="shared" si="177"/>
        <v>0.15410910799837788</v>
      </c>
      <c r="S179" s="5">
        <f t="shared" si="178"/>
        <v>2.2508783310205047E-2</v>
      </c>
      <c r="T179" s="5">
        <f t="shared" si="179"/>
        <v>1.9428193871971113E-2</v>
      </c>
      <c r="U179" s="5">
        <f t="shared" si="180"/>
        <v>8.3292358809970976E-2</v>
      </c>
      <c r="V179" s="5">
        <f t="shared" si="181"/>
        <v>3.1321024035622174E-3</v>
      </c>
      <c r="W179" s="5">
        <f t="shared" si="182"/>
        <v>1.5105616030078965E-3</v>
      </c>
      <c r="X179" s="5">
        <f t="shared" si="183"/>
        <v>3.5001610569548136E-3</v>
      </c>
      <c r="Y179" s="5">
        <f t="shared" si="184"/>
        <v>4.0551565061060918E-3</v>
      </c>
      <c r="Z179" s="5">
        <f t="shared" si="185"/>
        <v>0.11903005638518273</v>
      </c>
      <c r="AA179" s="5">
        <f t="shared" si="186"/>
        <v>6.4332954063364464E-2</v>
      </c>
      <c r="AB179" s="5">
        <f t="shared" si="187"/>
        <v>1.7385226489038973E-2</v>
      </c>
      <c r="AC179" s="5">
        <f t="shared" si="188"/>
        <v>2.4515593529874589E-4</v>
      </c>
      <c r="AD179" s="5">
        <f t="shared" si="189"/>
        <v>2.0410578043775153E-4</v>
      </c>
      <c r="AE179" s="5">
        <f t="shared" si="190"/>
        <v>4.7293874196526424E-4</v>
      </c>
      <c r="AF179" s="5">
        <f t="shared" si="191"/>
        <v>5.4792924818683009E-4</v>
      </c>
      <c r="AG179" s="5">
        <f t="shared" si="192"/>
        <v>4.2320697429158862E-4</v>
      </c>
      <c r="AH179" s="5">
        <f t="shared" si="193"/>
        <v>6.8951899600941696E-2</v>
      </c>
      <c r="AI179" s="5">
        <f t="shared" si="194"/>
        <v>3.7266884720734236E-2</v>
      </c>
      <c r="AJ179" s="5">
        <f t="shared" si="195"/>
        <v>1.0070938616820407E-2</v>
      </c>
      <c r="AK179" s="5">
        <f t="shared" si="196"/>
        <v>1.8143687151707857E-3</v>
      </c>
      <c r="AL179" s="5">
        <f t="shared" si="197"/>
        <v>1.2280861835188662E-5</v>
      </c>
      <c r="AM179" s="5">
        <f t="shared" si="198"/>
        <v>2.2062877555023305E-5</v>
      </c>
      <c r="AN179" s="5">
        <f t="shared" si="199"/>
        <v>5.112245979818627E-5</v>
      </c>
      <c r="AO179" s="5">
        <f t="shared" si="200"/>
        <v>5.9228581795354361E-5</v>
      </c>
      <c r="AP179" s="5">
        <f t="shared" si="201"/>
        <v>4.5746688967855449E-5</v>
      </c>
      <c r="AQ179" s="5">
        <f t="shared" si="202"/>
        <v>2.6500206759372221E-5</v>
      </c>
      <c r="AR179" s="5">
        <f t="shared" si="203"/>
        <v>3.1954043225473502E-2</v>
      </c>
      <c r="AS179" s="5">
        <f t="shared" si="204"/>
        <v>1.7270410998637901E-2</v>
      </c>
      <c r="AT179" s="5">
        <f t="shared" si="205"/>
        <v>4.6671260653502675E-3</v>
      </c>
      <c r="AU179" s="5">
        <f t="shared" si="206"/>
        <v>8.4082406267342797E-4</v>
      </c>
      <c r="AV179" s="5">
        <f t="shared" si="207"/>
        <v>1.1361142185864484E-4</v>
      </c>
      <c r="AW179" s="5">
        <f t="shared" si="208"/>
        <v>4.2722119118684887E-7</v>
      </c>
      <c r="AX179" s="5">
        <f t="shared" si="209"/>
        <v>1.9874113191207339E-6</v>
      </c>
      <c r="AY179" s="5">
        <f t="shared" si="210"/>
        <v>4.6050817718959485E-6</v>
      </c>
      <c r="AZ179" s="5">
        <f t="shared" si="211"/>
        <v>5.3352765785873106E-6</v>
      </c>
      <c r="BA179" s="5">
        <f t="shared" si="212"/>
        <v>4.1208354277573062E-6</v>
      </c>
      <c r="BB179" s="5">
        <f t="shared" si="213"/>
        <v>2.3871233814024812E-6</v>
      </c>
      <c r="BC179" s="5">
        <f t="shared" si="214"/>
        <v>1.1062529699012325E-6</v>
      </c>
      <c r="BD179" s="5">
        <f t="shared" si="215"/>
        <v>1.2340255602876857E-2</v>
      </c>
      <c r="BE179" s="5">
        <f t="shared" si="216"/>
        <v>6.6696187579801773E-3</v>
      </c>
      <c r="BF179" s="5">
        <f t="shared" si="217"/>
        <v>1.8023862636374656E-3</v>
      </c>
      <c r="BG179" s="5">
        <f t="shared" si="218"/>
        <v>3.2471583571520618E-4</v>
      </c>
      <c r="BH179" s="5">
        <f t="shared" si="219"/>
        <v>4.3875323546670618E-5</v>
      </c>
      <c r="BI179" s="5">
        <f t="shared" si="220"/>
        <v>4.7427166884793418E-6</v>
      </c>
      <c r="BJ179" s="8">
        <f t="shared" si="221"/>
        <v>6.9777794366201781E-2</v>
      </c>
      <c r="BK179" s="8">
        <f t="shared" si="222"/>
        <v>0.15520199929932665</v>
      </c>
      <c r="BL179" s="8">
        <f t="shared" si="223"/>
        <v>0.64627282901516436</v>
      </c>
      <c r="BM179" s="8">
        <f t="shared" si="224"/>
        <v>0.53444150398700085</v>
      </c>
      <c r="BN179" s="8">
        <f t="shared" si="225"/>
        <v>0.45583699721829374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1.3672566371681401</v>
      </c>
      <c r="F180">
        <f>VLOOKUP(B180,home!$B$2:$E$405,3,FALSE)</f>
        <v>1.04</v>
      </c>
      <c r="G180">
        <f>VLOOKUP(C180,away!$B$2:$E$405,4,FALSE)</f>
        <v>0.98</v>
      </c>
      <c r="H180">
        <f>VLOOKUP(A180,away!$A$2:$E$405,3,FALSE)</f>
        <v>1.15486725663717</v>
      </c>
      <c r="I180">
        <f>VLOOKUP(C180,away!$B$2:$E$405,3,FALSE)</f>
        <v>0.67</v>
      </c>
      <c r="J180">
        <f>VLOOKUP(B180,home!$B$2:$E$405,4,FALSE)</f>
        <v>1.08</v>
      </c>
      <c r="K180" s="3">
        <f t="shared" si="170"/>
        <v>1.3935079646017683</v>
      </c>
      <c r="L180" s="3">
        <f t="shared" si="171"/>
        <v>0.83566194690265638</v>
      </c>
      <c r="M180" s="5">
        <f t="shared" si="172"/>
        <v>0.10761772530491687</v>
      </c>
      <c r="N180" s="5">
        <f t="shared" si="173"/>
        <v>0.14996615734472693</v>
      </c>
      <c r="O180" s="5">
        <f t="shared" si="174"/>
        <v>8.9932037849542096E-2</v>
      </c>
      <c r="P180" s="5">
        <f t="shared" si="175"/>
        <v>0.12532101101620458</v>
      </c>
      <c r="Q180" s="5">
        <f t="shared" si="176"/>
        <v>0.10448951734029949</v>
      </c>
      <c r="R180" s="5">
        <f t="shared" si="177"/>
        <v>3.7576390919135866E-2</v>
      </c>
      <c r="S180" s="5">
        <f t="shared" si="178"/>
        <v>3.6484128793897966E-2</v>
      </c>
      <c r="T180" s="5">
        <f t="shared" si="179"/>
        <v>8.7317913491513535E-2</v>
      </c>
      <c r="U180" s="5">
        <f t="shared" si="180"/>
        <v>5.2363000026805384E-2</v>
      </c>
      <c r="V180" s="5">
        <f t="shared" si="181"/>
        <v>4.7206472865382937E-3</v>
      </c>
      <c r="W180" s="5">
        <f t="shared" si="182"/>
        <v>4.8535658210367295E-2</v>
      </c>
      <c r="X180" s="5">
        <f t="shared" si="183"/>
        <v>4.0559402634277424E-2</v>
      </c>
      <c r="Y180" s="5">
        <f t="shared" si="184"/>
        <v>1.6946974685284503E-2</v>
      </c>
      <c r="Z180" s="5">
        <f t="shared" si="185"/>
        <v>1.0467053331020127E-2</v>
      </c>
      <c r="AA180" s="5">
        <f t="shared" si="186"/>
        <v>1.4585922182688013E-2</v>
      </c>
      <c r="AB180" s="5">
        <f t="shared" si="187"/>
        <v>1.016279936631868E-2</v>
      </c>
      <c r="AC180" s="5">
        <f t="shared" si="188"/>
        <v>3.4357507611065721E-4</v>
      </c>
      <c r="AD180" s="5">
        <f t="shared" si="189"/>
        <v>1.6908706570834008E-2</v>
      </c>
      <c r="AE180" s="5">
        <f t="shared" si="190"/>
        <v>1.4129962652588885E-2</v>
      </c>
      <c r="AF180" s="5">
        <f t="shared" si="191"/>
        <v>5.903936049962125E-3</v>
      </c>
      <c r="AG180" s="5">
        <f t="shared" si="192"/>
        <v>1.6445648979667097E-3</v>
      </c>
      <c r="AH180" s="5">
        <f t="shared" si="193"/>
        <v>2.1867295412335529E-3</v>
      </c>
      <c r="AI180" s="5">
        <f t="shared" si="194"/>
        <v>3.0472250321389267E-3</v>
      </c>
      <c r="AJ180" s="5">
        <f t="shared" si="195"/>
        <v>2.1231661761097376E-3</v>
      </c>
      <c r="AK180" s="5">
        <f t="shared" si="196"/>
        <v>9.86216325527333E-4</v>
      </c>
      <c r="AL180" s="5">
        <f t="shared" si="197"/>
        <v>1.6003748741635901E-5</v>
      </c>
      <c r="AM180" s="5">
        <f t="shared" si="198"/>
        <v>4.7124834555142903E-3</v>
      </c>
      <c r="AN180" s="5">
        <f t="shared" si="199"/>
        <v>3.9380430991816295E-3</v>
      </c>
      <c r="AO180" s="5">
        <f t="shared" si="200"/>
        <v>1.6454363816243455E-3</v>
      </c>
      <c r="AP180" s="5">
        <f t="shared" si="201"/>
        <v>4.5834285672422101E-4</v>
      </c>
      <c r="AQ180" s="5">
        <f t="shared" si="202"/>
        <v>9.5754920999771936E-5</v>
      </c>
      <c r="AR180" s="5">
        <f t="shared" si="203"/>
        <v>3.6547333315535682E-4</v>
      </c>
      <c r="AS180" s="5">
        <f t="shared" si="204"/>
        <v>5.0929000060154521E-4</v>
      </c>
      <c r="AT180" s="5">
        <f t="shared" si="205"/>
        <v>3.5484983606514639E-4</v>
      </c>
      <c r="AU180" s="5">
        <f t="shared" si="206"/>
        <v>1.6482869093147106E-4</v>
      </c>
      <c r="AV180" s="5">
        <f t="shared" si="207"/>
        <v>5.7422523401972046E-5</v>
      </c>
      <c r="AW180" s="5">
        <f t="shared" si="208"/>
        <v>5.1767751875357579E-7</v>
      </c>
      <c r="AX180" s="5">
        <f t="shared" si="209"/>
        <v>1.0944805380522023E-3</v>
      </c>
      <c r="AY180" s="5">
        <f t="shared" si="210"/>
        <v>9.1461573727577008E-4</v>
      </c>
      <c r="AZ180" s="5">
        <f t="shared" si="211"/>
        <v>3.8215478383983923E-4</v>
      </c>
      <c r="BA180" s="5">
        <f t="shared" si="212"/>
        <v>1.064507368939213E-4</v>
      </c>
      <c r="BB180" s="5">
        <f t="shared" si="213"/>
        <v>2.2239207510499173E-5</v>
      </c>
      <c r="BC180" s="5">
        <f t="shared" si="214"/>
        <v>3.7168918891591847E-6</v>
      </c>
      <c r="BD180" s="5">
        <f t="shared" si="215"/>
        <v>5.0902026187601405E-5</v>
      </c>
      <c r="BE180" s="5">
        <f t="shared" si="216"/>
        <v>7.0932378906790348E-5</v>
      </c>
      <c r="BF180" s="5">
        <f t="shared" si="217"/>
        <v>4.9422417477381416E-5</v>
      </c>
      <c r="BG180" s="5">
        <f t="shared" si="218"/>
        <v>2.2956844128201541E-5</v>
      </c>
      <c r="BH180" s="5">
        <f t="shared" si="219"/>
        <v>7.9976362836925467E-6</v>
      </c>
      <c r="BI180" s="5">
        <f t="shared" si="220"/>
        <v>2.2289539718627308E-6</v>
      </c>
      <c r="BJ180" s="8">
        <f t="shared" si="221"/>
        <v>0.49977651248732652</v>
      </c>
      <c r="BK180" s="8">
        <f t="shared" si="222"/>
        <v>0.27541770696368573</v>
      </c>
      <c r="BL180" s="8">
        <f t="shared" si="223"/>
        <v>0.21461979206061063</v>
      </c>
      <c r="BM180" s="8">
        <f t="shared" si="224"/>
        <v>0.3844641270080601</v>
      </c>
      <c r="BN180" s="8">
        <f t="shared" si="225"/>
        <v>0.61490283977482585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1.3672566371681401</v>
      </c>
      <c r="F181">
        <f>VLOOKUP(B181,home!$B$2:$E$405,3,FALSE)</f>
        <v>1.86</v>
      </c>
      <c r="G181">
        <f>VLOOKUP(C181,away!$B$2:$E$405,4,FALSE)</f>
        <v>1.06</v>
      </c>
      <c r="H181">
        <f>VLOOKUP(A181,away!$A$2:$E$405,3,FALSE)</f>
        <v>1.15486725663717</v>
      </c>
      <c r="I181">
        <f>VLOOKUP(C181,away!$B$2:$E$405,3,FALSE)</f>
        <v>0.86</v>
      </c>
      <c r="J181">
        <f>VLOOKUP(B181,home!$B$2:$E$405,4,FALSE)</f>
        <v>0.94</v>
      </c>
      <c r="K181" s="3">
        <f t="shared" si="170"/>
        <v>2.6956831858407053</v>
      </c>
      <c r="L181" s="3">
        <f t="shared" si="171"/>
        <v>0.93359469026548825</v>
      </c>
      <c r="M181" s="5">
        <f t="shared" si="172"/>
        <v>2.6535339294496332E-2</v>
      </c>
      <c r="N181" s="5">
        <f t="shared" si="173"/>
        <v>7.1530867966751913E-2</v>
      </c>
      <c r="O181" s="5">
        <f t="shared" si="174"/>
        <v>2.477325186973494E-2</v>
      </c>
      <c r="P181" s="5">
        <f t="shared" si="175"/>
        <v>6.6780838523841285E-2</v>
      </c>
      <c r="Q181" s="5">
        <f t="shared" si="176"/>
        <v>9.6412279023282338E-2</v>
      </c>
      <c r="R181" s="5">
        <f t="shared" si="177"/>
        <v>1.1564088203097057E-2</v>
      </c>
      <c r="S181" s="5">
        <f t="shared" si="178"/>
        <v>4.2016425194837649E-2</v>
      </c>
      <c r="T181" s="5">
        <f t="shared" si="179"/>
        <v>9.0009991772531106E-2</v>
      </c>
      <c r="U181" s="5">
        <f t="shared" si="180"/>
        <v>3.1173118128667587E-2</v>
      </c>
      <c r="V181" s="5">
        <f t="shared" si="181"/>
        <v>1.1749078695667631E-2</v>
      </c>
      <c r="W181" s="5">
        <f t="shared" si="182"/>
        <v>8.6632319823881587E-2</v>
      </c>
      <c r="X181" s="5">
        <f t="shared" si="183"/>
        <v>8.0879473792957443E-2</v>
      </c>
      <c r="Y181" s="5">
        <f t="shared" si="184"/>
        <v>3.7754323642285877E-2</v>
      </c>
      <c r="Z181" s="5">
        <f t="shared" si="185"/>
        <v>3.598723781391062E-3</v>
      </c>
      <c r="AA181" s="5">
        <f t="shared" si="186"/>
        <v>9.7010191879809676E-3</v>
      </c>
      <c r="AB181" s="5">
        <f t="shared" si="187"/>
        <v>1.3075437155279175E-2</v>
      </c>
      <c r="AC181" s="5">
        <f t="shared" si="188"/>
        <v>1.8480386628738621E-3</v>
      </c>
      <c r="AD181" s="5">
        <f t="shared" si="189"/>
        <v>5.8383321974903007E-2</v>
      </c>
      <c r="AE181" s="5">
        <f t="shared" si="190"/>
        <v>5.4506359395829845E-2</v>
      </c>
      <c r="AF181" s="5">
        <f t="shared" si="191"/>
        <v>2.5443423858824567E-2</v>
      </c>
      <c r="AG181" s="5">
        <f t="shared" si="192"/>
        <v>7.9179484722576212E-3</v>
      </c>
      <c r="AH181" s="5">
        <f t="shared" si="193"/>
        <v>8.3993735350970861E-4</v>
      </c>
      <c r="AI181" s="5">
        <f t="shared" si="194"/>
        <v>2.264205001015662E-3</v>
      </c>
      <c r="AJ181" s="5">
        <f t="shared" si="195"/>
        <v>3.051789675267179E-3</v>
      </c>
      <c r="AK181" s="5">
        <f t="shared" si="196"/>
        <v>2.742219371446667E-3</v>
      </c>
      <c r="AL181" s="5">
        <f t="shared" si="197"/>
        <v>1.8603654569706909E-4</v>
      </c>
      <c r="AM181" s="5">
        <f t="shared" si="198"/>
        <v>3.1476587876254042E-2</v>
      </c>
      <c r="AN181" s="5">
        <f t="shared" si="199"/>
        <v>2.9386375308945813E-2</v>
      </c>
      <c r="AO181" s="5">
        <f t="shared" si="200"/>
        <v>1.3717481977290325E-2</v>
      </c>
      <c r="AP181" s="5">
        <f t="shared" si="201"/>
        <v>4.2688561126035937E-3</v>
      </c>
      <c r="AQ181" s="5">
        <f t="shared" si="202"/>
        <v>9.9634535005852193E-4</v>
      </c>
      <c r="AR181" s="5">
        <f t="shared" si="203"/>
        <v>1.5683221067846212E-4</v>
      </c>
      <c r="AS181" s="5">
        <f t="shared" si="204"/>
        <v>4.2276995332415739E-4</v>
      </c>
      <c r="AT181" s="5">
        <f t="shared" si="205"/>
        <v>5.6982692732729552E-4</v>
      </c>
      <c r="AU181" s="5">
        <f t="shared" si="206"/>
        <v>5.1202428894515472E-4</v>
      </c>
      <c r="AV181" s="5">
        <f t="shared" si="207"/>
        <v>3.4506381661287416E-4</v>
      </c>
      <c r="AW181" s="5">
        <f t="shared" si="208"/>
        <v>1.3005378286760955E-5</v>
      </c>
      <c r="AX181" s="5">
        <f t="shared" si="209"/>
        <v>1.4141818114275898E-2</v>
      </c>
      <c r="AY181" s="5">
        <f t="shared" si="210"/>
        <v>1.3202726302188278E-2</v>
      </c>
      <c r="AZ181" s="5">
        <f t="shared" si="211"/>
        <v>6.1629975863757378E-3</v>
      </c>
      <c r="BA181" s="5">
        <f t="shared" si="212"/>
        <v>1.9179139409198035E-3</v>
      </c>
      <c r="BB181" s="5">
        <f t="shared" si="213"/>
        <v>4.476385679072214E-4</v>
      </c>
      <c r="BC181" s="5">
        <f t="shared" si="214"/>
        <v>8.3582598031245835E-5</v>
      </c>
      <c r="BD181" s="5">
        <f t="shared" si="215"/>
        <v>2.4402953192001761E-5</v>
      </c>
      <c r="BE181" s="5">
        <f t="shared" si="216"/>
        <v>6.5782630604536906E-5</v>
      </c>
      <c r="BF181" s="5">
        <f t="shared" si="217"/>
        <v>8.866456562051019E-5</v>
      </c>
      <c r="BG181" s="5">
        <f t="shared" si="218"/>
        <v>7.9670526241026397E-5</v>
      </c>
      <c r="BH181" s="5">
        <f t="shared" si="219"/>
        <v>5.3691624498753889E-5</v>
      </c>
      <c r="BI181" s="5">
        <f t="shared" si="220"/>
        <v>2.8947121876352752E-5</v>
      </c>
      <c r="BJ181" s="8">
        <f t="shared" si="221"/>
        <v>0.7252726334583558</v>
      </c>
      <c r="BK181" s="8">
        <f t="shared" si="222"/>
        <v>0.1623184832196021</v>
      </c>
      <c r="BL181" s="8">
        <f t="shared" si="223"/>
        <v>0.10153274256492009</v>
      </c>
      <c r="BM181" s="8">
        <f t="shared" si="224"/>
        <v>0.68193619721916365</v>
      </c>
      <c r="BN181" s="8">
        <f t="shared" si="225"/>
        <v>0.29759666488120384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1.1459854014598501</v>
      </c>
      <c r="F182">
        <f>VLOOKUP(B182,home!$B$2:$E$405,3,FALSE)</f>
        <v>1.07</v>
      </c>
      <c r="G182">
        <f>VLOOKUP(C182,away!$B$2:$E$405,4,FALSE)</f>
        <v>1.31</v>
      </c>
      <c r="H182">
        <f>VLOOKUP(A182,away!$A$2:$E$405,3,FALSE)</f>
        <v>0.86496350364963503</v>
      </c>
      <c r="I182">
        <f>VLOOKUP(C182,away!$B$2:$E$405,3,FALSE)</f>
        <v>0.73</v>
      </c>
      <c r="J182">
        <f>VLOOKUP(B182,home!$B$2:$E$405,4,FALSE)</f>
        <v>0.53</v>
      </c>
      <c r="K182" s="3">
        <f t="shared" si="170"/>
        <v>1.6063277372262721</v>
      </c>
      <c r="L182" s="3">
        <f t="shared" si="171"/>
        <v>0.3346543795620438</v>
      </c>
      <c r="M182" s="5">
        <f t="shared" si="172"/>
        <v>0.14356288499846162</v>
      </c>
      <c r="N182" s="5">
        <f t="shared" si="173"/>
        <v>0.23060904420925438</v>
      </c>
      <c r="O182" s="5">
        <f t="shared" si="174"/>
        <v>4.8043948207297217E-2</v>
      </c>
      <c r="P182" s="5">
        <f t="shared" si="175"/>
        <v>7.717432661124396E-2</v>
      </c>
      <c r="Q182" s="5">
        <f t="shared" si="176"/>
        <v>0.18521685208428249</v>
      </c>
      <c r="R182" s="5">
        <f t="shared" si="177"/>
        <v>8.0390588395120085E-3</v>
      </c>
      <c r="S182" s="5">
        <f t="shared" si="178"/>
        <v>1.0371546740584761E-2</v>
      </c>
      <c r="T182" s="5">
        <f t="shared" si="179"/>
        <v>6.1983630718700403E-2</v>
      </c>
      <c r="U182" s="5">
        <f t="shared" si="180"/>
        <v>1.2913363195102187E-2</v>
      </c>
      <c r="V182" s="5">
        <f t="shared" si="181"/>
        <v>6.1948627803244379E-4</v>
      </c>
      <c r="W182" s="5">
        <f t="shared" si="182"/>
        <v>9.917298896823952E-2</v>
      </c>
      <c r="X182" s="5">
        <f t="shared" si="183"/>
        <v>3.3188675092479615E-2</v>
      </c>
      <c r="Y182" s="5">
        <f t="shared" si="184"/>
        <v>5.5533677357800107E-3</v>
      </c>
      <c r="Z182" s="5">
        <f t="shared" si="185"/>
        <v>8.9676874939988496E-4</v>
      </c>
      <c r="AA182" s="5">
        <f t="shared" si="186"/>
        <v>1.440504516038751E-3</v>
      </c>
      <c r="AB182" s="5">
        <f t="shared" si="187"/>
        <v>1.1569611798563769E-3</v>
      </c>
      <c r="AC182" s="5">
        <f t="shared" si="188"/>
        <v>2.0813368803752791E-5</v>
      </c>
      <c r="AD182" s="5">
        <f t="shared" si="189"/>
        <v>3.9826080740829557E-2</v>
      </c>
      <c r="AE182" s="5">
        <f t="shared" si="190"/>
        <v>1.3327972340710178E-2</v>
      </c>
      <c r="AF182" s="5">
        <f t="shared" si="191"/>
        <v>2.2301321572502225E-3</v>
      </c>
      <c r="AG182" s="5">
        <f t="shared" si="192"/>
        <v>2.4877449780864516E-4</v>
      </c>
      <c r="AH182" s="5">
        <f t="shared" si="193"/>
        <v>7.5026897360262103E-5</v>
      </c>
      <c r="AI182" s="5">
        <f t="shared" si="194"/>
        <v>1.205177862678176E-4</v>
      </c>
      <c r="AJ182" s="5">
        <f t="shared" si="195"/>
        <v>9.6795531455551493E-5</v>
      </c>
      <c r="AK182" s="5">
        <f t="shared" si="196"/>
        <v>5.1828449005536811E-5</v>
      </c>
      <c r="AL182" s="5">
        <f t="shared" si="197"/>
        <v>4.4754122124483819E-7</v>
      </c>
      <c r="AM182" s="5">
        <f t="shared" si="198"/>
        <v>1.2794747631801506E-2</v>
      </c>
      <c r="AN182" s="5">
        <f t="shared" si="199"/>
        <v>4.2818183303734627E-3</v>
      </c>
      <c r="AO182" s="5">
        <f t="shared" si="200"/>
        <v>7.1646462837425865E-4</v>
      </c>
      <c r="AP182" s="5">
        <f t="shared" si="201"/>
        <v>7.9922675228912603E-5</v>
      </c>
      <c r="AQ182" s="5">
        <f t="shared" si="202"/>
        <v>6.6866183229176177E-6</v>
      </c>
      <c r="AR182" s="5">
        <f t="shared" si="203"/>
        <v>5.0216159573127352E-6</v>
      </c>
      <c r="AS182" s="5">
        <f t="shared" si="204"/>
        <v>8.0663609979295054E-6</v>
      </c>
      <c r="AT182" s="5">
        <f t="shared" si="205"/>
        <v>6.4786097047271801E-6</v>
      </c>
      <c r="AU182" s="5">
        <f t="shared" si="206"/>
        <v>3.468923489122192E-6</v>
      </c>
      <c r="AV182" s="5">
        <f t="shared" si="207"/>
        <v>1.3930570047231787E-6</v>
      </c>
      <c r="AW182" s="5">
        <f t="shared" si="208"/>
        <v>6.6828423076515029E-9</v>
      </c>
      <c r="AX182" s="5">
        <f t="shared" si="209"/>
        <v>3.4254263352954902E-3</v>
      </c>
      <c r="AY182" s="5">
        <f t="shared" si="210"/>
        <v>1.1463339249737979E-3</v>
      </c>
      <c r="AZ182" s="5">
        <f t="shared" si="211"/>
        <v>1.9181283421651439E-4</v>
      </c>
      <c r="BA182" s="5">
        <f t="shared" si="212"/>
        <v>2.1397001675588262E-5</v>
      </c>
      <c r="BB182" s="5">
        <f t="shared" si="213"/>
        <v>1.7901500800580002E-6</v>
      </c>
      <c r="BC182" s="5">
        <f t="shared" si="214"/>
        <v>1.1981631287295071E-7</v>
      </c>
      <c r="BD182" s="5">
        <f t="shared" si="215"/>
        <v>2.8008429543222516E-7</v>
      </c>
      <c r="BE182" s="5">
        <f t="shared" si="216"/>
        <v>4.4990717251426096E-7</v>
      </c>
      <c r="BF182" s="5">
        <f t="shared" si="217"/>
        <v>3.6134918519335147E-7</v>
      </c>
      <c r="BG182" s="5">
        <f t="shared" si="218"/>
        <v>1.934817396667311E-7</v>
      </c>
      <c r="BH182" s="5">
        <f t="shared" si="219"/>
        <v>7.769877126836569E-8</v>
      </c>
      <c r="BI182" s="5">
        <f t="shared" si="220"/>
        <v>2.4961938287355099E-8</v>
      </c>
      <c r="BJ182" s="8">
        <f t="shared" si="221"/>
        <v>0.69402403849199046</v>
      </c>
      <c r="BK182" s="8">
        <f t="shared" si="222"/>
        <v>0.23289583946332157</v>
      </c>
      <c r="BL182" s="8">
        <f t="shared" si="223"/>
        <v>7.1963820652151886E-2</v>
      </c>
      <c r="BM182" s="8">
        <f t="shared" si="224"/>
        <v>0.3059880251646806</v>
      </c>
      <c r="BN182" s="8">
        <f t="shared" si="225"/>
        <v>0.69264611495005179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1.1459854014598501</v>
      </c>
      <c r="F183">
        <f>VLOOKUP(B183,home!$B$2:$E$405,3,FALSE)</f>
        <v>1.53</v>
      </c>
      <c r="G183">
        <f>VLOOKUP(C183,away!$B$2:$E$405,4,FALSE)</f>
        <v>0.94</v>
      </c>
      <c r="H183">
        <f>VLOOKUP(A183,away!$A$2:$E$405,3,FALSE)</f>
        <v>0.86496350364963503</v>
      </c>
      <c r="I183">
        <f>VLOOKUP(C183,away!$B$2:$E$405,3,FALSE)</f>
        <v>0.81</v>
      </c>
      <c r="J183">
        <f>VLOOKUP(B183,home!$B$2:$E$405,4,FALSE)</f>
        <v>0.67</v>
      </c>
      <c r="K183" s="3">
        <f t="shared" si="170"/>
        <v>1.6481562043795563</v>
      </c>
      <c r="L183" s="3">
        <f t="shared" si="171"/>
        <v>0.46941569343065698</v>
      </c>
      <c r="M183" s="5">
        <f t="shared" si="172"/>
        <v>0.12032343169209517</v>
      </c>
      <c r="N183" s="5">
        <f t="shared" si="173"/>
        <v>0.19831181047556642</v>
      </c>
      <c r="O183" s="5">
        <f t="shared" si="174"/>
        <v>5.6481707123701146E-2</v>
      </c>
      <c r="P183" s="5">
        <f t="shared" si="175"/>
        <v>9.3090676029877042E-2</v>
      </c>
      <c r="Q183" s="5">
        <f t="shared" si="176"/>
        <v>0.16342442041852376</v>
      </c>
      <c r="R183" s="5">
        <f t="shared" si="177"/>
        <v>1.3256699857809725E-2</v>
      </c>
      <c r="S183" s="5">
        <f t="shared" si="178"/>
        <v>1.8005374850584566E-2</v>
      </c>
      <c r="T183" s="5">
        <f t="shared" si="179"/>
        <v>7.6713987634264541E-2</v>
      </c>
      <c r="U183" s="5">
        <f t="shared" si="180"/>
        <v>2.1849112120246681E-2</v>
      </c>
      <c r="V183" s="5">
        <f t="shared" si="181"/>
        <v>1.5478028154256101E-3</v>
      </c>
      <c r="W183" s="5">
        <f t="shared" si="182"/>
        <v>8.9782990819974345E-2</v>
      </c>
      <c r="X183" s="5">
        <f t="shared" si="183"/>
        <v>4.2145544894036567E-2</v>
      </c>
      <c r="Y183" s="5">
        <f t="shared" si="184"/>
        <v>9.8918900907235298E-3</v>
      </c>
      <c r="Z183" s="5">
        <f t="shared" si="185"/>
        <v>2.0743009854519482E-3</v>
      </c>
      <c r="AA183" s="5">
        <f t="shared" si="186"/>
        <v>3.4187720389232566E-3</v>
      </c>
      <c r="AB183" s="5">
        <f t="shared" si="187"/>
        <v>2.8173351736553555E-3</v>
      </c>
      <c r="AC183" s="5">
        <f t="shared" si="188"/>
        <v>7.484307525488353E-5</v>
      </c>
      <c r="AD183" s="5">
        <f t="shared" si="189"/>
        <v>3.6994098341923382E-2</v>
      </c>
      <c r="AE183" s="5">
        <f t="shared" si="190"/>
        <v>1.7365610326015881E-2</v>
      </c>
      <c r="AF183" s="5">
        <f t="shared" si="191"/>
        <v>4.0758450065166612E-3</v>
      </c>
      <c r="AG183" s="5">
        <f t="shared" si="192"/>
        <v>6.3775520334996636E-4</v>
      </c>
      <c r="AH183" s="5">
        <f t="shared" si="193"/>
        <v>2.4342735886745531E-4</v>
      </c>
      <c r="AI183" s="5">
        <f t="shared" si="194"/>
        <v>4.0120631183312533E-4</v>
      </c>
      <c r="AJ183" s="5">
        <f t="shared" si="195"/>
        <v>3.3062533604200225E-4</v>
      </c>
      <c r="AK183" s="5">
        <f t="shared" si="196"/>
        <v>1.8164073297423396E-4</v>
      </c>
      <c r="AL183" s="5">
        <f t="shared" si="197"/>
        <v>2.3161548415477211E-6</v>
      </c>
      <c r="AM183" s="5">
        <f t="shared" si="198"/>
        <v>1.2194410541533692E-2</v>
      </c>
      <c r="AN183" s="5">
        <f t="shared" si="199"/>
        <v>5.7242476803321517E-3</v>
      </c>
      <c r="AO183" s="5">
        <f t="shared" si="200"/>
        <v>1.3435258471159732E-3</v>
      </c>
      <c r="AP183" s="5">
        <f t="shared" si="201"/>
        <v>2.1022403905531851E-4</v>
      </c>
      <c r="AQ183" s="5">
        <f t="shared" si="202"/>
        <v>2.4670615767236458E-5</v>
      </c>
      <c r="AR183" s="5">
        <f t="shared" si="203"/>
        <v>2.285372449255199E-5</v>
      </c>
      <c r="AS183" s="5">
        <f t="shared" si="204"/>
        <v>3.7666507815580596E-5</v>
      </c>
      <c r="AT183" s="5">
        <f t="shared" si="205"/>
        <v>3.1040144276780106E-5</v>
      </c>
      <c r="AU183" s="5">
        <f t="shared" si="206"/>
        <v>1.7053002124870573E-5</v>
      </c>
      <c r="AV183" s="5">
        <f t="shared" si="207"/>
        <v>7.0265028138508009E-6</v>
      </c>
      <c r="AW183" s="5">
        <f t="shared" si="208"/>
        <v>4.977612260864469E-8</v>
      </c>
      <c r="AX183" s="5">
        <f t="shared" si="209"/>
        <v>3.3497155654633715E-3</v>
      </c>
      <c r="AY183" s="5">
        <f t="shared" si="210"/>
        <v>1.5724090549574538E-3</v>
      </c>
      <c r="AZ183" s="5">
        <f t="shared" si="211"/>
        <v>3.6905674344474856E-4</v>
      </c>
      <c r="BA183" s="5">
        <f t="shared" si="212"/>
        <v>5.7747009046458916E-5</v>
      </c>
      <c r="BB183" s="5">
        <f t="shared" si="213"/>
        <v>6.7768380737724826E-6</v>
      </c>
      <c r="BC183" s="5">
        <f t="shared" si="214"/>
        <v>6.3623082873343774E-7</v>
      </c>
      <c r="BD183" s="5">
        <f t="shared" si="215"/>
        <v>1.7879828216907464E-6</v>
      </c>
      <c r="BE183" s="5">
        <f t="shared" si="216"/>
        <v>2.9468749808936701E-6</v>
      </c>
      <c r="BF183" s="5">
        <f t="shared" si="217"/>
        <v>2.4284551416453946E-6</v>
      </c>
      <c r="BG183" s="5">
        <f t="shared" si="218"/>
        <v>1.3341578029200975E-6</v>
      </c>
      <c r="BH183" s="5">
        <f t="shared" si="219"/>
        <v>5.4972511512603919E-7</v>
      </c>
      <c r="BI183" s="5">
        <f t="shared" si="220"/>
        <v>1.8120657183964944E-7</v>
      </c>
      <c r="BJ183" s="8">
        <f t="shared" si="221"/>
        <v>0.66419737337651419</v>
      </c>
      <c r="BK183" s="8">
        <f t="shared" si="222"/>
        <v>0.23461685367303628</v>
      </c>
      <c r="BL183" s="8">
        <f t="shared" si="223"/>
        <v>9.9105394338010744E-2</v>
      </c>
      <c r="BM183" s="8">
        <f t="shared" si="224"/>
        <v>0.35353281749660476</v>
      </c>
      <c r="BN183" s="8">
        <f t="shared" si="225"/>
        <v>0.64488874559757325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1.1459854014598501</v>
      </c>
      <c r="F184">
        <f>VLOOKUP(B184,home!$B$2:$E$405,3,FALSE)</f>
        <v>0.87</v>
      </c>
      <c r="G184">
        <f>VLOOKUP(C184,away!$B$2:$E$405,4,FALSE)</f>
        <v>1.28</v>
      </c>
      <c r="H184">
        <f>VLOOKUP(A184,away!$A$2:$E$405,3,FALSE)</f>
        <v>0.86496350364963503</v>
      </c>
      <c r="I184">
        <f>VLOOKUP(C184,away!$B$2:$E$405,3,FALSE)</f>
        <v>0.54</v>
      </c>
      <c r="J184">
        <f>VLOOKUP(B184,home!$B$2:$E$405,4,FALSE)</f>
        <v>0.98</v>
      </c>
      <c r="K184" s="3">
        <f t="shared" si="170"/>
        <v>1.2761693430656891</v>
      </c>
      <c r="L184" s="3">
        <f t="shared" si="171"/>
        <v>0.45773868613138691</v>
      </c>
      <c r="M184" s="5">
        <f t="shared" si="172"/>
        <v>0.17659292936279394</v>
      </c>
      <c r="N184" s="5">
        <f t="shared" si="173"/>
        <v>0.22536248265496236</v>
      </c>
      <c r="O184" s="5">
        <f t="shared" si="174"/>
        <v>8.0833415466618125E-2</v>
      </c>
      <c r="P184" s="5">
        <f t="shared" si="175"/>
        <v>0.10315712671378996</v>
      </c>
      <c r="Q184" s="5">
        <f t="shared" si="176"/>
        <v>0.14380034572071806</v>
      </c>
      <c r="R184" s="5">
        <f t="shared" si="177"/>
        <v>1.8500290695601149E-2</v>
      </c>
      <c r="S184" s="5">
        <f t="shared" si="178"/>
        <v>1.5064862492290323E-2</v>
      </c>
      <c r="T184" s="5">
        <f t="shared" si="179"/>
        <v>6.5822981315440704E-2</v>
      </c>
      <c r="U184" s="5">
        <f t="shared" si="180"/>
        <v>2.3609503823529596E-2</v>
      </c>
      <c r="V184" s="5">
        <f t="shared" si="181"/>
        <v>9.7779674836896637E-4</v>
      </c>
      <c r="W184" s="5">
        <f t="shared" si="182"/>
        <v>6.1171197577009243E-2</v>
      </c>
      <c r="X184" s="5">
        <f t="shared" si="183"/>
        <v>2.8000423607983691E-2</v>
      </c>
      <c r="Y184" s="5">
        <f t="shared" si="184"/>
        <v>6.4084385567203597E-3</v>
      </c>
      <c r="Z184" s="5">
        <f t="shared" si="185"/>
        <v>2.8227662520177309E-3</v>
      </c>
      <c r="AA184" s="5">
        <f t="shared" si="186"/>
        <v>3.6023277534654647E-3</v>
      </c>
      <c r="AB184" s="5">
        <f t="shared" si="187"/>
        <v>2.2985901213236613E-3</v>
      </c>
      <c r="AC184" s="5">
        <f t="shared" si="188"/>
        <v>3.5698875174316822E-5</v>
      </c>
      <c r="AD184" s="5">
        <f t="shared" si="189"/>
        <v>1.9516201756598347E-2</v>
      </c>
      <c r="AE184" s="5">
        <f t="shared" si="190"/>
        <v>8.9333205503403929E-3</v>
      </c>
      <c r="AF184" s="5">
        <f t="shared" si="191"/>
        <v>2.0445632057516645E-3</v>
      </c>
      <c r="AG184" s="5">
        <f t="shared" si="192"/>
        <v>3.1195855850444781E-4</v>
      </c>
      <c r="AH184" s="5">
        <f t="shared" si="193"/>
        <v>3.2302232886365382E-4</v>
      </c>
      <c r="AI184" s="5">
        <f t="shared" si="194"/>
        <v>4.1223119322147803E-4</v>
      </c>
      <c r="AJ184" s="5">
        <f t="shared" si="195"/>
        <v>2.6303840552231944E-4</v>
      </c>
      <c r="AK184" s="5">
        <f t="shared" si="196"/>
        <v>1.1189384972548822E-4</v>
      </c>
      <c r="AL184" s="5">
        <f t="shared" si="197"/>
        <v>8.341428851505651E-7</v>
      </c>
      <c r="AM184" s="5">
        <f t="shared" si="198"/>
        <v>4.9811956749711101E-3</v>
      </c>
      <c r="AN184" s="5">
        <f t="shared" si="199"/>
        <v>2.2800859636246231E-3</v>
      </c>
      <c r="AO184" s="5">
        <f t="shared" si="200"/>
        <v>5.2184177662807597E-4</v>
      </c>
      <c r="AP184" s="5">
        <f t="shared" si="201"/>
        <v>7.9622389734068075E-5</v>
      </c>
      <c r="AQ184" s="5">
        <f t="shared" si="202"/>
        <v>9.1115620158783851E-6</v>
      </c>
      <c r="AR184" s="5">
        <f t="shared" si="203"/>
        <v>2.9571963281029949E-5</v>
      </c>
      <c r="AS184" s="5">
        <f t="shared" si="204"/>
        <v>3.7738832953514671E-5</v>
      </c>
      <c r="AT184" s="5">
        <f t="shared" si="205"/>
        <v>2.4080570829176303E-5</v>
      </c>
      <c r="AU184" s="5">
        <f t="shared" si="206"/>
        <v>1.0243628751905572E-5</v>
      </c>
      <c r="AV184" s="5">
        <f t="shared" si="207"/>
        <v>3.2681512437320357E-6</v>
      </c>
      <c r="AW184" s="5">
        <f t="shared" si="208"/>
        <v>1.3535175000646976E-8</v>
      </c>
      <c r="AX184" s="5">
        <f t="shared" si="209"/>
        <v>1.0594748687015876E-3</v>
      </c>
      <c r="AY184" s="5">
        <f t="shared" si="210"/>
        <v>4.8496263438868841E-4</v>
      </c>
      <c r="AZ184" s="5">
        <f t="shared" si="211"/>
        <v>1.1099307954394715E-4</v>
      </c>
      <c r="BA184" s="5">
        <f t="shared" si="212"/>
        <v>1.6935275466707631E-5</v>
      </c>
      <c r="BB184" s="5">
        <f t="shared" si="213"/>
        <v>1.9379826853509648E-6</v>
      </c>
      <c r="BC184" s="5">
        <f t="shared" si="214"/>
        <v>1.7741792962758562E-7</v>
      </c>
      <c r="BD184" s="5">
        <f t="shared" si="215"/>
        <v>2.2560386030973762E-6</v>
      </c>
      <c r="BE184" s="5">
        <f t="shared" si="216"/>
        <v>2.8790873020456136E-6</v>
      </c>
      <c r="BF184" s="5">
        <f t="shared" si="217"/>
        <v>1.8371014754401593E-6</v>
      </c>
      <c r="BG184" s="5">
        <f t="shared" si="218"/>
        <v>7.8148419435249191E-7</v>
      </c>
      <c r="BH184" s="5">
        <f t="shared" si="219"/>
        <v>2.4932654273075981E-7</v>
      </c>
      <c r="BI184" s="5">
        <f t="shared" si="220"/>
        <v>6.3636578049110633E-8</v>
      </c>
      <c r="BJ184" s="8">
        <f t="shared" si="221"/>
        <v>0.57091825212971881</v>
      </c>
      <c r="BK184" s="8">
        <f t="shared" si="222"/>
        <v>0.29631421096969129</v>
      </c>
      <c r="BL184" s="8">
        <f t="shared" si="223"/>
        <v>0.13006728345962604</v>
      </c>
      <c r="BM184" s="8">
        <f t="shared" si="224"/>
        <v>0.25139097309735675</v>
      </c>
      <c r="BN184" s="8">
        <f t="shared" si="225"/>
        <v>0.74824659061448362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1.1459854014598501</v>
      </c>
      <c r="F185">
        <f>VLOOKUP(B185,home!$B$2:$E$405,3,FALSE)</f>
        <v>0.94</v>
      </c>
      <c r="G185">
        <f>VLOOKUP(C185,away!$B$2:$E$405,4,FALSE)</f>
        <v>1.21</v>
      </c>
      <c r="H185">
        <f>VLOOKUP(A185,away!$A$2:$E$405,3,FALSE)</f>
        <v>0.86496350364963503</v>
      </c>
      <c r="I185">
        <f>VLOOKUP(C185,away!$B$2:$E$405,3,FALSE)</f>
        <v>1.21</v>
      </c>
      <c r="J185">
        <f>VLOOKUP(B185,home!$B$2:$E$405,4,FALSE)</f>
        <v>0.62</v>
      </c>
      <c r="K185" s="3">
        <f t="shared" si="170"/>
        <v>1.3034437956204332</v>
      </c>
      <c r="L185" s="3">
        <f t="shared" si="171"/>
        <v>0.64889562043795623</v>
      </c>
      <c r="M185" s="5">
        <f t="shared" si="172"/>
        <v>0.14194162235890334</v>
      </c>
      <c r="N185" s="5">
        <f t="shared" si="173"/>
        <v>0.18501292700401112</v>
      </c>
      <c r="O185" s="5">
        <f t="shared" si="174"/>
        <v>9.210529710655066E-2</v>
      </c>
      <c r="P185" s="5">
        <f t="shared" si="175"/>
        <v>0.12005407805731011</v>
      </c>
      <c r="Q185" s="5">
        <f t="shared" si="176"/>
        <v>0.12057697590647722</v>
      </c>
      <c r="R185" s="5">
        <f t="shared" si="177"/>
        <v>2.988336195578874E-2</v>
      </c>
      <c r="S185" s="5">
        <f t="shared" si="178"/>
        <v>2.5385403905253182E-2</v>
      </c>
      <c r="T185" s="5">
        <f t="shared" si="179"/>
        <v>7.8241871591366044E-2</v>
      </c>
      <c r="U185" s="5">
        <f t="shared" si="180"/>
        <v>3.8951282733552528E-2</v>
      </c>
      <c r="V185" s="5">
        <f t="shared" si="181"/>
        <v>2.3856609431005017E-3</v>
      </c>
      <c r="W185" s="5">
        <f t="shared" si="182"/>
        <v>5.2388437046657382E-2</v>
      </c>
      <c r="X185" s="5">
        <f t="shared" si="183"/>
        <v>3.3994627361165555E-2</v>
      </c>
      <c r="Y185" s="5">
        <f t="shared" si="184"/>
        <v>1.1029482406540321E-2</v>
      </c>
      <c r="Z185" s="5">
        <f t="shared" si="185"/>
        <v>6.4637275656911847E-3</v>
      </c>
      <c r="AA185" s="5">
        <f t="shared" si="186"/>
        <v>8.425105592080942E-3</v>
      </c>
      <c r="AB185" s="5">
        <f t="shared" si="187"/>
        <v>5.4908258057224605E-3</v>
      </c>
      <c r="AC185" s="5">
        <f t="shared" si="188"/>
        <v>1.261118480970791E-4</v>
      </c>
      <c r="AD185" s="5">
        <f t="shared" si="189"/>
        <v>1.7071345807679314E-2</v>
      </c>
      <c r="AE185" s="5">
        <f t="shared" si="190"/>
        <v>1.1077521529584971E-2</v>
      </c>
      <c r="AF185" s="5">
        <f t="shared" si="191"/>
        <v>3.5940776029274287E-3</v>
      </c>
      <c r="AG185" s="5">
        <f t="shared" si="192"/>
        <v>7.7739373868458553E-4</v>
      </c>
      <c r="AH185" s="5">
        <f t="shared" si="193"/>
        <v>1.0485711272702751E-3</v>
      </c>
      <c r="AI185" s="5">
        <f t="shared" si="194"/>
        <v>1.3667535301071637E-3</v>
      </c>
      <c r="AJ185" s="5">
        <f t="shared" si="195"/>
        <v>8.9074320448025407E-4</v>
      </c>
      <c r="AK185" s="5">
        <f t="shared" si="196"/>
        <v>3.8701123445694982E-4</v>
      </c>
      <c r="AL185" s="5">
        <f t="shared" si="197"/>
        <v>4.2666108513585529E-6</v>
      </c>
      <c r="AM185" s="5">
        <f t="shared" si="198"/>
        <v>4.4503079551820963E-3</v>
      </c>
      <c r="AN185" s="5">
        <f t="shared" si="199"/>
        <v>2.8877853417178588E-3</v>
      </c>
      <c r="AO185" s="5">
        <f t="shared" si="200"/>
        <v>9.3693563050282265E-4</v>
      </c>
      <c r="AP185" s="5">
        <f t="shared" si="201"/>
        <v>2.0265780908851897E-4</v>
      </c>
      <c r="AQ185" s="5">
        <f t="shared" si="202"/>
        <v>3.287594119127284E-5</v>
      </c>
      <c r="AR185" s="5">
        <f t="shared" si="203"/>
        <v>1.3608264244067454E-4</v>
      </c>
      <c r="AS185" s="5">
        <f t="shared" si="204"/>
        <v>1.7737607598093108E-4</v>
      </c>
      <c r="AT185" s="5">
        <f t="shared" si="205"/>
        <v>1.1559987286442161E-4</v>
      </c>
      <c r="AU185" s="5">
        <f t="shared" si="206"/>
        <v>5.0225979019880391E-5</v>
      </c>
      <c r="AV185" s="5">
        <f t="shared" si="207"/>
        <v>1.6366685183106293E-5</v>
      </c>
      <c r="AW185" s="5">
        <f t="shared" si="208"/>
        <v>1.0024152959595539E-7</v>
      </c>
      <c r="AX185" s="5">
        <f t="shared" si="209"/>
        <v>9.6678771546372623E-4</v>
      </c>
      <c r="AY185" s="5">
        <f t="shared" si="210"/>
        <v>6.2734431445762894E-4</v>
      </c>
      <c r="AZ185" s="5">
        <f t="shared" si="211"/>
        <v>2.0354048907910371E-4</v>
      </c>
      <c r="BA185" s="5">
        <f t="shared" si="212"/>
        <v>4.4025510648410024E-5</v>
      </c>
      <c r="BB185" s="5">
        <f t="shared" si="213"/>
        <v>7.141990261824466E-6</v>
      </c>
      <c r="BC185" s="5">
        <f t="shared" si="214"/>
        <v>9.2688124042168614E-7</v>
      </c>
      <c r="BD185" s="5">
        <f t="shared" si="215"/>
        <v>1.4717238449563007E-5</v>
      </c>
      <c r="BE185" s="5">
        <f t="shared" si="216"/>
        <v>1.9183093145749386E-5</v>
      </c>
      <c r="BF185" s="5">
        <f t="shared" si="217"/>
        <v>1.250204187081795E-5</v>
      </c>
      <c r="BG185" s="5">
        <f t="shared" si="218"/>
        <v>5.4319029697015081E-6</v>
      </c>
      <c r="BH185" s="5">
        <f t="shared" si="219"/>
        <v>1.7700450560674102E-6</v>
      </c>
      <c r="BI185" s="5">
        <f t="shared" si="220"/>
        <v>4.6143084925993729E-7</v>
      </c>
      <c r="BJ185" s="8">
        <f t="shared" si="221"/>
        <v>0.52412498957392772</v>
      </c>
      <c r="BK185" s="8">
        <f t="shared" si="222"/>
        <v>0.29052448803797321</v>
      </c>
      <c r="BL185" s="8">
        <f t="shared" si="223"/>
        <v>0.17909866929784007</v>
      </c>
      <c r="BM185" s="8">
        <f t="shared" si="224"/>
        <v>0.31001036801346288</v>
      </c>
      <c r="BN185" s="8">
        <f t="shared" si="225"/>
        <v>0.68957426238904129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1.488</v>
      </c>
      <c r="F186">
        <f>VLOOKUP(B186,home!$B$2:$E$405,3,FALSE)</f>
        <v>0.56000000000000005</v>
      </c>
      <c r="G186">
        <f>VLOOKUP(C186,away!$B$2:$E$405,4,FALSE)</f>
        <v>1.23</v>
      </c>
      <c r="H186">
        <f>VLOOKUP(A186,away!$A$2:$E$405,3,FALSE)</f>
        <v>1.18</v>
      </c>
      <c r="I186">
        <f>VLOOKUP(C186,away!$B$2:$E$405,3,FALSE)</f>
        <v>0.62</v>
      </c>
      <c r="J186">
        <f>VLOOKUP(B186,home!$B$2:$E$405,4,FALSE)</f>
        <v>1.1299999999999999</v>
      </c>
      <c r="K186" s="3">
        <f t="shared" si="170"/>
        <v>1.0249344</v>
      </c>
      <c r="L186" s="3">
        <f t="shared" si="171"/>
        <v>0.82670799999999978</v>
      </c>
      <c r="M186" s="5">
        <f t="shared" si="172"/>
        <v>0.1569791319474991</v>
      </c>
      <c r="N186" s="5">
        <f t="shared" si="173"/>
        <v>0.16089331241513083</v>
      </c>
      <c r="O186" s="5">
        <f t="shared" si="174"/>
        <v>0.12977590421405305</v>
      </c>
      <c r="P186" s="5">
        <f t="shared" si="175"/>
        <v>0.13301178852008791</v>
      </c>
      <c r="Q186" s="5">
        <f t="shared" si="176"/>
        <v>8.2452545312107328E-2</v>
      </c>
      <c r="R186" s="5">
        <f t="shared" si="177"/>
        <v>5.3643389110495668E-2</v>
      </c>
      <c r="S186" s="5">
        <f t="shared" si="178"/>
        <v>2.8175935976046871E-2</v>
      </c>
      <c r="T186" s="5">
        <f t="shared" si="179"/>
        <v>6.81641788298816E-2</v>
      </c>
      <c r="U186" s="5">
        <f t="shared" si="180"/>
        <v>5.498095483193241E-2</v>
      </c>
      <c r="V186" s="5">
        <f t="shared" si="181"/>
        <v>2.652675048026196E-3</v>
      </c>
      <c r="W186" s="5">
        <f t="shared" si="182"/>
        <v>2.8169483352645852E-2</v>
      </c>
      <c r="X186" s="5">
        <f t="shared" si="183"/>
        <v>2.3287937243499136E-2</v>
      </c>
      <c r="Y186" s="5">
        <f t="shared" si="184"/>
        <v>9.6261620113493405E-3</v>
      </c>
      <c r="Z186" s="5">
        <f t="shared" si="185"/>
        <v>1.4782472974919881E-2</v>
      </c>
      <c r="AA186" s="5">
        <f t="shared" si="186"/>
        <v>1.5151065069065724E-2</v>
      </c>
      <c r="AB186" s="5">
        <f t="shared" si="187"/>
        <v>7.7644238929619174E-3</v>
      </c>
      <c r="AC186" s="5">
        <f t="shared" si="188"/>
        <v>1.4047928223135536E-4</v>
      </c>
      <c r="AD186" s="5">
        <f t="shared" si="189"/>
        <v>7.2179681295885144E-3</v>
      </c>
      <c r="AE186" s="5">
        <f t="shared" si="190"/>
        <v>5.9671519964758588E-3</v>
      </c>
      <c r="AF186" s="5">
        <f t="shared" si="191"/>
        <v>2.4665461463512818E-3</v>
      </c>
      <c r="AG186" s="5">
        <f t="shared" si="192"/>
        <v>6.7970447718592494E-4</v>
      </c>
      <c r="AH186" s="5">
        <f t="shared" si="193"/>
        <v>3.0551971670375153E-3</v>
      </c>
      <c r="AI186" s="5">
        <f t="shared" si="194"/>
        <v>3.1313766752792955E-3</v>
      </c>
      <c r="AJ186" s="5">
        <f t="shared" si="195"/>
        <v>1.6047278369256898E-3</v>
      </c>
      <c r="AK186" s="5">
        <f t="shared" si="196"/>
        <v>5.4824692090090995E-4</v>
      </c>
      <c r="AL186" s="5">
        <f t="shared" si="197"/>
        <v>4.7612444655025956E-6</v>
      </c>
      <c r="AM186" s="5">
        <f t="shared" si="198"/>
        <v>1.4795887668237857E-3</v>
      </c>
      <c r="AN186" s="5">
        <f t="shared" si="199"/>
        <v>1.2231878702433576E-3</v>
      </c>
      <c r="AO186" s="5">
        <f t="shared" si="200"/>
        <v>5.0560959891657277E-4</v>
      </c>
      <c r="AP186" s="5">
        <f t="shared" si="201"/>
        <v>1.3933050010037396E-4</v>
      </c>
      <c r="AQ186" s="5">
        <f t="shared" si="202"/>
        <v>2.8796409769244981E-5</v>
      </c>
      <c r="AR186" s="5">
        <f t="shared" si="203"/>
        <v>5.0515118791345001E-4</v>
      </c>
      <c r="AS186" s="5">
        <f t="shared" si="204"/>
        <v>5.1774682969335907E-4</v>
      </c>
      <c r="AT186" s="5">
        <f t="shared" si="205"/>
        <v>2.6532826812183258E-4</v>
      </c>
      <c r="AU186" s="5">
        <f t="shared" si="206"/>
        <v>9.0648023096829886E-5</v>
      </c>
      <c r="AV186" s="5">
        <f t="shared" si="207"/>
        <v>2.3227069290983863E-5</v>
      </c>
      <c r="AW186" s="5">
        <f t="shared" si="208"/>
        <v>1.1206401805008965E-7</v>
      </c>
      <c r="AX186" s="5">
        <f t="shared" si="209"/>
        <v>2.5274690416187936E-4</v>
      </c>
      <c r="AY186" s="5">
        <f t="shared" si="210"/>
        <v>2.0894788764585885E-4</v>
      </c>
      <c r="AZ186" s="5">
        <f t="shared" si="211"/>
        <v>8.6369445149966326E-5</v>
      </c>
      <c r="BA186" s="5">
        <f t="shared" si="212"/>
        <v>2.3800770420346116E-5</v>
      </c>
      <c r="BB186" s="5">
        <f t="shared" si="213"/>
        <v>4.9190718281658727E-6</v>
      </c>
      <c r="BC186" s="5">
        <f t="shared" si="214"/>
        <v>8.1332720658387031E-7</v>
      </c>
      <c r="BD186" s="5">
        <f t="shared" si="215"/>
        <v>6.9602088042925369E-5</v>
      </c>
      <c r="BE186" s="5">
        <f t="shared" si="216"/>
        <v>7.1337574347022875E-5</v>
      </c>
      <c r="BF186" s="5">
        <f t="shared" si="217"/>
        <v>3.6558166980410643E-5</v>
      </c>
      <c r="BG186" s="5">
        <f t="shared" si="218"/>
        <v>1.2489907646389E-5</v>
      </c>
      <c r="BH186" s="5">
        <f t="shared" si="219"/>
        <v>3.2003339999017795E-6</v>
      </c>
      <c r="BI186" s="5">
        <f t="shared" si="220"/>
        <v>6.5602648159778627E-7</v>
      </c>
      <c r="BJ186" s="8">
        <f t="shared" si="221"/>
        <v>0.39287910046648178</v>
      </c>
      <c r="BK186" s="8">
        <f t="shared" si="222"/>
        <v>0.32117371990600285</v>
      </c>
      <c r="BL186" s="8">
        <f t="shared" si="223"/>
        <v>0.27125123119426675</v>
      </c>
      <c r="BM186" s="8">
        <f t="shared" si="224"/>
        <v>0.28312161719866957</v>
      </c>
      <c r="BN186" s="8">
        <f t="shared" si="225"/>
        <v>0.71675607151937393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1.488</v>
      </c>
      <c r="F187">
        <f>VLOOKUP(B187,home!$B$2:$E$405,3,FALSE)</f>
        <v>0.45</v>
      </c>
      <c r="G187">
        <f>VLOOKUP(C187,away!$B$2:$E$405,4,FALSE)</f>
        <v>0.95</v>
      </c>
      <c r="H187">
        <f>VLOOKUP(A187,away!$A$2:$E$405,3,FALSE)</f>
        <v>1.18</v>
      </c>
      <c r="I187">
        <f>VLOOKUP(C187,away!$B$2:$E$405,3,FALSE)</f>
        <v>0.62</v>
      </c>
      <c r="J187">
        <f>VLOOKUP(B187,home!$B$2:$E$405,4,FALSE)</f>
        <v>1.06</v>
      </c>
      <c r="K187" s="3">
        <f t="shared" si="170"/>
        <v>0.63611999999999991</v>
      </c>
      <c r="L187" s="3">
        <f t="shared" si="171"/>
        <v>0.77549599999999996</v>
      </c>
      <c r="M187" s="5">
        <f t="shared" si="172"/>
        <v>0.24374906622093262</v>
      </c>
      <c r="N187" s="5">
        <f t="shared" si="173"/>
        <v>0.15505365600445961</v>
      </c>
      <c r="O187" s="5">
        <f t="shared" si="174"/>
        <v>0.18902642585806834</v>
      </c>
      <c r="P187" s="5">
        <f t="shared" si="175"/>
        <v>0.1202434900168344</v>
      </c>
      <c r="Q187" s="5">
        <f t="shared" si="176"/>
        <v>4.9316365828778415E-2</v>
      </c>
      <c r="R187" s="5">
        <f t="shared" si="177"/>
        <v>7.3294618573614273E-2</v>
      </c>
      <c r="S187" s="5">
        <f t="shared" si="178"/>
        <v>1.4829284390287125E-2</v>
      </c>
      <c r="T187" s="5">
        <f t="shared" si="179"/>
        <v>3.8244644434754338E-2</v>
      </c>
      <c r="U187" s="5">
        <f t="shared" si="180"/>
        <v>4.6624172767047507E-2</v>
      </c>
      <c r="V187" s="5">
        <f t="shared" si="181"/>
        <v>8.1282358542182783E-4</v>
      </c>
      <c r="W187" s="5">
        <f t="shared" si="182"/>
        <v>1.0457042210334175E-2</v>
      </c>
      <c r="X187" s="5">
        <f t="shared" si="183"/>
        <v>8.109394405945311E-3</v>
      </c>
      <c r="Y187" s="5">
        <f t="shared" si="184"/>
        <v>3.1444014621164825E-3</v>
      </c>
      <c r="Z187" s="5">
        <f t="shared" si="185"/>
        <v>1.8946561175121189E-2</v>
      </c>
      <c r="AA187" s="5">
        <f t="shared" si="186"/>
        <v>1.205228649471809E-2</v>
      </c>
      <c r="AB187" s="5">
        <f t="shared" si="187"/>
        <v>3.8333502425100343E-3</v>
      </c>
      <c r="AC187" s="5">
        <f t="shared" si="188"/>
        <v>2.5060799769005349E-5</v>
      </c>
      <c r="AD187" s="5">
        <f t="shared" si="189"/>
        <v>1.6629834227094432E-3</v>
      </c>
      <c r="AE187" s="5">
        <f t="shared" si="190"/>
        <v>1.2896369923774823E-3</v>
      </c>
      <c r="AF187" s="5">
        <f t="shared" si="191"/>
        <v>5.0005416452038396E-4</v>
      </c>
      <c r="AG187" s="5">
        <f t="shared" si="192"/>
        <v>1.292633347896332E-4</v>
      </c>
      <c r="AH187" s="5">
        <f t="shared" si="193"/>
        <v>3.6732456012654453E-3</v>
      </c>
      <c r="AI187" s="5">
        <f t="shared" si="194"/>
        <v>2.3366249918769749E-3</v>
      </c>
      <c r="AJ187" s="5">
        <f t="shared" si="195"/>
        <v>7.4318694491639042E-4</v>
      </c>
      <c r="AK187" s="5">
        <f t="shared" si="196"/>
        <v>1.5758535980007143E-4</v>
      </c>
      <c r="AL187" s="5">
        <f t="shared" si="197"/>
        <v>4.9450823727167969E-7</v>
      </c>
      <c r="AM187" s="5">
        <f t="shared" si="198"/>
        <v>2.1157140297078627E-4</v>
      </c>
      <c r="AN187" s="5">
        <f t="shared" si="199"/>
        <v>1.6407277671823286E-4</v>
      </c>
      <c r="AO187" s="5">
        <f t="shared" si="200"/>
        <v>6.3618891026941357E-5</v>
      </c>
      <c r="AP187" s="5">
        <f t="shared" si="201"/>
        <v>1.64453985052763E-5</v>
      </c>
      <c r="AQ187" s="5">
        <f t="shared" si="202"/>
        <v>3.1883351898119375E-6</v>
      </c>
      <c r="AR187" s="5">
        <f t="shared" si="203"/>
        <v>5.697174541597896E-4</v>
      </c>
      <c r="AS187" s="5">
        <f t="shared" si="204"/>
        <v>3.624086669401253E-4</v>
      </c>
      <c r="AT187" s="5">
        <f t="shared" si="205"/>
        <v>1.1526770060697622E-4</v>
      </c>
      <c r="AU187" s="5">
        <f t="shared" si="206"/>
        <v>2.444136323670324E-5</v>
      </c>
      <c r="AV187" s="5">
        <f t="shared" si="207"/>
        <v>3.8869099955329141E-6</v>
      </c>
      <c r="AW187" s="5">
        <f t="shared" si="208"/>
        <v>6.7762534566917773E-9</v>
      </c>
      <c r="AX187" s="5">
        <f t="shared" si="209"/>
        <v>2.2430800142962745E-5</v>
      </c>
      <c r="AY187" s="5">
        <f t="shared" si="210"/>
        <v>1.7394995787667035E-5</v>
      </c>
      <c r="AZ187" s="5">
        <f t="shared" si="211"/>
        <v>6.7448748266763181E-6</v>
      </c>
      <c r="BA187" s="5">
        <f t="shared" si="212"/>
        <v>1.7435411495293924E-6</v>
      </c>
      <c r="BB187" s="5">
        <f t="shared" si="213"/>
        <v>3.3802729682386141E-7</v>
      </c>
      <c r="BC187" s="5">
        <f t="shared" si="214"/>
        <v>5.2427763315543442E-8</v>
      </c>
      <c r="BD187" s="5">
        <f t="shared" si="215"/>
        <v>7.3635601138516673E-5</v>
      </c>
      <c r="BE187" s="5">
        <f t="shared" si="216"/>
        <v>4.6841078596233215E-5</v>
      </c>
      <c r="BF187" s="5">
        <f t="shared" si="217"/>
        <v>1.4898273458317932E-5</v>
      </c>
      <c r="BG187" s="5">
        <f t="shared" si="218"/>
        <v>3.1590299041017348E-6</v>
      </c>
      <c r="BH187" s="5">
        <f t="shared" si="219"/>
        <v>5.0238052564929864E-7</v>
      </c>
      <c r="BI187" s="5">
        <f t="shared" si="220"/>
        <v>6.3914859995206384E-8</v>
      </c>
      <c r="BJ187" s="8">
        <f t="shared" si="221"/>
        <v>0.26841504373216329</v>
      </c>
      <c r="BK187" s="8">
        <f t="shared" si="222"/>
        <v>0.37967761451726995</v>
      </c>
      <c r="BL187" s="8">
        <f t="shared" si="223"/>
        <v>0.33295631920723906</v>
      </c>
      <c r="BM187" s="8">
        <f t="shared" si="224"/>
        <v>0.16929452790957164</v>
      </c>
      <c r="BN187" s="8">
        <f t="shared" si="225"/>
        <v>0.83068362250268768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1.488</v>
      </c>
      <c r="F188">
        <f>VLOOKUP(B188,home!$B$2:$E$405,3,FALSE)</f>
        <v>0.78</v>
      </c>
      <c r="G188">
        <f>VLOOKUP(C188,away!$B$2:$E$405,4,FALSE)</f>
        <v>0.78</v>
      </c>
      <c r="H188">
        <f>VLOOKUP(A188,away!$A$2:$E$405,3,FALSE)</f>
        <v>1.18</v>
      </c>
      <c r="I188">
        <f>VLOOKUP(C188,away!$B$2:$E$405,3,FALSE)</f>
        <v>0.56000000000000005</v>
      </c>
      <c r="J188">
        <f>VLOOKUP(B188,home!$B$2:$E$405,4,FALSE)</f>
        <v>1.55</v>
      </c>
      <c r="K188" s="3">
        <f t="shared" si="170"/>
        <v>0.90529920000000008</v>
      </c>
      <c r="L188" s="3">
        <f t="shared" si="171"/>
        <v>1.02424</v>
      </c>
      <c r="M188" s="5">
        <f t="shared" si="172"/>
        <v>0.14521509818599262</v>
      </c>
      <c r="N188" s="5">
        <f t="shared" si="173"/>
        <v>0.13146311221570059</v>
      </c>
      <c r="O188" s="5">
        <f t="shared" si="174"/>
        <v>0.14873511216602109</v>
      </c>
      <c r="P188" s="5">
        <f t="shared" si="175"/>
        <v>0.13464977805580916</v>
      </c>
      <c r="Q188" s="5">
        <f t="shared" si="176"/>
        <v>5.9506725159191975E-2</v>
      </c>
      <c r="R188" s="5">
        <f t="shared" si="177"/>
        <v>7.6170225642462716E-2</v>
      </c>
      <c r="S188" s="5">
        <f t="shared" si="178"/>
        <v>3.1213288006831253E-2</v>
      </c>
      <c r="T188" s="5">
        <f t="shared" si="179"/>
        <v>6.0949168177050789E-2</v>
      </c>
      <c r="U188" s="5">
        <f t="shared" si="180"/>
        <v>6.8956844337940998E-2</v>
      </c>
      <c r="V188" s="5">
        <f t="shared" si="181"/>
        <v>3.2158136868177443E-3</v>
      </c>
      <c r="W188" s="5">
        <f t="shared" si="182"/>
        <v>1.7957130227078795E-2</v>
      </c>
      <c r="X188" s="5">
        <f t="shared" si="183"/>
        <v>1.8392411063783184E-2</v>
      </c>
      <c r="Y188" s="5">
        <f t="shared" si="184"/>
        <v>9.4191215539846454E-3</v>
      </c>
      <c r="Z188" s="5">
        <f t="shared" si="185"/>
        <v>2.6005530637345342E-2</v>
      </c>
      <c r="AA188" s="5">
        <f t="shared" si="186"/>
        <v>2.3542786081564231E-2</v>
      </c>
      <c r="AB188" s="5">
        <f t="shared" si="187"/>
        <v>1.0656632702705615E-2</v>
      </c>
      <c r="AC188" s="5">
        <f t="shared" si="188"/>
        <v>1.8636517681698024E-4</v>
      </c>
      <c r="AD188" s="5">
        <f t="shared" si="189"/>
        <v>4.0641439072175625E-3</v>
      </c>
      <c r="AE188" s="5">
        <f t="shared" si="190"/>
        <v>4.1626587555285161E-3</v>
      </c>
      <c r="AF188" s="5">
        <f t="shared" si="191"/>
        <v>2.1317808018812639E-3</v>
      </c>
      <c r="AG188" s="5">
        <f t="shared" si="192"/>
        <v>7.2781838950628864E-4</v>
      </c>
      <c r="AH188" s="5">
        <f t="shared" si="193"/>
        <v>6.6589761749986471E-3</v>
      </c>
      <c r="AI188" s="5">
        <f t="shared" si="194"/>
        <v>6.0283658040453363E-3</v>
      </c>
      <c r="AJ188" s="5">
        <f t="shared" si="195"/>
        <v>2.7287373698547997E-3</v>
      </c>
      <c r="AK188" s="5">
        <f t="shared" si="196"/>
        <v>8.2344125264655163E-4</v>
      </c>
      <c r="AL188" s="5">
        <f t="shared" si="197"/>
        <v>6.9122370908285059E-6</v>
      </c>
      <c r="AM188" s="5">
        <f t="shared" si="198"/>
        <v>7.3585324557778702E-4</v>
      </c>
      <c r="AN188" s="5">
        <f t="shared" si="199"/>
        <v>7.5369032825059262E-4</v>
      </c>
      <c r="AO188" s="5">
        <f t="shared" si="200"/>
        <v>3.8597989090369354E-4</v>
      </c>
      <c r="AP188" s="5">
        <f t="shared" si="201"/>
        <v>1.3177868115306636E-4</v>
      </c>
      <c r="AQ188" s="5">
        <f t="shared" si="202"/>
        <v>3.3743249096054173E-5</v>
      </c>
      <c r="AR188" s="5">
        <f t="shared" si="203"/>
        <v>1.3640779514961232E-3</v>
      </c>
      <c r="AS188" s="5">
        <f t="shared" si="204"/>
        <v>1.2348986782270792E-3</v>
      </c>
      <c r="AT188" s="5">
        <f t="shared" si="205"/>
        <v>5.5897639274001606E-4</v>
      </c>
      <c r="AU188" s="5">
        <f t="shared" si="206"/>
        <v>1.6868029372214084E-4</v>
      </c>
      <c r="AV188" s="5">
        <f t="shared" si="207"/>
        <v>3.8176533740604775E-5</v>
      </c>
      <c r="AW188" s="5">
        <f t="shared" si="208"/>
        <v>1.7803688799423095E-7</v>
      </c>
      <c r="AX188" s="5">
        <f t="shared" si="209"/>
        <v>1.1102789242316231E-4</v>
      </c>
      <c r="AY188" s="5">
        <f t="shared" si="210"/>
        <v>1.1371920853549977E-4</v>
      </c>
      <c r="AZ188" s="5">
        <f t="shared" si="211"/>
        <v>5.8237881075200142E-5</v>
      </c>
      <c r="BA188" s="5">
        <f t="shared" si="212"/>
        <v>1.9883189104154335E-5</v>
      </c>
      <c r="BB188" s="5">
        <f t="shared" si="213"/>
        <v>5.091289402009758E-6</v>
      </c>
      <c r="BC188" s="5">
        <f t="shared" si="214"/>
        <v>1.0429404514228953E-6</v>
      </c>
      <c r="BD188" s="5">
        <f t="shared" si="215"/>
        <v>2.3285720017339812E-4</v>
      </c>
      <c r="BE188" s="5">
        <f t="shared" si="216"/>
        <v>2.108054370312172E-4</v>
      </c>
      <c r="BF188" s="5">
        <f t="shared" si="217"/>
        <v>9.5420996750005644E-5</v>
      </c>
      <c r="BG188" s="5">
        <f t="shared" si="218"/>
        <v>2.879485067366091E-5</v>
      </c>
      <c r="BH188" s="5">
        <f t="shared" si="219"/>
        <v>6.5169888197461706E-6</v>
      </c>
      <c r="BI188" s="5">
        <f t="shared" si="220"/>
        <v>1.1799649529850312E-6</v>
      </c>
      <c r="BJ188" s="8">
        <f t="shared" si="221"/>
        <v>0.31112411804689627</v>
      </c>
      <c r="BK188" s="8">
        <f t="shared" si="222"/>
        <v>0.31460097455789404</v>
      </c>
      <c r="BL188" s="8">
        <f t="shared" si="223"/>
        <v>0.34824150682056693</v>
      </c>
      <c r="BM188" s="8">
        <f t="shared" si="224"/>
        <v>0.30411853746587691</v>
      </c>
      <c r="BN188" s="8">
        <f t="shared" si="225"/>
        <v>0.69574005142517814</v>
      </c>
    </row>
    <row r="189" spans="1:66" s="10" customFormat="1" x14ac:dyDescent="0.25">
      <c r="A189" s="10" t="s">
        <v>40</v>
      </c>
      <c r="B189" s="10" t="s">
        <v>320</v>
      </c>
      <c r="C189" s="10" t="s">
        <v>239</v>
      </c>
      <c r="D189" s="10" t="s">
        <v>495</v>
      </c>
      <c r="E189" s="10">
        <f>VLOOKUP(A189,home!$A$2:$E$405,3,FALSE)</f>
        <v>1.488</v>
      </c>
      <c r="F189" s="10">
        <f>VLOOKUP(B189,home!$B$2:$E$405,3,FALSE)</f>
        <v>1.51</v>
      </c>
      <c r="G189" s="10">
        <f>VLOOKUP(C189,away!$B$2:$E$405,4,FALSE)</f>
        <v>0.5</v>
      </c>
      <c r="H189" s="10">
        <f>VLOOKUP(A189,away!$A$2:$E$405,3,FALSE)</f>
        <v>1.18</v>
      </c>
      <c r="I189" s="10">
        <f>VLOOKUP(C189,away!$B$2:$E$405,3,FALSE)</f>
        <v>0.78</v>
      </c>
      <c r="J189" s="10">
        <f>VLOOKUP(B189,home!$B$2:$E$405,4,FALSE)</f>
        <v>0.49</v>
      </c>
      <c r="K189" s="11">
        <f t="shared" si="170"/>
        <v>1.12344</v>
      </c>
      <c r="L189" s="11">
        <f t="shared" si="171"/>
        <v>0.45099600000000001</v>
      </c>
      <c r="M189" s="12">
        <f t="shared" si="172"/>
        <v>0.20712433787119264</v>
      </c>
      <c r="N189" s="12">
        <f t="shared" si="173"/>
        <v>0.23269176613801265</v>
      </c>
      <c r="O189" s="12">
        <f t="shared" si="174"/>
        <v>9.3412247882556393E-2</v>
      </c>
      <c r="P189" s="12">
        <f t="shared" si="175"/>
        <v>0.10494305576117914</v>
      </c>
      <c r="Q189" s="12">
        <f t="shared" si="176"/>
        <v>0.13070761887504448</v>
      </c>
      <c r="R189" s="12">
        <f t="shared" si="177"/>
        <v>2.1064275073020701E-2</v>
      </c>
      <c r="S189" s="12">
        <f t="shared" si="178"/>
        <v>1.3292794397902671E-2</v>
      </c>
      <c r="T189" s="12">
        <f t="shared" si="179"/>
        <v>5.8948613282169562E-2</v>
      </c>
      <c r="U189" s="12">
        <f t="shared" si="180"/>
        <v>2.3664449188034373E-2</v>
      </c>
      <c r="V189" s="12">
        <f t="shared" si="181"/>
        <v>7.4833550495350266E-4</v>
      </c>
      <c r="W189" s="12">
        <f t="shared" si="182"/>
        <v>4.8947389116326651E-2</v>
      </c>
      <c r="X189" s="12">
        <f t="shared" si="183"/>
        <v>2.2075076701906851E-2</v>
      </c>
      <c r="Y189" s="12">
        <f t="shared" si="184"/>
        <v>4.9778856461265911E-3</v>
      </c>
      <c r="Z189" s="12">
        <f t="shared" si="185"/>
        <v>3.1666346002773476E-3</v>
      </c>
      <c r="AA189" s="12">
        <f t="shared" si="186"/>
        <v>3.5575239753355831E-3</v>
      </c>
      <c r="AB189" s="12">
        <f t="shared" si="187"/>
        <v>1.9983323674255043E-3</v>
      </c>
      <c r="AC189" s="12">
        <f t="shared" si="188"/>
        <v>2.3697304066109978E-5</v>
      </c>
      <c r="AD189" s="12">
        <f t="shared" si="189"/>
        <v>1.3747363707211507E-2</v>
      </c>
      <c r="AE189" s="12">
        <f t="shared" si="190"/>
        <v>6.2000060424975603E-3</v>
      </c>
      <c r="AF189" s="12">
        <f t="shared" si="191"/>
        <v>1.3980889625711149E-3</v>
      </c>
      <c r="AG189" s="12">
        <f t="shared" si="192"/>
        <v>2.1017750992124082E-4</v>
      </c>
      <c r="AH189" s="12">
        <f t="shared" si="193"/>
        <v>3.5703488454667061E-4</v>
      </c>
      <c r="AI189" s="12">
        <f t="shared" si="194"/>
        <v>4.0110727069511161E-4</v>
      </c>
      <c r="AJ189" s="12">
        <f t="shared" si="195"/>
        <v>2.2530997609485813E-4</v>
      </c>
      <c r="AK189" s="12">
        <f t="shared" si="196"/>
        <v>8.4374079848002453E-5</v>
      </c>
      <c r="AL189" s="12">
        <f t="shared" si="197"/>
        <v>4.8026562741186735E-7</v>
      </c>
      <c r="AM189" s="12">
        <f t="shared" si="198"/>
        <v>3.0888676566459389E-3</v>
      </c>
      <c r="AN189" s="12">
        <f t="shared" si="199"/>
        <v>1.3930669576766917E-3</v>
      </c>
      <c r="AO189" s="12">
        <f t="shared" si="200"/>
        <v>3.1413381282217862E-4</v>
      </c>
      <c r="AP189" s="12">
        <f t="shared" si="201"/>
        <v>4.7224364349183752E-5</v>
      </c>
      <c r="AQ189" s="12">
        <f t="shared" si="202"/>
        <v>5.324499856006118E-6</v>
      </c>
      <c r="AR189" s="12">
        <f t="shared" si="203"/>
        <v>3.2204260958202068E-5</v>
      </c>
      <c r="AS189" s="12">
        <f t="shared" si="204"/>
        <v>3.617955493088253E-5</v>
      </c>
      <c r="AT189" s="12">
        <f t="shared" si="205"/>
        <v>2.0322779595775339E-5</v>
      </c>
      <c r="AU189" s="12">
        <f t="shared" si="206"/>
        <v>7.6104745030259469E-6</v>
      </c>
      <c r="AV189" s="12">
        <f t="shared" si="207"/>
        <v>2.1374778689198681E-6</v>
      </c>
      <c r="AW189" s="12">
        <f t="shared" si="208"/>
        <v>6.7592977451335535E-9</v>
      </c>
      <c r="AX189" s="12">
        <f t="shared" si="209"/>
        <v>5.7835958003038491E-4</v>
      </c>
      <c r="AY189" s="12">
        <f t="shared" si="210"/>
        <v>2.6083785715538349E-4</v>
      </c>
      <c r="AZ189" s="12">
        <f t="shared" si="211"/>
        <v>5.881841511282466E-5</v>
      </c>
      <c r="BA189" s="12">
        <f t="shared" si="212"/>
        <v>8.8422899807411552E-6</v>
      </c>
      <c r="BB189" s="12">
        <f t="shared" si="213"/>
        <v>9.9695935303858445E-7</v>
      </c>
      <c r="BC189" s="12">
        <f t="shared" si="214"/>
        <v>8.992493607659793E-8</v>
      </c>
      <c r="BD189" s="12">
        <f t="shared" si="215"/>
        <v>2.4206654791842142E-6</v>
      </c>
      <c r="BE189" s="12">
        <f t="shared" si="216"/>
        <v>2.7194724259347133E-6</v>
      </c>
      <c r="BF189" s="12">
        <f t="shared" si="217"/>
        <v>1.5275820510960476E-6</v>
      </c>
      <c r="BG189" s="12">
        <f t="shared" si="218"/>
        <v>5.7204892649444777E-7</v>
      </c>
      <c r="BH189" s="12">
        <f t="shared" si="219"/>
        <v>1.6066566149523066E-7</v>
      </c>
      <c r="BI189" s="12">
        <f t="shared" si="220"/>
        <v>3.6099646150040384E-8</v>
      </c>
      <c r="BJ189" s="13">
        <f t="shared" si="221"/>
        <v>0.52566054829970676</v>
      </c>
      <c r="BK189" s="13">
        <f t="shared" si="222"/>
        <v>0.32639353896207685</v>
      </c>
      <c r="BL189" s="13">
        <f t="shared" si="223"/>
        <v>0.14487054577960437</v>
      </c>
      <c r="BM189" s="13">
        <f t="shared" si="224"/>
        <v>0.20988713494280159</v>
      </c>
      <c r="BN189" s="13">
        <f t="shared" si="225"/>
        <v>0.7899433016010059</v>
      </c>
    </row>
    <row r="190" spans="1:66" x14ac:dyDescent="0.25">
      <c r="A190" t="s">
        <v>69</v>
      </c>
      <c r="B190" t="s">
        <v>258</v>
      </c>
      <c r="C190" t="s">
        <v>71</v>
      </c>
      <c r="D190" s="15">
        <v>44229</v>
      </c>
      <c r="E190" s="14">
        <f>VLOOKUP(A190,home!$A$2:$E$405,3,FALSE)</f>
        <v>1.36170212765957</v>
      </c>
      <c r="F190" s="14">
        <f>VLOOKUP(B190,home!$B$2:$E$405,3,FALSE)</f>
        <v>0.55000000000000004</v>
      </c>
      <c r="G190" s="14">
        <f>VLOOKUP(C190,away!$B$2:$E$405,4,FALSE)</f>
        <v>1.41</v>
      </c>
      <c r="H190" s="14">
        <f>VLOOKUP(A190,away!$A$2:$E$405,3,FALSE)</f>
        <v>1.3574468085106399</v>
      </c>
      <c r="I190" s="14">
        <f>VLOOKUP(C190,away!$B$2:$E$405,3,FALSE)</f>
        <v>0.67</v>
      </c>
      <c r="J190" s="14">
        <f>VLOOKUP(B190,home!$B$2:$E$405,4,FALSE)</f>
        <v>1.1100000000000001</v>
      </c>
      <c r="K190" s="16">
        <f t="shared" ref="K190:K197" si="226">E190*F190*G190</f>
        <v>1.0559999999999967</v>
      </c>
      <c r="L190" s="16">
        <f t="shared" ref="L190:L197" si="227">H190*I190*J190</f>
        <v>1.009533191489363</v>
      </c>
      <c r="M190" s="17">
        <f t="shared" ref="M190:M253" si="228">_xlfn.POISSON.DIST(0,K190,FALSE) * _xlfn.POISSON.DIST(0,L190,FALSE)</f>
        <v>0.12675069015835214</v>
      </c>
      <c r="N190" s="17">
        <f t="shared" ref="N190:N253" si="229">_xlfn.POISSON.DIST(1,K190,FALSE) * _xlfn.POISSON.DIST(0,L190,FALSE)</f>
        <v>0.13384872880721946</v>
      </c>
      <c r="O190" s="17">
        <f t="shared" ref="O190:O253" si="230">_xlfn.POISSON.DIST(0,K190,FALSE) * _xlfn.POISSON.DIST(1,L190,FALSE)</f>
        <v>0.12795902875904064</v>
      </c>
      <c r="P190" s="17">
        <f t="shared" ref="P190:P253" si="231">_xlfn.POISSON.DIST(1,K190,FALSE) * _xlfn.POISSON.DIST(1,L190,FALSE)</f>
        <v>0.1351247343695465</v>
      </c>
      <c r="Q190" s="17">
        <f t="shared" ref="Q190:Q253" si="232">_xlfn.POISSON.DIST(2,K190,FALSE) * _xlfn.POISSON.DIST(0,L190,FALSE)</f>
        <v>7.0672128810211648E-2</v>
      </c>
      <c r="R190" s="17">
        <f t="shared" ref="R190:R253" si="233">_xlfn.POISSON.DIST(0,K190,FALSE) * _xlfn.POISSON.DIST(2,L190,FALSE)</f>
        <v>6.4589443341496744E-2</v>
      </c>
      <c r="S190" s="17">
        <f t="shared" ref="S190:S253" si="234">_xlfn.POISSON.DIST(2,K190,FALSE) * _xlfn.POISSON.DIST(2,L190,FALSE)</f>
        <v>3.6013006745031433E-2</v>
      </c>
      <c r="T190" s="17">
        <f t="shared" ref="T190:T253" si="235">_xlfn.POISSON.DIST(2,K190,FALSE) * _xlfn.POISSON.DIST(1,L190,FALSE)</f>
        <v>7.1345859747120322E-2</v>
      </c>
      <c r="U190" s="17">
        <f t="shared" ref="U190:U253" si="236">_xlfn.POISSON.DIST(1,K190,FALSE) * _xlfn.POISSON.DIST(2,L190,FALSE)</f>
        <v>6.8206452168620355E-2</v>
      </c>
      <c r="V190" s="17">
        <f t="shared" ref="V190:V253" si="237">_xlfn.POISSON.DIST(3,K190,FALSE) * _xlfn.POISSON.DIST(3,L190,FALSE)</f>
        <v>4.2658088744408924E-3</v>
      </c>
      <c r="W190" s="17">
        <f t="shared" ref="W190:W253" si="238">_xlfn.POISSON.DIST(3,K190,FALSE) * _xlfn.POISSON.DIST(0,L190,FALSE)</f>
        <v>2.4876589341194424E-2</v>
      </c>
      <c r="X190" s="17">
        <f t="shared" ref="X190:X253" si="239">_xlfn.POISSON.DIST(3,K190,FALSE) * _xlfn.POISSON.DIST(1,L190,FALSE)</f>
        <v>2.5113742630986279E-2</v>
      </c>
      <c r="Y190" s="17">
        <f t="shared" ref="Y190:Y253" si="240">_xlfn.POISSON.DIST(3,K190,FALSE) * _xlfn.POISSON.DIST(2,L190,FALSE)</f>
        <v>1.2676578374251025E-2</v>
      </c>
      <c r="Z190" s="17">
        <f t="shared" ref="Z190:Z253" si="241">_xlfn.POISSON.DIST(0,K190,FALSE) * _xlfn.POISSON.DIST(3,L190,FALSE)</f>
        <v>2.1735062291020863E-2</v>
      </c>
      <c r="AA190" s="17">
        <f t="shared" ref="AA190:AA253" si="242">_xlfn.POISSON.DIST(1,K190,FALSE) * _xlfn.POISSON.DIST(3,L190,FALSE)</f>
        <v>2.2952225779317964E-2</v>
      </c>
      <c r="AB190" s="17">
        <f t="shared" ref="AB190:AB253" si="243">_xlfn.POISSON.DIST(2,K190,FALSE) * _xlfn.POISSON.DIST(3,L190,FALSE)</f>
        <v>1.2118775211479846E-2</v>
      </c>
      <c r="AC190" s="17">
        <f t="shared" ref="AC190:AC253" si="244">_xlfn.POISSON.DIST(4,K190,FALSE) * _xlfn.POISSON.DIST(4,L190,FALSE)</f>
        <v>2.8422739272166456E-4</v>
      </c>
      <c r="AD190" s="17">
        <f t="shared" ref="AD190:AD253" si="245">_xlfn.POISSON.DIST(4,K190,FALSE) * _xlfn.POISSON.DIST(0,L190,FALSE)</f>
        <v>6.5674195860753069E-3</v>
      </c>
      <c r="AE190" s="17">
        <f t="shared" ref="AE190:AE253" si="246">_xlfn.POISSON.DIST(4,K190,FALSE) * _xlfn.POISSON.DIST(1,L190,FALSE)</f>
        <v>6.6300280545803555E-3</v>
      </c>
      <c r="AF190" s="17">
        <f t="shared" ref="AF190:AF253" si="247">_xlfn.POISSON.DIST(4,K190,FALSE) * _xlfn.POISSON.DIST(2,L190,FALSE)</f>
        <v>3.3466166908022598E-3</v>
      </c>
      <c r="AG190" s="17">
        <f t="shared" ref="AG190:AG253" si="248">_xlfn.POISSON.DIST(4,K190,FALSE) * _xlfn.POISSON.DIST(3,L190,FALSE)</f>
        <v>1.126173542852392E-3</v>
      </c>
      <c r="AH190" s="17">
        <f t="shared" ref="AH190:AH253" si="249">_xlfn.POISSON.DIST(0,K190,FALSE) * _xlfn.POISSON.DIST(4,L190,FALSE)</f>
        <v>5.4855667004685997E-3</v>
      </c>
      <c r="AI190" s="17">
        <f t="shared" ref="AI190:AI253" si="250">_xlfn.POISSON.DIST(1,K190,FALSE) * _xlfn.POISSON.DIST(4,L190,FALSE)</f>
        <v>5.7927584356948243E-3</v>
      </c>
      <c r="AJ190" s="17">
        <f t="shared" ref="AJ190:AJ253" si="251">_xlfn.POISSON.DIST(2,K190,FALSE) * _xlfn.POISSON.DIST(4,L190,FALSE)</f>
        <v>3.0585764540468573E-3</v>
      </c>
      <c r="AK190" s="17">
        <f t="shared" ref="AK190:AK253" si="252">_xlfn.POISSON.DIST(3,K190,FALSE) * _xlfn.POISSON.DIST(4,L190,FALSE)</f>
        <v>1.0766189118244906E-3</v>
      </c>
      <c r="AL190" s="17">
        <f t="shared" ref="AL190:AL253" si="253">_xlfn.POISSON.DIST(5,K190,FALSE) * _xlfn.POISSON.DIST(5,L190,FALSE)</f>
        <v>1.2120218325937997E-5</v>
      </c>
      <c r="AM190" s="17">
        <f t="shared" ref="AM190:AM253" si="254">_xlfn.POISSON.DIST(5,K190,FALSE) * _xlfn.POISSON.DIST(0,L190,FALSE)</f>
        <v>1.3870390165791008E-3</v>
      </c>
      <c r="AN190" s="17">
        <f t="shared" ref="AN190:AN253" si="255">_xlfn.POISSON.DIST(5,K190,FALSE) * _xlfn.POISSON.DIST(1,L190,FALSE)</f>
        <v>1.4002619251273672E-3</v>
      </c>
      <c r="AO190" s="17">
        <f t="shared" ref="AO190:AO253" si="256">_xlfn.POISSON.DIST(5,K190,FALSE) * _xlfn.POISSON.DIST(2,L190,FALSE)</f>
        <v>7.0680544509743527E-4</v>
      </c>
      <c r="AP190" s="17">
        <f t="shared" ref="AP190:AP253" si="257">_xlfn.POISSON.DIST(5,K190,FALSE) * _xlfn.POISSON.DIST(3,L190,FALSE)</f>
        <v>2.3784785225042452E-4</v>
      </c>
      <c r="AQ190" s="17">
        <f t="shared" ref="AQ190:AQ253" si="258">_xlfn.POISSON.DIST(5,K190,FALSE) * _xlfn.POISSON.DIST(4,L190,FALSE)</f>
        <v>6.0028825342815381E-5</v>
      </c>
      <c r="AR190" s="17">
        <f t="shared" ref="AR190:AR253" si="259">_xlfn.POISSON.DIST(0,K190,FALSE) * _xlfn.POISSON.DIST(5,L190,FALSE)</f>
        <v>1.1075723316503684E-3</v>
      </c>
      <c r="AS190" s="17">
        <f t="shared" ref="AS190:AS253" si="260">_xlfn.POISSON.DIST(1,K190,FALSE) * _xlfn.POISSON.DIST(5,L190,FALSE)</f>
        <v>1.1695963822227855E-3</v>
      </c>
      <c r="AT190" s="17">
        <f t="shared" ref="AT190:AT253" si="261">_xlfn.POISSON.DIST(2,K190,FALSE) * _xlfn.POISSON.DIST(5,L190,FALSE)</f>
        <v>6.1754688981362877E-4</v>
      </c>
      <c r="AU190" s="17">
        <f t="shared" ref="AU190:AU253" si="262">_xlfn.POISSON.DIST(3,K190,FALSE) * _xlfn.POISSON.DIST(5,L190,FALSE)</f>
        <v>2.1737650521439666E-4</v>
      </c>
      <c r="AV190" s="17">
        <f t="shared" ref="AV190:AV253" si="263">_xlfn.POISSON.DIST(4,K190,FALSE) * _xlfn.POISSON.DIST(5,L190,FALSE)</f>
        <v>5.7387397376600529E-5</v>
      </c>
      <c r="AW190" s="17">
        <f t="shared" ref="AW190:AW253" si="264">_xlfn.POISSON.DIST(6,K190,FALSE) * _xlfn.POISSON.DIST(6,L190,FALSE)</f>
        <v>3.5891570551853877E-7</v>
      </c>
      <c r="AX190" s="17">
        <f t="shared" ref="AX190:AX253" si="265">_xlfn.POISSON.DIST(6,K190,FALSE) * _xlfn.POISSON.DIST(0,L190,FALSE)</f>
        <v>2.4411886691792087E-4</v>
      </c>
      <c r="AY190" s="17">
        <f t="shared" ref="AY190:AY253" si="266">_xlfn.POISSON.DIST(6,K190,FALSE) * _xlfn.POISSON.DIST(1,L190,FALSE)</f>
        <v>2.4644609882241574E-4</v>
      </c>
      <c r="AZ190" s="17">
        <f t="shared" ref="AZ190:AZ253" si="267">_xlfn.POISSON.DIST(6,K190,FALSE) * _xlfn.POISSON.DIST(2,L190,FALSE)</f>
        <v>1.2439775833714817E-4</v>
      </c>
      <c r="BA190" s="17">
        <f t="shared" ref="BA190:BA253" si="268">_xlfn.POISSON.DIST(6,K190,FALSE) * _xlfn.POISSON.DIST(3,L190,FALSE)</f>
        <v>4.1861221996074563E-5</v>
      </c>
      <c r="BB190" s="17">
        <f t="shared" ref="BB190:BB253" si="269">_xlfn.POISSON.DIST(6,K190,FALSE) * _xlfn.POISSON.DIST(4,L190,FALSE)</f>
        <v>1.0565073260335471E-5</v>
      </c>
      <c r="BC190" s="17">
        <f t="shared" ref="BC190:BC253" si="270">_xlfn.POISSON.DIST(6,K190,FALSE) * _xlfn.POISSON.DIST(5,L190,FALSE)</f>
        <v>2.1331584253650801E-6</v>
      </c>
      <c r="BD190" s="17">
        <f t="shared" ref="BD190:BD253" si="271">_xlfn.POISSON.DIST(0,K190,FALSE) * _xlfn.POISSON.DIST(6,L190,FALSE)</f>
        <v>1.8635517179605186E-4</v>
      </c>
      <c r="BE190" s="17">
        <f t="shared" ref="BE190:BE253" si="272">_xlfn.POISSON.DIST(1,K190,FALSE) * _xlfn.POISSON.DIST(6,L190,FALSE)</f>
        <v>1.9679106141663017E-4</v>
      </c>
      <c r="BF190" s="17">
        <f t="shared" ref="BF190:BF253" si="273">_xlfn.POISSON.DIST(2,K190,FALSE) * _xlfn.POISSON.DIST(6,L190,FALSE)</f>
        <v>1.0390568042798039E-4</v>
      </c>
      <c r="BG190" s="17">
        <f t="shared" ref="BG190:BG253" si="274">_xlfn.POISSON.DIST(3,K190,FALSE) * _xlfn.POISSON.DIST(6,L190,FALSE)</f>
        <v>3.6574799510648989E-5</v>
      </c>
      <c r="BH190" s="17">
        <f t="shared" ref="BH190:BH253" si="275">_xlfn.POISSON.DIST(4,K190,FALSE) * _xlfn.POISSON.DIST(6,L190,FALSE)</f>
        <v>9.6557470708113021E-6</v>
      </c>
      <c r="BI190" s="17">
        <f t="shared" ref="BI190:BI253" si="276">_xlfn.POISSON.DIST(5,K190,FALSE) * _xlfn.POISSON.DIST(6,L190,FALSE)</f>
        <v>2.0392937813553412E-6</v>
      </c>
      <c r="BJ190" s="18">
        <f t="shared" ref="BJ190:BJ253" si="277">SUM(N190,Q190,T190,W190,X190,Y190,AD190,AE190,AF190,AG190,AM190,AN190,AO190,AP190,AQ190,AX190,AY190,AZ190,BA190,BB190,BC190)</f>
        <v>0.36066537082744993</v>
      </c>
      <c r="BK190" s="18">
        <f t="shared" ref="BK190:BK253" si="278">SUM(M190,P190,S190,V190,AC190,AL190,AY190)</f>
        <v>0.30269703385724095</v>
      </c>
      <c r="BL190" s="18">
        <f t="shared" ref="BL190:BL253" si="279">SUM(O190,R190,U190,AA190,AB190,AH190,AI190,AJ190,AK190,AR190,AS190,AT190,AU190,AV190,BD190,BE190,BF190,BG190,BH190,BI190)</f>
        <v>0.31494424702227158</v>
      </c>
      <c r="BM190" s="18">
        <f t="shared" ref="BM190:BM253" si="280">SUM(S190:BI190)</f>
        <v>0.34085087256899937</v>
      </c>
      <c r="BN190" s="18">
        <f t="shared" ref="BN190:BN253" si="281">SUM(M190:R190)</f>
        <v>0.65894475424586718</v>
      </c>
    </row>
    <row r="191" spans="1:66" x14ac:dyDescent="0.25">
      <c r="A191" t="s">
        <v>69</v>
      </c>
      <c r="B191" t="s">
        <v>70</v>
      </c>
      <c r="C191" t="s">
        <v>324</v>
      </c>
      <c r="D191" s="15">
        <v>44229</v>
      </c>
      <c r="E191" s="14">
        <f>VLOOKUP(A191,home!$A$2:$E$405,3,FALSE)</f>
        <v>1.36170212765957</v>
      </c>
      <c r="F191" s="14">
        <f>VLOOKUP(B191,home!$B$2:$E$405,3,FALSE)</f>
        <v>0.86</v>
      </c>
      <c r="G191" s="14">
        <f>VLOOKUP(C191,away!$B$2:$E$405,4,FALSE)</f>
        <v>0.73</v>
      </c>
      <c r="H191" s="14">
        <f>VLOOKUP(A191,away!$A$2:$E$405,3,FALSE)</f>
        <v>1.3574468085106399</v>
      </c>
      <c r="I191" s="14">
        <f>VLOOKUP(C191,away!$B$2:$E$405,3,FALSE)</f>
        <v>0.92</v>
      </c>
      <c r="J191" s="14">
        <f>VLOOKUP(B191,home!$B$2:$E$405,4,FALSE)</f>
        <v>0.86</v>
      </c>
      <c r="K191" s="16">
        <f t="shared" si="226"/>
        <v>0.854876595744678</v>
      </c>
      <c r="L191" s="16">
        <f t="shared" si="227"/>
        <v>1.0740119148936182</v>
      </c>
      <c r="M191" s="17">
        <f t="shared" si="228"/>
        <v>0.14530961885400262</v>
      </c>
      <c r="N191" s="17">
        <f t="shared" si="229"/>
        <v>0.12422179229486642</v>
      </c>
      <c r="O191" s="17">
        <f t="shared" si="230"/>
        <v>0.15606426199784915</v>
      </c>
      <c r="P191" s="17">
        <f t="shared" si="231"/>
        <v>0.13341568501412679</v>
      </c>
      <c r="Q191" s="17">
        <f t="shared" si="232"/>
        <v>5.3097151457168944E-2</v>
      </c>
      <c r="R191" s="17">
        <f t="shared" si="233"/>
        <v>8.3807438437384654E-2</v>
      </c>
      <c r="S191" s="17">
        <f t="shared" si="234"/>
        <v>3.062382440365612E-2</v>
      </c>
      <c r="T191" s="17">
        <f t="shared" si="235"/>
        <v>5.7026973311910485E-2</v>
      </c>
      <c r="U191" s="17">
        <f t="shared" si="236"/>
        <v>7.1645017669433056E-2</v>
      </c>
      <c r="V191" s="17">
        <f t="shared" si="237"/>
        <v>3.1241324886422559E-3</v>
      </c>
      <c r="W191" s="17">
        <f t="shared" si="238"/>
        <v>1.5130504027148052E-2</v>
      </c>
      <c r="X191" s="17">
        <f t="shared" si="239"/>
        <v>1.6250341603502881E-2</v>
      </c>
      <c r="Y191" s="17">
        <f t="shared" si="240"/>
        <v>8.7265302516267799E-3</v>
      </c>
      <c r="Z191" s="17">
        <f t="shared" si="241"/>
        <v>3.000339581282151E-2</v>
      </c>
      <c r="AA191" s="17">
        <f t="shared" si="242"/>
        <v>2.5649200873244977E-2</v>
      </c>
      <c r="AB191" s="17">
        <f t="shared" si="243"/>
        <v>1.0963450763045545E-2</v>
      </c>
      <c r="AC191" s="17">
        <f t="shared" si="244"/>
        <v>1.7927593134159456E-4</v>
      </c>
      <c r="AD191" s="17">
        <f t="shared" si="245"/>
        <v>3.2336784436573663E-3</v>
      </c>
      <c r="AE191" s="17">
        <f t="shared" si="246"/>
        <v>3.4730091774226634E-3</v>
      </c>
      <c r="AF191" s="17">
        <f t="shared" si="247"/>
        <v>1.8650266185434123E-3</v>
      </c>
      <c r="AG191" s="17">
        <f t="shared" si="248"/>
        <v>6.6768693663646003E-4</v>
      </c>
      <c r="AH191" s="17">
        <f t="shared" si="249"/>
        <v>8.0560011475598985E-3</v>
      </c>
      <c r="AI191" s="17">
        <f t="shared" si="250"/>
        <v>6.8868868363412246E-3</v>
      </c>
      <c r="AJ191" s="17">
        <f t="shared" si="251"/>
        <v>2.9437191869651105E-3</v>
      </c>
      <c r="AK191" s="17">
        <f t="shared" si="252"/>
        <v>8.3883887912700845E-4</v>
      </c>
      <c r="AL191" s="17">
        <f t="shared" si="253"/>
        <v>6.5840709995986843E-6</v>
      </c>
      <c r="AM191" s="17">
        <f t="shared" si="254"/>
        <v>5.5287920392935175E-4</v>
      </c>
      <c r="AN191" s="17">
        <f t="shared" si="255"/>
        <v>5.9379885251702234E-4</v>
      </c>
      <c r="AO191" s="17">
        <f t="shared" si="256"/>
        <v>3.1887352132672019E-4</v>
      </c>
      <c r="AP191" s="17">
        <f t="shared" si="257"/>
        <v>1.1415798708299394E-4</v>
      </c>
      <c r="AQ191" s="17">
        <f t="shared" si="258"/>
        <v>3.065175957685181E-5</v>
      </c>
      <c r="AR191" s="17">
        <f t="shared" si="259"/>
        <v>1.7304482437751989E-3</v>
      </c>
      <c r="AS191" s="17">
        <f t="shared" si="260"/>
        <v>1.4793197037508987E-3</v>
      </c>
      <c r="AT191" s="17">
        <f t="shared" si="261"/>
        <v>6.3231789618029693E-4</v>
      </c>
      <c r="AU191" s="17">
        <f t="shared" si="262"/>
        <v>1.8018459017168302E-4</v>
      </c>
      <c r="AV191" s="17">
        <f t="shared" si="263"/>
        <v>3.8508897262904578E-5</v>
      </c>
      <c r="AW191" s="17">
        <f t="shared" si="264"/>
        <v>1.6792081425105879E-7</v>
      </c>
      <c r="AX191" s="17">
        <f t="shared" si="265"/>
        <v>7.8773915285525268E-5</v>
      </c>
      <c r="AY191" s="17">
        <f t="shared" si="266"/>
        <v>8.4604123599474654E-5</v>
      </c>
      <c r="AZ191" s="17">
        <f t="shared" si="267"/>
        <v>4.5432918397484067E-5</v>
      </c>
      <c r="BA191" s="17">
        <f t="shared" si="268"/>
        <v>1.6265165229095791E-5</v>
      </c>
      <c r="BB191" s="17">
        <f t="shared" si="269"/>
        <v>4.3672453134405654E-6</v>
      </c>
      <c r="BC191" s="17">
        <f t="shared" si="270"/>
        <v>9.3809470037969671E-7</v>
      </c>
      <c r="BD191" s="17">
        <f t="shared" si="271"/>
        <v>3.0975367198688325E-4</v>
      </c>
      <c r="BE191" s="17">
        <f t="shared" si="272"/>
        <v>2.6480116462756034E-4</v>
      </c>
      <c r="BF191" s="17">
        <f t="shared" si="273"/>
        <v>1.1318615908301743E-4</v>
      </c>
      <c r="BG191" s="17">
        <f t="shared" si="274"/>
        <v>3.2253399454101833E-5</v>
      </c>
      <c r="BH191" s="17">
        <f t="shared" si="275"/>
        <v>6.893169081628957E-6</v>
      </c>
      <c r="BI191" s="17">
        <f t="shared" si="276"/>
        <v>1.1785617836790866E-6</v>
      </c>
      <c r="BJ191" s="18">
        <f t="shared" si="277"/>
        <v>0.28553343690944172</v>
      </c>
      <c r="BK191" s="18">
        <f t="shared" si="278"/>
        <v>0.31274372488636842</v>
      </c>
      <c r="BL191" s="18">
        <f t="shared" si="279"/>
        <v>0.37164366124810849</v>
      </c>
      <c r="BM191" s="18">
        <f t="shared" si="280"/>
        <v>0.30392383459855643</v>
      </c>
      <c r="BN191" s="18">
        <f t="shared" si="281"/>
        <v>0.69591594805539869</v>
      </c>
    </row>
    <row r="192" spans="1:66" x14ac:dyDescent="0.25">
      <c r="A192" t="s">
        <v>69</v>
      </c>
      <c r="B192" t="s">
        <v>261</v>
      </c>
      <c r="C192" t="s">
        <v>79</v>
      </c>
      <c r="D192" s="15">
        <v>44229</v>
      </c>
      <c r="E192" s="14">
        <f>VLOOKUP(A192,home!$A$2:$E$405,3,FALSE)</f>
        <v>1.36170212765957</v>
      </c>
      <c r="F192" s="14">
        <f>VLOOKUP(B192,home!$B$2:$E$405,3,FALSE)</f>
        <v>1.53</v>
      </c>
      <c r="G192" s="14">
        <f>VLOOKUP(C192,away!$B$2:$E$405,4,FALSE)</f>
        <v>1.6</v>
      </c>
      <c r="H192" s="14">
        <f>VLOOKUP(A192,away!$A$2:$E$405,3,FALSE)</f>
        <v>1.3574468085106399</v>
      </c>
      <c r="I192" s="14">
        <f>VLOOKUP(C192,away!$B$2:$E$405,3,FALSE)</f>
        <v>0.93</v>
      </c>
      <c r="J192" s="14">
        <f>VLOOKUP(B192,home!$B$2:$E$405,4,FALSE)</f>
        <v>1.1100000000000001</v>
      </c>
      <c r="K192" s="16">
        <f t="shared" si="226"/>
        <v>3.3334468085106277</v>
      </c>
      <c r="L192" s="16">
        <f t="shared" si="227"/>
        <v>1.4012923404255337</v>
      </c>
      <c r="M192" s="17">
        <f t="shared" si="228"/>
        <v>8.7847400417010585E-3</v>
      </c>
      <c r="N192" s="17">
        <f t="shared" si="229"/>
        <v>2.9283463655603911E-2</v>
      </c>
      <c r="O192" s="17">
        <f t="shared" si="230"/>
        <v>1.2309988933065176E-2</v>
      </c>
      <c r="P192" s="17">
        <f t="shared" si="231"/>
        <v>4.103469332172726E-2</v>
      </c>
      <c r="Q192" s="17">
        <f t="shared" si="232"/>
        <v>4.8807434232454913E-2</v>
      </c>
      <c r="R192" s="17">
        <f t="shared" si="233"/>
        <v>8.6249466013136617E-3</v>
      </c>
      <c r="S192" s="17">
        <f t="shared" si="234"/>
        <v>4.7919632453977311E-2</v>
      </c>
      <c r="T192" s="17">
        <f t="shared" si="235"/>
        <v>6.8393483745762054E-2</v>
      </c>
      <c r="U192" s="17">
        <f t="shared" si="236"/>
        <v>2.8750800721723611E-2</v>
      </c>
      <c r="V192" s="17">
        <f t="shared" si="237"/>
        <v>2.4870999944911092E-2</v>
      </c>
      <c r="W192" s="17">
        <f t="shared" si="238"/>
        <v>5.4232328624589723E-2</v>
      </c>
      <c r="X192" s="17">
        <f t="shared" si="239"/>
        <v>7.5995346705078001E-2</v>
      </c>
      <c r="Y192" s="17">
        <f t="shared" si="240"/>
        <v>5.3245848622904324E-2</v>
      </c>
      <c r="Z192" s="17">
        <f t="shared" si="241"/>
        <v>4.0286905363333576E-3</v>
      </c>
      <c r="AA192" s="17">
        <f t="shared" si="242"/>
        <v>1.34294256108174E-2</v>
      </c>
      <c r="AB192" s="17">
        <f t="shared" si="243"/>
        <v>2.2383137971255077E-2</v>
      </c>
      <c r="AC192" s="17">
        <f t="shared" si="244"/>
        <v>7.260985032706363E-3</v>
      </c>
      <c r="AD192" s="17">
        <f t="shared" si="245"/>
        <v>4.5195145692934549E-2</v>
      </c>
      <c r="AE192" s="17">
        <f t="shared" si="246"/>
        <v>6.3331611483925229E-2</v>
      </c>
      <c r="AF192" s="17">
        <f t="shared" si="247"/>
        <v>4.4373051039615106E-2</v>
      </c>
      <c r="AG192" s="17">
        <f t="shared" si="248"/>
        <v>2.0726538847707969E-2</v>
      </c>
      <c r="AH192" s="17">
        <f t="shared" si="249"/>
        <v>1.4113432976271929E-3</v>
      </c>
      <c r="AI192" s="17">
        <f t="shared" si="250"/>
        <v>4.7046378111882305E-3</v>
      </c>
      <c r="AJ192" s="17">
        <f t="shared" si="251"/>
        <v>7.841329948451917E-3</v>
      </c>
      <c r="AK192" s="17">
        <f t="shared" si="252"/>
        <v>8.7128854303819489E-3</v>
      </c>
      <c r="AL192" s="17">
        <f t="shared" si="253"/>
        <v>1.3566812113568823E-3</v>
      </c>
      <c r="AM192" s="17">
        <f t="shared" si="254"/>
        <v>3.0131122834057108E-2</v>
      </c>
      <c r="AN192" s="17">
        <f t="shared" si="255"/>
        <v>4.2222511635785123E-2</v>
      </c>
      <c r="AO192" s="17">
        <f t="shared" si="256"/>
        <v>2.9583041074376839E-2</v>
      </c>
      <c r="AP192" s="17">
        <f t="shared" si="257"/>
        <v>1.3818162954672739E-2</v>
      </c>
      <c r="AQ192" s="17">
        <f t="shared" si="258"/>
        <v>4.8408214767836936E-3</v>
      </c>
      <c r="AR192" s="17">
        <f t="shared" si="259"/>
        <v>3.9554091053517997E-4</v>
      </c>
      <c r="AS192" s="17">
        <f t="shared" si="260"/>
        <v>1.3185145858588833E-3</v>
      </c>
      <c r="AT192" s="17">
        <f t="shared" si="261"/>
        <v>2.1975991191030032E-3</v>
      </c>
      <c r="AU192" s="17">
        <f t="shared" si="262"/>
        <v>2.4418599233198912E-3</v>
      </c>
      <c r="AV192" s="17">
        <f t="shared" si="263"/>
        <v>2.0349525420551742E-3</v>
      </c>
      <c r="AW192" s="17">
        <f t="shared" si="264"/>
        <v>1.7603441744531962E-4</v>
      </c>
      <c r="AX192" s="17">
        <f t="shared" si="265"/>
        <v>1.6740082541338224E-2</v>
      </c>
      <c r="AY192" s="17">
        <f t="shared" si="266"/>
        <v>2.3457749443268457E-2</v>
      </c>
      <c r="AZ192" s="17">
        <f t="shared" si="267"/>
        <v>1.6435582309236713E-2</v>
      </c>
      <c r="BA192" s="17">
        <f t="shared" si="268"/>
        <v>7.6770185334556033E-3</v>
      </c>
      <c r="BB192" s="17">
        <f t="shared" si="269"/>
        <v>2.689436817059051E-3</v>
      </c>
      <c r="BC192" s="17">
        <f t="shared" si="270"/>
        <v>7.5373744236065514E-4</v>
      </c>
      <c r="BD192" s="17">
        <f t="shared" si="271"/>
        <v>9.2378074709648111E-5</v>
      </c>
      <c r="BE192" s="17">
        <f t="shared" si="272"/>
        <v>3.0793739831723281E-4</v>
      </c>
      <c r="BF192" s="17">
        <f t="shared" si="273"/>
        <v>5.1324646882082285E-4</v>
      </c>
      <c r="BG192" s="17">
        <f t="shared" si="274"/>
        <v>5.7029326782337376E-4</v>
      </c>
      <c r="BH192" s="17">
        <f t="shared" si="275"/>
        <v>4.7526056838523051E-4</v>
      </c>
      <c r="BI192" s="17">
        <f t="shared" si="276"/>
        <v>3.1685116497893876E-4</v>
      </c>
      <c r="BJ192" s="18">
        <f t="shared" si="277"/>
        <v>0.69193351971296979</v>
      </c>
      <c r="BK192" s="18">
        <f t="shared" si="278"/>
        <v>0.15468548144964842</v>
      </c>
      <c r="BL192" s="18">
        <f t="shared" si="279"/>
        <v>0.11883293034973161</v>
      </c>
      <c r="BM192" s="18">
        <f t="shared" si="280"/>
        <v>0.79735364023699384</v>
      </c>
      <c r="BN192" s="18">
        <f t="shared" si="281"/>
        <v>0.14884526678586599</v>
      </c>
    </row>
    <row r="193" spans="1:66" x14ac:dyDescent="0.25">
      <c r="A193" t="s">
        <v>69</v>
      </c>
      <c r="B193" t="s">
        <v>325</v>
      </c>
      <c r="C193" t="s">
        <v>263</v>
      </c>
      <c r="D193" s="15">
        <v>44229</v>
      </c>
      <c r="E193" s="14">
        <f>VLOOKUP(A193,home!$A$2:$E$405,3,FALSE)</f>
        <v>1.36170212765957</v>
      </c>
      <c r="F193" s="14">
        <f>VLOOKUP(B193,home!$B$2:$E$405,3,FALSE)</f>
        <v>0.92</v>
      </c>
      <c r="G193" s="14">
        <f>VLOOKUP(C193,away!$B$2:$E$405,4,FALSE)</f>
        <v>1.29</v>
      </c>
      <c r="H193" s="14">
        <f>VLOOKUP(A193,away!$A$2:$E$405,3,FALSE)</f>
        <v>1.3574468085106399</v>
      </c>
      <c r="I193" s="14">
        <f>VLOOKUP(C193,away!$B$2:$E$405,3,FALSE)</f>
        <v>0.8</v>
      </c>
      <c r="J193" s="14">
        <f>VLOOKUP(B193,home!$B$2:$E$405,4,FALSE)</f>
        <v>1.29</v>
      </c>
      <c r="K193" s="16">
        <f t="shared" si="226"/>
        <v>1.6160680851063778</v>
      </c>
      <c r="L193" s="16">
        <f t="shared" si="227"/>
        <v>1.4008851063829806</v>
      </c>
      <c r="M193" s="17">
        <f t="shared" si="228"/>
        <v>4.8950133071551778E-2</v>
      </c>
      <c r="N193" s="17">
        <f t="shared" si="229"/>
        <v>7.9106747818645046E-2</v>
      </c>
      <c r="O193" s="17">
        <f t="shared" si="230"/>
        <v>6.8573512375401866E-2</v>
      </c>
      <c r="P193" s="17">
        <f t="shared" si="231"/>
        <v>0.11081946483353416</v>
      </c>
      <c r="Q193" s="17">
        <f t="shared" si="232"/>
        <v>6.3920945233135421E-2</v>
      </c>
      <c r="R193" s="17">
        <f t="shared" si="233"/>
        <v>4.8031806089534744E-2</v>
      </c>
      <c r="S193" s="17">
        <f t="shared" si="234"/>
        <v>6.2721758938017139E-2</v>
      </c>
      <c r="T193" s="17">
        <f t="shared" si="235"/>
        <v>8.954590016302158E-2</v>
      </c>
      <c r="U193" s="17">
        <f t="shared" si="236"/>
        <v>7.7622668891315263E-2</v>
      </c>
      <c r="V193" s="17">
        <f t="shared" si="237"/>
        <v>1.5777489191043628E-2</v>
      </c>
      <c r="W193" s="17">
        <f t="shared" si="238"/>
        <v>3.4433533187034258E-2</v>
      </c>
      <c r="X193" s="17">
        <f t="shared" si="239"/>
        <v>4.8237423801860378E-2</v>
      </c>
      <c r="Y193" s="17">
        <f t="shared" si="240"/>
        <v>3.3787544287155052E-2</v>
      </c>
      <c r="Z193" s="17">
        <f t="shared" si="241"/>
        <v>2.2429013927834859E-2</v>
      </c>
      <c r="AA193" s="17">
        <f t="shared" si="242"/>
        <v>3.6246813589180353E-2</v>
      </c>
      <c r="AB193" s="17">
        <f t="shared" si="243"/>
        <v>2.928865931413727E-2</v>
      </c>
      <c r="AC193" s="17">
        <f t="shared" si="244"/>
        <v>2.2324414649861155E-3</v>
      </c>
      <c r="AD193" s="17">
        <f t="shared" si="245"/>
        <v>1.3911733510254345E-2</v>
      </c>
      <c r="AE193" s="17">
        <f t="shared" si="246"/>
        <v>1.948874027848433E-2</v>
      </c>
      <c r="AF193" s="17">
        <f t="shared" si="247"/>
        <v>1.3650742999147402E-2</v>
      </c>
      <c r="AG193" s="17">
        <f t="shared" si="248"/>
        <v>6.3743741861891131E-3</v>
      </c>
      <c r="AH193" s="17">
        <f t="shared" si="249"/>
        <v>7.8551178905900739E-3</v>
      </c>
      <c r="AI193" s="17">
        <f t="shared" si="250"/>
        <v>1.2694405327730749E-2</v>
      </c>
      <c r="AJ193" s="17">
        <f t="shared" si="251"/>
        <v>1.0257511654775018E-2</v>
      </c>
      <c r="AK193" s="17">
        <f t="shared" si="252"/>
        <v>5.5256124059628701E-3</v>
      </c>
      <c r="AL193" s="17">
        <f t="shared" si="253"/>
        <v>2.0216326526452852E-4</v>
      </c>
      <c r="AM193" s="17">
        <f t="shared" si="254"/>
        <v>4.4964617068853942E-3</v>
      </c>
      <c r="AN193" s="17">
        <f t="shared" si="255"/>
        <v>6.299026236597143E-3</v>
      </c>
      <c r="AO193" s="17">
        <f t="shared" si="256"/>
        <v>4.4121060197822876E-3</v>
      </c>
      <c r="AP193" s="17">
        <f t="shared" si="257"/>
        <v>2.0602845369652335E-3</v>
      </c>
      <c r="AQ193" s="17">
        <f t="shared" si="258"/>
        <v>7.2155548068643784E-4</v>
      </c>
      <c r="AR193" s="17">
        <f t="shared" si="259"/>
        <v>2.2008235323620249E-3</v>
      </c>
      <c r="AS193" s="17">
        <f t="shared" si="260"/>
        <v>3.5566806716013514E-3</v>
      </c>
      <c r="AT193" s="17">
        <f t="shared" si="261"/>
        <v>2.8739190611448313E-3</v>
      </c>
      <c r="AU193" s="17">
        <f t="shared" si="262"/>
        <v>1.5481496246316816E-3</v>
      </c>
      <c r="AV193" s="17">
        <f t="shared" si="263"/>
        <v>6.2547879983416998E-4</v>
      </c>
      <c r="AW193" s="17">
        <f t="shared" si="264"/>
        <v>1.2713405947723965E-5</v>
      </c>
      <c r="AX193" s="17">
        <f t="shared" si="265"/>
        <v>1.2110980434000722E-3</v>
      </c>
      <c r="AY193" s="17">
        <f t="shared" si="266"/>
        <v>1.6966092113687298E-3</v>
      </c>
      <c r="AZ193" s="17">
        <f t="shared" si="267"/>
        <v>1.1883772877793141E-3</v>
      </c>
      <c r="BA193" s="17">
        <f t="shared" si="268"/>
        <v>5.5492668107128083E-4</v>
      </c>
      <c r="BB193" s="17">
        <f t="shared" si="269"/>
        <v>1.9434713066182393E-4</v>
      </c>
      <c r="BC193" s="17">
        <f t="shared" si="270"/>
        <v>5.4451600162483219E-5</v>
      </c>
      <c r="BD193" s="17">
        <f t="shared" si="271"/>
        <v>5.1385015137719013E-4</v>
      </c>
      <c r="BE193" s="17">
        <f t="shared" si="272"/>
        <v>8.3041683016775783E-4</v>
      </c>
      <c r="BF193" s="17">
        <f t="shared" si="273"/>
        <v>6.7100506828465844E-4</v>
      </c>
      <c r="BG193" s="17">
        <f t="shared" si="274"/>
        <v>3.6146329193315394E-4</v>
      </c>
      <c r="BH193" s="17">
        <f t="shared" si="275"/>
        <v>1.4603732250766495E-4</v>
      </c>
      <c r="BI193" s="17">
        <f t="shared" si="276"/>
        <v>4.7201251227804935E-5</v>
      </c>
      <c r="BJ193" s="18">
        <f t="shared" si="277"/>
        <v>0.42534692940028707</v>
      </c>
      <c r="BK193" s="18">
        <f t="shared" si="278"/>
        <v>0.24240005997576608</v>
      </c>
      <c r="BL193" s="18">
        <f t="shared" si="279"/>
        <v>0.30947113314370045</v>
      </c>
      <c r="BM193" s="18">
        <f t="shared" si="280"/>
        <v>0.57856063122036472</v>
      </c>
      <c r="BN193" s="18">
        <f t="shared" si="281"/>
        <v>0.41940260942180296</v>
      </c>
    </row>
    <row r="194" spans="1:66" x14ac:dyDescent="0.25">
      <c r="A194" t="s">
        <v>80</v>
      </c>
      <c r="B194" t="s">
        <v>94</v>
      </c>
      <c r="C194" t="s">
        <v>90</v>
      </c>
      <c r="D194" s="15">
        <v>44229</v>
      </c>
      <c r="E194" s="14">
        <f>VLOOKUP(A194,home!$A$2:$E$405,3,FALSE)</f>
        <v>1.2105263157894699</v>
      </c>
      <c r="F194" s="14">
        <f>VLOOKUP(B194,home!$B$2:$E$405,3,FALSE)</f>
        <v>0.77</v>
      </c>
      <c r="G194" s="14">
        <f>VLOOKUP(C194,away!$B$2:$E$405,4,FALSE)</f>
        <v>0.89</v>
      </c>
      <c r="H194" s="14">
        <f>VLOOKUP(A194,away!$A$2:$E$405,3,FALSE)</f>
        <v>1.0380116959064301</v>
      </c>
      <c r="I194" s="14">
        <f>VLOOKUP(C194,away!$B$2:$E$405,3,FALSE)</f>
        <v>1.06</v>
      </c>
      <c r="J194" s="14">
        <f>VLOOKUP(B194,home!$B$2:$E$405,4,FALSE)</f>
        <v>0.89</v>
      </c>
      <c r="K194" s="16">
        <f t="shared" si="226"/>
        <v>0.8295736842105238</v>
      </c>
      <c r="L194" s="16">
        <f t="shared" si="227"/>
        <v>0.97926023391812611</v>
      </c>
      <c r="M194" s="17">
        <f t="shared" si="228"/>
        <v>0.16384508223216654</v>
      </c>
      <c r="N194" s="17">
        <f t="shared" si="229"/>
        <v>0.13592156850711462</v>
      </c>
      <c r="O194" s="17">
        <f t="shared" si="230"/>
        <v>0.16044697355300602</v>
      </c>
      <c r="P194" s="17">
        <f t="shared" si="231"/>
        <v>0.13310258697079566</v>
      </c>
      <c r="Q194" s="17">
        <f t="shared" si="232"/>
        <v>5.6378478175060087E-2</v>
      </c>
      <c r="R194" s="17">
        <f t="shared" si="233"/>
        <v>7.8559670426486039E-2</v>
      </c>
      <c r="S194" s="17">
        <f t="shared" si="234"/>
        <v>2.7032087898150096E-2</v>
      </c>
      <c r="T194" s="17">
        <f t="shared" si="235"/>
        <v>5.5209201725657318E-2</v>
      </c>
      <c r="U194" s="17">
        <f t="shared" si="236"/>
        <v>6.5171035226064544E-2</v>
      </c>
      <c r="V194" s="17">
        <f t="shared" si="237"/>
        <v>2.4400019155271561E-3</v>
      </c>
      <c r="W194" s="17">
        <f t="shared" si="238"/>
        <v>1.5590033949955737E-2</v>
      </c>
      <c r="X194" s="17">
        <f t="shared" si="239"/>
        <v>1.5266700292625184E-2</v>
      </c>
      <c r="Y194" s="17">
        <f t="shared" si="240"/>
        <v>7.4750362498570309E-3</v>
      </c>
      <c r="Z194" s="17">
        <f t="shared" si="241"/>
        <v>2.5643453746123871E-2</v>
      </c>
      <c r="AA194" s="17">
        <f t="shared" si="242"/>
        <v>2.1273134400054135E-2</v>
      </c>
      <c r="AB194" s="17">
        <f t="shared" si="243"/>
        <v>8.8238162394792697E-3</v>
      </c>
      <c r="AC194" s="17">
        <f t="shared" si="244"/>
        <v>1.238862965651012E-4</v>
      </c>
      <c r="AD194" s="17">
        <f t="shared" si="245"/>
        <v>3.2332704752079814E-3</v>
      </c>
      <c r="AE194" s="17">
        <f t="shared" si="246"/>
        <v>3.1662132018727388E-3</v>
      </c>
      <c r="AF194" s="17">
        <f t="shared" si="247"/>
        <v>1.5502733403502786E-3</v>
      </c>
      <c r="AG194" s="17">
        <f t="shared" si="248"/>
        <v>5.0604034463614951E-4</v>
      </c>
      <c r="AH194" s="17">
        <f t="shared" si="249"/>
        <v>6.2779036284744761E-3</v>
      </c>
      <c r="AI194" s="17">
        <f t="shared" si="250"/>
        <v>5.2079836421921851E-3</v>
      </c>
      <c r="AJ194" s="17">
        <f t="shared" si="251"/>
        <v>2.160203088680757E-3</v>
      </c>
      <c r="AK194" s="17">
        <f t="shared" si="252"/>
        <v>5.9734921163994955E-4</v>
      </c>
      <c r="AL194" s="17">
        <f t="shared" si="253"/>
        <v>4.0256530958141613E-6</v>
      </c>
      <c r="AM194" s="17">
        <f t="shared" si="254"/>
        <v>5.3644722003347929E-4</v>
      </c>
      <c r="AN194" s="17">
        <f t="shared" si="255"/>
        <v>5.2532143017471338E-4</v>
      </c>
      <c r="AO194" s="17">
        <f t="shared" si="256"/>
        <v>2.5721319329754719E-4</v>
      </c>
      <c r="AP194" s="17">
        <f t="shared" si="257"/>
        <v>8.3959550611794752E-5</v>
      </c>
      <c r="AQ194" s="17">
        <f t="shared" si="258"/>
        <v>2.0554562292941714E-5</v>
      </c>
      <c r="AR194" s="17">
        <f t="shared" si="259"/>
        <v>1.2295402751470741E-3</v>
      </c>
      <c r="AS194" s="17">
        <f t="shared" si="260"/>
        <v>1.0199942559389792E-3</v>
      </c>
      <c r="AT194" s="17">
        <f t="shared" si="261"/>
        <v>4.2308019638643548E-4</v>
      </c>
      <c r="AU194" s="17">
        <f t="shared" si="262"/>
        <v>1.1699206574426909E-4</v>
      </c>
      <c r="AV194" s="17">
        <f t="shared" si="263"/>
        <v>2.4263384750718279E-5</v>
      </c>
      <c r="AW194" s="17">
        <f t="shared" si="264"/>
        <v>9.0842051324738469E-8</v>
      </c>
      <c r="AX194" s="17">
        <f t="shared" si="265"/>
        <v>7.4170416117944467E-5</v>
      </c>
      <c r="AY194" s="17">
        <f t="shared" si="266"/>
        <v>7.2632139037463053E-5</v>
      </c>
      <c r="AZ194" s="17">
        <f t="shared" si="267"/>
        <v>3.5562882731899962E-5</v>
      </c>
      <c r="BA194" s="17">
        <f t="shared" si="268"/>
        <v>1.1608438954281082E-5</v>
      </c>
      <c r="BB194" s="17">
        <f t="shared" si="269"/>
        <v>2.841920661448394E-6</v>
      </c>
      <c r="BC194" s="17">
        <f t="shared" si="270"/>
        <v>5.5659597834134222E-7</v>
      </c>
      <c r="BD194" s="17">
        <f t="shared" si="271"/>
        <v>2.0067331624204672E-4</v>
      </c>
      <c r="BE194" s="17">
        <f t="shared" si="272"/>
        <v>1.6647330227765822E-4</v>
      </c>
      <c r="BF194" s="17">
        <f t="shared" si="273"/>
        <v>6.9050935346584553E-5</v>
      </c>
      <c r="BG194" s="17">
        <f t="shared" si="274"/>
        <v>1.9094279611216282E-5</v>
      </c>
      <c r="BH194" s="17">
        <f t="shared" si="275"/>
        <v>3.9600279711056446E-6</v>
      </c>
      <c r="BI194" s="17">
        <f t="shared" si="276"/>
        <v>6.5702699871336704E-7</v>
      </c>
      <c r="BJ194" s="18">
        <f t="shared" si="277"/>
        <v>0.29591768461222895</v>
      </c>
      <c r="BK194" s="18">
        <f t="shared" si="278"/>
        <v>0.32662030310533791</v>
      </c>
      <c r="BL194" s="18">
        <f t="shared" si="279"/>
        <v>0.35179184848249212</v>
      </c>
      <c r="BM194" s="18">
        <f t="shared" si="280"/>
        <v>0.2716463887845677</v>
      </c>
      <c r="BN194" s="18">
        <f t="shared" si="281"/>
        <v>0.72825435986462905</v>
      </c>
    </row>
    <row r="195" spans="1:66" x14ac:dyDescent="0.25">
      <c r="A195" t="s">
        <v>80</v>
      </c>
      <c r="B195" t="s">
        <v>85</v>
      </c>
      <c r="C195" t="s">
        <v>416</v>
      </c>
      <c r="D195" s="15">
        <v>44229</v>
      </c>
      <c r="E195" s="14">
        <f>VLOOKUP(A195,home!$A$2:$E$405,3,FALSE)</f>
        <v>1.2105263157894699</v>
      </c>
      <c r="F195" s="14">
        <f>VLOOKUP(B195,home!$B$2:$E$405,3,FALSE)</f>
        <v>1.48</v>
      </c>
      <c r="G195" s="14">
        <f>VLOOKUP(C195,away!$B$2:$E$405,4,FALSE)</f>
        <v>1.3</v>
      </c>
      <c r="H195" s="14">
        <f>VLOOKUP(A195,away!$A$2:$E$405,3,FALSE)</f>
        <v>1.0380116959064301</v>
      </c>
      <c r="I195" s="14">
        <f>VLOOKUP(C195,away!$B$2:$E$405,3,FALSE)</f>
        <v>0.53</v>
      </c>
      <c r="J195" s="14">
        <f>VLOOKUP(B195,home!$B$2:$E$405,4,FALSE)</f>
        <v>0.96</v>
      </c>
      <c r="K195" s="16">
        <f t="shared" si="226"/>
        <v>2.3290526315789402</v>
      </c>
      <c r="L195" s="16">
        <f t="shared" si="227"/>
        <v>0.52814035087719158</v>
      </c>
      <c r="M195" s="17">
        <f t="shared" si="228"/>
        <v>5.7429740511734252E-2</v>
      </c>
      <c r="N195" s="17">
        <f t="shared" si="229"/>
        <v>0.13375688826975035</v>
      </c>
      <c r="O195" s="17">
        <f t="shared" si="230"/>
        <v>3.0330963304653388E-2</v>
      </c>
      <c r="P195" s="17">
        <f t="shared" si="231"/>
        <v>7.064240990302724E-2</v>
      </c>
      <c r="Q195" s="17">
        <f t="shared" si="232"/>
        <v>0.15576341630823617</v>
      </c>
      <c r="R195" s="17">
        <f t="shared" si="233"/>
        <v>8.009502801081432E-3</v>
      </c>
      <c r="S195" s="17">
        <f t="shared" si="234"/>
        <v>2.1723718549136038E-2</v>
      </c>
      <c r="T195" s="17">
        <f t="shared" si="235"/>
        <v>8.2264945342861898E-2</v>
      </c>
      <c r="U195" s="17">
        <f t="shared" si="236"/>
        <v>1.8654553576497604E-2</v>
      </c>
      <c r="V195" s="17">
        <f t="shared" si="237"/>
        <v>2.9690691359790149E-3</v>
      </c>
      <c r="W195" s="17">
        <f t="shared" si="238"/>
        <v>0.1209270648854745</v>
      </c>
      <c r="X195" s="17">
        <f t="shared" si="239"/>
        <v>6.3866462479163402E-2</v>
      </c>
      <c r="Y195" s="17">
        <f t="shared" si="240"/>
        <v>1.6865227951515176E-2</v>
      </c>
      <c r="Z195" s="17">
        <f t="shared" si="241"/>
        <v>1.4100472065716654E-3</v>
      </c>
      <c r="AA195" s="17">
        <f t="shared" si="242"/>
        <v>3.2840741571162711E-3</v>
      </c>
      <c r="AB195" s="17">
        <f t="shared" si="243"/>
        <v>3.8243907789660206E-3</v>
      </c>
      <c r="AC195" s="17">
        <f t="shared" si="244"/>
        <v>2.2825956232054668E-4</v>
      </c>
      <c r="AD195" s="17">
        <f t="shared" si="245"/>
        <v>7.0411374675157901E-2</v>
      </c>
      <c r="AE195" s="17">
        <f t="shared" si="246"/>
        <v>3.7187088126683289E-2</v>
      </c>
      <c r="AF195" s="17">
        <f t="shared" si="247"/>
        <v>9.820000885663779E-3</v>
      </c>
      <c r="AG195" s="17">
        <f t="shared" si="248"/>
        <v>1.7287795711229334E-3</v>
      </c>
      <c r="AH195" s="17">
        <f t="shared" si="249"/>
        <v>1.8617570660804078E-4</v>
      </c>
      <c r="AI195" s="17">
        <f t="shared" si="250"/>
        <v>4.3361301941152611E-4</v>
      </c>
      <c r="AJ195" s="17">
        <f t="shared" si="251"/>
        <v>5.0495377197365247E-4</v>
      </c>
      <c r="AK195" s="17">
        <f t="shared" si="252"/>
        <v>3.9202130381364914E-4</v>
      </c>
      <c r="AL195" s="17">
        <f t="shared" si="253"/>
        <v>1.1230979225782138E-5</v>
      </c>
      <c r="AM195" s="17">
        <f t="shared" si="254"/>
        <v>3.2798359496053447E-2</v>
      </c>
      <c r="AN195" s="17">
        <f t="shared" si="255"/>
        <v>1.7322137092441934E-2</v>
      </c>
      <c r="AO195" s="17">
        <f t="shared" si="256"/>
        <v>4.5742597809725494E-3</v>
      </c>
      <c r="AP195" s="17">
        <f t="shared" si="257"/>
        <v>8.0528372190875593E-4</v>
      </c>
      <c r="AQ195" s="17">
        <f t="shared" si="258"/>
        <v>1.0632570686114527E-4</v>
      </c>
      <c r="AR195" s="17">
        <f t="shared" si="259"/>
        <v>1.9665380602555954E-5</v>
      </c>
      <c r="AS195" s="17">
        <f t="shared" si="260"/>
        <v>4.5801706443384392E-5</v>
      </c>
      <c r="AT195" s="17">
        <f t="shared" si="261"/>
        <v>5.3337292461385263E-5</v>
      </c>
      <c r="AU195" s="17">
        <f t="shared" si="262"/>
        <v>4.1408453789494975E-5</v>
      </c>
      <c r="AV195" s="17">
        <f t="shared" si="263"/>
        <v>2.4110617067009548E-5</v>
      </c>
      <c r="AW195" s="17">
        <f t="shared" si="264"/>
        <v>3.8374592396173086E-7</v>
      </c>
      <c r="AX195" s="17">
        <f t="shared" si="265"/>
        <v>1.2731517582625895E-2</v>
      </c>
      <c r="AY195" s="17">
        <f t="shared" si="266"/>
        <v>6.7240281632871728E-3</v>
      </c>
      <c r="AZ195" s="17">
        <f t="shared" si="267"/>
        <v>1.775615296733303E-3</v>
      </c>
      <c r="BA195" s="17">
        <f t="shared" si="268"/>
        <v>3.1259136194654509E-4</v>
      </c>
      <c r="BB195" s="17">
        <f t="shared" si="269"/>
        <v>4.1273027894906873E-5</v>
      </c>
      <c r="BC195" s="17">
        <f t="shared" si="270"/>
        <v>4.3595902868360481E-6</v>
      </c>
      <c r="BD195" s="17">
        <f t="shared" si="271"/>
        <v>1.7310135019279019E-6</v>
      </c>
      <c r="BE195" s="17">
        <f t="shared" si="272"/>
        <v>4.031621551963857E-6</v>
      </c>
      <c r="BF195" s="17">
        <f t="shared" si="273"/>
        <v>4.6949293925658964E-6</v>
      </c>
      <c r="BG195" s="17">
        <f t="shared" si="274"/>
        <v>3.644912552277639E-6</v>
      </c>
      <c r="BH195" s="17">
        <f t="shared" si="275"/>
        <v>2.1222982929393364E-6</v>
      </c>
      <c r="BI195" s="17">
        <f t="shared" si="276"/>
        <v>9.8858888483317069E-7</v>
      </c>
      <c r="BJ195" s="18">
        <f t="shared" si="277"/>
        <v>0.76978699931664207</v>
      </c>
      <c r="BK195" s="18">
        <f t="shared" si="278"/>
        <v>0.15972845680471009</v>
      </c>
      <c r="BL195" s="18">
        <f t="shared" si="279"/>
        <v>6.582178523466195E-2</v>
      </c>
      <c r="BM195" s="18">
        <f t="shared" si="280"/>
        <v>0.53409072304673977</v>
      </c>
      <c r="BN195" s="18">
        <f t="shared" si="281"/>
        <v>0.45593292109848277</v>
      </c>
    </row>
    <row r="196" spans="1:66" x14ac:dyDescent="0.25">
      <c r="A196" t="s">
        <v>80</v>
      </c>
      <c r="B196" t="s">
        <v>369</v>
      </c>
      <c r="C196" t="s">
        <v>93</v>
      </c>
      <c r="D196" s="15">
        <v>44229</v>
      </c>
      <c r="E196" s="14">
        <f>VLOOKUP(A196,home!$A$2:$E$405,3,FALSE)</f>
        <v>1.2105263157894699</v>
      </c>
      <c r="F196" s="14">
        <f>VLOOKUP(B196,home!$B$2:$E$405,3,FALSE)</f>
        <v>0.89</v>
      </c>
      <c r="G196" s="14">
        <f>VLOOKUP(C196,away!$B$2:$E$405,4,FALSE)</f>
        <v>0.94</v>
      </c>
      <c r="H196" s="14">
        <f>VLOOKUP(A196,away!$A$2:$E$405,3,FALSE)</f>
        <v>1.0380116959064301</v>
      </c>
      <c r="I196" s="14">
        <f>VLOOKUP(C196,away!$B$2:$E$405,3,FALSE)</f>
        <v>0.65</v>
      </c>
      <c r="J196" s="14">
        <f>VLOOKUP(B196,home!$B$2:$E$405,4,FALSE)</f>
        <v>1.03</v>
      </c>
      <c r="K196" s="16">
        <f t="shared" si="226"/>
        <v>1.0127263157894704</v>
      </c>
      <c r="L196" s="16">
        <f t="shared" si="227"/>
        <v>0.69494883040935496</v>
      </c>
      <c r="M196" s="17">
        <f t="shared" si="228"/>
        <v>0.18128676830644372</v>
      </c>
      <c r="N196" s="17">
        <f t="shared" si="229"/>
        <v>0.18359388096836404</v>
      </c>
      <c r="O196" s="17">
        <f t="shared" si="230"/>
        <v>0.12598502760325478</v>
      </c>
      <c r="P196" s="17">
        <f t="shared" si="231"/>
        <v>0.12758835284927894</v>
      </c>
      <c r="Q196" s="17">
        <f t="shared" si="232"/>
        <v>9.2965177337290941E-2</v>
      </c>
      <c r="R196" s="17">
        <f t="shared" si="233"/>
        <v>4.3776573790986102E-2</v>
      </c>
      <c r="S196" s="17">
        <f t="shared" si="234"/>
        <v>2.244894640528142E-2</v>
      </c>
      <c r="T196" s="17">
        <f t="shared" si="235"/>
        <v>6.4606041259348615E-2</v>
      </c>
      <c r="U196" s="17">
        <f t="shared" si="236"/>
        <v>4.4333688293231234E-2</v>
      </c>
      <c r="V196" s="17">
        <f t="shared" si="237"/>
        <v>1.7554900704856789E-3</v>
      </c>
      <c r="W196" s="17">
        <f t="shared" si="238"/>
        <v>3.1382760513836469E-2</v>
      </c>
      <c r="X196" s="17">
        <f t="shared" si="239"/>
        <v>2.1809412714107544E-2</v>
      </c>
      <c r="Y196" s="17">
        <f t="shared" si="240"/>
        <v>7.5782129287919756E-3</v>
      </c>
      <c r="Z196" s="17">
        <f t="shared" si="241"/>
        <v>1.0140826251791539E-2</v>
      </c>
      <c r="AA196" s="17">
        <f t="shared" si="242"/>
        <v>1.0269881609037988E-2</v>
      </c>
      <c r="AB196" s="17">
        <f t="shared" si="243"/>
        <v>5.2002896827575392E-3</v>
      </c>
      <c r="AC196" s="17">
        <f t="shared" si="244"/>
        <v>7.721884801250381E-5</v>
      </c>
      <c r="AD196" s="17">
        <f t="shared" si="245"/>
        <v>7.9455368586202179E-3</v>
      </c>
      <c r="AE196" s="17">
        <f t="shared" si="246"/>
        <v>5.5217415468725413E-3</v>
      </c>
      <c r="AF196" s="17">
        <f t="shared" si="247"/>
        <v>1.9186639149109072E-3</v>
      </c>
      <c r="AG196" s="17">
        <f t="shared" si="248"/>
        <v>4.4445774787198975E-4</v>
      </c>
      <c r="AH196" s="17">
        <f t="shared" si="249"/>
        <v>1.7618388357667528E-3</v>
      </c>
      <c r="AI196" s="17">
        <f t="shared" si="250"/>
        <v>1.7842605531608732E-3</v>
      </c>
      <c r="AJ196" s="17">
        <f t="shared" si="251"/>
        <v>9.0348380820554682E-4</v>
      </c>
      <c r="AK196" s="17">
        <f t="shared" si="252"/>
        <v>3.0499394281981461E-4</v>
      </c>
      <c r="AL196" s="17">
        <f t="shared" si="253"/>
        <v>2.1738432912390317E-6</v>
      </c>
      <c r="AM196" s="17">
        <f t="shared" si="254"/>
        <v>1.6093308539599797E-3</v>
      </c>
      <c r="AN196" s="17">
        <f t="shared" si="255"/>
        <v>1.1184025947011764E-3</v>
      </c>
      <c r="AO196" s="17">
        <f t="shared" si="256"/>
        <v>3.8861628755718514E-4</v>
      </c>
      <c r="AP196" s="17">
        <f t="shared" si="257"/>
        <v>9.0022811505297137E-5</v>
      </c>
      <c r="AQ196" s="17">
        <f t="shared" si="258"/>
        <v>1.5640311891442014E-5</v>
      </c>
      <c r="AR196" s="17">
        <f t="shared" si="259"/>
        <v>2.4487756765717697E-4</v>
      </c>
      <c r="AS196" s="17">
        <f t="shared" si="260"/>
        <v>2.4799395691293958E-4</v>
      </c>
      <c r="AT196" s="17">
        <f t="shared" si="261"/>
        <v>1.2557500316124698E-4</v>
      </c>
      <c r="AU196" s="17">
        <f t="shared" si="262"/>
        <v>4.2391036768913578E-5</v>
      </c>
      <c r="AV196" s="17">
        <f t="shared" si="263"/>
        <v>1.0732629622369456E-5</v>
      </c>
      <c r="AW196" s="17">
        <f t="shared" si="264"/>
        <v>4.2498211760889358E-8</v>
      </c>
      <c r="AX196" s="17">
        <f t="shared" si="265"/>
        <v>2.7163528443620197E-4</v>
      </c>
      <c r="AY196" s="17">
        <f t="shared" si="266"/>
        <v>1.8877262321685101E-4</v>
      </c>
      <c r="AZ196" s="17">
        <f t="shared" si="267"/>
        <v>6.5593656858928219E-5</v>
      </c>
      <c r="BA196" s="17">
        <f t="shared" si="268"/>
        <v>1.5194745038794912E-5</v>
      </c>
      <c r="BB196" s="17">
        <f t="shared" si="269"/>
        <v>2.6398925732697177E-6</v>
      </c>
      <c r="BC196" s="17">
        <f t="shared" si="270"/>
        <v>3.6691805124002661E-7</v>
      </c>
      <c r="BD196" s="17">
        <f t="shared" si="271"/>
        <v>2.8362896539473788E-5</v>
      </c>
      <c r="BE196" s="17">
        <f t="shared" si="272"/>
        <v>2.8723851717539205E-5</v>
      </c>
      <c r="BF196" s="17">
        <f t="shared" si="273"/>
        <v>1.4544700262593265E-5</v>
      </c>
      <c r="BG196" s="17">
        <f t="shared" si="274"/>
        <v>4.9099335703994063E-6</v>
      </c>
      <c r="BH196" s="17">
        <f t="shared" si="275"/>
        <v>1.2431047338804077E-6</v>
      </c>
      <c r="BI196" s="17">
        <f t="shared" si="276"/>
        <v>2.5178497545663116E-7</v>
      </c>
      <c r="BJ196" s="18">
        <f t="shared" si="277"/>
        <v>0.42153210176980555</v>
      </c>
      <c r="BK196" s="18">
        <f t="shared" si="278"/>
        <v>0.33334772294601045</v>
      </c>
      <c r="BL196" s="18">
        <f t="shared" si="279"/>
        <v>0.23506964458514262</v>
      </c>
      <c r="BM196" s="18">
        <f t="shared" si="280"/>
        <v>0.24470578457212655</v>
      </c>
      <c r="BN196" s="18">
        <f t="shared" si="281"/>
        <v>0.75519578085561856</v>
      </c>
    </row>
    <row r="197" spans="1:66" x14ac:dyDescent="0.25">
      <c r="A197" t="s">
        <v>80</v>
      </c>
      <c r="B197" t="s">
        <v>92</v>
      </c>
      <c r="C197" t="s">
        <v>91</v>
      </c>
      <c r="D197" s="15">
        <v>44229</v>
      </c>
      <c r="E197" s="14">
        <f>VLOOKUP(A197,home!$A$2:$E$405,3,FALSE)</f>
        <v>1.2105263157894699</v>
      </c>
      <c r="F197" s="14">
        <f>VLOOKUP(B197,home!$B$2:$E$405,3,FALSE)</f>
        <v>1.18</v>
      </c>
      <c r="G197" s="14">
        <f>VLOOKUP(C197,away!$B$2:$E$405,4,FALSE)</f>
        <v>0.83</v>
      </c>
      <c r="H197" s="14">
        <f>VLOOKUP(A197,away!$A$2:$E$405,3,FALSE)</f>
        <v>1.0380116959064301</v>
      </c>
      <c r="I197" s="14">
        <f>VLOOKUP(C197,away!$B$2:$E$405,3,FALSE)</f>
        <v>0.64</v>
      </c>
      <c r="J197" s="14">
        <f>VLOOKUP(B197,home!$B$2:$E$405,4,FALSE)</f>
        <v>1.38</v>
      </c>
      <c r="K197" s="16">
        <f t="shared" si="226"/>
        <v>1.1855894736842068</v>
      </c>
      <c r="L197" s="16">
        <f t="shared" si="227"/>
        <v>0.91677192982455891</v>
      </c>
      <c r="M197" s="17">
        <f t="shared" si="228"/>
        <v>0.12216760036743972</v>
      </c>
      <c r="N197" s="17">
        <f t="shared" si="229"/>
        <v>0.14484062102089534</v>
      </c>
      <c r="O197" s="17">
        <f t="shared" si="230"/>
        <v>0.11199982675089322</v>
      </c>
      <c r="P197" s="17">
        <f t="shared" si="231"/>
        <v>0.1327858156503138</v>
      </c>
      <c r="Q197" s="17">
        <f t="shared" si="232"/>
        <v>8.5860757822128528E-2</v>
      </c>
      <c r="R197" s="17">
        <f t="shared" si="233"/>
        <v>5.1339148655216306E-2</v>
      </c>
      <c r="S197" s="17">
        <f t="shared" si="234"/>
        <v>3.6081728676195017E-2</v>
      </c>
      <c r="T197" s="17">
        <f t="shared" si="235"/>
        <v>7.8714732644791868E-2</v>
      </c>
      <c r="U197" s="17">
        <f t="shared" si="236"/>
        <v>6.0867154233533144E-2</v>
      </c>
      <c r="V197" s="17">
        <f t="shared" si="237"/>
        <v>4.3575308364462717E-3</v>
      </c>
      <c r="W197" s="17">
        <f t="shared" si="238"/>
        <v>3.3931870225488145E-2</v>
      </c>
      <c r="X197" s="17">
        <f t="shared" si="239"/>
        <v>3.1107786149177259E-2</v>
      </c>
      <c r="Y197" s="17">
        <f t="shared" si="240"/>
        <v>1.4259372570275458E-2</v>
      </c>
      <c r="Z197" s="17">
        <f t="shared" si="241"/>
        <v>1.5688763462730859E-2</v>
      </c>
      <c r="AA197" s="17">
        <f t="shared" si="242"/>
        <v>1.8600432816535086E-2</v>
      </c>
      <c r="AB197" s="17">
        <f t="shared" si="243"/>
        <v>1.1026238676627146E-2</v>
      </c>
      <c r="AC197" s="17">
        <f t="shared" si="244"/>
        <v>2.9601664260748157E-4</v>
      </c>
      <c r="AD197" s="17">
        <f t="shared" si="245"/>
        <v>1.0057317040439332E-2</v>
      </c>
      <c r="AE197" s="17">
        <f t="shared" si="246"/>
        <v>9.2202659520209881E-3</v>
      </c>
      <c r="AF197" s="17">
        <f t="shared" si="247"/>
        <v>4.2264405051649773E-3</v>
      </c>
      <c r="AG197" s="17">
        <f t="shared" si="248"/>
        <v>1.2915606727362601E-3</v>
      </c>
      <c r="AH197" s="17">
        <f t="shared" si="249"/>
        <v>3.5957544890721982E-3</v>
      </c>
      <c r="AI197" s="17">
        <f t="shared" si="250"/>
        <v>4.2630886721967305E-3</v>
      </c>
      <c r="AJ197" s="17">
        <f t="shared" si="251"/>
        <v>2.5271365275694141E-3</v>
      </c>
      <c r="AK197" s="17">
        <f t="shared" si="252"/>
        <v>9.9871548854971789E-4</v>
      </c>
      <c r="AL197" s="17">
        <f t="shared" si="253"/>
        <v>1.2869798937354894E-5</v>
      </c>
      <c r="AM197" s="17">
        <f t="shared" si="254"/>
        <v>2.3847698433299303E-3</v>
      </c>
      <c r="AN197" s="17">
        <f t="shared" si="255"/>
        <v>2.1862900514569915E-3</v>
      </c>
      <c r="AO197" s="17">
        <f t="shared" si="256"/>
        <v>1.00216467481523E-3</v>
      </c>
      <c r="AP197" s="17">
        <f t="shared" si="257"/>
        <v>3.0625214764412004E-4</v>
      </c>
      <c r="AQ197" s="17">
        <f t="shared" si="258"/>
        <v>7.0190843102153891E-5</v>
      </c>
      <c r="AR197" s="17">
        <f t="shared" si="259"/>
        <v>6.5929735642440809E-4</v>
      </c>
      <c r="AS197" s="17">
        <f t="shared" si="260"/>
        <v>7.8165600580460282E-4</v>
      </c>
      <c r="AT197" s="17">
        <f t="shared" si="261"/>
        <v>4.6336156626198936E-4</v>
      </c>
      <c r="AU197" s="17">
        <f t="shared" si="262"/>
        <v>1.8311886515668044E-4</v>
      </c>
      <c r="AV197" s="17">
        <f t="shared" si="263"/>
        <v>5.427594974068954E-5</v>
      </c>
      <c r="AW197" s="17">
        <f t="shared" si="264"/>
        <v>3.8856609554149928E-7</v>
      </c>
      <c r="AX197" s="17">
        <f t="shared" si="265"/>
        <v>4.7122633723524981E-4</v>
      </c>
      <c r="AY197" s="17">
        <f t="shared" si="266"/>
        <v>4.3200707857131838E-4</v>
      </c>
      <c r="AZ197" s="17">
        <f t="shared" si="267"/>
        <v>1.9802598155984868E-4</v>
      </c>
      <c r="BA197" s="17">
        <f t="shared" si="268"/>
        <v>6.051488709000834E-5</v>
      </c>
      <c r="BB197" s="17">
        <f t="shared" si="269"/>
        <v>1.3869587455155553E-5</v>
      </c>
      <c r="BC197" s="17">
        <f t="shared" si="270"/>
        <v>2.5430496914266907E-6</v>
      </c>
      <c r="BD197" s="17">
        <f t="shared" si="271"/>
        <v>1.0073755162957242E-4</v>
      </c>
      <c r="BE197" s="17">
        <f t="shared" si="272"/>
        <v>1.1943338081674036E-4</v>
      </c>
      <c r="BF197" s="17">
        <f t="shared" si="273"/>
        <v>7.079947955142236E-5</v>
      </c>
      <c r="BG197" s="17">
        <f t="shared" si="274"/>
        <v>2.7979705899495511E-5</v>
      </c>
      <c r="BH197" s="17">
        <f t="shared" si="275"/>
        <v>8.2931111978054514E-6</v>
      </c>
      <c r="BI197" s="17">
        <f t="shared" si="276"/>
        <v>1.96644506804215E-6</v>
      </c>
      <c r="BJ197" s="18">
        <f t="shared" si="277"/>
        <v>0.42063857908506963</v>
      </c>
      <c r="BK197" s="18">
        <f t="shared" si="278"/>
        <v>0.29613356905051097</v>
      </c>
      <c r="BL197" s="18">
        <f t="shared" si="279"/>
        <v>0.26768841572774443</v>
      </c>
      <c r="BM197" s="18">
        <f t="shared" si="280"/>
        <v>0.35072393854669298</v>
      </c>
      <c r="BN197" s="18">
        <f t="shared" si="281"/>
        <v>0.64899377026688687</v>
      </c>
    </row>
    <row r="198" spans="1:66" x14ac:dyDescent="0.25">
      <c r="A198" t="s">
        <v>80</v>
      </c>
      <c r="B198" t="s">
        <v>435</v>
      </c>
      <c r="C198" t="s">
        <v>82</v>
      </c>
      <c r="D198" s="15">
        <v>44229</v>
      </c>
      <c r="E198" s="14">
        <f>VLOOKUP(A198,home!$A$2:$E$405,3,FALSE)</f>
        <v>1.2105263157894699</v>
      </c>
      <c r="F198" s="14">
        <f>VLOOKUP(B198,home!$B$2:$E$405,3,FALSE)</f>
        <v>0.47</v>
      </c>
      <c r="G198" s="14">
        <f>VLOOKUP(C198,away!$B$2:$E$405,4,FALSE)</f>
        <v>0.65</v>
      </c>
      <c r="H198" s="14">
        <f>VLOOKUP(A198,away!$A$2:$E$405,3,FALSE)</f>
        <v>1.0380116959064301</v>
      </c>
      <c r="I198" s="14">
        <f>VLOOKUP(C198,away!$B$2:$E$405,3,FALSE)</f>
        <v>0.71</v>
      </c>
      <c r="J198" s="14">
        <f>VLOOKUP(B198,home!$B$2:$E$405,4,FALSE)</f>
        <v>1.17</v>
      </c>
      <c r="K198" s="16">
        <f t="shared" ref="K198:K261" si="282">E198*F198*G198</f>
        <v>0.3698157894736831</v>
      </c>
      <c r="L198" s="16">
        <f t="shared" ref="L198:L261" si="283">H198*I198*J198</f>
        <v>0.86227631578947139</v>
      </c>
      <c r="M198" s="17">
        <f t="shared" si="228"/>
        <v>0.29168171006320037</v>
      </c>
      <c r="N198" s="17">
        <f t="shared" si="229"/>
        <v>0.10786850188205636</v>
      </c>
      <c r="O198" s="17">
        <f t="shared" si="230"/>
        <v>0.25151023033646919</v>
      </c>
      <c r="P198" s="17">
        <f t="shared" si="231"/>
        <v>9.3012454392589206E-2</v>
      </c>
      <c r="Q198" s="17">
        <f t="shared" si="232"/>
        <v>1.9945737591428071E-2</v>
      </c>
      <c r="R198" s="17">
        <f t="shared" si="233"/>
        <v>0.10843565739894598</v>
      </c>
      <c r="S198" s="17">
        <f t="shared" si="234"/>
        <v>7.4150318426367545E-3</v>
      </c>
      <c r="T198" s="17">
        <f t="shared" si="235"/>
        <v>1.7198737126040163E-2</v>
      </c>
      <c r="U198" s="17">
        <f t="shared" si="236"/>
        <v>4.0101218248089023E-2</v>
      </c>
      <c r="V198" s="17">
        <f t="shared" si="237"/>
        <v>2.627256154332707E-4</v>
      </c>
      <c r="W198" s="17">
        <f t="shared" si="238"/>
        <v>2.4587495646696302E-3</v>
      </c>
      <c r="X198" s="17">
        <f t="shared" si="239"/>
        <v>2.1201215160722951E-3</v>
      </c>
      <c r="Y198" s="17">
        <f t="shared" si="240"/>
        <v>9.140652849524034E-4</v>
      </c>
      <c r="Z198" s="17">
        <f t="shared" si="241"/>
        <v>3.1167166387390834E-2</v>
      </c>
      <c r="AA198" s="17">
        <f t="shared" si="242"/>
        <v>1.1526110243210578E-2</v>
      </c>
      <c r="AB198" s="17">
        <f t="shared" si="243"/>
        <v>2.1312687795768128E-3</v>
      </c>
      <c r="AC198" s="17">
        <f t="shared" si="244"/>
        <v>5.2361772867840187E-6</v>
      </c>
      <c r="AD198" s="17">
        <f t="shared" si="245"/>
        <v>2.2732110284409346E-4</v>
      </c>
      <c r="AE198" s="17">
        <f t="shared" si="246"/>
        <v>1.9601360306160443E-4</v>
      </c>
      <c r="AF198" s="17">
        <f t="shared" si="247"/>
        <v>8.4508943746290044E-5</v>
      </c>
      <c r="AG198" s="17">
        <f t="shared" si="248"/>
        <v>2.4290020221603563E-5</v>
      </c>
      <c r="AH198" s="17">
        <f t="shared" si="249"/>
        <v>6.7186773515292017E-3</v>
      </c>
      <c r="AI198" s="17">
        <f t="shared" si="250"/>
        <v>2.4846729689747254E-3</v>
      </c>
      <c r="AJ198" s="17">
        <f t="shared" si="251"/>
        <v>4.5943564780265414E-4</v>
      </c>
      <c r="AK198" s="17">
        <f t="shared" si="252"/>
        <v>5.6635518934830514E-5</v>
      </c>
      <c r="AL198" s="17">
        <f t="shared" si="253"/>
        <v>6.6789199908761212E-8</v>
      </c>
      <c r="AM198" s="17">
        <f t="shared" si="254"/>
        <v>1.6813386622463346E-5</v>
      </c>
      <c r="AN198" s="17">
        <f t="shared" si="255"/>
        <v>1.4497785072761678E-5</v>
      </c>
      <c r="AO198" s="17">
        <f t="shared" si="256"/>
        <v>6.2505483498242652E-6</v>
      </c>
      <c r="AP198" s="17">
        <f t="shared" si="257"/>
        <v>1.7965666009168097E-6</v>
      </c>
      <c r="AQ198" s="17">
        <f t="shared" si="258"/>
        <v>3.8728420742723995E-7</v>
      </c>
      <c r="AR198" s="17">
        <f t="shared" si="259"/>
        <v>1.1586712707309533E-3</v>
      </c>
      <c r="AS198" s="17">
        <f t="shared" si="260"/>
        <v>4.2849493072584293E-4</v>
      </c>
      <c r="AT198" s="17">
        <f t="shared" si="261"/>
        <v>7.9232095545924379E-5</v>
      </c>
      <c r="AU198" s="17">
        <f t="shared" si="262"/>
        <v>9.7670933219901043E-6</v>
      </c>
      <c r="AV198" s="17">
        <f t="shared" si="263"/>
        <v>9.0300633193372705E-7</v>
      </c>
      <c r="AW198" s="17">
        <f t="shared" si="264"/>
        <v>5.9161019206376363E-10</v>
      </c>
      <c r="AX198" s="17">
        <f t="shared" si="265"/>
        <v>1.0363093079187571E-6</v>
      </c>
      <c r="AY198" s="17">
        <f t="shared" si="266"/>
        <v>8.9358497205052268E-7</v>
      </c>
      <c r="AZ198" s="17">
        <f t="shared" si="267"/>
        <v>3.8525857877228115E-7</v>
      </c>
      <c r="BA198" s="17">
        <f t="shared" si="268"/>
        <v>1.1073311597668351E-7</v>
      </c>
      <c r="BB198" s="17">
        <f t="shared" si="269"/>
        <v>2.3870635820065723E-8</v>
      </c>
      <c r="BC198" s="17">
        <f t="shared" si="270"/>
        <v>4.116616782095693E-9</v>
      </c>
      <c r="BD198" s="17">
        <f t="shared" si="271"/>
        <v>1.6651579908949851E-4</v>
      </c>
      <c r="BE198" s="17">
        <f t="shared" si="272"/>
        <v>6.1580171700124079E-5</v>
      </c>
      <c r="BF198" s="17">
        <f t="shared" si="273"/>
        <v>1.1386659906603172E-5</v>
      </c>
      <c r="BG198" s="17">
        <f t="shared" si="274"/>
        <v>1.4036555409429288E-6</v>
      </c>
      <c r="BH198" s="17">
        <f t="shared" si="275"/>
        <v>1.2977349550572973E-7</v>
      </c>
      <c r="BI198" s="17">
        <f t="shared" si="276"/>
        <v>9.598457538642182E-9</v>
      </c>
      <c r="BJ198" s="18">
        <f t="shared" si="277"/>
        <v>0.15108024607917322</v>
      </c>
      <c r="BK198" s="18">
        <f t="shared" si="278"/>
        <v>0.39237811846531834</v>
      </c>
      <c r="BL198" s="18">
        <f t="shared" si="279"/>
        <v>0.42534200054837978</v>
      </c>
      <c r="BM198" s="18">
        <f t="shared" si="280"/>
        <v>0.12751234682221119</v>
      </c>
      <c r="BN198" s="18">
        <f t="shared" si="281"/>
        <v>0.87245429166468913</v>
      </c>
    </row>
    <row r="199" spans="1:66" x14ac:dyDescent="0.25">
      <c r="A199" t="s">
        <v>99</v>
      </c>
      <c r="B199" t="s">
        <v>120</v>
      </c>
      <c r="C199" t="s">
        <v>119</v>
      </c>
      <c r="D199" s="15">
        <v>44229</v>
      </c>
      <c r="E199" s="14">
        <f>VLOOKUP(A199,home!$A$2:$E$405,3,FALSE)</f>
        <v>1.3448275862068999</v>
      </c>
      <c r="F199" s="14">
        <f>VLOOKUP(B199,home!$B$2:$E$405,3,FALSE)</f>
        <v>0.74</v>
      </c>
      <c r="G199" s="14">
        <f>VLOOKUP(C199,away!$B$2:$E$405,4,FALSE)</f>
        <v>1.17</v>
      </c>
      <c r="H199" s="14">
        <f>VLOOKUP(A199,away!$A$2:$E$405,3,FALSE)</f>
        <v>1.2884012539184999</v>
      </c>
      <c r="I199" s="14">
        <f>VLOOKUP(C199,away!$B$2:$E$405,3,FALSE)</f>
        <v>0.74</v>
      </c>
      <c r="J199" s="14">
        <f>VLOOKUP(B199,home!$B$2:$E$405,4,FALSE)</f>
        <v>1.19</v>
      </c>
      <c r="K199" s="16">
        <f t="shared" si="282"/>
        <v>1.164351724137934</v>
      </c>
      <c r="L199" s="16">
        <f t="shared" si="283"/>
        <v>1.134566144200631</v>
      </c>
      <c r="M199" s="17">
        <f t="shared" si="228"/>
        <v>0.10036739571511601</v>
      </c>
      <c r="N199" s="17">
        <f t="shared" si="229"/>
        <v>0.11686295024812961</v>
      </c>
      <c r="O199" s="17">
        <f t="shared" si="230"/>
        <v>0.1138734491599581</v>
      </c>
      <c r="P199" s="17">
        <f t="shared" si="231"/>
        <v>0.13258874686293057</v>
      </c>
      <c r="Q199" s="17">
        <f t="shared" si="232"/>
        <v>6.8034788804627669E-2</v>
      </c>
      <c r="R199" s="17">
        <f t="shared" si="233"/>
        <v>6.4598480070120132E-2</v>
      </c>
      <c r="S199" s="17">
        <f t="shared" si="234"/>
        <v>4.3788562185525196E-2</v>
      </c>
      <c r="T199" s="17">
        <f t="shared" si="235"/>
        <v>7.7189968005570667E-2</v>
      </c>
      <c r="U199" s="17">
        <f t="shared" si="236"/>
        <v>7.5215351646334333E-2</v>
      </c>
      <c r="V199" s="17">
        <f t="shared" si="237"/>
        <v>6.4273534976634393E-3</v>
      </c>
      <c r="W199" s="17">
        <f t="shared" si="238"/>
        <v>2.6405474548676148E-2</v>
      </c>
      <c r="X199" s="17">
        <f t="shared" si="239"/>
        <v>2.9958757444479393E-2</v>
      </c>
      <c r="Y199" s="17">
        <f t="shared" si="240"/>
        <v>1.6995095959412468E-2</v>
      </c>
      <c r="Z199" s="17">
        <f t="shared" si="241"/>
        <v>2.4430416151459154E-2</v>
      </c>
      <c r="AA199" s="17">
        <f t="shared" si="242"/>
        <v>2.8445597167358692E-2</v>
      </c>
      <c r="AB199" s="17">
        <f t="shared" si="243"/>
        <v>1.6560340052973618E-2</v>
      </c>
      <c r="AC199" s="17">
        <f t="shared" si="244"/>
        <v>5.3067204981532877E-4</v>
      </c>
      <c r="AD199" s="17">
        <f t="shared" si="245"/>
        <v>7.6863149543578554E-3</v>
      </c>
      <c r="AE199" s="17">
        <f t="shared" si="246"/>
        <v>8.7206327208774418E-3</v>
      </c>
      <c r="AF199" s="17">
        <f t="shared" si="247"/>
        <v>4.9470673205578887E-3</v>
      </c>
      <c r="AG199" s="17">
        <f t="shared" si="248"/>
        <v>1.8709250316621025E-3</v>
      </c>
      <c r="AH199" s="17">
        <f t="shared" si="249"/>
        <v>6.9294807635444586E-3</v>
      </c>
      <c r="AI199" s="17">
        <f t="shared" si="250"/>
        <v>8.0683528744136361E-3</v>
      </c>
      <c r="AJ199" s="17">
        <f t="shared" si="251"/>
        <v>4.6972002901383885E-3</v>
      </c>
      <c r="AK199" s="17">
        <f t="shared" si="252"/>
        <v>1.823064418814612E-3</v>
      </c>
      <c r="AL199" s="17">
        <f t="shared" si="253"/>
        <v>2.80414338058192E-5</v>
      </c>
      <c r="AM199" s="17">
        <f t="shared" si="254"/>
        <v>1.7899148138747505E-3</v>
      </c>
      <c r="AN199" s="17">
        <f t="shared" si="255"/>
        <v>2.0307767488254658E-3</v>
      </c>
      <c r="AO199" s="17">
        <f t="shared" si="256"/>
        <v>1.152025272823601E-3</v>
      </c>
      <c r="AP199" s="17">
        <f t="shared" si="257"/>
        <v>4.3568295726971744E-4</v>
      </c>
      <c r="AQ199" s="17">
        <f t="shared" si="258"/>
        <v>1.235777832308579E-4</v>
      </c>
      <c r="AR199" s="17">
        <f t="shared" si="259"/>
        <v>1.5723908542414177E-3</v>
      </c>
      <c r="AS199" s="17">
        <f t="shared" si="260"/>
        <v>1.8308160021547136E-3</v>
      </c>
      <c r="AT199" s="17">
        <f t="shared" si="261"/>
        <v>1.0658568843440804E-3</v>
      </c>
      <c r="AU199" s="17">
        <f t="shared" si="262"/>
        <v>4.1367743365677216E-4</v>
      </c>
      <c r="AV199" s="17">
        <f t="shared" si="263"/>
        <v>1.2041650827880469E-4</v>
      </c>
      <c r="AW199" s="17">
        <f t="shared" si="264"/>
        <v>1.0289913544529847E-6</v>
      </c>
      <c r="AX199" s="17">
        <f t="shared" si="265"/>
        <v>3.4734839993251558E-4</v>
      </c>
      <c r="AY199" s="17">
        <f t="shared" si="266"/>
        <v>3.9408973480569294E-4</v>
      </c>
      <c r="AZ199" s="17">
        <f t="shared" si="267"/>
        <v>2.2356043544377214E-4</v>
      </c>
      <c r="BA199" s="17">
        <f t="shared" si="268"/>
        <v>8.4548033745751491E-5</v>
      </c>
      <c r="BB199" s="17">
        <f t="shared" si="269"/>
        <v>2.3981334161665528E-5</v>
      </c>
      <c r="BC199" s="17">
        <f t="shared" si="270"/>
        <v>5.4416819665175515E-6</v>
      </c>
      <c r="BD199" s="17">
        <f t="shared" si="271"/>
        <v>2.9733023811216941E-4</v>
      </c>
      <c r="BE199" s="17">
        <f t="shared" si="272"/>
        <v>3.461969753842469E-4</v>
      </c>
      <c r="BF199" s="17">
        <f t="shared" si="273"/>
        <v>2.0154752258999293E-4</v>
      </c>
      <c r="BG199" s="17">
        <f t="shared" si="274"/>
        <v>7.8224068474462484E-5</v>
      </c>
      <c r="BH199" s="17">
        <f t="shared" si="275"/>
        <v>2.2770082249331065E-5</v>
      </c>
      <c r="BI199" s="17">
        <f t="shared" si="276"/>
        <v>5.3024769051542371E-6</v>
      </c>
      <c r="BJ199" s="18">
        <f t="shared" si="277"/>
        <v>0.36528292223443143</v>
      </c>
      <c r="BK199" s="18">
        <f t="shared" si="278"/>
        <v>0.28412486147966204</v>
      </c>
      <c r="BL199" s="18">
        <f t="shared" si="279"/>
        <v>0.32616584549004718</v>
      </c>
      <c r="BM199" s="18">
        <f t="shared" si="280"/>
        <v>0.40328517375126643</v>
      </c>
      <c r="BN199" s="18">
        <f t="shared" si="281"/>
        <v>0.5963258108608821</v>
      </c>
    </row>
    <row r="200" spans="1:66" x14ac:dyDescent="0.25">
      <c r="A200" t="s">
        <v>99</v>
      </c>
      <c r="B200" t="s">
        <v>102</v>
      </c>
      <c r="C200" t="s">
        <v>104</v>
      </c>
      <c r="D200" s="15">
        <v>44229</v>
      </c>
      <c r="E200" s="14">
        <f>VLOOKUP(A200,home!$A$2:$E$405,3,FALSE)</f>
        <v>1.3448275862068999</v>
      </c>
      <c r="F200" s="14">
        <f>VLOOKUP(B200,home!$B$2:$E$405,3,FALSE)</f>
        <v>0.97</v>
      </c>
      <c r="G200" s="14">
        <f>VLOOKUP(C200,away!$B$2:$E$405,4,FALSE)</f>
        <v>1.22</v>
      </c>
      <c r="H200" s="14">
        <f>VLOOKUP(A200,away!$A$2:$E$405,3,FALSE)</f>
        <v>1.2884012539184999</v>
      </c>
      <c r="I200" s="14">
        <f>VLOOKUP(C200,away!$B$2:$E$405,3,FALSE)</f>
        <v>0.69</v>
      </c>
      <c r="J200" s="14">
        <f>VLOOKUP(B200,home!$B$2:$E$405,4,FALSE)</f>
        <v>0.54</v>
      </c>
      <c r="K200" s="16">
        <f t="shared" si="282"/>
        <v>1.5914689655172451</v>
      </c>
      <c r="L200" s="16">
        <f t="shared" si="283"/>
        <v>0.48005830721003306</v>
      </c>
      <c r="M200" s="17">
        <f t="shared" si="228"/>
        <v>0.12599320869525565</v>
      </c>
      <c r="N200" s="17">
        <f t="shared" si="229"/>
        <v>0.2005142815044369</v>
      </c>
      <c r="O200" s="17">
        <f t="shared" si="230"/>
        <v>6.0484086486204847E-2</v>
      </c>
      <c r="P200" s="17">
        <f t="shared" si="231"/>
        <v>9.6258546550456014E-2</v>
      </c>
      <c r="Q200" s="17">
        <f t="shared" si="232"/>
        <v>0.15955612807864994</v>
      </c>
      <c r="R200" s="17">
        <f t="shared" si="233"/>
        <v>1.4517944085856367E-2</v>
      </c>
      <c r="S200" s="17">
        <f t="shared" si="234"/>
        <v>1.8385331796766942E-2</v>
      </c>
      <c r="T200" s="17">
        <f t="shared" si="235"/>
        <v>7.6596244750423911E-2</v>
      </c>
      <c r="U200" s="17">
        <f t="shared" si="236"/>
        <v>2.3104857455755041E-2</v>
      </c>
      <c r="V200" s="17">
        <f t="shared" si="237"/>
        <v>1.5607060931930568E-3</v>
      </c>
      <c r="W200" s="17">
        <f t="shared" si="238"/>
        <v>8.4642875365088688E-2</v>
      </c>
      <c r="X200" s="17">
        <f t="shared" si="239"/>
        <v>4.0633515465154285E-2</v>
      </c>
      <c r="Y200" s="17">
        <f t="shared" si="240"/>
        <v>9.7532283250973319E-3</v>
      </c>
      <c r="Z200" s="17">
        <f t="shared" si="241"/>
        <v>2.3231532206753726E-3</v>
      </c>
      <c r="AA200" s="17">
        <f t="shared" si="242"/>
        <v>3.6972262528462917E-3</v>
      </c>
      <c r="AB200" s="17">
        <f t="shared" si="243"/>
        <v>2.9420104199502444E-3</v>
      </c>
      <c r="AC200" s="17">
        <f t="shared" si="244"/>
        <v>7.4523510869628588E-5</v>
      </c>
      <c r="AD200" s="17">
        <f t="shared" si="245"/>
        <v>3.367662732392071E-2</v>
      </c>
      <c r="AE200" s="17">
        <f t="shared" si="246"/>
        <v>1.6166744705664524E-2</v>
      </c>
      <c r="AF200" s="17">
        <f t="shared" si="247"/>
        <v>3.8804900482490375E-3</v>
      </c>
      <c r="AG200" s="17">
        <f t="shared" si="248"/>
        <v>6.2095382790260405E-4</v>
      </c>
      <c r="AH200" s="17">
        <f t="shared" si="249"/>
        <v>2.7881225062673895E-4</v>
      </c>
      <c r="AI200" s="17">
        <f t="shared" si="250"/>
        <v>4.4372104407847113E-4</v>
      </c>
      <c r="AJ200" s="17">
        <f t="shared" si="251"/>
        <v>3.5308413549889822E-4</v>
      </c>
      <c r="AK200" s="17">
        <f t="shared" si="252"/>
        <v>1.8730748128766077E-4</v>
      </c>
      <c r="AL200" s="17">
        <f t="shared" si="253"/>
        <v>2.2774322249379115E-6</v>
      </c>
      <c r="AM200" s="17">
        <f t="shared" si="254"/>
        <v>1.0719061449861986E-2</v>
      </c>
      <c r="AN200" s="17">
        <f t="shared" si="255"/>
        <v>5.1457744945010674E-3</v>
      </c>
      <c r="AO200" s="17">
        <f t="shared" si="256"/>
        <v>1.2351358965573729E-3</v>
      </c>
      <c r="AP200" s="17">
        <f t="shared" si="257"/>
        <v>1.976457492252263E-4</v>
      </c>
      <c r="AQ200" s="17">
        <f t="shared" si="258"/>
        <v>2.3720370950080213E-5</v>
      </c>
      <c r="AR200" s="17">
        <f t="shared" si="259"/>
        <v>2.6769227413058373E-5</v>
      </c>
      <c r="AS200" s="17">
        <f t="shared" si="260"/>
        <v>4.2602394658755888E-5</v>
      </c>
      <c r="AT200" s="17">
        <f t="shared" si="261"/>
        <v>3.3900194478063825E-5</v>
      </c>
      <c r="AU200" s="17">
        <f t="shared" si="262"/>
        <v>1.7983702478945884E-5</v>
      </c>
      <c r="AV200" s="17">
        <f t="shared" si="263"/>
        <v>7.1551260950844837E-6</v>
      </c>
      <c r="AW200" s="17">
        <f t="shared" si="264"/>
        <v>4.833203976933193E-8</v>
      </c>
      <c r="AX200" s="17">
        <f t="shared" si="265"/>
        <v>2.8431756061546021E-3</v>
      </c>
      <c r="AY200" s="17">
        <f t="shared" si="266"/>
        <v>1.364890068591438E-3</v>
      </c>
      <c r="AZ200" s="17">
        <f t="shared" si="267"/>
        <v>3.2761340792789576E-4</v>
      </c>
      <c r="BA200" s="17">
        <f t="shared" si="268"/>
        <v>5.2424512676391884E-5</v>
      </c>
      <c r="BB200" s="17">
        <f t="shared" si="269"/>
        <v>6.2917057029349024E-6</v>
      </c>
      <c r="BC200" s="17">
        <f t="shared" si="270"/>
        <v>6.0407711784292851E-7</v>
      </c>
      <c r="BD200" s="17">
        <f t="shared" si="271"/>
        <v>2.1417983328722003E-6</v>
      </c>
      <c r="BE200" s="17">
        <f t="shared" si="272"/>
        <v>3.4086055771626808E-6</v>
      </c>
      <c r="BF200" s="17">
        <f t="shared" si="273"/>
        <v>2.7123449958717021E-6</v>
      </c>
      <c r="BG200" s="17">
        <f t="shared" si="274"/>
        <v>1.4388709615686044E-6</v>
      </c>
      <c r="BH200" s="17">
        <f t="shared" si="275"/>
        <v>5.7247962018009794E-7</v>
      </c>
      <c r="BI200" s="17">
        <f t="shared" si="276"/>
        <v>1.8221670978154531E-7</v>
      </c>
      <c r="BJ200" s="18">
        <f t="shared" si="277"/>
        <v>0.6479574267338547</v>
      </c>
      <c r="BK200" s="18">
        <f t="shared" si="278"/>
        <v>0.24363948414735767</v>
      </c>
      <c r="BL200" s="18">
        <f t="shared" si="279"/>
        <v>0.10614791657342591</v>
      </c>
      <c r="BM200" s="18">
        <f t="shared" si="280"/>
        <v>0.34137894353790227</v>
      </c>
      <c r="BN200" s="18">
        <f t="shared" si="281"/>
        <v>0.65732419540085973</v>
      </c>
    </row>
    <row r="201" spans="1:66" x14ac:dyDescent="0.25">
      <c r="A201" t="s">
        <v>99</v>
      </c>
      <c r="B201" t="s">
        <v>111</v>
      </c>
      <c r="C201" t="s">
        <v>112</v>
      </c>
      <c r="D201" s="15">
        <v>44229</v>
      </c>
      <c r="E201" s="14">
        <f>VLOOKUP(A201,home!$A$2:$E$405,3,FALSE)</f>
        <v>1.3448275862068999</v>
      </c>
      <c r="F201" s="14">
        <f>VLOOKUP(B201,home!$B$2:$E$405,3,FALSE)</f>
        <v>0.97</v>
      </c>
      <c r="G201" s="14">
        <f>VLOOKUP(C201,away!$B$2:$E$405,4,FALSE)</f>
        <v>1.32</v>
      </c>
      <c r="H201" s="14">
        <f>VLOOKUP(A201,away!$A$2:$E$405,3,FALSE)</f>
        <v>1.2884012539184999</v>
      </c>
      <c r="I201" s="14">
        <f>VLOOKUP(C201,away!$B$2:$E$405,3,FALSE)</f>
        <v>0.69</v>
      </c>
      <c r="J201" s="14">
        <f>VLOOKUP(B201,home!$B$2:$E$405,4,FALSE)</f>
        <v>0.78</v>
      </c>
      <c r="K201" s="16">
        <f t="shared" si="282"/>
        <v>1.7219172413793147</v>
      </c>
      <c r="L201" s="16">
        <f t="shared" si="283"/>
        <v>0.69341755485893664</v>
      </c>
      <c r="M201" s="17">
        <f t="shared" si="228"/>
        <v>8.9337424080827191E-2</v>
      </c>
      <c r="N201" s="17">
        <f t="shared" si="229"/>
        <v>0.1538316508251919</v>
      </c>
      <c r="O201" s="17">
        <f t="shared" si="230"/>
        <v>6.194813816352307E-2</v>
      </c>
      <c r="P201" s="17">
        <f t="shared" si="231"/>
        <v>0.10666956717511827</v>
      </c>
      <c r="Q201" s="17">
        <f t="shared" si="232"/>
        <v>0.13244268591287026</v>
      </c>
      <c r="R201" s="17">
        <f t="shared" si="233"/>
        <v>2.1477963246706869E-2</v>
      </c>
      <c r="S201" s="17">
        <f t="shared" si="234"/>
        <v>3.1841069625626821E-2</v>
      </c>
      <c r="T201" s="17">
        <f t="shared" si="235"/>
        <v>9.1838083424652606E-2</v>
      </c>
      <c r="U201" s="17">
        <f t="shared" si="236"/>
        <v>3.6983275224215802E-2</v>
      </c>
      <c r="V201" s="17">
        <f t="shared" si="237"/>
        <v>4.2242756111375533E-3</v>
      </c>
      <c r="W201" s="17">
        <f t="shared" si="238"/>
        <v>7.6018448122652169E-2</v>
      </c>
      <c r="X201" s="17">
        <f t="shared" si="239"/>
        <v>5.2712526421380392E-2</v>
      </c>
      <c r="Y201" s="17">
        <f t="shared" si="240"/>
        <v>1.8275895590775339E-2</v>
      </c>
      <c r="Z201" s="17">
        <f t="shared" si="241"/>
        <v>4.9643989192938625E-3</v>
      </c>
      <c r="AA201" s="17">
        <f t="shared" si="242"/>
        <v>8.5482840922169387E-3</v>
      </c>
      <c r="AB201" s="17">
        <f t="shared" si="243"/>
        <v>7.3597188812984373E-3</v>
      </c>
      <c r="AC201" s="17">
        <f t="shared" si="244"/>
        <v>3.1523858541408501E-4</v>
      </c>
      <c r="AD201" s="17">
        <f t="shared" si="245"/>
        <v>3.2724369121323434E-2</v>
      </c>
      <c r="AE201" s="17">
        <f t="shared" si="246"/>
        <v>2.2691652020409382E-2</v>
      </c>
      <c r="AF201" s="17">
        <f t="shared" si="247"/>
        <v>7.8673949298510605E-3</v>
      </c>
      <c r="AG201" s="17">
        <f t="shared" si="248"/>
        <v>1.8184632517889729E-3</v>
      </c>
      <c r="AH201" s="17">
        <f t="shared" si="249"/>
        <v>8.6060033999027421E-4</v>
      </c>
      <c r="AI201" s="17">
        <f t="shared" si="250"/>
        <v>1.4818825633661531E-3</v>
      </c>
      <c r="AJ201" s="17">
        <f t="shared" si="251"/>
        <v>1.2758395677797774E-3</v>
      </c>
      <c r="AK201" s="17">
        <f t="shared" si="252"/>
        <v>7.3229671633131036E-4</v>
      </c>
      <c r="AL201" s="17">
        <f t="shared" si="253"/>
        <v>1.5055891216471111E-5</v>
      </c>
      <c r="AM201" s="17">
        <f t="shared" si="254"/>
        <v>1.1269731080653532E-2</v>
      </c>
      <c r="AN201" s="17">
        <f t="shared" si="255"/>
        <v>7.8146293698645349E-3</v>
      </c>
      <c r="AO201" s="17">
        <f t="shared" si="256"/>
        <v>2.7094005948901487E-3</v>
      </c>
      <c r="AP201" s="17">
        <f t="shared" si="257"/>
        <v>6.2624864521402515E-4</v>
      </c>
      <c r="AQ201" s="17">
        <f t="shared" si="258"/>
        <v>1.0856295107450773E-4</v>
      </c>
      <c r="AR201" s="17">
        <f t="shared" si="259"/>
        <v>1.1935107669336515E-4</v>
      </c>
      <c r="AS201" s="17">
        <f t="shared" si="260"/>
        <v>2.0551267673549033E-4</v>
      </c>
      <c r="AT201" s="17">
        <f t="shared" si="261"/>
        <v>1.7693791069642724E-4</v>
      </c>
      <c r="AU201" s="17">
        <f t="shared" si="262"/>
        <v>1.0155747969393716E-4</v>
      </c>
      <c r="AV201" s="17">
        <f t="shared" si="263"/>
        <v>4.3718393819004999E-5</v>
      </c>
      <c r="AW201" s="17">
        <f t="shared" si="264"/>
        <v>4.9935692187371824E-7</v>
      </c>
      <c r="AX201" s="17">
        <f t="shared" si="265"/>
        <v>3.2342573755809447E-3</v>
      </c>
      <c r="AY201" s="17">
        <f t="shared" si="266"/>
        <v>2.2426908411598201E-3</v>
      </c>
      <c r="AZ201" s="17">
        <f t="shared" si="267"/>
        <v>7.775605996907871E-4</v>
      </c>
      <c r="BA201" s="17">
        <f t="shared" si="268"/>
        <v>1.7972472326407803E-4</v>
      </c>
      <c r="BB201" s="17">
        <f t="shared" si="269"/>
        <v>3.1156069538368998E-5</v>
      </c>
      <c r="BC201" s="17">
        <f t="shared" si="270"/>
        <v>4.3208331116621686E-6</v>
      </c>
      <c r="BD201" s="17">
        <f t="shared" si="271"/>
        <v>1.3793355295082439E-5</v>
      </c>
      <c r="BE201" s="17">
        <f t="shared" si="272"/>
        <v>2.3751016299073114E-5</v>
      </c>
      <c r="BF201" s="17">
        <f t="shared" si="273"/>
        <v>2.0448642232827566E-5</v>
      </c>
      <c r="BG201" s="17">
        <f t="shared" si="274"/>
        <v>1.1736956541167662E-5</v>
      </c>
      <c r="BH201" s="17">
        <f t="shared" si="275"/>
        <v>5.0525169573890794E-6</v>
      </c>
      <c r="BI201" s="17">
        <f t="shared" si="276"/>
        <v>1.740003212257922E-6</v>
      </c>
      <c r="BJ201" s="18">
        <f t="shared" si="277"/>
        <v>0.61921945270493806</v>
      </c>
      <c r="BK201" s="18">
        <f t="shared" si="278"/>
        <v>0.23464532181050021</v>
      </c>
      <c r="BL201" s="18">
        <f t="shared" si="279"/>
        <v>0.14139159882360464</v>
      </c>
      <c r="BM201" s="18">
        <f t="shared" si="280"/>
        <v>0.43227115136986105</v>
      </c>
      <c r="BN201" s="18">
        <f t="shared" si="281"/>
        <v>0.56570742940423757</v>
      </c>
    </row>
    <row r="202" spans="1:66" x14ac:dyDescent="0.25">
      <c r="A202" t="s">
        <v>99</v>
      </c>
      <c r="B202" t="s">
        <v>105</v>
      </c>
      <c r="C202" t="s">
        <v>109</v>
      </c>
      <c r="D202" s="15">
        <v>44229</v>
      </c>
      <c r="E202" s="14">
        <f>VLOOKUP(A202,home!$A$2:$E$405,3,FALSE)</f>
        <v>1.3448275862068999</v>
      </c>
      <c r="F202" s="14">
        <f>VLOOKUP(B202,home!$B$2:$E$405,3,FALSE)</f>
        <v>1.32</v>
      </c>
      <c r="G202" s="14">
        <f>VLOOKUP(C202,away!$B$2:$E$405,4,FALSE)</f>
        <v>0.54</v>
      </c>
      <c r="H202" s="14">
        <f>VLOOKUP(A202,away!$A$2:$E$405,3,FALSE)</f>
        <v>1.2884012539184999</v>
      </c>
      <c r="I202" s="14">
        <f>VLOOKUP(C202,away!$B$2:$E$405,3,FALSE)</f>
        <v>1.49</v>
      </c>
      <c r="J202" s="14">
        <f>VLOOKUP(B202,home!$B$2:$E$405,4,FALSE)</f>
        <v>1.43</v>
      </c>
      <c r="K202" s="16">
        <f t="shared" si="282"/>
        <v>0.95859310344827842</v>
      </c>
      <c r="L202" s="16">
        <f t="shared" si="283"/>
        <v>2.7451965517241477</v>
      </c>
      <c r="M202" s="17">
        <f t="shared" si="228"/>
        <v>2.463001013961311E-2</v>
      </c>
      <c r="N202" s="17">
        <f t="shared" si="229"/>
        <v>2.3610157857694297E-2</v>
      </c>
      <c r="O202" s="17">
        <f t="shared" si="230"/>
        <v>6.7614218904196707E-2</v>
      </c>
      <c r="P202" s="17">
        <f t="shared" si="231"/>
        <v>6.4814523936605167E-2</v>
      </c>
      <c r="Q202" s="17">
        <f t="shared" si="232"/>
        <v>1.1316267246855465E-2</v>
      </c>
      <c r="R202" s="17">
        <f t="shared" si="233"/>
        <v>9.280716029166125E-2</v>
      </c>
      <c r="S202" s="17">
        <f t="shared" si="234"/>
        <v>4.2640284040852953E-2</v>
      </c>
      <c r="T202" s="17">
        <f t="shared" si="235"/>
        <v>3.1065377824456536E-2</v>
      </c>
      <c r="U202" s="17">
        <f t="shared" si="236"/>
        <v>8.8964303806205389E-2</v>
      </c>
      <c r="V202" s="17">
        <f t="shared" si="237"/>
        <v>1.2467670739717995E-2</v>
      </c>
      <c r="W202" s="17">
        <f t="shared" si="238"/>
        <v>3.6158985798710962E-3</v>
      </c>
      <c r="X202" s="17">
        <f t="shared" si="239"/>
        <v>9.9263523128463749E-3</v>
      </c>
      <c r="Y202" s="17">
        <f t="shared" si="240"/>
        <v>1.3624894070212445E-2</v>
      </c>
      <c r="Z202" s="17">
        <f t="shared" si="241"/>
        <v>8.4924632135992884E-2</v>
      </c>
      <c r="AA202" s="17">
        <f t="shared" si="242"/>
        <v>8.1408166678444818E-2</v>
      </c>
      <c r="AB202" s="17">
        <f t="shared" si="243"/>
        <v>3.9018653571162569E-2</v>
      </c>
      <c r="AC202" s="17">
        <f t="shared" si="244"/>
        <v>2.0505628575988102E-3</v>
      </c>
      <c r="AD202" s="17">
        <f t="shared" si="245"/>
        <v>8.6654386035821382E-4</v>
      </c>
      <c r="AE202" s="17">
        <f t="shared" si="246"/>
        <v>2.3788332173730999E-3</v>
      </c>
      <c r="AF202" s="17">
        <f t="shared" si="247"/>
        <v>3.2651823727297474E-3</v>
      </c>
      <c r="AG202" s="17">
        <f t="shared" si="248"/>
        <v>2.9878557967893907E-3</v>
      </c>
      <c r="AH202" s="17">
        <f t="shared" si="249"/>
        <v>5.8283701824042355E-2</v>
      </c>
      <c r="AI202" s="17">
        <f t="shared" si="250"/>
        <v>5.5870354611962852E-2</v>
      </c>
      <c r="AJ202" s="17">
        <f t="shared" si="251"/>
        <v>2.6778468309118651E-2</v>
      </c>
      <c r="AK202" s="17">
        <f t="shared" si="252"/>
        <v>8.5565516806764743E-3</v>
      </c>
      <c r="AL202" s="17">
        <f t="shared" si="253"/>
        <v>2.1584441851868325E-4</v>
      </c>
      <c r="AM202" s="17">
        <f t="shared" si="254"/>
        <v>1.6613259367496643E-4</v>
      </c>
      <c r="AN202" s="17">
        <f t="shared" si="255"/>
        <v>4.5606662328550679E-4</v>
      </c>
      <c r="AO202" s="17">
        <f t="shared" si="256"/>
        <v>6.259962607999246E-4</v>
      </c>
      <c r="AP202" s="17">
        <f t="shared" si="257"/>
        <v>5.7282759218005438E-4</v>
      </c>
      <c r="AQ202" s="17">
        <f t="shared" si="258"/>
        <v>3.9313108269628294E-4</v>
      </c>
      <c r="AR202" s="17">
        <f t="shared" si="259"/>
        <v>3.2000043453815886E-2</v>
      </c>
      <c r="AS202" s="17">
        <f t="shared" si="260"/>
        <v>3.067502096487314E-2</v>
      </c>
      <c r="AT202" s="17">
        <f t="shared" si="261"/>
        <v>1.4702431772529372E-2</v>
      </c>
      <c r="AU202" s="17">
        <f t="shared" si="262"/>
        <v>4.6978832336885025E-3</v>
      </c>
      <c r="AV202" s="17">
        <f t="shared" si="263"/>
        <v>1.1258396171547733E-3</v>
      </c>
      <c r="AW202" s="17">
        <f t="shared" si="264"/>
        <v>1.5777786203995226E-5</v>
      </c>
      <c r="AX202" s="17">
        <f t="shared" si="265"/>
        <v>2.6542259759132973E-5</v>
      </c>
      <c r="AY202" s="17">
        <f t="shared" si="266"/>
        <v>7.2863719965738445E-5</v>
      </c>
      <c r="AZ202" s="17">
        <f t="shared" si="267"/>
        <v>1.0001261639786957E-4</v>
      </c>
      <c r="BA202" s="17">
        <f t="shared" si="268"/>
        <v>9.1518096554780488E-5</v>
      </c>
      <c r="BB202" s="17">
        <f t="shared" si="269"/>
        <v>6.2808790770635251E-5</v>
      </c>
      <c r="BC202" s="17">
        <f t="shared" si="270"/>
        <v>3.448449516830226E-5</v>
      </c>
      <c r="BD202" s="17">
        <f t="shared" si="271"/>
        <v>1.4641068157406371E-2</v>
      </c>
      <c r="BE202" s="17">
        <f t="shared" si="272"/>
        <v>1.4034826962805941E-2</v>
      </c>
      <c r="BF202" s="17">
        <f t="shared" si="273"/>
        <v>6.7268441673178601E-3</v>
      </c>
      <c r="BG202" s="17">
        <f t="shared" si="274"/>
        <v>2.1494354755873931E-3</v>
      </c>
      <c r="BH202" s="17">
        <f t="shared" si="275"/>
        <v>5.1510850580128618E-4</v>
      </c>
      <c r="BI202" s="17">
        <f t="shared" si="276"/>
        <v>9.8755892237732128E-5</v>
      </c>
      <c r="BJ202" s="18">
        <f t="shared" si="277"/>
        <v>0.10525974727043988</v>
      </c>
      <c r="BK202" s="18">
        <f t="shared" si="278"/>
        <v>0.14689175985287245</v>
      </c>
      <c r="BL202" s="18">
        <f t="shared" si="279"/>
        <v>0.6406688378806894</v>
      </c>
      <c r="BM202" s="18">
        <f t="shared" si="280"/>
        <v>0.69289555282960669</v>
      </c>
      <c r="BN202" s="18">
        <f t="shared" si="281"/>
        <v>0.28479233837662599</v>
      </c>
    </row>
    <row r="203" spans="1:66" x14ac:dyDescent="0.25">
      <c r="A203" t="s">
        <v>99</v>
      </c>
      <c r="B203" t="s">
        <v>417</v>
      </c>
      <c r="C203" t="s">
        <v>117</v>
      </c>
      <c r="D203" s="15">
        <v>44229</v>
      </c>
      <c r="E203" s="14">
        <f>VLOOKUP(A203,home!$A$2:$E$405,3,FALSE)</f>
        <v>1.3448275862068999</v>
      </c>
      <c r="F203" s="14">
        <f>VLOOKUP(B203,home!$B$2:$E$405,3,FALSE)</f>
        <v>0.93</v>
      </c>
      <c r="G203" s="14">
        <f>VLOOKUP(C203,away!$B$2:$E$405,4,FALSE)</f>
        <v>1.1200000000000001</v>
      </c>
      <c r="H203" s="14">
        <f>VLOOKUP(A203,away!$A$2:$E$405,3,FALSE)</f>
        <v>1.2884012539184999</v>
      </c>
      <c r="I203" s="14">
        <f>VLOOKUP(C203,away!$B$2:$E$405,3,FALSE)</f>
        <v>0.74</v>
      </c>
      <c r="J203" s="14">
        <f>VLOOKUP(B203,home!$B$2:$E$405,4,FALSE)</f>
        <v>0.97</v>
      </c>
      <c r="K203" s="16">
        <f t="shared" si="282"/>
        <v>1.400772413793107</v>
      </c>
      <c r="L203" s="16">
        <f t="shared" si="283"/>
        <v>0.92481442006269921</v>
      </c>
      <c r="M203" s="17">
        <f t="shared" si="228"/>
        <v>9.7726078249586998E-2</v>
      </c>
      <c r="N203" s="17">
        <f t="shared" si="229"/>
        <v>0.13689199452020806</v>
      </c>
      <c r="O203" s="17">
        <f t="shared" si="230"/>
        <v>9.0378486381393744E-2</v>
      </c>
      <c r="P203" s="17">
        <f t="shared" si="231"/>
        <v>0.1265996905234324</v>
      </c>
      <c r="Q203" s="17">
        <f t="shared" si="232"/>
        <v>9.5877264796512304E-2</v>
      </c>
      <c r="R203" s="17">
        <f t="shared" si="233"/>
        <v>4.1791663734476604E-2</v>
      </c>
      <c r="S203" s="17">
        <f t="shared" si="234"/>
        <v>4.1001035567229956E-2</v>
      </c>
      <c r="T203" s="17">
        <f t="shared" si="235"/>
        <v>8.8668677039984364E-2</v>
      </c>
      <c r="U203" s="17">
        <f t="shared" si="236"/>
        <v>5.8540609685772654E-2</v>
      </c>
      <c r="V203" s="17">
        <f t="shared" si="237"/>
        <v>5.90166412864827E-3</v>
      </c>
      <c r="W203" s="17">
        <f t="shared" si="238"/>
        <v>4.4767409212297118E-2</v>
      </c>
      <c r="X203" s="17">
        <f t="shared" si="239"/>
        <v>4.1401545588380093E-2</v>
      </c>
      <c r="Y203" s="17">
        <f t="shared" si="240"/>
        <v>1.9144373186508565E-2</v>
      </c>
      <c r="Z203" s="17">
        <f t="shared" si="241"/>
        <v>1.2883177753351776E-2</v>
      </c>
      <c r="AA203" s="17">
        <f t="shared" si="242"/>
        <v>1.8046399998888227E-2</v>
      </c>
      <c r="AB203" s="17">
        <f t="shared" si="243"/>
        <v>1.2639449643359293E-2</v>
      </c>
      <c r="AC203" s="17">
        <f t="shared" si="244"/>
        <v>4.7783359470331003E-4</v>
      </c>
      <c r="AD203" s="17">
        <f t="shared" si="245"/>
        <v>1.5677237965393317E-2</v>
      </c>
      <c r="AE203" s="17">
        <f t="shared" si="246"/>
        <v>1.4498535737150148E-2</v>
      </c>
      <c r="AF203" s="17">
        <f t="shared" si="247"/>
        <v>6.7042274597554161E-3</v>
      </c>
      <c r="AG203" s="17">
        <f t="shared" si="248"/>
        <v>2.0667220767207096E-3</v>
      </c>
      <c r="AH203" s="17">
        <f t="shared" si="249"/>
        <v>2.9786371406326719E-3</v>
      </c>
      <c r="AI203" s="17">
        <f t="shared" si="250"/>
        <v>4.1723927372978266E-3</v>
      </c>
      <c r="AJ203" s="17">
        <f t="shared" si="251"/>
        <v>2.9222863229587531E-3</v>
      </c>
      <c r="AK203" s="17">
        <f t="shared" si="252"/>
        <v>1.3644860221351711E-3</v>
      </c>
      <c r="AL203" s="17">
        <f t="shared" si="253"/>
        <v>2.4760467746036416E-5</v>
      </c>
      <c r="AM203" s="17">
        <f t="shared" si="254"/>
        <v>4.3920484932785829E-3</v>
      </c>
      <c r="AN203" s="17">
        <f t="shared" si="255"/>
        <v>4.0618297801986837E-3</v>
      </c>
      <c r="AO203" s="17">
        <f t="shared" si="256"/>
        <v>1.8782193762839233E-3</v>
      </c>
      <c r="AP203" s="17">
        <f t="shared" si="257"/>
        <v>5.7900145440951381E-4</v>
      </c>
      <c r="AQ203" s="17">
        <f t="shared" si="258"/>
        <v>1.3386722356879843E-4</v>
      </c>
      <c r="AR203" s="17">
        <f t="shared" si="259"/>
        <v>5.5093731595828443E-4</v>
      </c>
      <c r="AS203" s="17">
        <f t="shared" si="260"/>
        <v>7.7173779392358192E-4</v>
      </c>
      <c r="AT203" s="17">
        <f t="shared" si="261"/>
        <v>5.4051450620485166E-4</v>
      </c>
      <c r="AU203" s="17">
        <f t="shared" si="262"/>
        <v>2.5237926984891963E-4</v>
      </c>
      <c r="AV203" s="17">
        <f t="shared" si="263"/>
        <v>8.8381479754403338E-5</v>
      </c>
      <c r="AW203" s="17">
        <f t="shared" si="264"/>
        <v>8.91001667907433E-7</v>
      </c>
      <c r="AX203" s="17">
        <f t="shared" si="265"/>
        <v>1.0253767282377023E-3</v>
      </c>
      <c r="AY203" s="17">
        <f t="shared" si="266"/>
        <v>9.4828318427093842E-4</v>
      </c>
      <c r="AZ203" s="17">
        <f t="shared" si="267"/>
        <v>4.3849298155836878E-4</v>
      </c>
      <c r="BA203" s="17">
        <f t="shared" si="268"/>
        <v>1.3517487748048891E-4</v>
      </c>
      <c r="BB203" s="17">
        <f t="shared" si="269"/>
        <v>3.1252918981041186E-5</v>
      </c>
      <c r="BC203" s="17">
        <f t="shared" si="270"/>
        <v>5.7806300285436286E-6</v>
      </c>
      <c r="BD203" s="17">
        <f t="shared" si="271"/>
        <v>8.4919129058143449E-5</v>
      </c>
      <c r="BE203" s="17">
        <f t="shared" si="272"/>
        <v>1.1895237338798401E-4</v>
      </c>
      <c r="BF203" s="17">
        <f t="shared" si="273"/>
        <v>8.3312601598552649E-5</v>
      </c>
      <c r="BG203" s="17">
        <f t="shared" si="274"/>
        <v>3.8900664680195998E-5</v>
      </c>
      <c r="BH203" s="17">
        <f t="shared" si="275"/>
        <v>1.3622744490558614E-5</v>
      </c>
      <c r="BI203" s="17">
        <f t="shared" si="276"/>
        <v>3.816472936505305E-6</v>
      </c>
      <c r="BJ203" s="18">
        <f t="shared" si="277"/>
        <v>0.4793273152312067</v>
      </c>
      <c r="BK203" s="18">
        <f t="shared" si="278"/>
        <v>0.27267934571561792</v>
      </c>
      <c r="BL203" s="18">
        <f t="shared" si="279"/>
        <v>0.23538188601875695</v>
      </c>
      <c r="BM203" s="18">
        <f t="shared" si="280"/>
        <v>0.41005915433072027</v>
      </c>
      <c r="BN203" s="18">
        <f t="shared" si="281"/>
        <v>0.58926517820561009</v>
      </c>
    </row>
    <row r="204" spans="1:66" x14ac:dyDescent="0.25">
      <c r="A204" t="s">
        <v>122</v>
      </c>
      <c r="B204" t="s">
        <v>362</v>
      </c>
      <c r="C204" t="s">
        <v>131</v>
      </c>
      <c r="D204" s="15">
        <v>44229</v>
      </c>
      <c r="E204" s="14">
        <f>VLOOKUP(A204,home!$A$2:$E$405,3,FALSE)</f>
        <v>1.35015772870662</v>
      </c>
      <c r="F204" s="14">
        <f>VLOOKUP(B204,home!$B$2:$E$405,3,FALSE)</f>
        <v>1.54</v>
      </c>
      <c r="G204" s="14">
        <f>VLOOKUP(C204,away!$B$2:$E$405,4,FALSE)</f>
        <v>0.69</v>
      </c>
      <c r="H204" s="14">
        <f>VLOOKUP(A204,away!$A$2:$E$405,3,FALSE)</f>
        <v>1.15772870662461</v>
      </c>
      <c r="I204" s="14">
        <f>VLOOKUP(C204,away!$B$2:$E$405,3,FALSE)</f>
        <v>1.01</v>
      </c>
      <c r="J204" s="14">
        <f>VLOOKUP(B204,home!$B$2:$E$405,4,FALSE)</f>
        <v>0.94</v>
      </c>
      <c r="K204" s="16">
        <f t="shared" si="282"/>
        <v>1.4346776025236543</v>
      </c>
      <c r="L204" s="16">
        <f t="shared" si="283"/>
        <v>1.0991476340694046</v>
      </c>
      <c r="M204" s="17">
        <f t="shared" si="228"/>
        <v>7.9354887746841837E-2</v>
      </c>
      <c r="N204" s="17">
        <f t="shared" si="229"/>
        <v>0.11384868010117276</v>
      </c>
      <c r="O204" s="17">
        <f t="shared" si="230"/>
        <v>8.7222737118784394E-2</v>
      </c>
      <c r="P204" s="17">
        <f t="shared" si="231"/>
        <v>0.12513650737512855</v>
      </c>
      <c r="Q204" s="17">
        <f t="shared" si="232"/>
        <v>8.1668075709016505E-2</v>
      </c>
      <c r="R204" s="17">
        <f t="shared" si="233"/>
        <v>4.7935332570584743E-2</v>
      </c>
      <c r="S204" s="17">
        <f t="shared" si="234"/>
        <v>4.9332643277126942E-2</v>
      </c>
      <c r="T204" s="17">
        <f t="shared" si="235"/>
        <v>8.9765272194566509E-2</v>
      </c>
      <c r="U204" s="17">
        <f t="shared" si="236"/>
        <v>6.8771748008540565E-2</v>
      </c>
      <c r="V204" s="17">
        <f t="shared" si="237"/>
        <v>8.6437505329461078E-3</v>
      </c>
      <c r="W204" s="17">
        <f t="shared" si="238"/>
        <v>3.9055786353644047E-2</v>
      </c>
      <c r="X204" s="17">
        <f t="shared" si="239"/>
        <v>4.2928075167327995E-2</v>
      </c>
      <c r="Y204" s="17">
        <f t="shared" si="240"/>
        <v>2.359214612766106E-2</v>
      </c>
      <c r="Z204" s="17">
        <f t="shared" si="241"/>
        <v>1.7562669127762765E-2</v>
      </c>
      <c r="AA204" s="17">
        <f t="shared" si="242"/>
        <v>2.5196768038134889E-2</v>
      </c>
      <c r="AB204" s="17">
        <f t="shared" si="243"/>
        <v>1.8074619380148E-2</v>
      </c>
      <c r="AC204" s="17">
        <f t="shared" si="244"/>
        <v>8.5190778966686049E-4</v>
      </c>
      <c r="AD204" s="17">
        <f t="shared" si="245"/>
        <v>1.4008115482630524E-2</v>
      </c>
      <c r="AE204" s="17">
        <f t="shared" si="246"/>
        <v>1.5396986990504336E-2</v>
      </c>
      <c r="AF204" s="17">
        <f t="shared" si="247"/>
        <v>8.4617809112051221E-3</v>
      </c>
      <c r="AG204" s="17">
        <f t="shared" si="248"/>
        <v>3.1002488228549204E-3</v>
      </c>
      <c r="AH204" s="17">
        <f t="shared" si="249"/>
        <v>4.8259915549310542E-3</v>
      </c>
      <c r="AI204" s="17">
        <f t="shared" si="250"/>
        <v>6.9237419938278878E-3</v>
      </c>
      <c r="AJ204" s="17">
        <f t="shared" si="251"/>
        <v>4.9666687820986702E-3</v>
      </c>
      <c r="AK204" s="17">
        <f t="shared" si="252"/>
        <v>2.3751894869434671E-3</v>
      </c>
      <c r="AL204" s="17">
        <f t="shared" si="253"/>
        <v>5.3735702201314897E-5</v>
      </c>
      <c r="AM204" s="17">
        <f t="shared" si="254"/>
        <v>4.0194259072989704E-3</v>
      </c>
      <c r="AN204" s="17">
        <f t="shared" si="255"/>
        <v>4.4179424763249328E-3</v>
      </c>
      <c r="AO204" s="17">
        <f t="shared" si="256"/>
        <v>2.4279855101536382E-3</v>
      </c>
      <c r="AP204" s="17">
        <f t="shared" si="257"/>
        <v>8.89571509680056E-4</v>
      </c>
      <c r="AQ204" s="17">
        <f t="shared" si="258"/>
        <v>2.4444260505009552E-4</v>
      </c>
      <c r="AR204" s="17">
        <f t="shared" si="259"/>
        <v>1.0608954399282794E-3</v>
      </c>
      <c r="AS204" s="17">
        <f t="shared" si="260"/>
        <v>1.5220429262845817E-3</v>
      </c>
      <c r="AT204" s="17">
        <f t="shared" si="261"/>
        <v>1.0918204482100254E-3</v>
      </c>
      <c r="AU204" s="17">
        <f t="shared" si="262"/>
        <v>5.2213678100808717E-4</v>
      </c>
      <c r="AV204" s="17">
        <f t="shared" si="263"/>
        <v>1.8727448629152522E-4</v>
      </c>
      <c r="AW204" s="17">
        <f t="shared" si="264"/>
        <v>2.3538065958255815E-6</v>
      </c>
      <c r="AX204" s="17">
        <f t="shared" si="265"/>
        <v>9.6109672070085678E-4</v>
      </c>
      <c r="AY204" s="17">
        <f t="shared" si="266"/>
        <v>1.0563871866702101E-3</v>
      </c>
      <c r="AZ204" s="17">
        <f t="shared" si="267"/>
        <v>5.8056273844489796E-4</v>
      </c>
      <c r="BA204" s="17">
        <f t="shared" si="268"/>
        <v>2.1270805346352141E-4</v>
      </c>
      <c r="BB204" s="17">
        <f t="shared" si="269"/>
        <v>5.8449388427984488E-5</v>
      </c>
      <c r="BC204" s="17">
        <f t="shared" si="270"/>
        <v>1.2848901400684563E-5</v>
      </c>
      <c r="BD204" s="17">
        <f t="shared" si="271"/>
        <v>1.9434678546536468E-4</v>
      </c>
      <c r="BE204" s="17">
        <f t="shared" si="272"/>
        <v>2.7882498022962842E-4</v>
      </c>
      <c r="BF204" s="17">
        <f t="shared" si="273"/>
        <v>2.0001197707977431E-4</v>
      </c>
      <c r="BG204" s="17">
        <f t="shared" si="274"/>
        <v>9.5650901250942278E-5</v>
      </c>
      <c r="BH204" s="17">
        <f t="shared" si="275"/>
        <v>3.4307051421482166E-5</v>
      </c>
      <c r="BI204" s="17">
        <f t="shared" si="276"/>
        <v>9.8439116566055572E-6</v>
      </c>
      <c r="BJ204" s="18">
        <f t="shared" si="277"/>
        <v>0.44670658885819975</v>
      </c>
      <c r="BK204" s="18">
        <f t="shared" si="278"/>
        <v>0.26442981961058182</v>
      </c>
      <c r="BL204" s="18">
        <f t="shared" si="279"/>
        <v>0.27148995262282005</v>
      </c>
      <c r="BM204" s="18">
        <f t="shared" si="280"/>
        <v>0.46396877621776117</v>
      </c>
      <c r="BN204" s="18">
        <f t="shared" si="281"/>
        <v>0.53516622062152885</v>
      </c>
    </row>
    <row r="205" spans="1:66" x14ac:dyDescent="0.25">
      <c r="A205" t="s">
        <v>122</v>
      </c>
      <c r="B205" t="s">
        <v>128</v>
      </c>
      <c r="C205" t="s">
        <v>137</v>
      </c>
      <c r="D205" s="15">
        <v>44229</v>
      </c>
      <c r="E205" s="14">
        <f>VLOOKUP(A205,home!$A$2:$E$405,3,FALSE)</f>
        <v>1.35015772870662</v>
      </c>
      <c r="F205" s="14">
        <f>VLOOKUP(B205,home!$B$2:$E$405,3,FALSE)</f>
        <v>1.23</v>
      </c>
      <c r="G205" s="14">
        <f>VLOOKUP(C205,away!$B$2:$E$405,4,FALSE)</f>
        <v>0.97</v>
      </c>
      <c r="H205" s="14">
        <f>VLOOKUP(A205,away!$A$2:$E$405,3,FALSE)</f>
        <v>1.15772870662461</v>
      </c>
      <c r="I205" s="14">
        <f>VLOOKUP(C205,away!$B$2:$E$405,3,FALSE)</f>
        <v>0.74</v>
      </c>
      <c r="J205" s="14">
        <f>VLOOKUP(B205,home!$B$2:$E$405,4,FALSE)</f>
        <v>1.01</v>
      </c>
      <c r="K205" s="16">
        <f t="shared" si="282"/>
        <v>1.6108731861198684</v>
      </c>
      <c r="L205" s="16">
        <f t="shared" si="283"/>
        <v>0.86528643533123362</v>
      </c>
      <c r="M205" s="17">
        <f t="shared" si="228"/>
        <v>8.4065449614460427E-2</v>
      </c>
      <c r="N205" s="17">
        <f t="shared" si="229"/>
        <v>0.13541877866304511</v>
      </c>
      <c r="O205" s="17">
        <f t="shared" si="230"/>
        <v>7.2740693231413883E-2</v>
      </c>
      <c r="P205" s="17">
        <f t="shared" si="231"/>
        <v>0.11717603226625561</v>
      </c>
      <c r="Q205" s="17">
        <f t="shared" si="232"/>
        <v>0.1090712397227004</v>
      </c>
      <c r="R205" s="17">
        <f t="shared" si="233"/>
        <v>3.1470767574866457E-2</v>
      </c>
      <c r="S205" s="17">
        <f t="shared" si="234"/>
        <v>4.0831942851171033E-2</v>
      </c>
      <c r="T205" s="17">
        <f t="shared" si="235"/>
        <v>9.4377864216813864E-2</v>
      </c>
      <c r="U205" s="17">
        <f t="shared" si="236"/>
        <v>5.0695415632962967E-2</v>
      </c>
      <c r="V205" s="17">
        <f t="shared" si="237"/>
        <v>6.3238095700240858E-3</v>
      </c>
      <c r="W205" s="17">
        <f t="shared" si="238"/>
        <v>5.8566645148716769E-2</v>
      </c>
      <c r="X205" s="17">
        <f t="shared" si="239"/>
        <v>5.0676923610042411E-2</v>
      </c>
      <c r="Y205" s="17">
        <f t="shared" si="240"/>
        <v>2.1925027292043417E-2</v>
      </c>
      <c r="Z205" s="17">
        <f t="shared" si="241"/>
        <v>9.0770760973313217E-3</v>
      </c>
      <c r="AA205" s="17">
        <f t="shared" si="242"/>
        <v>1.4622018493560608E-2</v>
      </c>
      <c r="AB205" s="17">
        <f t="shared" si="243"/>
        <v>1.177710875911281E-2</v>
      </c>
      <c r="AC205" s="17">
        <f t="shared" si="244"/>
        <v>5.5090923026430278E-4</v>
      </c>
      <c r="AD205" s="17">
        <f t="shared" si="245"/>
        <v>2.358585956776629E-2</v>
      </c>
      <c r="AE205" s="17">
        <f t="shared" si="246"/>
        <v>2.0408524349615563E-2</v>
      </c>
      <c r="AF205" s="17">
        <f t="shared" si="247"/>
        <v>8.8296096424247666E-3</v>
      </c>
      <c r="AG205" s="17">
        <f t="shared" si="248"/>
        <v>2.546713817620005E-3</v>
      </c>
      <c r="AH205" s="17">
        <f t="shared" si="249"/>
        <v>1.9635677048725412E-3</v>
      </c>
      <c r="AI205" s="17">
        <f t="shared" si="250"/>
        <v>3.1630585649101077E-3</v>
      </c>
      <c r="AJ205" s="17">
        <f t="shared" si="251"/>
        <v>2.5476431141702427E-3</v>
      </c>
      <c r="AK205" s="17">
        <f t="shared" si="252"/>
        <v>1.3679766601399205E-3</v>
      </c>
      <c r="AL205" s="17">
        <f t="shared" si="253"/>
        <v>3.0715761605882811E-5</v>
      </c>
      <c r="AM205" s="17">
        <f t="shared" si="254"/>
        <v>7.5987657498606895E-3</v>
      </c>
      <c r="AN205" s="17">
        <f t="shared" si="255"/>
        <v>6.5751089286140239E-3</v>
      </c>
      <c r="AO205" s="17">
        <f t="shared" si="256"/>
        <v>2.8446762833774977E-3</v>
      </c>
      <c r="AP205" s="17">
        <f t="shared" si="257"/>
        <v>8.2048660030500584E-4</v>
      </c>
      <c r="AQ205" s="17">
        <f t="shared" si="258"/>
        <v>1.7748898140374026E-4</v>
      </c>
      <c r="AR205" s="17">
        <f t="shared" si="259"/>
        <v>3.3980969997613863E-4</v>
      </c>
      <c r="AS205" s="17">
        <f t="shared" si="260"/>
        <v>5.4739033407499903E-4</v>
      </c>
      <c r="AT205" s="17">
        <f t="shared" si="261"/>
        <v>4.4088820575130652E-4</v>
      </c>
      <c r="AU205" s="17">
        <f t="shared" si="262"/>
        <v>2.367383295737597E-4</v>
      </c>
      <c r="AV205" s="17">
        <f t="shared" si="263"/>
        <v>9.5338856809294481E-5</v>
      </c>
      <c r="AW205" s="17">
        <f t="shared" si="264"/>
        <v>1.189268827482999E-6</v>
      </c>
      <c r="AX205" s="17">
        <f t="shared" si="265"/>
        <v>2.0401079990094361E-3</v>
      </c>
      <c r="AY205" s="17">
        <f t="shared" si="266"/>
        <v>1.7652777781536108E-3</v>
      </c>
      <c r="AZ205" s="17">
        <f t="shared" si="267"/>
        <v>7.6373545801398902E-4</v>
      </c>
      <c r="BA205" s="17">
        <f t="shared" si="268"/>
        <v>2.2028331066699722E-4</v>
      </c>
      <c r="BB205" s="17">
        <f t="shared" si="269"/>
        <v>4.765204016250218E-5</v>
      </c>
      <c r="BC205" s="17">
        <f t="shared" si="270"/>
        <v>8.2465327936944582E-6</v>
      </c>
      <c r="BD205" s="17">
        <f t="shared" si="271"/>
        <v>4.9005453997221472E-5</v>
      </c>
      <c r="BE205" s="17">
        <f t="shared" si="272"/>
        <v>7.8941571817754783E-5</v>
      </c>
      <c r="BF205" s="17">
        <f t="shared" si="273"/>
        <v>6.3582430655688548E-5</v>
      </c>
      <c r="BG205" s="17">
        <f t="shared" si="274"/>
        <v>3.4141077550524864E-5</v>
      </c>
      <c r="BH205" s="17">
        <f t="shared" si="275"/>
        <v>1.3749236592844881E-5</v>
      </c>
      <c r="BI205" s="17">
        <f t="shared" si="276"/>
        <v>4.4296553114063822E-6</v>
      </c>
      <c r="BJ205" s="18">
        <f t="shared" si="277"/>
        <v>0.5482690156931499</v>
      </c>
      <c r="BK205" s="18">
        <f t="shared" si="278"/>
        <v>0.25074413707193499</v>
      </c>
      <c r="BL205" s="18">
        <f t="shared" si="279"/>
        <v>0.19225226458812048</v>
      </c>
      <c r="BM205" s="18">
        <f t="shared" si="280"/>
        <v>0.44863544386846849</v>
      </c>
      <c r="BN205" s="18">
        <f t="shared" si="281"/>
        <v>0.54994296107274188</v>
      </c>
    </row>
    <row r="206" spans="1:66" x14ac:dyDescent="0.25">
      <c r="A206" t="s">
        <v>122</v>
      </c>
      <c r="B206" t="s">
        <v>401</v>
      </c>
      <c r="C206" t="s">
        <v>125</v>
      </c>
      <c r="D206" s="15">
        <v>44229</v>
      </c>
      <c r="E206" s="14">
        <f>VLOOKUP(A206,home!$A$2:$E$405,3,FALSE)</f>
        <v>1.35015772870662</v>
      </c>
      <c r="F206" s="14">
        <f>VLOOKUP(B206,home!$B$2:$E$405,3,FALSE)</f>
        <v>0.99</v>
      </c>
      <c r="G206" s="14">
        <f>VLOOKUP(C206,away!$B$2:$E$405,4,FALSE)</f>
        <v>1.23</v>
      </c>
      <c r="H206" s="14">
        <f>VLOOKUP(A206,away!$A$2:$E$405,3,FALSE)</f>
        <v>1.15772870662461</v>
      </c>
      <c r="I206" s="14">
        <f>VLOOKUP(C206,away!$B$2:$E$405,3,FALSE)</f>
        <v>0.99</v>
      </c>
      <c r="J206" s="14">
        <f>VLOOKUP(B206,home!$B$2:$E$405,4,FALSE)</f>
        <v>1.22</v>
      </c>
      <c r="K206" s="16">
        <f t="shared" si="282"/>
        <v>1.6440870662460512</v>
      </c>
      <c r="L206" s="16">
        <f t="shared" si="283"/>
        <v>1.3983047318612041</v>
      </c>
      <c r="M206" s="17">
        <f t="shared" si="228"/>
        <v>4.7720614811507842E-2</v>
      </c>
      <c r="N206" s="17">
        <f t="shared" si="229"/>
        <v>7.84568456049098E-2</v>
      </c>
      <c r="O206" s="17">
        <f t="shared" si="230"/>
        <v>6.6727961498257285E-2</v>
      </c>
      <c r="P206" s="17">
        <f t="shared" si="231"/>
        <v>0.10970657845624929</v>
      </c>
      <c r="Q206" s="17">
        <f t="shared" si="232"/>
        <v>6.449494255874777E-2</v>
      </c>
      <c r="R206" s="17">
        <f t="shared" si="233"/>
        <v>4.6653012155232695E-2</v>
      </c>
      <c r="S206" s="17">
        <f t="shared" si="234"/>
        <v>6.3052065674952321E-2</v>
      </c>
      <c r="T206" s="17">
        <f t="shared" si="235"/>
        <v>9.0183583361013578E-2</v>
      </c>
      <c r="U206" s="17">
        <f t="shared" si="236"/>
        <v>7.6701613885837905E-2</v>
      </c>
      <c r="V206" s="17">
        <f t="shared" si="237"/>
        <v>1.610584258005374E-2</v>
      </c>
      <c r="W206" s="17">
        <f t="shared" si="238"/>
        <v>3.534510029970641E-2</v>
      </c>
      <c r="X206" s="17">
        <f t="shared" si="239"/>
        <v>4.9423220997188336E-2</v>
      </c>
      <c r="Y206" s="17">
        <f t="shared" si="240"/>
        <v>3.455436189209523E-2</v>
      </c>
      <c r="Z206" s="17">
        <f t="shared" si="241"/>
        <v>2.1745042550746711E-2</v>
      </c>
      <c r="AA206" s="17">
        <f t="shared" si="242"/>
        <v>3.5750743212652716E-2</v>
      </c>
      <c r="AB206" s="17">
        <f t="shared" si="243"/>
        <v>2.9388667262303068E-2</v>
      </c>
      <c r="AC206" s="17">
        <f t="shared" si="244"/>
        <v>2.3141425482360047E-3</v>
      </c>
      <c r="AD206" s="17">
        <f t="shared" si="245"/>
        <v>1.4527605564479183E-2</v>
      </c>
      <c r="AE206" s="17">
        <f t="shared" si="246"/>
        <v>2.0314019603424403E-2</v>
      </c>
      <c r="AF206" s="17">
        <f t="shared" si="247"/>
        <v>1.4202594867294801E-2</v>
      </c>
      <c r="AG206" s="17">
        <f t="shared" si="248"/>
        <v>6.6198518692153216E-3</v>
      </c>
      <c r="AH206" s="17">
        <f t="shared" si="249"/>
        <v>7.6015489733080874E-3</v>
      </c>
      <c r="AI206" s="17">
        <f t="shared" si="250"/>
        <v>1.2497608350451777E-2</v>
      </c>
      <c r="AJ206" s="17">
        <f t="shared" si="251"/>
        <v>1.0273578123993208E-2</v>
      </c>
      <c r="AK206" s="17">
        <f t="shared" si="252"/>
        <v>5.6302189725752011E-3</v>
      </c>
      <c r="AL206" s="17">
        <f t="shared" si="253"/>
        <v>2.1280250644698369E-4</v>
      </c>
      <c r="AM206" s="17">
        <f t="shared" si="254"/>
        <v>4.7769296824168757E-3</v>
      </c>
      <c r="AN206" s="17">
        <f t="shared" si="255"/>
        <v>6.679603378691756E-3</v>
      </c>
      <c r="AO206" s="17">
        <f t="shared" si="256"/>
        <v>4.6700605056903847E-3</v>
      </c>
      <c r="AP206" s="17">
        <f t="shared" si="257"/>
        <v>2.1767225677283299E-3</v>
      </c>
      <c r="AQ206" s="17">
        <f t="shared" si="258"/>
        <v>7.6093036660089845E-4</v>
      </c>
      <c r="AR206" s="17">
        <f t="shared" si="259"/>
        <v>2.1258563797702779E-3</v>
      </c>
      <c r="AS206" s="17">
        <f t="shared" si="260"/>
        <v>3.495092978676968E-3</v>
      </c>
      <c r="AT206" s="17">
        <f t="shared" si="261"/>
        <v>2.8731185807850945E-3</v>
      </c>
      <c r="AU206" s="17">
        <f t="shared" si="262"/>
        <v>1.574552366153328E-3</v>
      </c>
      <c r="AV206" s="17">
        <f t="shared" si="263"/>
        <v>6.4717529507995087E-4</v>
      </c>
      <c r="AW206" s="17">
        <f t="shared" si="264"/>
        <v>1.3589418652613314E-5</v>
      </c>
      <c r="AX206" s="17">
        <f t="shared" si="265"/>
        <v>1.3089480512047422E-3</v>
      </c>
      <c r="AY206" s="17">
        <f t="shared" si="266"/>
        <v>1.8303082537600927E-3</v>
      </c>
      <c r="AZ206" s="17">
        <f t="shared" si="267"/>
        <v>1.2796643459986774E-3</v>
      </c>
      <c r="BA206" s="17">
        <f t="shared" si="268"/>
        <v>5.9645357006800771E-4</v>
      </c>
      <c r="BB206" s="17">
        <f t="shared" si="269"/>
        <v>2.0850596234040083E-4</v>
      </c>
      <c r="BC206" s="17">
        <f t="shared" si="270"/>
        <v>5.8310974752371378E-5</v>
      </c>
      <c r="BD206" s="17">
        <f t="shared" si="271"/>
        <v>4.9543250584835016E-4</v>
      </c>
      <c r="BE206" s="17">
        <f t="shared" si="272"/>
        <v>8.1453417506314367E-4</v>
      </c>
      <c r="BF206" s="17">
        <f t="shared" si="273"/>
        <v>6.6958255111835576E-4</v>
      </c>
      <c r="BG206" s="17">
        <f t="shared" si="274"/>
        <v>3.6695067069257467E-4</v>
      </c>
      <c r="BH206" s="17">
        <f t="shared" si="275"/>
        <v>1.50824712908994E-4</v>
      </c>
      <c r="BI206" s="17">
        <f t="shared" si="276"/>
        <v>4.9593791952790149E-5</v>
      </c>
      <c r="BJ206" s="18">
        <f t="shared" si="277"/>
        <v>0.43246856427732733</v>
      </c>
      <c r="BK206" s="18">
        <f t="shared" si="278"/>
        <v>0.24094235483120624</v>
      </c>
      <c r="BL206" s="18">
        <f t="shared" si="279"/>
        <v>0.30448766644266179</v>
      </c>
      <c r="BM206" s="18">
        <f t="shared" si="280"/>
        <v>0.58406695418193</v>
      </c>
      <c r="BN206" s="18">
        <f t="shared" si="281"/>
        <v>0.41375995508490465</v>
      </c>
    </row>
    <row r="207" spans="1:66" x14ac:dyDescent="0.25">
      <c r="A207" t="s">
        <v>122</v>
      </c>
      <c r="B207" t="s">
        <v>140</v>
      </c>
      <c r="C207" t="s">
        <v>129</v>
      </c>
      <c r="D207" s="15">
        <v>44229</v>
      </c>
      <c r="E207" s="14">
        <f>VLOOKUP(A207,home!$A$2:$E$405,3,FALSE)</f>
        <v>1.35015772870662</v>
      </c>
      <c r="F207" s="14">
        <f>VLOOKUP(B207,home!$B$2:$E$405,3,FALSE)</f>
        <v>1.37</v>
      </c>
      <c r="G207" s="14">
        <f>VLOOKUP(C207,away!$B$2:$E$405,4,FALSE)</f>
        <v>1.1599999999999999</v>
      </c>
      <c r="H207" s="14">
        <f>VLOOKUP(A207,away!$A$2:$E$405,3,FALSE)</f>
        <v>1.15772870662461</v>
      </c>
      <c r="I207" s="14">
        <f>VLOOKUP(C207,away!$B$2:$E$405,3,FALSE)</f>
        <v>0.53</v>
      </c>
      <c r="J207" s="14">
        <f>VLOOKUP(B207,home!$B$2:$E$405,4,FALSE)</f>
        <v>0.66</v>
      </c>
      <c r="K207" s="16">
        <f t="shared" si="282"/>
        <v>2.1456706624605606</v>
      </c>
      <c r="L207" s="16">
        <f t="shared" si="283"/>
        <v>0.40497350157728862</v>
      </c>
      <c r="M207" s="17">
        <f t="shared" si="228"/>
        <v>7.8031384796310499E-2</v>
      </c>
      <c r="N207" s="17">
        <f t="shared" si="229"/>
        <v>0.16742965310861446</v>
      </c>
      <c r="O207" s="17">
        <f t="shared" si="230"/>
        <v>3.1600643133886663E-2</v>
      </c>
      <c r="P207" s="17">
        <f t="shared" si="231"/>
        <v>6.7804572887266365E-2</v>
      </c>
      <c r="Q207" s="17">
        <f t="shared" si="232"/>
        <v>0.17962444735055136</v>
      </c>
      <c r="R207" s="17">
        <f t="shared" si="233"/>
        <v>6.3987115510121921E-3</v>
      </c>
      <c r="S207" s="17">
        <f t="shared" si="234"/>
        <v>1.4729522346763464E-2</v>
      </c>
      <c r="T207" s="17">
        <f t="shared" si="235"/>
        <v>7.2743141412438095E-2</v>
      </c>
      <c r="U207" s="17">
        <f t="shared" si="236"/>
        <v>1.372952765255437E-2</v>
      </c>
      <c r="V207" s="17">
        <f t="shared" si="237"/>
        <v>1.4221186259616746E-3</v>
      </c>
      <c r="W207" s="17">
        <f t="shared" si="238"/>
        <v>0.12847163564692318</v>
      </c>
      <c r="X207" s="17">
        <f t="shared" si="239"/>
        <v>5.2027608141296089E-2</v>
      </c>
      <c r="Y207" s="17">
        <f t="shared" si="240"/>
        <v>1.0534901323835862E-2</v>
      </c>
      <c r="Z207" s="17">
        <f t="shared" si="241"/>
        <v>8.637695407988172E-4</v>
      </c>
      <c r="AA207" s="17">
        <f t="shared" si="242"/>
        <v>1.8533649628190523E-3</v>
      </c>
      <c r="AB207" s="17">
        <f t="shared" si="243"/>
        <v>1.9883554137765744E-3</v>
      </c>
      <c r="AC207" s="17">
        <f t="shared" si="244"/>
        <v>7.723346372109101E-5</v>
      </c>
      <c r="AD207" s="17">
        <f t="shared" si="245"/>
        <v>6.8914454891481375E-2</v>
      </c>
      <c r="AE207" s="17">
        <f t="shared" si="246"/>
        <v>2.7908528106693316E-2</v>
      </c>
      <c r="AF207" s="17">
        <f t="shared" si="247"/>
        <v>5.6511071756178838E-3</v>
      </c>
      <c r="AG207" s="17">
        <f t="shared" si="248"/>
        <v>7.628495535661723E-4</v>
      </c>
      <c r="AH207" s="17">
        <f t="shared" si="249"/>
        <v>8.7450943873275882E-5</v>
      </c>
      <c r="AI207" s="17">
        <f t="shared" si="250"/>
        <v>1.8764092467337315E-4</v>
      </c>
      <c r="AJ207" s="17">
        <f t="shared" si="251"/>
        <v>2.0130781357431441E-4</v>
      </c>
      <c r="AK207" s="17">
        <f t="shared" si="252"/>
        <v>1.4398008990349539E-4</v>
      </c>
      <c r="AL207" s="17">
        <f t="shared" si="253"/>
        <v>2.684449101541699E-6</v>
      </c>
      <c r="AM207" s="17">
        <f t="shared" si="254"/>
        <v>2.9573544816022649E-2</v>
      </c>
      <c r="AN207" s="17">
        <f t="shared" si="255"/>
        <v>1.1976501998197562E-2</v>
      </c>
      <c r="AO207" s="17">
        <f t="shared" si="256"/>
        <v>2.4250829754287303E-3</v>
      </c>
      <c r="AP207" s="17">
        <f t="shared" si="257"/>
        <v>3.273647813916143E-4</v>
      </c>
      <c r="AQ207" s="17">
        <f t="shared" si="258"/>
        <v>3.3143515453311399E-5</v>
      </c>
      <c r="AR207" s="17">
        <f t="shared" si="259"/>
        <v>7.083062991319894E-6</v>
      </c>
      <c r="AS207" s="17">
        <f t="shared" si="260"/>
        <v>1.5197920460835236E-5</v>
      </c>
      <c r="AT207" s="17">
        <f t="shared" si="261"/>
        <v>1.6304866031611629E-5</v>
      </c>
      <c r="AU207" s="17">
        <f t="shared" si="262"/>
        <v>1.166162423312627E-5</v>
      </c>
      <c r="AV207" s="17">
        <f t="shared" si="263"/>
        <v>6.2555012484145438E-6</v>
      </c>
      <c r="AW207" s="17">
        <f t="shared" si="264"/>
        <v>6.4795126716844618E-8</v>
      </c>
      <c r="AX207" s="17">
        <f t="shared" si="265"/>
        <v>1.0575847916117063E-2</v>
      </c>
      <c r="AY207" s="17">
        <f t="shared" si="266"/>
        <v>4.2829381627387982E-3</v>
      </c>
      <c r="AZ207" s="17">
        <f t="shared" si="267"/>
        <v>8.6723823240166496E-4</v>
      </c>
      <c r="BA207" s="17">
        <f t="shared" si="268"/>
        <v>1.1706950122580027E-4</v>
      </c>
      <c r="BB207" s="17">
        <f t="shared" si="269"/>
        <v>1.1852511459829749E-5</v>
      </c>
      <c r="BC207" s="17">
        <f t="shared" si="270"/>
        <v>9.5999061367443903E-7</v>
      </c>
      <c r="BD207" s="17">
        <f t="shared" si="271"/>
        <v>4.7807547024788703E-7</v>
      </c>
      <c r="BE207" s="17">
        <f t="shared" si="272"/>
        <v>1.0257925109529279E-6</v>
      </c>
      <c r="BF207" s="17">
        <f t="shared" si="273"/>
        <v>1.1005064482617255E-6</v>
      </c>
      <c r="BG207" s="17">
        <f t="shared" si="274"/>
        <v>7.871081332946183E-7</v>
      </c>
      <c r="BH207" s="17">
        <f t="shared" si="275"/>
        <v>4.2221870744858976E-7</v>
      </c>
      <c r="BI207" s="17">
        <f t="shared" si="276"/>
        <v>1.8118845874289143E-7</v>
      </c>
      <c r="BJ207" s="18">
        <f t="shared" si="277"/>
        <v>0.77425987111206873</v>
      </c>
      <c r="BK207" s="18">
        <f t="shared" si="278"/>
        <v>0.16635045473186347</v>
      </c>
      <c r="BL207" s="18">
        <f t="shared" si="279"/>
        <v>5.6251480350767567E-2</v>
      </c>
      <c r="BM207" s="18">
        <f t="shared" si="280"/>
        <v>0.46255328954024461</v>
      </c>
      <c r="BN207" s="18">
        <f t="shared" si="281"/>
        <v>0.53088941282764157</v>
      </c>
    </row>
    <row r="208" spans="1:66" x14ac:dyDescent="0.25">
      <c r="A208" t="s">
        <v>122</v>
      </c>
      <c r="B208" t="s">
        <v>141</v>
      </c>
      <c r="C208" t="s">
        <v>136</v>
      </c>
      <c r="D208" s="15">
        <v>44229</v>
      </c>
      <c r="E208" s="14">
        <f>VLOOKUP(A208,home!$A$2:$E$405,3,FALSE)</f>
        <v>1.35015772870662</v>
      </c>
      <c r="F208" s="14">
        <f>VLOOKUP(B208,home!$B$2:$E$405,3,FALSE)</f>
        <v>0.63</v>
      </c>
      <c r="G208" s="14">
        <f>VLOOKUP(C208,away!$B$2:$E$405,4,FALSE)</f>
        <v>1.05</v>
      </c>
      <c r="H208" s="14">
        <f>VLOOKUP(A208,away!$A$2:$E$405,3,FALSE)</f>
        <v>1.15772870662461</v>
      </c>
      <c r="I208" s="14">
        <f>VLOOKUP(C208,away!$B$2:$E$405,3,FALSE)</f>
        <v>1.17</v>
      </c>
      <c r="J208" s="14">
        <f>VLOOKUP(B208,home!$B$2:$E$405,4,FALSE)</f>
        <v>0.68</v>
      </c>
      <c r="K208" s="16">
        <f t="shared" si="282"/>
        <v>0.89312933753942925</v>
      </c>
      <c r="L208" s="16">
        <f t="shared" si="283"/>
        <v>0.92108895899053977</v>
      </c>
      <c r="M208" s="17">
        <f t="shared" si="228"/>
        <v>0.16296524911309623</v>
      </c>
      <c r="N208" s="17">
        <f t="shared" si="229"/>
        <v>0.14554904498232768</v>
      </c>
      <c r="O208" s="17">
        <f t="shared" si="230"/>
        <v>0.15010549165721582</v>
      </c>
      <c r="P208" s="17">
        <f t="shared" si="231"/>
        <v>0.13406361832483948</v>
      </c>
      <c r="Q208" s="17">
        <f t="shared" si="232"/>
        <v>6.4997061062281453E-2</v>
      </c>
      <c r="R208" s="17">
        <f t="shared" si="233"/>
        <v>6.913025552465403E-2</v>
      </c>
      <c r="S208" s="17">
        <f t="shared" si="234"/>
        <v>2.757191158262691E-2</v>
      </c>
      <c r="T208" s="17">
        <f t="shared" si="235"/>
        <v>5.986807531130138E-2</v>
      </c>
      <c r="U208" s="17">
        <f t="shared" si="236"/>
        <v>6.1742259320665717E-2</v>
      </c>
      <c r="V208" s="17">
        <f t="shared" si="237"/>
        <v>2.5202307110914987E-3</v>
      </c>
      <c r="W208" s="17">
        <f t="shared" si="238"/>
        <v>1.9350260696188424E-2</v>
      </c>
      <c r="X208" s="17">
        <f t="shared" si="239"/>
        <v>1.7823311480847755E-2</v>
      </c>
      <c r="Y208" s="17">
        <f t="shared" si="240"/>
        <v>8.2084277088290969E-3</v>
      </c>
      <c r="Z208" s="17">
        <f t="shared" si="241"/>
        <v>2.1225038365317868E-2</v>
      </c>
      <c r="AA208" s="17">
        <f t="shared" si="242"/>
        <v>1.8956704454465317E-2</v>
      </c>
      <c r="AB208" s="17">
        <f t="shared" si="243"/>
        <v>8.4653944456736779E-3</v>
      </c>
      <c r="AC208" s="17">
        <f t="shared" si="244"/>
        <v>1.2957948472952895E-4</v>
      </c>
      <c r="AD208" s="17">
        <f t="shared" si="245"/>
        <v>4.3205713792005048E-3</v>
      </c>
      <c r="AE208" s="17">
        <f t="shared" si="246"/>
        <v>3.9796305939121144E-3</v>
      </c>
      <c r="AF208" s="17">
        <f t="shared" si="247"/>
        <v>1.8327969004567062E-3</v>
      </c>
      <c r="AG208" s="17">
        <f t="shared" si="248"/>
        <v>5.6272299636091867E-4</v>
      </c>
      <c r="AH208" s="17">
        <f t="shared" si="249"/>
        <v>4.8875371231112252E-3</v>
      </c>
      <c r="AI208" s="17">
        <f t="shared" si="250"/>
        <v>4.3652027929636959E-3</v>
      </c>
      <c r="AJ208" s="17">
        <f t="shared" si="251"/>
        <v>1.9493453393524659E-3</v>
      </c>
      <c r="AK208" s="17">
        <f t="shared" si="252"/>
        <v>5.8033917052381406E-4</v>
      </c>
      <c r="AL208" s="17">
        <f t="shared" si="253"/>
        <v>4.2639506712140881E-6</v>
      </c>
      <c r="AM208" s="17">
        <f t="shared" si="254"/>
        <v>7.7176581073943337E-4</v>
      </c>
      <c r="AN208" s="17">
        <f t="shared" si="255"/>
        <v>7.108649671984747E-4</v>
      </c>
      <c r="AO208" s="17">
        <f t="shared" si="256"/>
        <v>3.2738493630984358E-4</v>
      </c>
      <c r="AP208" s="17">
        <f t="shared" si="257"/>
        <v>1.0051688339160603E-4</v>
      </c>
      <c r="AQ208" s="17">
        <f t="shared" si="258"/>
        <v>2.3146247871036964E-5</v>
      </c>
      <c r="AR208" s="17">
        <f t="shared" si="259"/>
        <v>9.0037129615082746E-4</v>
      </c>
      <c r="AS208" s="17">
        <f t="shared" si="260"/>
        <v>8.0414801927070577E-4</v>
      </c>
      <c r="AT208" s="17">
        <f t="shared" si="261"/>
        <v>3.5910409386744481E-4</v>
      </c>
      <c r="AU208" s="17">
        <f t="shared" si="262"/>
        <v>1.0690880048784268E-4</v>
      </c>
      <c r="AV208" s="17">
        <f t="shared" si="263"/>
        <v>2.3870846539210479E-5</v>
      </c>
      <c r="AW208" s="17">
        <f t="shared" si="264"/>
        <v>9.7437381154813462E-8</v>
      </c>
      <c r="AX208" s="17">
        <f t="shared" si="265"/>
        <v>1.148811145468817E-4</v>
      </c>
      <c r="AY208" s="17">
        <f t="shared" si="266"/>
        <v>1.0581572620566025E-4</v>
      </c>
      <c r="AZ208" s="17">
        <f t="shared" si="267"/>
        <v>4.8732848547799782E-5</v>
      </c>
      <c r="BA208" s="17">
        <f t="shared" si="268"/>
        <v>1.4962429579178849E-5</v>
      </c>
      <c r="BB208" s="17">
        <f t="shared" si="269"/>
        <v>3.4454321712637762E-6</v>
      </c>
      <c r="BC208" s="17">
        <f t="shared" si="270"/>
        <v>6.3470990638037357E-7</v>
      </c>
      <c r="BD208" s="17">
        <f t="shared" si="271"/>
        <v>1.3822034331275468E-4</v>
      </c>
      <c r="BE208" s="17">
        <f t="shared" si="272"/>
        <v>1.2344864365739305E-4</v>
      </c>
      <c r="BF208" s="17">
        <f t="shared" si="273"/>
        <v>5.5127802664934257E-5</v>
      </c>
      <c r="BG208" s="17">
        <f t="shared" si="274"/>
        <v>1.6412085958045706E-5</v>
      </c>
      <c r="BH208" s="17">
        <f t="shared" si="275"/>
        <v>3.6645288648373818E-6</v>
      </c>
      <c r="BI208" s="17">
        <f t="shared" si="276"/>
        <v>6.5457964748926584E-7</v>
      </c>
      <c r="BJ208" s="18">
        <f t="shared" si="277"/>
        <v>0.32871405421817351</v>
      </c>
      <c r="BK208" s="18">
        <f t="shared" si="278"/>
        <v>0.32736066889326049</v>
      </c>
      <c r="BL208" s="18">
        <f t="shared" si="279"/>
        <v>0.32271446086904726</v>
      </c>
      <c r="BM208" s="18">
        <f t="shared" si="280"/>
        <v>0.27309778339256002</v>
      </c>
      <c r="BN208" s="18">
        <f t="shared" si="281"/>
        <v>0.72681072066441466</v>
      </c>
    </row>
    <row r="209" spans="1:66" x14ac:dyDescent="0.25">
      <c r="A209" t="s">
        <v>145</v>
      </c>
      <c r="B209" t="s">
        <v>347</v>
      </c>
      <c r="C209" t="s">
        <v>355</v>
      </c>
      <c r="D209" s="15">
        <v>44229</v>
      </c>
      <c r="E209" s="14">
        <f>VLOOKUP(A209,home!$A$2:$E$405,3,FALSE)</f>
        <v>1.4394618834080699</v>
      </c>
      <c r="F209" s="14">
        <f>VLOOKUP(B209,home!$B$2:$E$405,3,FALSE)</f>
        <v>0.85</v>
      </c>
      <c r="G209" s="14">
        <f>VLOOKUP(C209,away!$B$2:$E$405,4,FALSE)</f>
        <v>2.17</v>
      </c>
      <c r="H209" s="14">
        <f>VLOOKUP(A209,away!$A$2:$E$405,3,FALSE)</f>
        <v>1.2421524663677099</v>
      </c>
      <c r="I209" s="14">
        <f>VLOOKUP(C209,away!$B$2:$E$405,3,FALSE)</f>
        <v>0.78</v>
      </c>
      <c r="J209" s="14">
        <f>VLOOKUP(B209,home!$B$2:$E$405,4,FALSE)</f>
        <v>1.1599999999999999</v>
      </c>
      <c r="K209" s="16">
        <f t="shared" si="282"/>
        <v>2.6550874439461847</v>
      </c>
      <c r="L209" s="16">
        <f t="shared" si="283"/>
        <v>1.1238995515695038</v>
      </c>
      <c r="M209" s="17">
        <f t="shared" si="228"/>
        <v>2.2845822627878667E-2</v>
      </c>
      <c r="N209" s="17">
        <f t="shared" si="229"/>
        <v>6.0657656805902266E-2</v>
      </c>
      <c r="O209" s="17">
        <f t="shared" si="230"/>
        <v>2.5676409806709252E-2</v>
      </c>
      <c r="P209" s="17">
        <f t="shared" si="231"/>
        <v>6.8173113283410414E-2</v>
      </c>
      <c r="Q209" s="17">
        <f t="shared" si="232"/>
        <v>8.0525691482273995E-2</v>
      </c>
      <c r="R209" s="17">
        <f t="shared" si="233"/>
        <v>1.4428852733837677E-2</v>
      </c>
      <c r="S209" s="17">
        <f t="shared" si="234"/>
        <v>5.0858021731742094E-2</v>
      </c>
      <c r="T209" s="17">
        <f t="shared" si="235"/>
        <v>9.0502788546751936E-2</v>
      </c>
      <c r="U209" s="17">
        <f t="shared" si="236"/>
        <v>3.8309865724160994E-2</v>
      </c>
      <c r="V209" s="17">
        <f t="shared" si="237"/>
        <v>1.6862551165807992E-2</v>
      </c>
      <c r="W209" s="17">
        <f t="shared" si="238"/>
        <v>7.1267584123223301E-2</v>
      </c>
      <c r="X209" s="17">
        <f t="shared" si="239"/>
        <v>8.0097605837532559E-2</v>
      </c>
      <c r="Y209" s="17">
        <f t="shared" si="240"/>
        <v>4.5010831641296878E-2</v>
      </c>
      <c r="Z209" s="17">
        <f t="shared" si="241"/>
        <v>5.4055270390741903E-3</v>
      </c>
      <c r="AA209" s="17">
        <f t="shared" si="242"/>
        <v>1.4352146969357476E-2</v>
      </c>
      <c r="AB209" s="17">
        <f t="shared" si="243"/>
        <v>1.9053102606005668E-2</v>
      </c>
      <c r="AC209" s="17">
        <f t="shared" si="244"/>
        <v>3.1449201611127207E-3</v>
      </c>
      <c r="AD209" s="17">
        <f t="shared" si="245"/>
        <v>4.7305416941487162E-2</v>
      </c>
      <c r="AE209" s="17">
        <f t="shared" si="246"/>
        <v>5.3166536887345822E-2</v>
      </c>
      <c r="AF209" s="17">
        <f t="shared" si="247"/>
        <v>2.9876923483095744E-2</v>
      </c>
      <c r="AG209" s="17">
        <f t="shared" si="248"/>
        <v>1.1192886968309224E-2</v>
      </c>
      <c r="AH209" s="17">
        <f t="shared" si="249"/>
        <v>1.5188173538030778E-3</v>
      </c>
      <c r="AI209" s="17">
        <f t="shared" si="250"/>
        <v>4.032592885730121E-3</v>
      </c>
      <c r="AJ209" s="17">
        <f t="shared" si="251"/>
        <v>5.3534433687243794E-3</v>
      </c>
      <c r="AK209" s="17">
        <f t="shared" si="252"/>
        <v>4.7379534233923555E-3</v>
      </c>
      <c r="AL209" s="17">
        <f t="shared" si="253"/>
        <v>3.7538415998938652E-4</v>
      </c>
      <c r="AM209" s="17">
        <f t="shared" si="254"/>
        <v>2.5120003710396344E-2</v>
      </c>
      <c r="AN209" s="17">
        <f t="shared" si="255"/>
        <v>2.8232360905538718E-2</v>
      </c>
      <c r="AO209" s="17">
        <f t="shared" si="256"/>
        <v>1.5865168880741687E-2</v>
      </c>
      <c r="AP209" s="17">
        <f t="shared" si="257"/>
        <v>5.9436187302133407E-3</v>
      </c>
      <c r="AQ209" s="17">
        <f t="shared" si="258"/>
        <v>1.6700076063967198E-3</v>
      </c>
      <c r="AR209" s="17">
        <f t="shared" si="259"/>
        <v>3.413996285710517E-4</v>
      </c>
      <c r="AS209" s="17">
        <f t="shared" si="260"/>
        <v>9.0644586718689041E-4</v>
      </c>
      <c r="AT209" s="17">
        <f t="shared" si="261"/>
        <v>1.2033465202924121E-3</v>
      </c>
      <c r="AU209" s="17">
        <f t="shared" si="262"/>
        <v>1.0649967455815721E-3</v>
      </c>
      <c r="AV209" s="17">
        <f t="shared" si="263"/>
        <v>7.0691487175929529E-4</v>
      </c>
      <c r="AW209" s="17">
        <f t="shared" si="264"/>
        <v>3.1115713849641199E-5</v>
      </c>
      <c r="AX209" s="17">
        <f t="shared" si="265"/>
        <v>1.1115967740559151E-2</v>
      </c>
      <c r="AY209" s="17">
        <f t="shared" si="266"/>
        <v>1.2493231158875498E-2</v>
      </c>
      <c r="AZ209" s="17">
        <f t="shared" si="267"/>
        <v>7.0205684485571667E-3</v>
      </c>
      <c r="BA209" s="17">
        <f t="shared" si="268"/>
        <v>2.6301379103654682E-3</v>
      </c>
      <c r="BB209" s="17">
        <f t="shared" si="269"/>
        <v>7.3900270450642552E-4</v>
      </c>
      <c r="BC209" s="17">
        <f t="shared" si="270"/>
        <v>1.6611296164068434E-4</v>
      </c>
      <c r="BD209" s="17">
        <f t="shared" si="271"/>
        <v>6.3949814909499995E-5</v>
      </c>
      <c r="BE209" s="17">
        <f t="shared" si="272"/>
        <v>1.6979235060889591E-4</v>
      </c>
      <c r="BF209" s="17">
        <f t="shared" si="273"/>
        <v>2.25406769089894E-4</v>
      </c>
      <c r="BG209" s="17">
        <f t="shared" si="274"/>
        <v>1.9949156079701819E-4</v>
      </c>
      <c r="BH209" s="17">
        <f t="shared" si="275"/>
        <v>1.3241688456134746E-4</v>
      </c>
      <c r="BI209" s="17">
        <f t="shared" si="276"/>
        <v>7.0315681513061026E-5</v>
      </c>
      <c r="BJ209" s="18">
        <f t="shared" si="277"/>
        <v>0.68060010347500999</v>
      </c>
      <c r="BK209" s="18">
        <f t="shared" si="278"/>
        <v>0.17475304428881677</v>
      </c>
      <c r="BL209" s="18">
        <f t="shared" si="279"/>
        <v>0.13254766156659195</v>
      </c>
      <c r="BM209" s="18">
        <f t="shared" si="280"/>
        <v>0.70853667418445487</v>
      </c>
      <c r="BN209" s="18">
        <f t="shared" si="281"/>
        <v>0.27230754674001223</v>
      </c>
    </row>
    <row r="210" spans="1:66" x14ac:dyDescent="0.25">
      <c r="A210" t="s">
        <v>145</v>
      </c>
      <c r="B210" t="s">
        <v>366</v>
      </c>
      <c r="C210" t="s">
        <v>391</v>
      </c>
      <c r="D210" s="15">
        <v>44229</v>
      </c>
      <c r="E210" s="14">
        <f>VLOOKUP(A210,home!$A$2:$E$405,3,FALSE)</f>
        <v>1.4394618834080699</v>
      </c>
      <c r="F210" s="14">
        <f>VLOOKUP(B210,home!$B$2:$E$405,3,FALSE)</f>
        <v>1.39</v>
      </c>
      <c r="G210" s="14">
        <f>VLOOKUP(C210,away!$B$2:$E$405,4,FALSE)</f>
        <v>1.62</v>
      </c>
      <c r="H210" s="14">
        <f>VLOOKUP(A210,away!$A$2:$E$405,3,FALSE)</f>
        <v>1.2421524663677099</v>
      </c>
      <c r="I210" s="14">
        <f>VLOOKUP(C210,away!$B$2:$E$405,3,FALSE)</f>
        <v>0.77</v>
      </c>
      <c r="J210" s="14">
        <f>VLOOKUP(B210,home!$B$2:$E$405,4,FALSE)</f>
        <v>0.89</v>
      </c>
      <c r="K210" s="16">
        <f t="shared" si="282"/>
        <v>3.241380269058292</v>
      </c>
      <c r="L210" s="16">
        <f t="shared" si="283"/>
        <v>0.8512470852017916</v>
      </c>
      <c r="M210" s="17">
        <f t="shared" si="228"/>
        <v>1.6695311386798722E-2</v>
      </c>
      <c r="N210" s="17">
        <f t="shared" si="229"/>
        <v>5.4115852914953598E-2</v>
      </c>
      <c r="O210" s="17">
        <f t="shared" si="230"/>
        <v>1.4211835154548692E-2</v>
      </c>
      <c r="P210" s="17">
        <f t="shared" si="231"/>
        <v>4.6065962057063127E-2</v>
      </c>
      <c r="Q210" s="17">
        <f t="shared" si="232"/>
        <v>8.7705028940895657E-2</v>
      </c>
      <c r="R210" s="17">
        <f t="shared" si="233"/>
        <v>6.0488916253389636E-3</v>
      </c>
      <c r="S210" s="17">
        <f t="shared" si="234"/>
        <v>3.1776479202429576E-2</v>
      </c>
      <c r="T210" s="17">
        <f t="shared" si="235"/>
        <v>7.4658650243476204E-2</v>
      </c>
      <c r="U210" s="17">
        <f t="shared" si="236"/>
        <v>1.9606757964045658E-2</v>
      </c>
      <c r="V210" s="17">
        <f t="shared" si="237"/>
        <v>9.742017127060262E-3</v>
      </c>
      <c r="W210" s="17">
        <f t="shared" si="238"/>
        <v>9.476178343540187E-2</v>
      </c>
      <c r="X210" s="17">
        <f t="shared" si="239"/>
        <v>8.0665691937909262E-2</v>
      </c>
      <c r="Y210" s="17">
        <f t="shared" si="240"/>
        <v>3.4333217568965457E-2</v>
      </c>
      <c r="Z210" s="17">
        <f t="shared" si="241"/>
        <v>1.7163671215904403E-3</v>
      </c>
      <c r="AA210" s="17">
        <f t="shared" si="242"/>
        <v>5.5633985223836266E-3</v>
      </c>
      <c r="AB210" s="17">
        <f t="shared" si="243"/>
        <v>9.0165450996811756E-3</v>
      </c>
      <c r="AC210" s="17">
        <f t="shared" si="244"/>
        <v>1.6800202948343628E-3</v>
      </c>
      <c r="AD210" s="17">
        <f t="shared" si="245"/>
        <v>7.6789743772071636E-2</v>
      </c>
      <c r="AE210" s="17">
        <f t="shared" si="246"/>
        <v>6.5367045559368411E-2</v>
      </c>
      <c r="AF210" s="17">
        <f t="shared" si="247"/>
        <v>2.7821753500332537E-2</v>
      </c>
      <c r="AG210" s="17">
        <f t="shared" si="248"/>
        <v>7.8943955241202717E-3</v>
      </c>
      <c r="AH210" s="17">
        <f t="shared" si="249"/>
        <v>3.6526312734751285E-4</v>
      </c>
      <c r="AI210" s="17">
        <f t="shared" si="250"/>
        <v>1.1839566939987542E-3</v>
      </c>
      <c r="AJ210" s="17">
        <f t="shared" si="251"/>
        <v>1.9188269336735248E-3</v>
      </c>
      <c r="AK210" s="17">
        <f t="shared" si="252"/>
        <v>2.0732159208489954E-3</v>
      </c>
      <c r="AL210" s="17">
        <f t="shared" si="253"/>
        <v>1.8542152192053352E-4</v>
      </c>
      <c r="AM210" s="17">
        <f t="shared" si="254"/>
        <v>4.9780952065766985E-2</v>
      </c>
      <c r="AN210" s="17">
        <f t="shared" si="255"/>
        <v>4.2375890344554246E-2</v>
      </c>
      <c r="AO210" s="17">
        <f t="shared" si="256"/>
        <v>1.8036176569316272E-2</v>
      </c>
      <c r="AP210" s="17">
        <f t="shared" si="257"/>
        <v>5.1177475776051093E-3</v>
      </c>
      <c r="AQ210" s="17">
        <f t="shared" si="258"/>
        <v>1.0891169270587197E-3</v>
      </c>
      <c r="AR210" s="17">
        <f t="shared" si="259"/>
        <v>6.2185834497252226E-5</v>
      </c>
      <c r="AS210" s="17">
        <f t="shared" si="260"/>
        <v>2.0156793695431783E-4</v>
      </c>
      <c r="AT210" s="17">
        <f t="shared" si="261"/>
        <v>3.2667916685925593E-4</v>
      </c>
      <c r="AU210" s="17">
        <f t="shared" si="262"/>
        <v>3.5296380192333115E-4</v>
      </c>
      <c r="AV210" s="17">
        <f t="shared" si="263"/>
        <v>2.8602247581152124E-4</v>
      </c>
      <c r="AW210" s="17">
        <f t="shared" si="264"/>
        <v>1.4211609401154988E-5</v>
      </c>
      <c r="AX210" s="17">
        <f t="shared" si="265"/>
        <v>2.6893165966818938E-2</v>
      </c>
      <c r="AY210" s="17">
        <f t="shared" si="266"/>
        <v>2.2892729141102641E-2</v>
      </c>
      <c r="AZ210" s="17">
        <f t="shared" si="267"/>
        <v>9.7436844768388695E-3</v>
      </c>
      <c r="BA210" s="17">
        <f t="shared" si="268"/>
        <v>2.7647610033450106E-3</v>
      </c>
      <c r="BB210" s="17">
        <f t="shared" si="269"/>
        <v>5.883736863442553E-4</v>
      </c>
      <c r="BC210" s="17">
        <f t="shared" si="270"/>
        <v>1.0017027710199611E-4</v>
      </c>
      <c r="BD210" s="17">
        <f t="shared" si="271"/>
        <v>8.8225850594378281E-6</v>
      </c>
      <c r="BE210" s="17">
        <f t="shared" si="272"/>
        <v>2.8597353133750249E-5</v>
      </c>
      <c r="BF210" s="17">
        <f t="shared" si="273"/>
        <v>4.6347448097515204E-5</v>
      </c>
      <c r="BG210" s="17">
        <f t="shared" si="274"/>
        <v>5.0076567928163014E-5</v>
      </c>
      <c r="BH210" s="17">
        <f t="shared" si="275"/>
        <v>4.057929980612622E-5</v>
      </c>
      <c r="BI210" s="17">
        <f t="shared" si="276"/>
        <v>2.6306588344755705E-5</v>
      </c>
      <c r="BJ210" s="18">
        <f t="shared" si="277"/>
        <v>0.78349593143334773</v>
      </c>
      <c r="BK210" s="18">
        <f t="shared" si="278"/>
        <v>0.12903794073120922</v>
      </c>
      <c r="BL210" s="18">
        <f t="shared" si="279"/>
        <v>6.1418840100282333E-2</v>
      </c>
      <c r="BM210" s="18">
        <f t="shared" si="280"/>
        <v>0.72794767977512964</v>
      </c>
      <c r="BN210" s="18">
        <f t="shared" si="281"/>
        <v>0.22484288207959877</v>
      </c>
    </row>
    <row r="211" spans="1:66" x14ac:dyDescent="0.25">
      <c r="A211" t="s">
        <v>145</v>
      </c>
      <c r="B211" t="s">
        <v>375</v>
      </c>
      <c r="C211" t="s">
        <v>148</v>
      </c>
      <c r="D211" s="15">
        <v>44229</v>
      </c>
      <c r="E211" s="14">
        <f>VLOOKUP(A211,home!$A$2:$E$405,3,FALSE)</f>
        <v>1.4394618834080699</v>
      </c>
      <c r="F211" s="14">
        <f>VLOOKUP(B211,home!$B$2:$E$405,3,FALSE)</f>
        <v>0.82</v>
      </c>
      <c r="G211" s="14">
        <f>VLOOKUP(C211,away!$B$2:$E$405,4,FALSE)</f>
        <v>0.98</v>
      </c>
      <c r="H211" s="14">
        <f>VLOOKUP(A211,away!$A$2:$E$405,3,FALSE)</f>
        <v>1.2421524663677099</v>
      </c>
      <c r="I211" s="14">
        <f>VLOOKUP(C211,away!$B$2:$E$405,3,FALSE)</f>
        <v>0.93</v>
      </c>
      <c r="J211" s="14">
        <f>VLOOKUP(B211,home!$B$2:$E$405,4,FALSE)</f>
        <v>0.59</v>
      </c>
      <c r="K211" s="16">
        <f t="shared" si="282"/>
        <v>1.156751569506725</v>
      </c>
      <c r="L211" s="16">
        <f t="shared" si="283"/>
        <v>0.68156905829596248</v>
      </c>
      <c r="M211" s="17">
        <f t="shared" si="228"/>
        <v>0.15908436375787133</v>
      </c>
      <c r="N211" s="17">
        <f t="shared" si="229"/>
        <v>0.1840210874608964</v>
      </c>
      <c r="O211" s="17">
        <f t="shared" si="230"/>
        <v>0.10842697999606468</v>
      </c>
      <c r="P211" s="17">
        <f t="shared" si="231"/>
        <v>0.12542307928732208</v>
      </c>
      <c r="Q211" s="17">
        <f t="shared" si="232"/>
        <v>0.10643334087136312</v>
      </c>
      <c r="R211" s="17">
        <f t="shared" si="233"/>
        <v>3.6950237324896482E-2</v>
      </c>
      <c r="S211" s="17">
        <f t="shared" si="234"/>
        <v>2.4721079505111855E-2</v>
      </c>
      <c r="T211" s="17">
        <f t="shared" si="235"/>
        <v>7.2541671908988123E-2</v>
      </c>
      <c r="U211" s="17">
        <f t="shared" si="236"/>
        <v>4.2742245019219978E-2</v>
      </c>
      <c r="V211" s="17">
        <f t="shared" si="237"/>
        <v>2.1655832593725668E-3</v>
      </c>
      <c r="W211" s="17">
        <f t="shared" si="238"/>
        <v>4.1038978033597844E-2</v>
      </c>
      <c r="X211" s="17">
        <f t="shared" si="239"/>
        <v>2.7970897611787966E-2</v>
      </c>
      <c r="Y211" s="17">
        <f t="shared" si="240"/>
        <v>9.5320491724795557E-3</v>
      </c>
      <c r="Z211" s="17">
        <f t="shared" si="241"/>
        <v>8.3947128191140079E-3</v>
      </c>
      <c r="AA211" s="17">
        <f t="shared" si="242"/>
        <v>9.7105972290683525E-3</v>
      </c>
      <c r="AB211" s="17">
        <f t="shared" si="243"/>
        <v>5.6163742927862366E-3</v>
      </c>
      <c r="AC211" s="17">
        <f t="shared" si="244"/>
        <v>1.0670993774448799E-4</v>
      </c>
      <c r="AD211" s="17">
        <f t="shared" si="245"/>
        <v>1.1867975562829081E-2</v>
      </c>
      <c r="AE211" s="17">
        <f t="shared" si="246"/>
        <v>8.0888449282369105E-3</v>
      </c>
      <c r="AF211" s="17">
        <f t="shared" si="247"/>
        <v>2.7565532102202515E-3</v>
      </c>
      <c r="AG211" s="17">
        <f t="shared" si="248"/>
        <v>6.2626045854417649E-4</v>
      </c>
      <c r="AH211" s="17">
        <f t="shared" si="249"/>
        <v>1.4303941276971445E-3</v>
      </c>
      <c r="AI211" s="17">
        <f t="shared" si="250"/>
        <v>1.6546106522268747E-3</v>
      </c>
      <c r="AJ211" s="17">
        <f t="shared" si="251"/>
        <v>9.5698673444299172E-4</v>
      </c>
      <c r="AK211" s="17">
        <f t="shared" si="252"/>
        <v>3.689986356880153E-4</v>
      </c>
      <c r="AL211" s="17">
        <f t="shared" si="253"/>
        <v>3.3652305396506711E-6</v>
      </c>
      <c r="AM211" s="17">
        <f t="shared" si="254"/>
        <v>2.7456598718339983E-3</v>
      </c>
      <c r="AN211" s="17">
        <f t="shared" si="255"/>
        <v>1.871356813246911E-3</v>
      </c>
      <c r="AO211" s="17">
        <f t="shared" si="256"/>
        <v>6.3772945047021524E-4</v>
      </c>
      <c r="AP211" s="17">
        <f t="shared" si="257"/>
        <v>1.4488555366819544E-4</v>
      </c>
      <c r="AQ211" s="17">
        <f t="shared" si="258"/>
        <v>2.468737759358027E-5</v>
      </c>
      <c r="AR211" s="17">
        <f t="shared" si="259"/>
        <v>1.9498247572132356E-4</v>
      </c>
      <c r="AS211" s="17">
        <f t="shared" si="260"/>
        <v>2.2554628481694791E-4</v>
      </c>
      <c r="AT211" s="17">
        <f t="shared" si="261"/>
        <v>1.3045050947920768E-4</v>
      </c>
      <c r="AU211" s="17">
        <f t="shared" si="262"/>
        <v>5.0299610527675122E-5</v>
      </c>
      <c r="AV211" s="17">
        <f t="shared" si="263"/>
        <v>1.4546038355866298E-5</v>
      </c>
      <c r="AW211" s="17">
        <f t="shared" si="264"/>
        <v>7.3699116973126442E-8</v>
      </c>
      <c r="AX211" s="17">
        <f t="shared" si="265"/>
        <v>5.2934106101260123E-4</v>
      </c>
      <c r="AY211" s="17">
        <f t="shared" si="266"/>
        <v>3.607824884717442E-4</v>
      </c>
      <c r="AZ211" s="17">
        <f t="shared" si="267"/>
        <v>1.2294909045868031E-4</v>
      </c>
      <c r="BA211" s="17">
        <f t="shared" si="268"/>
        <v>2.7932765267422619E-5</v>
      </c>
      <c r="BB211" s="17">
        <f t="shared" si="269"/>
        <v>4.7595271297298497E-6</v>
      </c>
      <c r="BC211" s="17">
        <f t="shared" si="270"/>
        <v>6.4878928474881209E-7</v>
      </c>
      <c r="BD211" s="17">
        <f t="shared" si="271"/>
        <v>2.2149003726932968E-5</v>
      </c>
      <c r="BE211" s="17">
        <f t="shared" si="272"/>
        <v>2.5620894824140009E-5</v>
      </c>
      <c r="BF211" s="17">
        <f t="shared" si="273"/>
        <v>1.4818505149995343E-5</v>
      </c>
      <c r="BG211" s="17">
        <f t="shared" si="274"/>
        <v>5.7137763633335321E-6</v>
      </c>
      <c r="BH211" s="17">
        <f t="shared" si="275"/>
        <v>1.652354944024123E-6</v>
      </c>
      <c r="BI211" s="17">
        <f t="shared" si="276"/>
        <v>3.8227283497642004E-7</v>
      </c>
      <c r="BJ211" s="18">
        <f t="shared" si="277"/>
        <v>0.47134839200738132</v>
      </c>
      <c r="BK211" s="18">
        <f t="shared" si="278"/>
        <v>0.31186496346643372</v>
      </c>
      <c r="BL211" s="18">
        <f t="shared" si="279"/>
        <v>0.20854358573883522</v>
      </c>
      <c r="BM211" s="18">
        <f t="shared" si="280"/>
        <v>0.2794518565439954</v>
      </c>
      <c r="BN211" s="18">
        <f t="shared" si="281"/>
        <v>0.72033908869841412</v>
      </c>
    </row>
    <row r="212" spans="1:66" x14ac:dyDescent="0.25">
      <c r="A212" t="s">
        <v>145</v>
      </c>
      <c r="B212" t="s">
        <v>423</v>
      </c>
      <c r="C212" t="s">
        <v>425</v>
      </c>
      <c r="D212" s="15">
        <v>44229</v>
      </c>
      <c r="E212" s="14">
        <f>VLOOKUP(A212,home!$A$2:$E$405,3,FALSE)</f>
        <v>1.4394618834080699</v>
      </c>
      <c r="F212" s="14">
        <f>VLOOKUP(B212,home!$B$2:$E$405,3,FALSE)</f>
        <v>0.83</v>
      </c>
      <c r="G212" s="14">
        <f>VLOOKUP(C212,away!$B$2:$E$405,4,FALSE)</f>
        <v>0.77</v>
      </c>
      <c r="H212" s="14">
        <f>VLOOKUP(A212,away!$A$2:$E$405,3,FALSE)</f>
        <v>1.2421524663677099</v>
      </c>
      <c r="I212" s="14">
        <f>VLOOKUP(C212,away!$B$2:$E$405,3,FALSE)</f>
        <v>0.85</v>
      </c>
      <c r="J212" s="14">
        <f>VLOOKUP(B212,home!$B$2:$E$405,4,FALSE)</f>
        <v>0.64</v>
      </c>
      <c r="K212" s="16">
        <f t="shared" si="282"/>
        <v>0.91996008968609744</v>
      </c>
      <c r="L212" s="16">
        <f t="shared" si="283"/>
        <v>0.67573094170403425</v>
      </c>
      <c r="M212" s="17">
        <f t="shared" si="228"/>
        <v>0.20276836077575069</v>
      </c>
      <c r="N212" s="17">
        <f t="shared" si="229"/>
        <v>0.18653879936476256</v>
      </c>
      <c r="O212" s="17">
        <f t="shared" si="230"/>
        <v>0.13701685537478139</v>
      </c>
      <c r="P212" s="17">
        <f t="shared" si="231"/>
        <v>0.12605003855909092</v>
      </c>
      <c r="Q212" s="17">
        <f t="shared" si="232"/>
        <v>8.5804125296771949E-2</v>
      </c>
      <c r="R212" s="17">
        <f t="shared" si="233"/>
        <v>4.6293264355863242E-2</v>
      </c>
      <c r="S212" s="17">
        <f t="shared" si="234"/>
        <v>1.9589609739854991E-2</v>
      </c>
      <c r="T212" s="17">
        <f t="shared" si="235"/>
        <v>5.7980502388878662E-2</v>
      </c>
      <c r="U212" s="17">
        <f t="shared" si="236"/>
        <v>4.2587955628682166E-2</v>
      </c>
      <c r="V212" s="17">
        <f t="shared" si="237"/>
        <v>1.3530880774601532E-3</v>
      </c>
      <c r="W212" s="17">
        <f t="shared" si="238"/>
        <v>2.6312123601151823E-2</v>
      </c>
      <c r="X212" s="17">
        <f t="shared" si="239"/>
        <v>1.777991605923927E-2</v>
      </c>
      <c r="Y212" s="17">
        <f t="shared" si="240"/>
        <v>6.0072197110642156E-3</v>
      </c>
      <c r="Z212" s="17">
        <f t="shared" si="241"/>
        <v>1.0427263705913759E-2</v>
      </c>
      <c r="AA212" s="17">
        <f t="shared" si="242"/>
        <v>9.5926664540730098E-3</v>
      </c>
      <c r="AB212" s="17">
        <f t="shared" si="243"/>
        <v>4.4124351457089121E-3</v>
      </c>
      <c r="AC212" s="17">
        <f t="shared" si="244"/>
        <v>5.257131946189196E-5</v>
      </c>
      <c r="AD212" s="17">
        <f t="shared" si="245"/>
        <v>6.0515258969868271E-3</v>
      </c>
      <c r="AE212" s="17">
        <f t="shared" si="246"/>
        <v>4.0892032931172601E-3</v>
      </c>
      <c r="AF212" s="17">
        <f t="shared" si="247"/>
        <v>1.3816005960386819E-3</v>
      </c>
      <c r="AG212" s="17">
        <f t="shared" si="248"/>
        <v>3.1119675727335792E-4</v>
      </c>
      <c r="AH212" s="17">
        <f t="shared" si="249"/>
        <v>1.7615061808483501E-3</v>
      </c>
      <c r="AI212" s="17">
        <f t="shared" si="250"/>
        <v>1.6205153841158629E-3</v>
      </c>
      <c r="AJ212" s="17">
        <f t="shared" si="251"/>
        <v>7.4540473905446495E-4</v>
      </c>
      <c r="AK212" s="17">
        <f t="shared" si="252"/>
        <v>2.2858087019766258E-4</v>
      </c>
      <c r="AL212" s="17">
        <f t="shared" si="253"/>
        <v>1.3072289621362385E-6</v>
      </c>
      <c r="AM212" s="17">
        <f t="shared" si="254"/>
        <v>1.1134324613859489E-3</v>
      </c>
      <c r="AN212" s="17">
        <f t="shared" si="255"/>
        <v>7.5238076565616811E-4</v>
      </c>
      <c r="AO212" s="17">
        <f t="shared" si="256"/>
        <v>2.5420348164842236E-4</v>
      </c>
      <c r="AP212" s="17">
        <f t="shared" si="257"/>
        <v>5.7257719346244224E-5</v>
      </c>
      <c r="AQ212" s="17">
        <f t="shared" si="258"/>
        <v>9.6727031534157251E-6</v>
      </c>
      <c r="AR212" s="17">
        <f t="shared" si="259"/>
        <v>2.3806084608042659E-4</v>
      </c>
      <c r="AS212" s="17">
        <f t="shared" si="260"/>
        <v>2.1900647731089748E-4</v>
      </c>
      <c r="AT212" s="17">
        <f t="shared" si="261"/>
        <v>1.0073860925438475E-4</v>
      </c>
      <c r="AU212" s="17">
        <f t="shared" si="262"/>
        <v>3.0891833334838844E-5</v>
      </c>
      <c r="AV212" s="17">
        <f t="shared" si="263"/>
        <v>7.1048134413215787E-6</v>
      </c>
      <c r="AW212" s="17">
        <f t="shared" si="264"/>
        <v>2.257313885608634E-8</v>
      </c>
      <c r="AX212" s="17">
        <f t="shared" si="265"/>
        <v>1.7071890450600491E-4</v>
      </c>
      <c r="AY212" s="17">
        <f t="shared" si="266"/>
        <v>1.1536004610852381E-4</v>
      </c>
      <c r="AZ212" s="17">
        <f t="shared" si="267"/>
        <v>3.8976176295966799E-5</v>
      </c>
      <c r="BA212" s="17">
        <f t="shared" si="268"/>
        <v>8.7791361041653697E-6</v>
      </c>
      <c r="BB212" s="17">
        <f t="shared" si="269"/>
        <v>1.4830834767538873E-6</v>
      </c>
      <c r="BC212" s="17">
        <f t="shared" si="270"/>
        <v>2.0043307887451959E-7</v>
      </c>
      <c r="BD212" s="17">
        <f t="shared" si="271"/>
        <v>2.6810846617464291E-5</v>
      </c>
      <c r="BE212" s="17">
        <f t="shared" si="272"/>
        <v>2.466490885876265E-5</v>
      </c>
      <c r="BF212" s="17">
        <f t="shared" si="273"/>
        <v>1.1345365882903353E-5</v>
      </c>
      <c r="BG212" s="17">
        <f t="shared" si="274"/>
        <v>3.4790946050524535E-6</v>
      </c>
      <c r="BH212" s="17">
        <f t="shared" si="275"/>
        <v>8.0015704622261806E-7</v>
      </c>
      <c r="BI212" s="17">
        <f t="shared" si="276"/>
        <v>1.4722250960118456E-7</v>
      </c>
      <c r="BJ212" s="18">
        <f t="shared" si="277"/>
        <v>0.39477867787604498</v>
      </c>
      <c r="BK212" s="18">
        <f t="shared" si="278"/>
        <v>0.3499303357466893</v>
      </c>
      <c r="BL212" s="18">
        <f t="shared" si="279"/>
        <v>0.24492223430826701</v>
      </c>
      <c r="BM212" s="18">
        <f t="shared" si="280"/>
        <v>0.21547173043692477</v>
      </c>
      <c r="BN212" s="18">
        <f t="shared" si="281"/>
        <v>0.78447144372702071</v>
      </c>
    </row>
    <row r="213" spans="1:66" x14ac:dyDescent="0.25">
      <c r="A213" t="s">
        <v>145</v>
      </c>
      <c r="B213" t="s">
        <v>427</v>
      </c>
      <c r="C213" t="s">
        <v>349</v>
      </c>
      <c r="D213" s="15">
        <v>44229</v>
      </c>
      <c r="E213" s="14">
        <f>VLOOKUP(A213,home!$A$2:$E$405,3,FALSE)</f>
        <v>1.4394618834080699</v>
      </c>
      <c r="F213" s="14">
        <f>VLOOKUP(B213,home!$B$2:$E$405,3,FALSE)</f>
        <v>1.2</v>
      </c>
      <c r="G213" s="14">
        <f>VLOOKUP(C213,away!$B$2:$E$405,4,FALSE)</f>
        <v>0.84</v>
      </c>
      <c r="H213" s="14">
        <f>VLOOKUP(A213,away!$A$2:$E$405,3,FALSE)</f>
        <v>1.2421524663677099</v>
      </c>
      <c r="I213" s="14">
        <f>VLOOKUP(C213,away!$B$2:$E$405,3,FALSE)</f>
        <v>0.84</v>
      </c>
      <c r="J213" s="14">
        <f>VLOOKUP(B213,home!$B$2:$E$405,4,FALSE)</f>
        <v>0.66</v>
      </c>
      <c r="K213" s="16">
        <f t="shared" si="282"/>
        <v>1.4509775784753345</v>
      </c>
      <c r="L213" s="16">
        <f t="shared" si="283"/>
        <v>0.68864932735425843</v>
      </c>
      <c r="M213" s="17">
        <f t="shared" si="228"/>
        <v>0.11769874754758279</v>
      </c>
      <c r="N213" s="17">
        <f t="shared" si="229"/>
        <v>0.17077824370617142</v>
      </c>
      <c r="O213" s="17">
        <f t="shared" si="230"/>
        <v>8.1053163329081579E-2</v>
      </c>
      <c r="P213" s="17">
        <f t="shared" si="231"/>
        <v>0.11760632265499658</v>
      </c>
      <c r="Q213" s="17">
        <f t="shared" si="232"/>
        <v>0.12389770125452558</v>
      </c>
      <c r="R213" s="17">
        <f t="shared" si="233"/>
        <v>2.7908603203253432E-2</v>
      </c>
      <c r="S213" s="17">
        <f t="shared" si="234"/>
        <v>2.9378492585147336E-2</v>
      </c>
      <c r="T213" s="17">
        <f t="shared" si="235"/>
        <v>8.5322068629667916E-2</v>
      </c>
      <c r="U213" s="17">
        <f t="shared" si="236"/>
        <v>4.0494757494485632E-2</v>
      </c>
      <c r="V213" s="17">
        <f t="shared" si="237"/>
        <v>3.2617136263157764E-3</v>
      </c>
      <c r="W213" s="17">
        <f t="shared" si="238"/>
        <v>5.9924262181650659E-2</v>
      </c>
      <c r="X213" s="17">
        <f t="shared" si="239"/>
        <v>4.1266802843593957E-2</v>
      </c>
      <c r="Y213" s="17">
        <f t="shared" si="240"/>
        <v>1.4209178010150886E-2</v>
      </c>
      <c r="Z213" s="17">
        <f t="shared" si="241"/>
        <v>6.4064136077724597E-3</v>
      </c>
      <c r="AA213" s="17">
        <f t="shared" si="242"/>
        <v>9.2955625033171157E-3</v>
      </c>
      <c r="AB213" s="17">
        <f t="shared" si="243"/>
        <v>6.7438263858145943E-3</v>
      </c>
      <c r="AC213" s="17">
        <f t="shared" si="244"/>
        <v>2.0369701947636087E-4</v>
      </c>
      <c r="AD213" s="17">
        <f t="shared" si="245"/>
        <v>2.173719020806314E-2</v>
      </c>
      <c r="AE213" s="17">
        <f t="shared" si="246"/>
        <v>1.4969301415354257E-2</v>
      </c>
      <c r="AF213" s="17">
        <f t="shared" si="247"/>
        <v>5.1542996753234276E-3</v>
      </c>
      <c r="AG213" s="17">
        <f t="shared" si="248"/>
        <v>1.1831683347979171E-3</v>
      </c>
      <c r="AH213" s="17">
        <f t="shared" si="249"/>
        <v>1.102943105436418E-3</v>
      </c>
      <c r="AI213" s="17">
        <f t="shared" si="250"/>
        <v>1.6003457163221992E-3</v>
      </c>
      <c r="AJ213" s="17">
        <f t="shared" si="251"/>
        <v>1.1610328760962797E-3</v>
      </c>
      <c r="AK213" s="17">
        <f t="shared" si="252"/>
        <v>5.6154422369614448E-4</v>
      </c>
      <c r="AL213" s="17">
        <f t="shared" si="253"/>
        <v>8.1414825206064841E-6</v>
      </c>
      <c r="AM213" s="17">
        <f t="shared" si="254"/>
        <v>6.3080351221906396E-3</v>
      </c>
      <c r="AN213" s="17">
        <f t="shared" si="255"/>
        <v>4.3440241438236216E-3</v>
      </c>
      <c r="AO213" s="17">
        <f t="shared" si="256"/>
        <v>1.4957546523273974E-3</v>
      </c>
      <c r="AP213" s="17">
        <f t="shared" si="257"/>
        <v>3.4335014507075502E-4</v>
      </c>
      <c r="AQ213" s="17">
        <f t="shared" si="258"/>
        <v>5.9111961612490608E-5</v>
      </c>
      <c r="AR213" s="17">
        <f t="shared" si="259"/>
        <v>1.5190820553376129E-4</v>
      </c>
      <c r="AS213" s="17">
        <f t="shared" si="260"/>
        <v>2.2041540021591039E-4</v>
      </c>
      <c r="AT213" s="17">
        <f t="shared" si="261"/>
        <v>1.5990890183197669E-4</v>
      </c>
      <c r="AU213" s="17">
        <f t="shared" si="262"/>
        <v>7.7341410385603867E-5</v>
      </c>
      <c r="AV213" s="17">
        <f t="shared" si="263"/>
        <v>2.8055163089292652E-5</v>
      </c>
      <c r="AW213" s="17">
        <f t="shared" si="264"/>
        <v>2.2597470240269552E-7</v>
      </c>
      <c r="AX213" s="17">
        <f t="shared" si="265"/>
        <v>1.525469587755589E-3</v>
      </c>
      <c r="AY213" s="17">
        <f t="shared" si="266"/>
        <v>1.0505136055072644E-3</v>
      </c>
      <c r="AZ213" s="17">
        <f t="shared" si="267"/>
        <v>3.6171774390453715E-4</v>
      </c>
      <c r="BA213" s="17">
        <f t="shared" si="268"/>
        <v>8.3032227010653155E-5</v>
      </c>
      <c r="BB213" s="17">
        <f t="shared" si="269"/>
        <v>1.4295021819903092E-5</v>
      </c>
      <c r="BC213" s="17">
        <f t="shared" si="270"/>
        <v>1.9688514321581431E-6</v>
      </c>
      <c r="BD213" s="17">
        <f t="shared" si="271"/>
        <v>1.7435247260069517E-5</v>
      </c>
      <c r="BE213" s="17">
        <f t="shared" si="272"/>
        <v>2.5298152849534381E-5</v>
      </c>
      <c r="BF213" s="17">
        <f t="shared" si="273"/>
        <v>1.8353526280758141E-5</v>
      </c>
      <c r="BG213" s="17">
        <f t="shared" si="274"/>
        <v>8.8768517064459565E-6</v>
      </c>
      <c r="BH213" s="17">
        <f t="shared" si="275"/>
        <v>3.2200281983758993E-6</v>
      </c>
      <c r="BI213" s="17">
        <f t="shared" si="276"/>
        <v>9.3443774358035099E-7</v>
      </c>
      <c r="BJ213" s="18">
        <f t="shared" si="277"/>
        <v>0.55402948932175422</v>
      </c>
      <c r="BK213" s="18">
        <f t="shared" si="278"/>
        <v>0.26920762852154673</v>
      </c>
      <c r="BL213" s="18">
        <f t="shared" si="279"/>
        <v>0.17063352616259869</v>
      </c>
      <c r="BM213" s="18">
        <f t="shared" si="280"/>
        <v>0.36028398828725566</v>
      </c>
      <c r="BN213" s="18">
        <f t="shared" si="281"/>
        <v>0.63894278169561136</v>
      </c>
    </row>
    <row r="214" spans="1:66" x14ac:dyDescent="0.25">
      <c r="A214" t="s">
        <v>145</v>
      </c>
      <c r="B214" t="s">
        <v>357</v>
      </c>
      <c r="C214" t="s">
        <v>433</v>
      </c>
      <c r="D214" s="15">
        <v>44229</v>
      </c>
      <c r="E214" s="14">
        <f>VLOOKUP(A214,home!$A$2:$E$405,3,FALSE)</f>
        <v>1.4394618834080699</v>
      </c>
      <c r="F214" s="14">
        <f>VLOOKUP(B214,home!$B$2:$E$405,3,FALSE)</f>
        <v>0.52</v>
      </c>
      <c r="G214" s="14">
        <f>VLOOKUP(C214,away!$B$2:$E$405,4,FALSE)</f>
        <v>0.69</v>
      </c>
      <c r="H214" s="14">
        <f>VLOOKUP(A214,away!$A$2:$E$405,3,FALSE)</f>
        <v>1.2421524663677099</v>
      </c>
      <c r="I214" s="14">
        <f>VLOOKUP(C214,away!$B$2:$E$405,3,FALSE)</f>
        <v>0.61</v>
      </c>
      <c r="J214" s="14">
        <f>VLOOKUP(B214,home!$B$2:$E$405,4,FALSE)</f>
        <v>0.6</v>
      </c>
      <c r="K214" s="16">
        <f t="shared" si="282"/>
        <v>0.51647892376681548</v>
      </c>
      <c r="L214" s="16">
        <f t="shared" si="283"/>
        <v>0.45462780269058178</v>
      </c>
      <c r="M214" s="17">
        <f t="shared" si="228"/>
        <v>0.37866372894864597</v>
      </c>
      <c r="N214" s="17">
        <f t="shared" si="229"/>
        <v>0.19557183519692578</v>
      </c>
      <c r="O214" s="17">
        <f t="shared" si="230"/>
        <v>0.17215105905054495</v>
      </c>
      <c r="P214" s="17">
        <f t="shared" si="231"/>
        <v>8.8912393703742959E-2</v>
      </c>
      <c r="Q214" s="17">
        <f t="shared" si="232"/>
        <v>5.0504365480804614E-2</v>
      </c>
      <c r="R214" s="17">
        <f t="shared" si="233"/>
        <v>3.9132328853502915E-2</v>
      </c>
      <c r="S214" s="17">
        <f t="shared" si="234"/>
        <v>5.2192837270674496E-3</v>
      </c>
      <c r="T214" s="17">
        <f t="shared" si="235"/>
        <v>2.2960688704820272E-2</v>
      </c>
      <c r="U214" s="17">
        <f t="shared" si="236"/>
        <v>2.0211023090746287E-2</v>
      </c>
      <c r="V214" s="17">
        <f t="shared" si="237"/>
        <v>1.3616860616704041E-4</v>
      </c>
      <c r="W214" s="17">
        <f t="shared" si="238"/>
        <v>8.6948134430172921E-3</v>
      </c>
      <c r="X214" s="17">
        <f t="shared" si="239"/>
        <v>3.9529039304034832E-3</v>
      </c>
      <c r="Y214" s="17">
        <f t="shared" si="240"/>
        <v>8.9855001406314986E-4</v>
      </c>
      <c r="Z214" s="17">
        <f t="shared" si="241"/>
        <v>5.9302148936110962E-3</v>
      </c>
      <c r="AA214" s="17">
        <f t="shared" si="242"/>
        <v>3.0628310059581986E-3</v>
      </c>
      <c r="AB214" s="17">
        <f t="shared" si="243"/>
        <v>7.9094383081846167E-4</v>
      </c>
      <c r="AC214" s="17">
        <f t="shared" si="244"/>
        <v>1.9983226204469279E-6</v>
      </c>
      <c r="AD214" s="17">
        <f t="shared" si="245"/>
        <v>1.1226719723507021E-3</v>
      </c>
      <c r="AE214" s="17">
        <f t="shared" si="246"/>
        <v>5.1039789193210131E-4</v>
      </c>
      <c r="AF214" s="17">
        <f t="shared" si="247"/>
        <v>1.160205360534981E-4</v>
      </c>
      <c r="AG214" s="17">
        <f t="shared" si="248"/>
        <v>1.7582053790995091E-5</v>
      </c>
      <c r="AH214" s="17">
        <f t="shared" si="249"/>
        <v>6.7401014164134368E-4</v>
      </c>
      <c r="AI214" s="17">
        <f t="shared" si="250"/>
        <v>3.4811203256283999E-4</v>
      </c>
      <c r="AJ214" s="17">
        <f t="shared" si="251"/>
        <v>8.9896263964167115E-5</v>
      </c>
      <c r="AK214" s="17">
        <f t="shared" si="252"/>
        <v>1.5476508554290197E-5</v>
      </c>
      <c r="AL214" s="17">
        <f t="shared" si="253"/>
        <v>1.8768699930102773E-8</v>
      </c>
      <c r="AM214" s="17">
        <f t="shared" si="254"/>
        <v>1.1596728240457177E-4</v>
      </c>
      <c r="AN214" s="17">
        <f t="shared" si="255"/>
        <v>5.2721950783588632E-5</v>
      </c>
      <c r="AO214" s="17">
        <f t="shared" si="256"/>
        <v>1.1984432319151946E-5</v>
      </c>
      <c r="AP214" s="17">
        <f t="shared" si="257"/>
        <v>1.8161520439166812E-6</v>
      </c>
      <c r="AQ214" s="17">
        <f t="shared" si="258"/>
        <v>2.0641830326946241E-7</v>
      </c>
      <c r="AR214" s="17">
        <f t="shared" si="259"/>
        <v>6.1284749937114393E-5</v>
      </c>
      <c r="AS214" s="17">
        <f t="shared" si="260"/>
        <v>3.1652281690839255E-5</v>
      </c>
      <c r="AT214" s="17">
        <f t="shared" si="261"/>
        <v>8.1738681912243681E-6</v>
      </c>
      <c r="AU214" s="17">
        <f t="shared" si="262"/>
        <v>1.4072102154717895E-6</v>
      </c>
      <c r="AV214" s="17">
        <f t="shared" si="263"/>
        <v>1.8169860440013454E-7</v>
      </c>
      <c r="AW214" s="17">
        <f t="shared" si="264"/>
        <v>1.2241659213674769E-10</v>
      </c>
      <c r="AX214" s="17">
        <f t="shared" si="265"/>
        <v>9.9824428680792624E-6</v>
      </c>
      <c r="AY214" s="17">
        <f t="shared" si="266"/>
        <v>4.5382960665991438E-6</v>
      </c>
      <c r="AZ214" s="17">
        <f t="shared" si="267"/>
        <v>1.0316177843586394E-6</v>
      </c>
      <c r="BA214" s="17">
        <f t="shared" si="268"/>
        <v>1.563340421731649E-7</v>
      </c>
      <c r="BB214" s="17">
        <f t="shared" si="269"/>
        <v>1.7768450519730677E-8</v>
      </c>
      <c r="BC214" s="17">
        <f t="shared" si="270"/>
        <v>1.6156063234002973E-9</v>
      </c>
      <c r="BD214" s="17">
        <f t="shared" si="271"/>
        <v>4.6436252003920118E-6</v>
      </c>
      <c r="BE214" s="17">
        <f t="shared" si="272"/>
        <v>2.398334545874929E-6</v>
      </c>
      <c r="BF214" s="17">
        <f t="shared" si="273"/>
        <v>6.1934462254312877E-7</v>
      </c>
      <c r="BG214" s="17">
        <f t="shared" si="274"/>
        <v>1.0662614803061324E-7</v>
      </c>
      <c r="BH214" s="17">
        <f t="shared" si="275"/>
        <v>1.3767539545063064E-8</v>
      </c>
      <c r="BI214" s="17">
        <f t="shared" si="276"/>
        <v>1.4221288014302492E-9</v>
      </c>
      <c r="BJ214" s="18">
        <f t="shared" si="277"/>
        <v>0.28454825353483448</v>
      </c>
      <c r="BK214" s="18">
        <f t="shared" si="278"/>
        <v>0.47293813037301036</v>
      </c>
      <c r="BL214" s="18">
        <f t="shared" si="279"/>
        <v>0.23658616370711769</v>
      </c>
      <c r="BM214" s="18">
        <f t="shared" si="280"/>
        <v>7.5062513100756442E-2</v>
      </c>
      <c r="BN214" s="18">
        <f t="shared" si="281"/>
        <v>0.92493571123416718</v>
      </c>
    </row>
    <row r="215" spans="1:66" x14ac:dyDescent="0.25">
      <c r="A215" t="s">
        <v>145</v>
      </c>
      <c r="B215" t="s">
        <v>404</v>
      </c>
      <c r="C215" t="s">
        <v>360</v>
      </c>
      <c r="D215" s="15">
        <v>44229</v>
      </c>
      <c r="E215" s="14">
        <f>VLOOKUP(A215,home!$A$2:$E$405,3,FALSE)</f>
        <v>1.4394618834080699</v>
      </c>
      <c r="F215" s="14">
        <f>VLOOKUP(B215,home!$B$2:$E$405,3,FALSE)</f>
        <v>1.2</v>
      </c>
      <c r="G215" s="14">
        <f>VLOOKUP(C215,away!$B$2:$E$405,4,FALSE)</f>
        <v>0.6</v>
      </c>
      <c r="H215" s="14">
        <f>VLOOKUP(A215,away!$A$2:$E$405,3,FALSE)</f>
        <v>1.2421524663677099</v>
      </c>
      <c r="I215" s="14">
        <f>VLOOKUP(C215,away!$B$2:$E$405,3,FALSE)</f>
        <v>1.19</v>
      </c>
      <c r="J215" s="14">
        <f>VLOOKUP(B215,home!$B$2:$E$405,4,FALSE)</f>
        <v>0.66</v>
      </c>
      <c r="K215" s="16">
        <f t="shared" si="282"/>
        <v>1.0364125560538102</v>
      </c>
      <c r="L215" s="16">
        <f t="shared" si="283"/>
        <v>0.97558654708519932</v>
      </c>
      <c r="M215" s="17">
        <f t="shared" si="228"/>
        <v>0.13372108504742541</v>
      </c>
      <c r="N215" s="17">
        <f t="shared" si="229"/>
        <v>0.13859021155229112</v>
      </c>
      <c r="O215" s="17">
        <f t="shared" si="230"/>
        <v>0.13045649163390405</v>
      </c>
      <c r="P215" s="17">
        <f t="shared" si="231"/>
        <v>0.135206745948107</v>
      </c>
      <c r="Q215" s="17">
        <f t="shared" si="232"/>
        <v>7.1818317699474166E-2</v>
      </c>
      <c r="R215" s="17">
        <f t="shared" si="233"/>
        <v>6.3635799108984814E-2</v>
      </c>
      <c r="S215" s="17">
        <f t="shared" si="234"/>
        <v>3.4177228189915726E-2</v>
      </c>
      <c r="T215" s="17">
        <f t="shared" si="235"/>
        <v>7.006498458189786E-2</v>
      </c>
      <c r="U215" s="17">
        <f t="shared" si="236"/>
        <v>6.5952941211069718E-2</v>
      </c>
      <c r="V215" s="17">
        <f t="shared" si="237"/>
        <v>3.8396602462552215E-3</v>
      </c>
      <c r="W215" s="17">
        <f t="shared" si="238"/>
        <v>2.4811135406132206E-2</v>
      </c>
      <c r="X215" s="17">
        <f t="shared" si="239"/>
        <v>2.4205409920131853E-2</v>
      </c>
      <c r="Y215" s="17">
        <f t="shared" si="240"/>
        <v>1.180723614238163E-2</v>
      </c>
      <c r="Z215" s="17">
        <f t="shared" si="241"/>
        <v>2.0694076507913967E-2</v>
      </c>
      <c r="AA215" s="17">
        <f t="shared" si="242"/>
        <v>2.1447600728740218E-2</v>
      </c>
      <c r="AB215" s="17">
        <f t="shared" si="243"/>
        <v>1.1114281346247607E-2</v>
      </c>
      <c r="AC215" s="17">
        <f t="shared" si="244"/>
        <v>2.4264496473123284E-4</v>
      </c>
      <c r="AD215" s="17">
        <f t="shared" si="245"/>
        <v>6.4286430662166671E-3</v>
      </c>
      <c r="AE215" s="17">
        <f t="shared" si="246"/>
        <v>6.2716976914135268E-3</v>
      </c>
      <c r="AF215" s="17">
        <f t="shared" si="247"/>
        <v>3.0592919475641686E-3</v>
      </c>
      <c r="AG215" s="17">
        <f t="shared" si="248"/>
        <v>9.9486802254989412E-4</v>
      </c>
      <c r="AH215" s="17">
        <f t="shared" si="249"/>
        <v>5.0472156613681814E-3</v>
      </c>
      <c r="AI215" s="17">
        <f t="shared" si="250"/>
        <v>5.2309976845534185E-3</v>
      </c>
      <c r="AJ215" s="17">
        <f t="shared" si="251"/>
        <v>2.7107358404797857E-3</v>
      </c>
      <c r="AK215" s="17">
        <f t="shared" si="252"/>
        <v>9.3648022040610933E-4</v>
      </c>
      <c r="AL215" s="17">
        <f t="shared" si="253"/>
        <v>9.8136314375157244E-6</v>
      </c>
      <c r="AM215" s="17">
        <f t="shared" si="254"/>
        <v>1.3325452784430445E-3</v>
      </c>
      <c r="AN215" s="17">
        <f t="shared" si="255"/>
        <v>1.3000132470309352E-3</v>
      </c>
      <c r="AO215" s="17">
        <f t="shared" si="256"/>
        <v>6.3413771741796402E-4</v>
      </c>
      <c r="AP215" s="17">
        <f t="shared" si="257"/>
        <v>2.0621874203742715E-4</v>
      </c>
      <c r="AQ215" s="17">
        <f t="shared" si="258"/>
        <v>5.0296057622136745E-5</v>
      </c>
      <c r="AR215" s="17">
        <f t="shared" si="259"/>
        <v>9.8479913989370509E-4</v>
      </c>
      <c r="AS215" s="17">
        <f t="shared" si="260"/>
        <v>1.0206581937768286E-3</v>
      </c>
      <c r="AT215" s="17">
        <f t="shared" si="261"/>
        <v>5.2891148373475404E-4</v>
      </c>
      <c r="AU215" s="17">
        <f t="shared" si="262"/>
        <v>1.8272350092791656E-4</v>
      </c>
      <c r="AV215" s="17">
        <f t="shared" si="263"/>
        <v>4.7344232661950692E-5</v>
      </c>
      <c r="AW215" s="17">
        <f t="shared" si="264"/>
        <v>2.7562950901579897E-7</v>
      </c>
      <c r="AX215" s="17">
        <f t="shared" si="265"/>
        <v>2.301777763480986E-4</v>
      </c>
      <c r="AY215" s="17">
        <f t="shared" si="266"/>
        <v>2.2455834204319078E-4</v>
      </c>
      <c r="AZ215" s="17">
        <f t="shared" si="267"/>
        <v>1.095380487665468E-4</v>
      </c>
      <c r="BA215" s="17">
        <f t="shared" si="268"/>
        <v>3.5621282256868523E-5</v>
      </c>
      <c r="BB215" s="17">
        <f t="shared" si="269"/>
        <v>8.6879109399314104E-6</v>
      </c>
      <c r="BC215" s="17">
        <f t="shared" si="270"/>
        <v>1.6951618070542829E-6</v>
      </c>
      <c r="BD215" s="17">
        <f t="shared" si="271"/>
        <v>1.6012613207689558E-4</v>
      </c>
      <c r="BE215" s="17">
        <f t="shared" si="272"/>
        <v>1.6595673383682535E-4</v>
      </c>
      <c r="BF215" s="17">
        <f t="shared" si="273"/>
        <v>8.5999821355083002E-5</v>
      </c>
      <c r="BG215" s="17">
        <f t="shared" si="274"/>
        <v>2.9710431556930876E-5</v>
      </c>
      <c r="BH215" s="17">
        <f t="shared" si="275"/>
        <v>7.6980660778451285E-6</v>
      </c>
      <c r="BI215" s="17">
        <f t="shared" si="276"/>
        <v>1.5956744680821202E-6</v>
      </c>
      <c r="BJ215" s="18">
        <f t="shared" si="277"/>
        <v>0.36218528559476626</v>
      </c>
      <c r="BK215" s="18">
        <f t="shared" si="278"/>
        <v>0.30742173636991538</v>
      </c>
      <c r="BL215" s="18">
        <f t="shared" si="279"/>
        <v>0.30974806684612061</v>
      </c>
      <c r="BM215" s="18">
        <f t="shared" si="280"/>
        <v>0.32639623161599546</v>
      </c>
      <c r="BN215" s="18">
        <f t="shared" si="281"/>
        <v>0.67342865099018656</v>
      </c>
    </row>
    <row r="216" spans="1:66" x14ac:dyDescent="0.25">
      <c r="A216" t="s">
        <v>145</v>
      </c>
      <c r="B216" t="s">
        <v>432</v>
      </c>
      <c r="C216" t="s">
        <v>146</v>
      </c>
      <c r="D216" s="15">
        <v>44229</v>
      </c>
      <c r="E216" s="14">
        <f>VLOOKUP(A216,home!$A$2:$E$405,3,FALSE)</f>
        <v>1.4394618834080699</v>
      </c>
      <c r="F216" s="14">
        <f>VLOOKUP(B216,home!$B$2:$E$405,3,FALSE)</f>
        <v>1.65</v>
      </c>
      <c r="G216" s="14">
        <f>VLOOKUP(C216,away!$B$2:$E$405,4,FALSE)</f>
        <v>0.83</v>
      </c>
      <c r="H216" s="14">
        <f>VLOOKUP(A216,away!$A$2:$E$405,3,FALSE)</f>
        <v>1.2421524663677099</v>
      </c>
      <c r="I216" s="14">
        <f>VLOOKUP(C216,away!$B$2:$E$405,3,FALSE)</f>
        <v>0.76</v>
      </c>
      <c r="J216" s="14">
        <f>VLOOKUP(B216,home!$B$2:$E$405,4,FALSE)</f>
        <v>2.0099999999999998</v>
      </c>
      <c r="K216" s="16">
        <f t="shared" si="282"/>
        <v>1.9713430493273516</v>
      </c>
      <c r="L216" s="16">
        <f t="shared" si="283"/>
        <v>1.8975121076233135</v>
      </c>
      <c r="M216" s="17">
        <f t="shared" si="228"/>
        <v>2.0882262658863202E-2</v>
      </c>
      <c r="N216" s="17">
        <f t="shared" si="229"/>
        <v>4.1166103346778067E-2</v>
      </c>
      <c r="O216" s="17">
        <f t="shared" si="230"/>
        <v>3.9624346229763123E-2</v>
      </c>
      <c r="P216" s="17">
        <f t="shared" si="231"/>
        <v>7.8113179524183979E-2</v>
      </c>
      <c r="Q216" s="17">
        <f t="shared" si="232"/>
        <v>4.0576255850281191E-2</v>
      </c>
      <c r="R216" s="17">
        <f t="shared" si="233"/>
        <v>3.759383836381687E-2</v>
      </c>
      <c r="S216" s="17">
        <f t="shared" si="234"/>
        <v>7.3048463605877828E-2</v>
      </c>
      <c r="T216" s="17">
        <f t="shared" si="235"/>
        <v>7.6993936757929857E-2</v>
      </c>
      <c r="U216" s="17">
        <f t="shared" si="236"/>
        <v>7.4110351956046316E-2</v>
      </c>
      <c r="V216" s="17">
        <f t="shared" si="237"/>
        <v>3.0360948719584488E-2</v>
      </c>
      <c r="W216" s="17">
        <f t="shared" si="238"/>
        <v>2.6663239979393377E-2</v>
      </c>
      <c r="X216" s="17">
        <f t="shared" si="239"/>
        <v>5.0593820689364917E-2</v>
      </c>
      <c r="Y216" s="17">
        <f t="shared" si="240"/>
        <v>4.8001193664496428E-2</v>
      </c>
      <c r="Z216" s="17">
        <f t="shared" si="241"/>
        <v>2.3778254489125447E-2</v>
      </c>
      <c r="AA216" s="17">
        <f t="shared" si="242"/>
        <v>4.6875096712274342E-2</v>
      </c>
      <c r="AB216" s="17">
        <f t="shared" si="243"/>
        <v>4.6203448045144715E-2</v>
      </c>
      <c r="AC216" s="17">
        <f t="shared" si="244"/>
        <v>7.0981000616414779E-3</v>
      </c>
      <c r="AD216" s="17">
        <f t="shared" si="245"/>
        <v>1.3140598201481073E-2</v>
      </c>
      <c r="AE216" s="17">
        <f t="shared" si="246"/>
        <v>2.4934444188723471E-2</v>
      </c>
      <c r="AF216" s="17">
        <f t="shared" si="247"/>
        <v>2.3656704872480287E-2</v>
      </c>
      <c r="AG216" s="17">
        <f t="shared" si="248"/>
        <v>1.4962961307334259E-2</v>
      </c>
      <c r="AH216" s="17">
        <f t="shared" si="249"/>
        <v>1.1279881447815982E-2</v>
      </c>
      <c r="AI216" s="17">
        <f t="shared" si="250"/>
        <v>2.2236515889388579E-2</v>
      </c>
      <c r="AJ216" s="17">
        <f t="shared" si="251"/>
        <v>2.1917900519901699E-2</v>
      </c>
      <c r="AK216" s="17">
        <f t="shared" si="252"/>
        <v>1.4402566948585521E-2</v>
      </c>
      <c r="AL216" s="17">
        <f t="shared" si="253"/>
        <v>1.0620595544712978E-3</v>
      </c>
      <c r="AM216" s="17">
        <f t="shared" si="254"/>
        <v>5.1809253856986374E-3</v>
      </c>
      <c r="AN216" s="17">
        <f t="shared" si="255"/>
        <v>9.8308686480561482E-3</v>
      </c>
      <c r="AO216" s="17">
        <f t="shared" si="256"/>
        <v>9.3270961440704899E-3</v>
      </c>
      <c r="AP216" s="17">
        <f t="shared" si="257"/>
        <v>5.8994259541134929E-3</v>
      </c>
      <c r="AQ216" s="17">
        <f t="shared" si="258"/>
        <v>2.798558043989392E-3</v>
      </c>
      <c r="AR216" s="17">
        <f t="shared" si="259"/>
        <v>4.2807423239572843E-3</v>
      </c>
      <c r="AS216" s="17">
        <f t="shared" si="260"/>
        <v>8.4388116262946056E-3</v>
      </c>
      <c r="AT216" s="17">
        <f t="shared" si="261"/>
        <v>8.3178963220393587E-3</v>
      </c>
      <c r="AU216" s="17">
        <f t="shared" si="262"/>
        <v>5.4658090331592786E-3</v>
      </c>
      <c r="AV216" s="17">
        <f t="shared" si="263"/>
        <v>2.6937461616172989E-3</v>
      </c>
      <c r="AW216" s="17">
        <f t="shared" si="264"/>
        <v>1.1035528359782371E-4</v>
      </c>
      <c r="AX216" s="17">
        <f t="shared" si="265"/>
        <v>1.7022302080301056E-3</v>
      </c>
      <c r="AY216" s="17">
        <f t="shared" si="266"/>
        <v>3.2300024296992766E-3</v>
      </c>
      <c r="AZ216" s="17">
        <f t="shared" si="267"/>
        <v>3.0644843590035501E-3</v>
      </c>
      <c r="BA216" s="17">
        <f t="shared" si="268"/>
        <v>1.9382987249438352E-3</v>
      </c>
      <c r="BB216" s="17">
        <f t="shared" si="269"/>
        <v>9.1948632469293916E-4</v>
      </c>
      <c r="BC216" s="17">
        <f t="shared" si="270"/>
        <v>3.4894728677978271E-4</v>
      </c>
      <c r="BD216" s="17">
        <f t="shared" si="271"/>
        <v>1.3537933982207511E-3</v>
      </c>
      <c r="BE216" s="17">
        <f t="shared" si="272"/>
        <v>2.6687912058077326E-3</v>
      </c>
      <c r="BF216" s="17">
        <f t="shared" si="273"/>
        <v>2.6305514968375187E-3</v>
      </c>
      <c r="BG216" s="17">
        <f t="shared" si="274"/>
        <v>1.7285731363961012E-3</v>
      </c>
      <c r="BH216" s="17">
        <f t="shared" si="275"/>
        <v>8.5190265942210858E-4</v>
      </c>
      <c r="BI216" s="17">
        <f t="shared" si="276"/>
        <v>3.3587847727105163E-4</v>
      </c>
      <c r="BJ216" s="18">
        <f t="shared" si="277"/>
        <v>0.40492958236734056</v>
      </c>
      <c r="BK216" s="18">
        <f t="shared" si="278"/>
        <v>0.21379501655432154</v>
      </c>
      <c r="BL216" s="18">
        <f t="shared" si="279"/>
        <v>0.3530104419537603</v>
      </c>
      <c r="BM216" s="18">
        <f t="shared" si="280"/>
        <v>0.73443766224475993</v>
      </c>
      <c r="BN216" s="18">
        <f t="shared" si="281"/>
        <v>0.25795598597368641</v>
      </c>
    </row>
    <row r="217" spans="1:66" x14ac:dyDescent="0.25">
      <c r="A217" t="s">
        <v>154</v>
      </c>
      <c r="B217" t="s">
        <v>163</v>
      </c>
      <c r="C217" t="s">
        <v>155</v>
      </c>
      <c r="D217" s="15">
        <v>44229</v>
      </c>
      <c r="E217" s="14">
        <f>VLOOKUP(A217,home!$A$2:$E$405,3,FALSE)</f>
        <v>1.3333333333333299</v>
      </c>
      <c r="F217" s="14">
        <f>VLOOKUP(B217,home!$B$2:$E$405,3,FALSE)</f>
        <v>1.79</v>
      </c>
      <c r="G217" s="14">
        <f>VLOOKUP(C217,away!$B$2:$E$405,4,FALSE)</f>
        <v>0.88</v>
      </c>
      <c r="H217" s="14">
        <f>VLOOKUP(A217,away!$A$2:$E$405,3,FALSE)</f>
        <v>1.01204819277108</v>
      </c>
      <c r="I217" s="14">
        <f>VLOOKUP(C217,away!$B$2:$E$405,3,FALSE)</f>
        <v>1.31</v>
      </c>
      <c r="J217" s="14">
        <f>VLOOKUP(B217,home!$B$2:$E$405,4,FALSE)</f>
        <v>0.91</v>
      </c>
      <c r="K217" s="16">
        <f t="shared" si="282"/>
        <v>2.1002666666666614</v>
      </c>
      <c r="L217" s="16">
        <f t="shared" si="283"/>
        <v>1.2064626506024045</v>
      </c>
      <c r="M217" s="17">
        <f t="shared" si="228"/>
        <v>3.6635802099175996E-2</v>
      </c>
      <c r="N217" s="17">
        <f t="shared" si="229"/>
        <v>7.6944953955495846E-2</v>
      </c>
      <c r="O217" s="17">
        <f t="shared" si="230"/>
        <v>4.4199726907517001E-2</v>
      </c>
      <c r="P217" s="17">
        <f t="shared" si="231"/>
        <v>9.2831213099627483E-2</v>
      </c>
      <c r="Q217" s="17">
        <f t="shared" si="232"/>
        <v>8.0802460980464508E-2</v>
      </c>
      <c r="R217" s="17">
        <f t="shared" si="233"/>
        <v>2.66626598403727E-2</v>
      </c>
      <c r="S217" s="17">
        <f t="shared" si="234"/>
        <v>5.880609698553782E-2</v>
      </c>
      <c r="T217" s="17">
        <f t="shared" si="235"/>
        <v>9.7485151249688581E-2</v>
      </c>
      <c r="U217" s="17">
        <f t="shared" si="236"/>
        <v>5.5998695707406634E-2</v>
      </c>
      <c r="V217" s="17">
        <f t="shared" si="237"/>
        <v>1.655648606016525E-2</v>
      </c>
      <c r="W217" s="17">
        <f t="shared" si="238"/>
        <v>5.6568905127301054E-2</v>
      </c>
      <c r="X217" s="17">
        <f t="shared" si="239"/>
        <v>6.8248271221559575E-2</v>
      </c>
      <c r="Y217" s="17">
        <f t="shared" si="240"/>
        <v>4.1169495098497301E-2</v>
      </c>
      <c r="Z217" s="17">
        <f t="shared" si="241"/>
        <v>1.0722501087708777E-2</v>
      </c>
      <c r="AA217" s="17">
        <f t="shared" si="242"/>
        <v>2.2520111617811766E-2</v>
      </c>
      <c r="AB217" s="17">
        <f t="shared" si="243"/>
        <v>2.364911988025134E-2</v>
      </c>
      <c r="AC217" s="17">
        <f t="shared" si="244"/>
        <v>2.6220230579904204E-3</v>
      </c>
      <c r="AD217" s="17">
        <f t="shared" si="245"/>
        <v>2.9702446452174815E-2</v>
      </c>
      <c r="AE217" s="17">
        <f t="shared" si="246"/>
        <v>3.5834892276066808E-2</v>
      </c>
      <c r="AF217" s="17">
        <f t="shared" si="247"/>
        <v>2.1616729559717607E-2</v>
      </c>
      <c r="AG217" s="17">
        <f t="shared" si="248"/>
        <v>8.6932589473240843E-3</v>
      </c>
      <c r="AH217" s="17">
        <f t="shared" si="249"/>
        <v>3.2340742708410739E-3</v>
      </c>
      <c r="AI217" s="17">
        <f t="shared" si="250"/>
        <v>6.792418388571796E-3</v>
      </c>
      <c r="AJ217" s="17">
        <f t="shared" si="251"/>
        <v>7.1329449637855119E-3</v>
      </c>
      <c r="AK217" s="17">
        <f t="shared" si="252"/>
        <v>4.993695514202182E-3</v>
      </c>
      <c r="AL217" s="17">
        <f t="shared" si="253"/>
        <v>2.6575706527677746E-4</v>
      </c>
      <c r="AM217" s="17">
        <f t="shared" si="254"/>
        <v>1.2476611640390827E-2</v>
      </c>
      <c r="AN217" s="17">
        <f t="shared" si="255"/>
        <v>1.5052565950202733E-2</v>
      </c>
      <c r="AO217" s="17">
        <f t="shared" si="256"/>
        <v>9.0801793073245485E-3</v>
      </c>
      <c r="AP217" s="17">
        <f t="shared" si="257"/>
        <v>3.6516323983532932E-3</v>
      </c>
      <c r="AQ217" s="17">
        <f t="shared" si="258"/>
        <v>1.1013895255857322E-3</v>
      </c>
      <c r="AR217" s="17">
        <f t="shared" si="259"/>
        <v>7.8035796340879217E-4</v>
      </c>
      <c r="AS217" s="17">
        <f t="shared" si="260"/>
        <v>1.6389598186153686E-3</v>
      </c>
      <c r="AT217" s="17">
        <f t="shared" si="261"/>
        <v>1.7211263375219482E-3</v>
      </c>
      <c r="AU217" s="17">
        <f t="shared" si="262"/>
        <v>1.2049414252731404E-3</v>
      </c>
      <c r="AV217" s="17">
        <f t="shared" si="263"/>
        <v>6.3267457769674901E-4</v>
      </c>
      <c r="AW217" s="17">
        <f t="shared" si="264"/>
        <v>1.8705556788301599E-5</v>
      </c>
      <c r="AX217" s="17">
        <f t="shared" si="265"/>
        <v>4.3673685902096892E-3</v>
      </c>
      <c r="AY217" s="17">
        <f t="shared" si="266"/>
        <v>5.2690670855020686E-3</v>
      </c>
      <c r="AZ217" s="17">
        <f t="shared" si="267"/>
        <v>3.1784663210883573E-3</v>
      </c>
      <c r="BA217" s="17">
        <f t="shared" si="268"/>
        <v>1.2782336341969108E-3</v>
      </c>
      <c r="BB217" s="17">
        <f t="shared" si="269"/>
        <v>3.8553528460058729E-4</v>
      </c>
      <c r="BC217" s="17">
        <f t="shared" si="270"/>
        <v>9.3026784271995396E-5</v>
      </c>
      <c r="BD217" s="17">
        <f t="shared" si="271"/>
        <v>1.5691212282547754E-4</v>
      </c>
      <c r="BE217" s="17">
        <f t="shared" si="272"/>
        <v>3.2955730116625552E-4</v>
      </c>
      <c r="BF217" s="17">
        <f t="shared" si="273"/>
        <v>3.4607910719805632E-4</v>
      </c>
      <c r="BG217" s="17">
        <f t="shared" si="274"/>
        <v>2.4228613762594529E-4</v>
      </c>
      <c r="BH217" s="17">
        <f t="shared" si="275"/>
        <v>1.2721637466279608E-4</v>
      </c>
      <c r="BI217" s="17">
        <f t="shared" si="276"/>
        <v>5.3437662231689519E-5</v>
      </c>
      <c r="BJ217" s="18">
        <f t="shared" si="277"/>
        <v>0.57300064139001694</v>
      </c>
      <c r="BK217" s="18">
        <f t="shared" si="278"/>
        <v>0.21298644545327583</v>
      </c>
      <c r="BL217" s="18">
        <f t="shared" si="279"/>
        <v>0.20241699591898618</v>
      </c>
      <c r="BM217" s="18">
        <f t="shared" si="280"/>
        <v>0.63579940543862046</v>
      </c>
      <c r="BN217" s="18">
        <f t="shared" si="281"/>
        <v>0.35807681688265353</v>
      </c>
    </row>
    <row r="218" spans="1:66" x14ac:dyDescent="0.25">
      <c r="A218" t="s">
        <v>154</v>
      </c>
      <c r="B218" t="s">
        <v>160</v>
      </c>
      <c r="C218" t="s">
        <v>173</v>
      </c>
      <c r="D218" s="15">
        <v>44229</v>
      </c>
      <c r="E218" s="14">
        <f>VLOOKUP(A218,home!$A$2:$E$405,3,FALSE)</f>
        <v>1.3333333333333299</v>
      </c>
      <c r="F218" s="14">
        <f>VLOOKUP(B218,home!$B$2:$E$405,3,FALSE)</f>
        <v>0.75</v>
      </c>
      <c r="G218" s="14">
        <f>VLOOKUP(C218,away!$B$2:$E$405,4,FALSE)</f>
        <v>1.1200000000000001</v>
      </c>
      <c r="H218" s="14">
        <f>VLOOKUP(A218,away!$A$2:$E$405,3,FALSE)</f>
        <v>1.01204819277108</v>
      </c>
      <c r="I218" s="14">
        <f>VLOOKUP(C218,away!$B$2:$E$405,3,FALSE)</f>
        <v>1</v>
      </c>
      <c r="J218" s="14">
        <f>VLOOKUP(B218,home!$B$2:$E$405,4,FALSE)</f>
        <v>0.91</v>
      </c>
      <c r="K218" s="16">
        <f t="shared" si="282"/>
        <v>1.1199999999999972</v>
      </c>
      <c r="L218" s="16">
        <f t="shared" si="283"/>
        <v>0.92096385542168291</v>
      </c>
      <c r="M218" s="17">
        <f t="shared" si="228"/>
        <v>0.12990344238053017</v>
      </c>
      <c r="N218" s="17">
        <f t="shared" si="229"/>
        <v>0.14549185546619339</v>
      </c>
      <c r="O218" s="17">
        <f t="shared" si="230"/>
        <v>0.11963637512732148</v>
      </c>
      <c r="P218" s="17">
        <f t="shared" si="231"/>
        <v>0.13399274014259971</v>
      </c>
      <c r="Q218" s="17">
        <f t="shared" si="232"/>
        <v>8.1475439061068106E-2</v>
      </c>
      <c r="R218" s="17">
        <f t="shared" si="233"/>
        <v>5.5090388642966358E-2</v>
      </c>
      <c r="S218" s="17">
        <f t="shared" si="234"/>
        <v>3.4552691756868328E-2</v>
      </c>
      <c r="T218" s="17">
        <f t="shared" si="235"/>
        <v>7.5035934479855654E-2</v>
      </c>
      <c r="U218" s="17">
        <f t="shared" si="236"/>
        <v>6.1701235280122162E-2</v>
      </c>
      <c r="V218" s="17">
        <f t="shared" si="237"/>
        <v>3.9600437601638528E-3</v>
      </c>
      <c r="W218" s="17">
        <f t="shared" si="238"/>
        <v>3.041749724946536E-2</v>
      </c>
      <c r="X218" s="17">
        <f t="shared" si="239"/>
        <v>2.8013415539146047E-2</v>
      </c>
      <c r="Y218" s="17">
        <f t="shared" si="240"/>
        <v>1.2899671589230813E-2</v>
      </c>
      <c r="Z218" s="17">
        <f t="shared" si="241"/>
        <v>1.6912085573768401E-2</v>
      </c>
      <c r="AA218" s="17">
        <f t="shared" si="242"/>
        <v>1.8941535842620559E-2</v>
      </c>
      <c r="AB218" s="17">
        <f t="shared" si="243"/>
        <v>1.0607260071867488E-2</v>
      </c>
      <c r="AC218" s="17">
        <f t="shared" si="244"/>
        <v>2.5529400182993484E-4</v>
      </c>
      <c r="AD218" s="17">
        <f t="shared" si="245"/>
        <v>8.5168992298502756E-3</v>
      </c>
      <c r="AE218" s="17">
        <f t="shared" si="246"/>
        <v>7.8437563509608718E-3</v>
      </c>
      <c r="AF218" s="17">
        <f t="shared" si="247"/>
        <v>3.6119080449846172E-3</v>
      </c>
      <c r="AG218" s="17">
        <f t="shared" si="248"/>
        <v>1.1088122528458758E-3</v>
      </c>
      <c r="AH218" s="17">
        <f t="shared" si="249"/>
        <v>3.8938548833097916E-3</v>
      </c>
      <c r="AI218" s="17">
        <f t="shared" si="250"/>
        <v>4.3611174693069547E-3</v>
      </c>
      <c r="AJ218" s="17">
        <f t="shared" si="251"/>
        <v>2.4422257828118892E-3</v>
      </c>
      <c r="AK218" s="17">
        <f t="shared" si="252"/>
        <v>9.1176429224976987E-4</v>
      </c>
      <c r="AL218" s="17">
        <f t="shared" si="253"/>
        <v>1.0533221358971418E-5</v>
      </c>
      <c r="AM218" s="17">
        <f t="shared" si="254"/>
        <v>1.9077854274864561E-3</v>
      </c>
      <c r="AN218" s="17">
        <f t="shared" si="255"/>
        <v>1.7570014226152299E-3</v>
      </c>
      <c r="AO218" s="17">
        <f t="shared" si="256"/>
        <v>8.0906740207655186E-4</v>
      </c>
      <c r="AP218" s="17">
        <f t="shared" si="257"/>
        <v>2.4837394463747542E-4</v>
      </c>
      <c r="AQ218" s="17">
        <f t="shared" si="258"/>
        <v>5.7185856409905227E-5</v>
      </c>
      <c r="AR218" s="17">
        <f t="shared" si="259"/>
        <v>7.1721992115710671E-4</v>
      </c>
      <c r="AS218" s="17">
        <f t="shared" si="260"/>
        <v>8.0328631169595741E-4</v>
      </c>
      <c r="AT218" s="17">
        <f t="shared" si="261"/>
        <v>4.498403345497351E-4</v>
      </c>
      <c r="AU218" s="17">
        <f t="shared" si="262"/>
        <v>1.6794039156523403E-4</v>
      </c>
      <c r="AV218" s="17">
        <f t="shared" si="263"/>
        <v>4.70233096382654E-5</v>
      </c>
      <c r="AW218" s="17">
        <f t="shared" si="264"/>
        <v>3.0180005808612532E-7</v>
      </c>
      <c r="AX218" s="17">
        <f t="shared" si="265"/>
        <v>3.5611994646413781E-4</v>
      </c>
      <c r="AY218" s="17">
        <f t="shared" si="266"/>
        <v>3.2797359888817561E-4</v>
      </c>
      <c r="AZ218" s="17">
        <f t="shared" si="267"/>
        <v>1.5102591505428939E-4</v>
      </c>
      <c r="BA218" s="17">
        <f t="shared" si="268"/>
        <v>4.6363136332328656E-5</v>
      </c>
      <c r="BB218" s="17">
        <f t="shared" si="269"/>
        <v>1.0674693196515622E-5</v>
      </c>
      <c r="BC218" s="17">
        <f t="shared" si="270"/>
        <v>1.9662013203413276E-6</v>
      </c>
      <c r="BD218" s="17">
        <f t="shared" si="271"/>
        <v>1.1008893729568071E-4</v>
      </c>
      <c r="BE218" s="17">
        <f t="shared" si="272"/>
        <v>1.2329960977116208E-4</v>
      </c>
      <c r="BF218" s="17">
        <f t="shared" si="273"/>
        <v>6.9047781471850601E-5</v>
      </c>
      <c r="BG218" s="17">
        <f t="shared" si="274"/>
        <v>2.5777838416157499E-5</v>
      </c>
      <c r="BH218" s="17">
        <f t="shared" si="275"/>
        <v>7.2177947565240785E-6</v>
      </c>
      <c r="BI218" s="17">
        <f t="shared" si="276"/>
        <v>1.6167860254613887E-6</v>
      </c>
      <c r="BJ218" s="18">
        <f t="shared" si="277"/>
        <v>0.40008872680808233</v>
      </c>
      <c r="BK218" s="18">
        <f t="shared" si="278"/>
        <v>0.30300271886223912</v>
      </c>
      <c r="BL218" s="18">
        <f t="shared" si="279"/>
        <v>0.28010811640891958</v>
      </c>
      <c r="BM218" s="18">
        <f t="shared" si="280"/>
        <v>0.33419373503350008</v>
      </c>
      <c r="BN218" s="18">
        <f t="shared" si="281"/>
        <v>0.6655902408206793</v>
      </c>
    </row>
    <row r="219" spans="1:66" x14ac:dyDescent="0.25">
      <c r="A219" t="s">
        <v>154</v>
      </c>
      <c r="B219" t="s">
        <v>164</v>
      </c>
      <c r="C219" t="s">
        <v>165</v>
      </c>
      <c r="D219" s="15">
        <v>44229</v>
      </c>
      <c r="E219" s="14">
        <f>VLOOKUP(A219,home!$A$2:$E$405,3,FALSE)</f>
        <v>1.3333333333333299</v>
      </c>
      <c r="F219" s="14">
        <f>VLOOKUP(B219,home!$B$2:$E$405,3,FALSE)</f>
        <v>0.87</v>
      </c>
      <c r="G219" s="14">
        <f>VLOOKUP(C219,away!$B$2:$E$405,4,FALSE)</f>
        <v>1.37</v>
      </c>
      <c r="H219" s="14">
        <f>VLOOKUP(A219,away!$A$2:$E$405,3,FALSE)</f>
        <v>1.01204819277108</v>
      </c>
      <c r="I219" s="14">
        <f>VLOOKUP(C219,away!$B$2:$E$405,3,FALSE)</f>
        <v>0.75</v>
      </c>
      <c r="J219" s="14">
        <f>VLOOKUP(B219,home!$B$2:$E$405,4,FALSE)</f>
        <v>1.52</v>
      </c>
      <c r="K219" s="16">
        <f t="shared" si="282"/>
        <v>1.5891999999999959</v>
      </c>
      <c r="L219" s="16">
        <f t="shared" si="283"/>
        <v>1.1537349397590313</v>
      </c>
      <c r="M219" s="17">
        <f t="shared" si="228"/>
        <v>6.4381114643279655E-2</v>
      </c>
      <c r="N219" s="17">
        <f t="shared" si="229"/>
        <v>0.10231446739109977</v>
      </c>
      <c r="O219" s="17">
        <f t="shared" si="230"/>
        <v>7.4278741424583558E-2</v>
      </c>
      <c r="P219" s="17">
        <f t="shared" si="231"/>
        <v>0.11804377587194788</v>
      </c>
      <c r="Q219" s="17">
        <f t="shared" si="232"/>
        <v>8.1299075788967695E-2</v>
      </c>
      <c r="R219" s="17">
        <f t="shared" si="233"/>
        <v>4.2848989631434298E-2</v>
      </c>
      <c r="S219" s="17">
        <f t="shared" si="234"/>
        <v>5.4108775140479758E-2</v>
      </c>
      <c r="T219" s="17">
        <f t="shared" si="235"/>
        <v>9.3797584307849569E-2</v>
      </c>
      <c r="U219" s="17">
        <f t="shared" si="236"/>
        <v>6.8095614322275205E-2</v>
      </c>
      <c r="V219" s="17">
        <f t="shared" si="237"/>
        <v>1.1023253499067206E-2</v>
      </c>
      <c r="W219" s="17">
        <f t="shared" si="238"/>
        <v>4.3066830414609042E-2</v>
      </c>
      <c r="X219" s="17">
        <f t="shared" si="239"/>
        <v>4.9687706994011385E-2</v>
      </c>
      <c r="Y219" s="17">
        <f t="shared" si="240"/>
        <v>2.8663221817750068E-2</v>
      </c>
      <c r="Z219" s="17">
        <f t="shared" si="241"/>
        <v>1.6478792157052731E-2</v>
      </c>
      <c r="AA219" s="17">
        <f t="shared" si="242"/>
        <v>2.618809649598813E-2</v>
      </c>
      <c r="AB219" s="17">
        <f t="shared" si="243"/>
        <v>2.0809061475712123E-2</v>
      </c>
      <c r="AC219" s="17">
        <f t="shared" si="244"/>
        <v>1.2632066800890873E-3</v>
      </c>
      <c r="AD219" s="17">
        <f t="shared" si="245"/>
        <v>1.7110451723724135E-2</v>
      </c>
      <c r="AE219" s="17">
        <f t="shared" si="246"/>
        <v>1.9740925988720681E-2</v>
      </c>
      <c r="AF219" s="17">
        <f t="shared" si="247"/>
        <v>1.1387898028192078E-2</v>
      </c>
      <c r="AG219" s="17">
        <f t="shared" si="248"/>
        <v>4.3795386151793915E-3</v>
      </c>
      <c r="AH219" s="17">
        <f t="shared" si="249"/>
        <v>4.7530395691547092E-3</v>
      </c>
      <c r="AI219" s="17">
        <f t="shared" si="250"/>
        <v>7.5535304833006444E-3</v>
      </c>
      <c r="AJ219" s="17">
        <f t="shared" si="251"/>
        <v>6.0020353220306783E-3</v>
      </c>
      <c r="AK219" s="17">
        <f t="shared" si="252"/>
        <v>3.17947817792371E-3</v>
      </c>
      <c r="AL219" s="17">
        <f t="shared" si="253"/>
        <v>9.2644364454133122E-5</v>
      </c>
      <c r="AM219" s="17">
        <f t="shared" si="254"/>
        <v>5.4383859758684594E-3</v>
      </c>
      <c r="AN219" s="17">
        <f t="shared" si="255"/>
        <v>6.274455916254959E-3</v>
      </c>
      <c r="AO219" s="17">
        <f t="shared" si="256"/>
        <v>3.6195295092805572E-3</v>
      </c>
      <c r="AP219" s="17">
        <f t="shared" si="257"/>
        <v>1.3919925534486128E-3</v>
      </c>
      <c r="AQ219" s="17">
        <f t="shared" si="258"/>
        <v>4.0149761119951402E-4</v>
      </c>
      <c r="AR219" s="17">
        <f t="shared" si="259"/>
        <v>1.0967495641981985E-3</v>
      </c>
      <c r="AS219" s="17">
        <f t="shared" si="260"/>
        <v>1.7429544074237726E-3</v>
      </c>
      <c r="AT219" s="17">
        <f t="shared" si="261"/>
        <v>1.3849515721389264E-3</v>
      </c>
      <c r="AU219" s="17">
        <f t="shared" si="262"/>
        <v>7.3365501281439207E-4</v>
      </c>
      <c r="AV219" s="17">
        <f t="shared" si="263"/>
        <v>2.9148113659115734E-4</v>
      </c>
      <c r="AW219" s="17">
        <f t="shared" si="264"/>
        <v>4.7184690098162623E-6</v>
      </c>
      <c r="AX219" s="17">
        <f t="shared" si="265"/>
        <v>1.4404471654750222E-3</v>
      </c>
      <c r="AY219" s="17">
        <f t="shared" si="266"/>
        <v>1.6618942236853924E-3</v>
      </c>
      <c r="AZ219" s="17">
        <f t="shared" si="267"/>
        <v>9.5869271602477433E-4</v>
      </c>
      <c r="BA219" s="17">
        <f t="shared" si="268"/>
        <v>3.6869242765675495E-4</v>
      </c>
      <c r="BB219" s="17">
        <f t="shared" si="269"/>
        <v>1.0634333395304434E-4</v>
      </c>
      <c r="BC219" s="17">
        <f t="shared" si="270"/>
        <v>2.4538403998417996E-5</v>
      </c>
      <c r="BD219" s="17">
        <f t="shared" si="271"/>
        <v>2.1089304873015885E-4</v>
      </c>
      <c r="BE219" s="17">
        <f t="shared" si="272"/>
        <v>3.3515123304196756E-4</v>
      </c>
      <c r="BF219" s="17">
        <f t="shared" si="273"/>
        <v>2.6631116977514683E-4</v>
      </c>
      <c r="BG219" s="17">
        <f t="shared" si="274"/>
        <v>1.4107390366888741E-4</v>
      </c>
      <c r="BH219" s="17">
        <f t="shared" si="275"/>
        <v>5.6048661927648845E-5</v>
      </c>
      <c r="BI219" s="17">
        <f t="shared" si="276"/>
        <v>1.7814506707083846E-5</v>
      </c>
      <c r="BJ219" s="18">
        <f t="shared" si="277"/>
        <v>0.47313417090694931</v>
      </c>
      <c r="BK219" s="18">
        <f t="shared" si="278"/>
        <v>0.25057466442300314</v>
      </c>
      <c r="BL219" s="18">
        <f t="shared" si="279"/>
        <v>0.25998567111942045</v>
      </c>
      <c r="BM219" s="18">
        <f t="shared" si="280"/>
        <v>0.51534995810043716</v>
      </c>
      <c r="BN219" s="18">
        <f t="shared" si="281"/>
        <v>0.48316616475131285</v>
      </c>
    </row>
    <row r="220" spans="1:66" x14ac:dyDescent="0.25">
      <c r="A220" t="s">
        <v>154</v>
      </c>
      <c r="B220" t="s">
        <v>167</v>
      </c>
      <c r="C220" t="s">
        <v>157</v>
      </c>
      <c r="D220" s="15">
        <v>44229</v>
      </c>
      <c r="E220" s="14">
        <f>VLOOKUP(A220,home!$A$2:$E$405,3,FALSE)</f>
        <v>1.3333333333333299</v>
      </c>
      <c r="F220" s="14">
        <f>VLOOKUP(B220,home!$B$2:$E$405,3,FALSE)</f>
        <v>1.38</v>
      </c>
      <c r="G220" s="14">
        <f>VLOOKUP(C220,away!$B$2:$E$405,4,FALSE)</f>
        <v>0.69</v>
      </c>
      <c r="H220" s="14">
        <f>VLOOKUP(A220,away!$A$2:$E$405,3,FALSE)</f>
        <v>1.01204819277108</v>
      </c>
      <c r="I220" s="14">
        <f>VLOOKUP(C220,away!$B$2:$E$405,3,FALSE)</f>
        <v>0.88</v>
      </c>
      <c r="J220" s="14">
        <f>VLOOKUP(B220,home!$B$2:$E$405,4,FALSE)</f>
        <v>0.46</v>
      </c>
      <c r="K220" s="16">
        <f t="shared" si="282"/>
        <v>1.2695999999999965</v>
      </c>
      <c r="L220" s="16">
        <f t="shared" si="283"/>
        <v>0.40967710843373323</v>
      </c>
      <c r="M220" s="17">
        <f t="shared" si="228"/>
        <v>0.18650875292352831</v>
      </c>
      <c r="N220" s="17">
        <f t="shared" si="229"/>
        <v>0.23679151271171092</v>
      </c>
      <c r="O220" s="17">
        <f t="shared" si="230"/>
        <v>7.6408366595292654E-2</v>
      </c>
      <c r="P220" s="17">
        <f t="shared" si="231"/>
        <v>9.7008062229383282E-2</v>
      </c>
      <c r="Q220" s="17">
        <f t="shared" si="232"/>
        <v>0.15031525226939374</v>
      </c>
      <c r="R220" s="17">
        <f t="shared" si="233"/>
        <v>1.5651379343452072E-2</v>
      </c>
      <c r="S220" s="17">
        <f t="shared" si="234"/>
        <v>1.2614105222930735E-2</v>
      </c>
      <c r="T220" s="17">
        <f t="shared" si="235"/>
        <v>6.1580717903212366E-2</v>
      </c>
      <c r="U220" s="17">
        <f t="shared" si="236"/>
        <v>1.9870991214446701E-2</v>
      </c>
      <c r="V220" s="17">
        <f t="shared" si="237"/>
        <v>7.2899164561269721E-4</v>
      </c>
      <c r="W220" s="17">
        <f t="shared" si="238"/>
        <v>6.3613414760407258E-2</v>
      </c>
      <c r="X220" s="17">
        <f t="shared" si="239"/>
        <v>2.60609598166394E-2</v>
      </c>
      <c r="Y220" s="17">
        <f t="shared" si="240"/>
        <v>5.3382893303442723E-3</v>
      </c>
      <c r="Z220" s="17">
        <f t="shared" si="241"/>
        <v>2.1373372774749692E-3</v>
      </c>
      <c r="AA220" s="17">
        <f t="shared" si="242"/>
        <v>2.7135634074822138E-3</v>
      </c>
      <c r="AB220" s="17">
        <f t="shared" si="243"/>
        <v>1.7225700510697052E-3</v>
      </c>
      <c r="AC220" s="17">
        <f t="shared" si="244"/>
        <v>2.36979718826161E-5</v>
      </c>
      <c r="AD220" s="17">
        <f t="shared" si="245"/>
        <v>2.0190897844953207E-2</v>
      </c>
      <c r="AE220" s="17">
        <f t="shared" si="246"/>
        <v>8.2717486458013228E-3</v>
      </c>
      <c r="AF220" s="17">
        <f t="shared" si="247"/>
        <v>1.6943730334512675E-3</v>
      </c>
      <c r="AG220" s="17">
        <f t="shared" si="248"/>
        <v>2.3138194831746949E-4</v>
      </c>
      <c r="AH220" s="17">
        <f t="shared" si="249"/>
        <v>2.1890453889589329E-4</v>
      </c>
      <c r="AI220" s="17">
        <f t="shared" si="250"/>
        <v>2.7792120258222539E-4</v>
      </c>
      <c r="AJ220" s="17">
        <f t="shared" si="251"/>
        <v>1.7642437939919625E-4</v>
      </c>
      <c r="AK220" s="17">
        <f t="shared" si="252"/>
        <v>7.4662797361739648E-5</v>
      </c>
      <c r="AL220" s="17">
        <f t="shared" si="253"/>
        <v>4.9303730684244816E-7</v>
      </c>
      <c r="AM220" s="17">
        <f t="shared" si="254"/>
        <v>5.1268727807905054E-3</v>
      </c>
      <c r="AN220" s="17">
        <f t="shared" si="255"/>
        <v>2.1003624161418668E-3</v>
      </c>
      <c r="AO220" s="17">
        <f t="shared" si="256"/>
        <v>4.3023520065394474E-4</v>
      </c>
      <c r="AP220" s="17">
        <f t="shared" si="257"/>
        <v>5.8752504316771702E-5</v>
      </c>
      <c r="AQ220" s="17">
        <f t="shared" si="258"/>
        <v>6.0173890204338644E-6</v>
      </c>
      <c r="AR220" s="17">
        <f t="shared" si="259"/>
        <v>1.7936035703577853E-5</v>
      </c>
      <c r="AS220" s="17">
        <f t="shared" si="260"/>
        <v>2.2771590929262381E-5</v>
      </c>
      <c r="AT220" s="17">
        <f t="shared" si="261"/>
        <v>1.4455405921895726E-5</v>
      </c>
      <c r="AU220" s="17">
        <f t="shared" si="262"/>
        <v>6.1175277861462547E-6</v>
      </c>
      <c r="AV220" s="17">
        <f t="shared" si="263"/>
        <v>1.941703319322816E-6</v>
      </c>
      <c r="AW220" s="17">
        <f t="shared" si="264"/>
        <v>7.1233763971254725E-9</v>
      </c>
      <c r="AX220" s="17">
        <f t="shared" si="265"/>
        <v>1.0848462804152661E-3</v>
      </c>
      <c r="AY220" s="17">
        <f t="shared" si="266"/>
        <v>4.4443668725561704E-4</v>
      </c>
      <c r="AZ220" s="17">
        <f t="shared" si="267"/>
        <v>9.1037768458374302E-5</v>
      </c>
      <c r="BA220" s="17">
        <f t="shared" si="268"/>
        <v>1.2432029913428838E-5</v>
      </c>
      <c r="BB220" s="17">
        <f t="shared" si="269"/>
        <v>1.2732795167238002E-6</v>
      </c>
      <c r="BC220" s="17">
        <f t="shared" si="270"/>
        <v>1.0432669412786158E-7</v>
      </c>
      <c r="BD220" s="17">
        <f t="shared" si="271"/>
        <v>1.2246638739676617E-6</v>
      </c>
      <c r="BE220" s="17">
        <f t="shared" si="272"/>
        <v>1.554833254389339E-6</v>
      </c>
      <c r="BF220" s="17">
        <f t="shared" si="273"/>
        <v>9.8700814988635016E-7</v>
      </c>
      <c r="BG220" s="17">
        <f t="shared" si="274"/>
        <v>4.177018490319022E-7</v>
      </c>
      <c r="BH220" s="17">
        <f t="shared" si="275"/>
        <v>1.3257856688272541E-7</v>
      </c>
      <c r="BI220" s="17">
        <f t="shared" si="276"/>
        <v>3.3664349702861545E-8</v>
      </c>
      <c r="BJ220" s="18">
        <f t="shared" si="277"/>
        <v>0.58344491892740813</v>
      </c>
      <c r="BK220" s="18">
        <f t="shared" si="278"/>
        <v>0.29732853971790013</v>
      </c>
      <c r="BL220" s="18">
        <f t="shared" si="279"/>
        <v>0.11718235624368646</v>
      </c>
      <c r="BM220" s="18">
        <f t="shared" si="280"/>
        <v>0.23696539652982956</v>
      </c>
      <c r="BN220" s="18">
        <f t="shared" si="281"/>
        <v>0.76268332607276101</v>
      </c>
    </row>
    <row r="221" spans="1:66" x14ac:dyDescent="0.25">
      <c r="A221" t="s">
        <v>154</v>
      </c>
      <c r="B221" t="s">
        <v>168</v>
      </c>
      <c r="C221" t="s">
        <v>171</v>
      </c>
      <c r="D221" s="15">
        <v>44229</v>
      </c>
      <c r="E221" s="14">
        <f>VLOOKUP(A221,home!$A$2:$E$405,3,FALSE)</f>
        <v>1.3333333333333299</v>
      </c>
      <c r="F221" s="14">
        <f>VLOOKUP(B221,home!$B$2:$E$405,3,FALSE)</f>
        <v>0.75</v>
      </c>
      <c r="G221" s="14">
        <f>VLOOKUP(C221,away!$B$2:$E$405,4,FALSE)</f>
        <v>1.1200000000000001</v>
      </c>
      <c r="H221" s="14">
        <f>VLOOKUP(A221,away!$A$2:$E$405,3,FALSE)</f>
        <v>1.01204819277108</v>
      </c>
      <c r="I221" s="14">
        <f>VLOOKUP(C221,away!$B$2:$E$405,3,FALSE)</f>
        <v>0.69</v>
      </c>
      <c r="J221" s="14">
        <f>VLOOKUP(B221,home!$B$2:$E$405,4,FALSE)</f>
        <v>0.91</v>
      </c>
      <c r="K221" s="16">
        <f t="shared" si="282"/>
        <v>1.1199999999999972</v>
      </c>
      <c r="L221" s="16">
        <f t="shared" si="283"/>
        <v>0.63546506024096117</v>
      </c>
      <c r="M221" s="17">
        <f t="shared" si="228"/>
        <v>0.17282684870333254</v>
      </c>
      <c r="N221" s="17">
        <f t="shared" si="229"/>
        <v>0.19356607054773192</v>
      </c>
      <c r="O221" s="17">
        <f t="shared" si="230"/>
        <v>0.10982542382251868</v>
      </c>
      <c r="P221" s="17">
        <f t="shared" si="231"/>
        <v>0.1230044746812206</v>
      </c>
      <c r="Q221" s="17">
        <f t="shared" si="232"/>
        <v>0.10839699950672962</v>
      </c>
      <c r="R221" s="17">
        <f t="shared" si="233"/>
        <v>3.4895109782682954E-2</v>
      </c>
      <c r="S221" s="17">
        <f t="shared" si="234"/>
        <v>2.1886212855698639E-2</v>
      </c>
      <c r="T221" s="17">
        <f t="shared" si="235"/>
        <v>6.8882505821483364E-2</v>
      </c>
      <c r="U221" s="17">
        <f t="shared" si="236"/>
        <v>3.9082522956604804E-2</v>
      </c>
      <c r="V221" s="17">
        <f t="shared" si="237"/>
        <v>1.7307638221431294E-3</v>
      </c>
      <c r="W221" s="17">
        <f t="shared" si="238"/>
        <v>4.0468213149178971E-2</v>
      </c>
      <c r="X221" s="17">
        <f t="shared" si="239"/>
        <v>2.5716135506687065E-2</v>
      </c>
      <c r="Y221" s="17">
        <f t="shared" si="240"/>
        <v>8.1708527994608076E-3</v>
      </c>
      <c r="Z221" s="17">
        <f t="shared" si="241"/>
        <v>7.3915410133891931E-3</v>
      </c>
      <c r="AA221" s="17">
        <f t="shared" si="242"/>
        <v>8.2785259349958742E-3</v>
      </c>
      <c r="AB221" s="17">
        <f t="shared" si="243"/>
        <v>4.6359745235976784E-3</v>
      </c>
      <c r="AC221" s="17">
        <f t="shared" si="244"/>
        <v>7.6988795555073982E-5</v>
      </c>
      <c r="AD221" s="17">
        <f t="shared" si="245"/>
        <v>1.1331099681770079E-2</v>
      </c>
      <c r="AE221" s="17">
        <f t="shared" si="246"/>
        <v>7.2005179418723579E-3</v>
      </c>
      <c r="AF221" s="17">
        <f t="shared" si="247"/>
        <v>2.2878387838490195E-3</v>
      </c>
      <c r="AG221" s="17">
        <f t="shared" si="248"/>
        <v>4.8461387020007487E-4</v>
      </c>
      <c r="AH221" s="17">
        <f t="shared" si="249"/>
        <v>1.1742665138367247E-3</v>
      </c>
      <c r="AI221" s="17">
        <f t="shared" si="250"/>
        <v>1.3151784954971281E-3</v>
      </c>
      <c r="AJ221" s="17">
        <f t="shared" si="251"/>
        <v>7.3649995747839003E-4</v>
      </c>
      <c r="AK221" s="17">
        <f t="shared" si="252"/>
        <v>2.7495998412526497E-4</v>
      </c>
      <c r="AL221" s="17">
        <f t="shared" si="253"/>
        <v>2.1917812943167234E-6</v>
      </c>
      <c r="AM221" s="17">
        <f t="shared" si="254"/>
        <v>2.5381663287164899E-3</v>
      </c>
      <c r="AN221" s="17">
        <f t="shared" si="255"/>
        <v>1.6129160189794034E-3</v>
      </c>
      <c r="AO221" s="17">
        <f t="shared" si="256"/>
        <v>5.1247588758217884E-4</v>
      </c>
      <c r="AP221" s="17">
        <f t="shared" si="257"/>
        <v>1.0855350692481644E-4</v>
      </c>
      <c r="AQ221" s="17">
        <f t="shared" si="258"/>
        <v>1.7245490204336519E-5</v>
      </c>
      <c r="AR221" s="17">
        <f t="shared" si="259"/>
        <v>1.492410681908396E-4</v>
      </c>
      <c r="AS221" s="17">
        <f t="shared" si="260"/>
        <v>1.6714999637373992E-4</v>
      </c>
      <c r="AT221" s="17">
        <f t="shared" si="261"/>
        <v>9.3603997969294136E-5</v>
      </c>
      <c r="AU221" s="17">
        <f t="shared" si="262"/>
        <v>3.4945492575203064E-5</v>
      </c>
      <c r="AV221" s="17">
        <f t="shared" si="263"/>
        <v>9.7847379210568295E-6</v>
      </c>
      <c r="AW221" s="17">
        <f t="shared" si="264"/>
        <v>4.3331569002648413E-8</v>
      </c>
      <c r="AX221" s="17">
        <f t="shared" si="265"/>
        <v>4.7379104802707721E-4</v>
      </c>
      <c r="AY221" s="17">
        <f t="shared" si="266"/>
        <v>3.0107765687615472E-4</v>
      </c>
      <c r="AZ221" s="17">
        <f t="shared" si="267"/>
        <v>9.5662165682006532E-5</v>
      </c>
      <c r="BA221" s="17">
        <f t="shared" si="268"/>
        <v>2.0263321292632364E-5</v>
      </c>
      <c r="BB221" s="17">
        <f t="shared" si="269"/>
        <v>3.2191581714761439E-6</v>
      </c>
      <c r="BC221" s="17">
        <f t="shared" si="270"/>
        <v>4.0913250827245424E-7</v>
      </c>
      <c r="BD221" s="17">
        <f t="shared" si="271"/>
        <v>1.5806247398052867E-5</v>
      </c>
      <c r="BE221" s="17">
        <f t="shared" si="272"/>
        <v>1.7702997085819164E-5</v>
      </c>
      <c r="BF221" s="17">
        <f t="shared" si="273"/>
        <v>9.9136783680587086E-6</v>
      </c>
      <c r="BG221" s="17">
        <f t="shared" si="274"/>
        <v>3.7011065907419098E-6</v>
      </c>
      <c r="BH221" s="17">
        <f t="shared" si="275"/>
        <v>1.0363098454077318E-6</v>
      </c>
      <c r="BI221" s="17">
        <f t="shared" si="276"/>
        <v>2.3213340537133122E-7</v>
      </c>
      <c r="BJ221" s="18">
        <f t="shared" si="277"/>
        <v>0.47218862732392813</v>
      </c>
      <c r="BK221" s="18">
        <f t="shared" si="278"/>
        <v>0.31982855829612045</v>
      </c>
      <c r="BL221" s="18">
        <f t="shared" si="279"/>
        <v>0.20072157973706109</v>
      </c>
      <c r="BM221" s="18">
        <f t="shared" si="280"/>
        <v>0.25731434500097533</v>
      </c>
      <c r="BN221" s="18">
        <f t="shared" si="281"/>
        <v>0.74251492704421629</v>
      </c>
    </row>
    <row r="222" spans="1:66" x14ac:dyDescent="0.25">
      <c r="A222" t="s">
        <v>154</v>
      </c>
      <c r="B222" t="s">
        <v>156</v>
      </c>
      <c r="C222" t="s">
        <v>169</v>
      </c>
      <c r="D222" s="15">
        <v>44229</v>
      </c>
      <c r="E222" s="14">
        <f>VLOOKUP(A222,home!$A$2:$E$405,3,FALSE)</f>
        <v>1.3333333333333299</v>
      </c>
      <c r="F222" s="14">
        <f>VLOOKUP(B222,home!$B$2:$E$405,3,FALSE)</f>
        <v>1.5</v>
      </c>
      <c r="G222" s="14">
        <f>VLOOKUP(C222,away!$B$2:$E$405,4,FALSE)</f>
        <v>1.1000000000000001</v>
      </c>
      <c r="H222" s="14">
        <f>VLOOKUP(A222,away!$A$2:$E$405,3,FALSE)</f>
        <v>1.01204819277108</v>
      </c>
      <c r="I222" s="14">
        <f>VLOOKUP(C222,away!$B$2:$E$405,3,FALSE)</f>
        <v>0.81</v>
      </c>
      <c r="J222" s="14">
        <f>VLOOKUP(B222,home!$B$2:$E$405,4,FALSE)</f>
        <v>0.57999999999999996</v>
      </c>
      <c r="K222" s="16">
        <f t="shared" si="282"/>
        <v>2.1999999999999944</v>
      </c>
      <c r="L222" s="16">
        <f t="shared" si="283"/>
        <v>0.47546024096385342</v>
      </c>
      <c r="M222" s="17">
        <f t="shared" si="228"/>
        <v>6.8875121946409337E-2</v>
      </c>
      <c r="N222" s="17">
        <f t="shared" si="229"/>
        <v>0.15152526828210014</v>
      </c>
      <c r="O222" s="17">
        <f t="shared" si="230"/>
        <v>3.274738207705457E-2</v>
      </c>
      <c r="P222" s="17">
        <f t="shared" si="231"/>
        <v>7.2044240569519857E-2</v>
      </c>
      <c r="Q222" s="17">
        <f t="shared" si="232"/>
        <v>0.16667779511030978</v>
      </c>
      <c r="R222" s="17">
        <f t="shared" si="233"/>
        <v>7.7850390866458698E-3</v>
      </c>
      <c r="S222" s="17">
        <f t="shared" si="234"/>
        <v>1.883979458968291E-2</v>
      </c>
      <c r="T222" s="17">
        <f t="shared" si="235"/>
        <v>7.9248664626471663E-2</v>
      </c>
      <c r="U222" s="17">
        <f t="shared" si="236"/>
        <v>1.7127085990620867E-2</v>
      </c>
      <c r="V222" s="17">
        <f t="shared" si="237"/>
        <v>2.1896290228560276E-3</v>
      </c>
      <c r="W222" s="17">
        <f t="shared" si="238"/>
        <v>0.1222303830808935</v>
      </c>
      <c r="X222" s="17">
        <f t="shared" si="239"/>
        <v>5.8115687392745724E-2</v>
      </c>
      <c r="Y222" s="17">
        <f t="shared" si="240"/>
        <v>1.381584936576743E-2</v>
      </c>
      <c r="Z222" s="17">
        <f t="shared" si="241"/>
        <v>1.2338255200165541E-3</v>
      </c>
      <c r="AA222" s="17">
        <f t="shared" si="242"/>
        <v>2.7144161440364116E-3</v>
      </c>
      <c r="AB222" s="17">
        <f t="shared" si="243"/>
        <v>2.9858577584400462E-3</v>
      </c>
      <c r="AC222" s="17">
        <f t="shared" si="244"/>
        <v>1.4314871213892864E-4</v>
      </c>
      <c r="AD222" s="17">
        <f t="shared" si="245"/>
        <v>6.7226710694491293E-2</v>
      </c>
      <c r="AE222" s="17">
        <f t="shared" si="246"/>
        <v>3.1963628066010087E-2</v>
      </c>
      <c r="AF222" s="17">
        <f t="shared" si="247"/>
        <v>7.598717151172071E-3</v>
      </c>
      <c r="AG222" s="17">
        <f t="shared" si="248"/>
        <v>1.2042959625708127E-3</v>
      </c>
      <c r="AH222" s="17">
        <f t="shared" si="249"/>
        <v>1.4665874476360566E-4</v>
      </c>
      <c r="AI222" s="17">
        <f t="shared" si="250"/>
        <v>3.226492384799316E-4</v>
      </c>
      <c r="AJ222" s="17">
        <f t="shared" si="251"/>
        <v>3.5491416232792395E-4</v>
      </c>
      <c r="AK222" s="17">
        <f t="shared" si="252"/>
        <v>2.6027038570714352E-4</v>
      </c>
      <c r="AL222" s="17">
        <f t="shared" si="253"/>
        <v>5.9894138627171297E-6</v>
      </c>
      <c r="AM222" s="17">
        <f t="shared" si="254"/>
        <v>2.9579752705576071E-2</v>
      </c>
      <c r="AN222" s="17">
        <f t="shared" si="255"/>
        <v>1.4063996349044393E-2</v>
      </c>
      <c r="AO222" s="17">
        <f t="shared" si="256"/>
        <v>3.3434355465157004E-3</v>
      </c>
      <c r="AP222" s="17">
        <f t="shared" si="257"/>
        <v>5.2989022353115592E-4</v>
      </c>
      <c r="AQ222" s="17">
        <f t="shared" si="258"/>
        <v>6.2985433341128396E-5</v>
      </c>
      <c r="AR222" s="17">
        <f t="shared" si="259"/>
        <v>1.3946080424952051E-5</v>
      </c>
      <c r="AS222" s="17">
        <f t="shared" si="260"/>
        <v>3.068137693489443E-5</v>
      </c>
      <c r="AT222" s="17">
        <f t="shared" si="261"/>
        <v>3.3749514628383797E-5</v>
      </c>
      <c r="AU222" s="17">
        <f t="shared" si="262"/>
        <v>2.4749644060814714E-5</v>
      </c>
      <c r="AV222" s="17">
        <f t="shared" si="263"/>
        <v>1.3612304233448065E-5</v>
      </c>
      <c r="AW222" s="17">
        <f t="shared" si="264"/>
        <v>1.740278319022051E-7</v>
      </c>
      <c r="AX222" s="17">
        <f t="shared" si="265"/>
        <v>1.0845909325377863E-2</v>
      </c>
      <c r="AY222" s="17">
        <f t="shared" si="266"/>
        <v>5.1567986613162628E-3</v>
      </c>
      <c r="AZ222" s="17">
        <f t="shared" si="267"/>
        <v>1.2259263670557534E-3</v>
      </c>
      <c r="BA222" s="17">
        <f t="shared" si="268"/>
        <v>1.942930819614233E-4</v>
      </c>
      <c r="BB222" s="17">
        <f t="shared" si="269"/>
        <v>2.3094658891747016E-5</v>
      </c>
      <c r="BC222" s="17">
        <f t="shared" si="270"/>
        <v>2.196118416329608E-6</v>
      </c>
      <c r="BD222" s="17">
        <f t="shared" si="271"/>
        <v>1.1051344598914956E-6</v>
      </c>
      <c r="BE222" s="17">
        <f t="shared" si="272"/>
        <v>2.4312958117612841E-6</v>
      </c>
      <c r="BF222" s="17">
        <f t="shared" si="273"/>
        <v>2.6744253929374062E-6</v>
      </c>
      <c r="BG222" s="17">
        <f t="shared" si="274"/>
        <v>1.9612452881540926E-6</v>
      </c>
      <c r="BH222" s="17">
        <f t="shared" si="275"/>
        <v>1.0786849084847487E-6</v>
      </c>
      <c r="BI222" s="17">
        <f t="shared" si="276"/>
        <v>4.7462135973328791E-7</v>
      </c>
      <c r="BJ222" s="18">
        <f t="shared" si="277"/>
        <v>0.76463527820356025</v>
      </c>
      <c r="BK222" s="18">
        <f t="shared" si="278"/>
        <v>0.16725472291578602</v>
      </c>
      <c r="BL222" s="18">
        <f t="shared" si="279"/>
        <v>6.4570737915579809E-2</v>
      </c>
      <c r="BM222" s="18">
        <f t="shared" si="280"/>
        <v>0.49288309284941878</v>
      </c>
      <c r="BN222" s="18">
        <f t="shared" si="281"/>
        <v>0.49965484707203955</v>
      </c>
    </row>
    <row r="223" spans="1:66" x14ac:dyDescent="0.25">
      <c r="A223" t="s">
        <v>154</v>
      </c>
      <c r="B223" t="s">
        <v>162</v>
      </c>
      <c r="C223" t="s">
        <v>170</v>
      </c>
      <c r="D223" s="15">
        <v>44229</v>
      </c>
      <c r="E223" s="14">
        <f>VLOOKUP(A223,home!$A$2:$E$405,3,FALSE)</f>
        <v>1.3333333333333299</v>
      </c>
      <c r="F223" s="14">
        <f>VLOOKUP(B223,home!$B$2:$E$405,3,FALSE)</f>
        <v>0.56000000000000005</v>
      </c>
      <c r="G223" s="14">
        <f>VLOOKUP(C223,away!$B$2:$E$405,4,FALSE)</f>
        <v>0.81</v>
      </c>
      <c r="H223" s="14">
        <f>VLOOKUP(A223,away!$A$2:$E$405,3,FALSE)</f>
        <v>1.01204819277108</v>
      </c>
      <c r="I223" s="14">
        <f>VLOOKUP(C223,away!$B$2:$E$405,3,FALSE)</f>
        <v>0.63</v>
      </c>
      <c r="J223" s="14">
        <f>VLOOKUP(B223,home!$B$2:$E$405,4,FALSE)</f>
        <v>0.82</v>
      </c>
      <c r="K223" s="16">
        <f t="shared" si="282"/>
        <v>0.60479999999999856</v>
      </c>
      <c r="L223" s="16">
        <f t="shared" si="283"/>
        <v>0.52282409638553995</v>
      </c>
      <c r="M223" s="17">
        <f t="shared" si="228"/>
        <v>0.3238016647744017</v>
      </c>
      <c r="N223" s="17">
        <f t="shared" si="229"/>
        <v>0.19583524685555764</v>
      </c>
      <c r="O223" s="17">
        <f t="shared" si="230"/>
        <v>0.16929131279381007</v>
      </c>
      <c r="P223" s="17">
        <f t="shared" si="231"/>
        <v>0.10238738597769607</v>
      </c>
      <c r="Q223" s="17">
        <f t="shared" si="232"/>
        <v>5.9220578649120489E-2</v>
      </c>
      <c r="R223" s="17">
        <f t="shared" si="233"/>
        <v>4.4254788818672772E-2</v>
      </c>
      <c r="S223" s="17">
        <f t="shared" si="234"/>
        <v>8.0938255943260283E-3</v>
      </c>
      <c r="T223" s="17">
        <f t="shared" si="235"/>
        <v>3.0961945519655219E-2</v>
      </c>
      <c r="U223" s="17">
        <f t="shared" si="236"/>
        <v>2.6765296277533226E-2</v>
      </c>
      <c r="V223" s="17">
        <f t="shared" si="237"/>
        <v>2.8436668193845989E-4</v>
      </c>
      <c r="W223" s="17">
        <f t="shared" si="238"/>
        <v>1.1938868655662665E-2</v>
      </c>
      <c r="X223" s="17">
        <f t="shared" si="239"/>
        <v>6.2419282167624785E-3</v>
      </c>
      <c r="Y223" s="17">
        <f t="shared" si="240"/>
        <v>1.6317152398161237E-3</v>
      </c>
      <c r="Z223" s="17">
        <f t="shared" si="241"/>
        <v>7.7124899916184977E-3</v>
      </c>
      <c r="AA223" s="17">
        <f t="shared" si="242"/>
        <v>4.6645139469308561E-3</v>
      </c>
      <c r="AB223" s="17">
        <f t="shared" si="243"/>
        <v>1.4105490175518873E-3</v>
      </c>
      <c r="AC223" s="17">
        <f t="shared" si="244"/>
        <v>5.6198678833065809E-6</v>
      </c>
      <c r="AD223" s="17">
        <f t="shared" si="245"/>
        <v>1.8051569407361902E-3</v>
      </c>
      <c r="AE223" s="17">
        <f t="shared" si="246"/>
        <v>9.4377954637448423E-4</v>
      </c>
      <c r="AF223" s="17">
        <f t="shared" si="247"/>
        <v>2.4671534426019722E-4</v>
      </c>
      <c r="AG223" s="17">
        <f t="shared" si="248"/>
        <v>4.2996242309095023E-5</v>
      </c>
      <c r="AH223" s="17">
        <f t="shared" si="249"/>
        <v>1.0080689026876152E-3</v>
      </c>
      <c r="AI223" s="17">
        <f t="shared" si="250"/>
        <v>6.0968007234546819E-4</v>
      </c>
      <c r="AJ223" s="17">
        <f t="shared" si="251"/>
        <v>1.8436725387726912E-4</v>
      </c>
      <c r="AK223" s="17">
        <f t="shared" si="252"/>
        <v>3.7168438381657378E-5</v>
      </c>
      <c r="AL223" s="17">
        <f t="shared" si="253"/>
        <v>7.1080991200297014E-8</v>
      </c>
      <c r="AM223" s="17">
        <f t="shared" si="254"/>
        <v>2.183517835514491E-4</v>
      </c>
      <c r="AN223" s="17">
        <f t="shared" si="255"/>
        <v>1.1415957392945737E-4</v>
      </c>
      <c r="AO223" s="17">
        <f t="shared" si="256"/>
        <v>2.9842688041713396E-5</v>
      </c>
      <c r="AP223" s="17">
        <f t="shared" si="257"/>
        <v>5.2008254697081223E-6</v>
      </c>
      <c r="AQ223" s="17">
        <f t="shared" si="258"/>
        <v>6.7977921916476256E-7</v>
      </c>
      <c r="AR223" s="17">
        <f t="shared" si="259"/>
        <v>1.054085426284031E-4</v>
      </c>
      <c r="AS223" s="17">
        <f t="shared" si="260"/>
        <v>6.3751086581658042E-5</v>
      </c>
      <c r="AT223" s="17">
        <f t="shared" si="261"/>
        <v>1.9278328582293343E-5</v>
      </c>
      <c r="AU223" s="17">
        <f t="shared" si="262"/>
        <v>3.88651104219033E-6</v>
      </c>
      <c r="AV223" s="17">
        <f t="shared" si="263"/>
        <v>5.8764046957917629E-7</v>
      </c>
      <c r="AW223" s="17">
        <f t="shared" si="264"/>
        <v>6.24335963907326E-10</v>
      </c>
      <c r="AX223" s="17">
        <f t="shared" si="265"/>
        <v>2.2009859781986016E-5</v>
      </c>
      <c r="AY223" s="17">
        <f t="shared" si="266"/>
        <v>1.1507285052089275E-5</v>
      </c>
      <c r="AZ223" s="17">
        <f t="shared" si="267"/>
        <v>3.008142954604703E-6</v>
      </c>
      <c r="BA223" s="17">
        <f t="shared" si="268"/>
        <v>5.2424320734657753E-7</v>
      </c>
      <c r="BB223" s="17">
        <f t="shared" si="269"/>
        <v>6.8521745291807904E-8</v>
      </c>
      <c r="BC223" s="17">
        <f t="shared" si="270"/>
        <v>7.164963912989922E-9</v>
      </c>
      <c r="BD223" s="17">
        <f t="shared" si="271"/>
        <v>9.1850210085019154E-6</v>
      </c>
      <c r="BE223" s="17">
        <f t="shared" si="272"/>
        <v>5.5551007059419437E-6</v>
      </c>
      <c r="BF223" s="17">
        <f t="shared" si="273"/>
        <v>1.6798624534768398E-6</v>
      </c>
      <c r="BG223" s="17">
        <f t="shared" si="274"/>
        <v>3.3866027062093017E-7</v>
      </c>
      <c r="BH223" s="17">
        <f t="shared" si="275"/>
        <v>5.1205432917884507E-8</v>
      </c>
      <c r="BI223" s="17">
        <f t="shared" si="276"/>
        <v>6.1938091657472973E-9</v>
      </c>
      <c r="BJ223" s="18">
        <f t="shared" si="277"/>
        <v>0.30927429107817139</v>
      </c>
      <c r="BK223" s="18">
        <f t="shared" si="278"/>
        <v>0.43458444126228896</v>
      </c>
      <c r="BL223" s="18">
        <f t="shared" si="279"/>
        <v>0.24843547367477556</v>
      </c>
      <c r="BM223" s="18">
        <f t="shared" si="280"/>
        <v>0.10520421147687933</v>
      </c>
      <c r="BN223" s="18">
        <f t="shared" si="281"/>
        <v>0.89479097786925854</v>
      </c>
    </row>
    <row r="224" spans="1:66" x14ac:dyDescent="0.25">
      <c r="A224" t="s">
        <v>154</v>
      </c>
      <c r="B224" t="s">
        <v>174</v>
      </c>
      <c r="C224" t="s">
        <v>166</v>
      </c>
      <c r="D224" s="15">
        <v>44229</v>
      </c>
      <c r="E224" s="14">
        <f>VLOOKUP(A224,home!$A$2:$E$405,3,FALSE)</f>
        <v>1.3333333333333299</v>
      </c>
      <c r="F224" s="14">
        <f>VLOOKUP(B224,home!$B$2:$E$405,3,FALSE)</f>
        <v>1.25</v>
      </c>
      <c r="G224" s="14">
        <f>VLOOKUP(C224,away!$B$2:$E$405,4,FALSE)</f>
        <v>1.5</v>
      </c>
      <c r="H224" s="14">
        <f>VLOOKUP(A224,away!$A$2:$E$405,3,FALSE)</f>
        <v>1.01204819277108</v>
      </c>
      <c r="I224" s="14">
        <f>VLOOKUP(C224,away!$B$2:$E$405,3,FALSE)</f>
        <v>0.87</v>
      </c>
      <c r="J224" s="14">
        <f>VLOOKUP(B224,home!$B$2:$E$405,4,FALSE)</f>
        <v>1.24</v>
      </c>
      <c r="K224" s="16">
        <f t="shared" si="282"/>
        <v>2.4999999999999938</v>
      </c>
      <c r="L224" s="16">
        <f t="shared" si="283"/>
        <v>1.0917975903614412</v>
      </c>
      <c r="M224" s="17">
        <f t="shared" si="228"/>
        <v>2.7548764493454576E-2</v>
      </c>
      <c r="N224" s="17">
        <f t="shared" si="229"/>
        <v>6.8871911233636257E-2</v>
      </c>
      <c r="O224" s="17">
        <f t="shared" si="230"/>
        <v>3.0077674691388532E-2</v>
      </c>
      <c r="P224" s="17">
        <f t="shared" si="231"/>
        <v>7.5194186728471141E-2</v>
      </c>
      <c r="Q224" s="17">
        <f t="shared" si="232"/>
        <v>8.6089889042045134E-2</v>
      </c>
      <c r="R224" s="17">
        <f t="shared" si="233"/>
        <v>1.6419366375866648E-2</v>
      </c>
      <c r="S224" s="17">
        <f t="shared" si="234"/>
        <v>5.1310519924583034E-2</v>
      </c>
      <c r="T224" s="17">
        <f t="shared" si="235"/>
        <v>9.3992733410588725E-2</v>
      </c>
      <c r="U224" s="17">
        <f t="shared" si="236"/>
        <v>4.1048415939666516E-2</v>
      </c>
      <c r="V224" s="17">
        <f t="shared" si="237"/>
        <v>1.5561306114958984E-2</v>
      </c>
      <c r="W224" s="17">
        <f t="shared" si="238"/>
        <v>7.17415742017041E-2</v>
      </c>
      <c r="X224" s="17">
        <f t="shared" si="239"/>
        <v>7.8327277842157067E-2</v>
      </c>
      <c r="Y224" s="17">
        <f t="shared" si="240"/>
        <v>4.2758766603819089E-2</v>
      </c>
      <c r="Z224" s="17">
        <f t="shared" si="241"/>
        <v>5.975541548144293E-3</v>
      </c>
      <c r="AA224" s="17">
        <f t="shared" si="242"/>
        <v>1.4938853870360693E-2</v>
      </c>
      <c r="AB224" s="17">
        <f t="shared" si="243"/>
        <v>1.8673567337950826E-2</v>
      </c>
      <c r="AC224" s="17">
        <f t="shared" si="244"/>
        <v>2.6546557061232698E-3</v>
      </c>
      <c r="AD224" s="17">
        <f t="shared" si="245"/>
        <v>4.4838483876064934E-2</v>
      </c>
      <c r="AE224" s="17">
        <f t="shared" si="246"/>
        <v>4.8954548651348032E-2</v>
      </c>
      <c r="AF224" s="17">
        <f t="shared" si="247"/>
        <v>2.6724229127386857E-2</v>
      </c>
      <c r="AG224" s="17">
        <f t="shared" si="248"/>
        <v>9.7258163218493371E-3</v>
      </c>
      <c r="AH224" s="17">
        <f t="shared" si="249"/>
        <v>1.6310204658421534E-3</v>
      </c>
      <c r="AI224" s="17">
        <f t="shared" si="250"/>
        <v>4.0775511646053732E-3</v>
      </c>
      <c r="AJ224" s="17">
        <f t="shared" si="251"/>
        <v>5.0969389557567052E-3</v>
      </c>
      <c r="AK224" s="17">
        <f t="shared" si="252"/>
        <v>4.2474491297972436E-3</v>
      </c>
      <c r="AL224" s="17">
        <f t="shared" si="253"/>
        <v>2.8983467031846322E-4</v>
      </c>
      <c r="AM224" s="17">
        <f t="shared" si="254"/>
        <v>2.2419241938032426E-2</v>
      </c>
      <c r="AN224" s="17">
        <f t="shared" si="255"/>
        <v>2.4477274325673971E-2</v>
      </c>
      <c r="AO224" s="17">
        <f t="shared" si="256"/>
        <v>1.3362114563693404E-2</v>
      </c>
      <c r="AP224" s="17">
        <f t="shared" si="257"/>
        <v>4.8629081609246599E-3</v>
      </c>
      <c r="AQ224" s="17">
        <f t="shared" si="258"/>
        <v>1.3273278530616325E-3</v>
      </c>
      <c r="AR224" s="17">
        <f t="shared" si="259"/>
        <v>3.5614884288733185E-4</v>
      </c>
      <c r="AS224" s="17">
        <f t="shared" si="260"/>
        <v>8.9037210721832738E-4</v>
      </c>
      <c r="AT224" s="17">
        <f t="shared" si="261"/>
        <v>1.1129651340229068E-3</v>
      </c>
      <c r="AU224" s="17">
        <f t="shared" si="262"/>
        <v>9.2747094501908665E-4</v>
      </c>
      <c r="AV224" s="17">
        <f t="shared" si="263"/>
        <v>5.7966934063692752E-4</v>
      </c>
      <c r="AW224" s="17">
        <f t="shared" si="264"/>
        <v>2.197505518450692E-5</v>
      </c>
      <c r="AX224" s="17">
        <f t="shared" si="265"/>
        <v>9.3413508075134797E-3</v>
      </c>
      <c r="AY224" s="17">
        <f t="shared" si="266"/>
        <v>1.0198864302364118E-2</v>
      </c>
      <c r="AZ224" s="17">
        <f t="shared" si="267"/>
        <v>5.5675477348722325E-3</v>
      </c>
      <c r="BA224" s="17">
        <f t="shared" si="268"/>
        <v>2.0262117337186011E-3</v>
      </c>
      <c r="BB224" s="17">
        <f t="shared" si="269"/>
        <v>5.5305327210901161E-4</v>
      </c>
      <c r="BC224" s="17">
        <f t="shared" si="270"/>
        <v>1.2076444596602593E-4</v>
      </c>
      <c r="BD224" s="17">
        <f t="shared" si="271"/>
        <v>6.4807074745734048E-5</v>
      </c>
      <c r="BE224" s="17">
        <f t="shared" si="272"/>
        <v>1.620176868643347E-4</v>
      </c>
      <c r="BF224" s="17">
        <f t="shared" si="273"/>
        <v>2.0252210858041794E-4</v>
      </c>
      <c r="BG224" s="17">
        <f t="shared" si="274"/>
        <v>1.6876842381701452E-4</v>
      </c>
      <c r="BH224" s="17">
        <f t="shared" si="275"/>
        <v>1.0548026488563379E-4</v>
      </c>
      <c r="BI224" s="17">
        <f t="shared" si="276"/>
        <v>5.2740132442816791E-5</v>
      </c>
      <c r="BJ224" s="18">
        <f t="shared" si="277"/>
        <v>0.66628188944852906</v>
      </c>
      <c r="BK224" s="18">
        <f t="shared" si="278"/>
        <v>0.18275813194027357</v>
      </c>
      <c r="BL224" s="18">
        <f t="shared" si="279"/>
        <v>0.14083379999235521</v>
      </c>
      <c r="BM224" s="18">
        <f t="shared" si="280"/>
        <v>0.6814706811172605</v>
      </c>
      <c r="BN224" s="18">
        <f t="shared" si="281"/>
        <v>0.30420179256486229</v>
      </c>
    </row>
    <row r="225" spans="1:66" x14ac:dyDescent="0.25">
      <c r="A225" t="s">
        <v>154</v>
      </c>
      <c r="B225" t="s">
        <v>172</v>
      </c>
      <c r="C225" t="s">
        <v>161</v>
      </c>
      <c r="D225" s="15">
        <v>44229</v>
      </c>
      <c r="E225" s="14">
        <f>VLOOKUP(A225,home!$A$2:$E$405,3,FALSE)</f>
        <v>1.3333333333333299</v>
      </c>
      <c r="F225" s="14">
        <f>VLOOKUP(B225,home!$B$2:$E$405,3,FALSE)</f>
        <v>0.69</v>
      </c>
      <c r="G225" s="14">
        <f>VLOOKUP(C225,away!$B$2:$E$405,4,FALSE)</f>
        <v>0.87</v>
      </c>
      <c r="H225" s="14">
        <f>VLOOKUP(A225,away!$A$2:$E$405,3,FALSE)</f>
        <v>1.01204819277108</v>
      </c>
      <c r="I225" s="14">
        <f>VLOOKUP(C225,away!$B$2:$E$405,3,FALSE)</f>
        <v>0.81</v>
      </c>
      <c r="J225" s="14">
        <f>VLOOKUP(B225,home!$B$2:$E$405,4,FALSE)</f>
        <v>1.1499999999999999</v>
      </c>
      <c r="K225" s="16">
        <f t="shared" si="282"/>
        <v>0.80039999999999789</v>
      </c>
      <c r="L225" s="16">
        <f t="shared" si="283"/>
        <v>0.9427228915662611</v>
      </c>
      <c r="M225" s="17">
        <f t="shared" si="228"/>
        <v>0.1749731244250794</v>
      </c>
      <c r="N225" s="17">
        <f t="shared" si="229"/>
        <v>0.14004848878983317</v>
      </c>
      <c r="O225" s="17">
        <f t="shared" si="230"/>
        <v>0.164951169804394</v>
      </c>
      <c r="P225" s="17">
        <f t="shared" si="231"/>
        <v>0.13202691631143662</v>
      </c>
      <c r="Q225" s="17">
        <f t="shared" si="232"/>
        <v>5.604740521369108E-2</v>
      </c>
      <c r="R225" s="17">
        <f t="shared" si="233"/>
        <v>7.7751621882617833E-2</v>
      </c>
      <c r="S225" s="17">
        <f t="shared" si="234"/>
        <v>2.4905405741569759E-2</v>
      </c>
      <c r="T225" s="17">
        <f t="shared" si="235"/>
        <v>5.2837171907836787E-2</v>
      </c>
      <c r="U225" s="17">
        <f t="shared" si="236"/>
        <v>6.223239815484715E-2</v>
      </c>
      <c r="V225" s="17">
        <f t="shared" si="237"/>
        <v>2.0880564946117071E-3</v>
      </c>
      <c r="W225" s="17">
        <f t="shared" si="238"/>
        <v>1.4953447711012742E-2</v>
      </c>
      <c r="X225" s="17">
        <f t="shared" si="239"/>
        <v>1.4096957465010818E-2</v>
      </c>
      <c r="Y225" s="17">
        <f t="shared" si="240"/>
        <v>6.6447622518507939E-3</v>
      </c>
      <c r="Z225" s="17">
        <f t="shared" si="241"/>
        <v>2.443274460171602E-2</v>
      </c>
      <c r="AA225" s="17">
        <f t="shared" si="242"/>
        <v>1.9555968779213451E-2</v>
      </c>
      <c r="AB225" s="17">
        <f t="shared" si="243"/>
        <v>7.8262987054412009E-3</v>
      </c>
      <c r="AC225" s="17">
        <f t="shared" si="244"/>
        <v>9.8472144284111556E-5</v>
      </c>
      <c r="AD225" s="17">
        <f t="shared" si="245"/>
        <v>2.9921848869736414E-3</v>
      </c>
      <c r="AE225" s="17">
        <f t="shared" si="246"/>
        <v>2.8208011887486573E-3</v>
      </c>
      <c r="AF225" s="17">
        <f t="shared" si="247"/>
        <v>1.3296169265953404E-3</v>
      </c>
      <c r="AG225" s="17">
        <f t="shared" si="248"/>
        <v>4.1782010457180148E-4</v>
      </c>
      <c r="AH225" s="17">
        <f t="shared" si="249"/>
        <v>5.7583269099574204E-3</v>
      </c>
      <c r="AI225" s="17">
        <f t="shared" si="250"/>
        <v>4.6089648587299076E-3</v>
      </c>
      <c r="AJ225" s="17">
        <f t="shared" si="251"/>
        <v>1.8445077364637038E-3</v>
      </c>
      <c r="AK225" s="17">
        <f t="shared" si="252"/>
        <v>4.9211466408851485E-4</v>
      </c>
      <c r="AL225" s="17">
        <f t="shared" si="253"/>
        <v>2.9721075382574928E-6</v>
      </c>
      <c r="AM225" s="17">
        <f t="shared" si="254"/>
        <v>4.7898895670673945E-4</v>
      </c>
      <c r="AN225" s="17">
        <f t="shared" si="255"/>
        <v>4.5155385429488401E-4</v>
      </c>
      <c r="AO225" s="17">
        <f t="shared" si="256"/>
        <v>2.1284507760938162E-4</v>
      </c>
      <c r="AP225" s="17">
        <f t="shared" si="257"/>
        <v>6.6884642339853825E-5</v>
      </c>
      <c r="AQ225" s="17">
        <f t="shared" si="258"/>
        <v>1.5763420857000543E-5</v>
      </c>
      <c r="AR225" s="17">
        <f t="shared" si="259"/>
        <v>1.0857013190277748E-3</v>
      </c>
      <c r="AS225" s="17">
        <f t="shared" si="260"/>
        <v>8.6899533574982867E-4</v>
      </c>
      <c r="AT225" s="17">
        <f t="shared" si="261"/>
        <v>3.4777193336708048E-4</v>
      </c>
      <c r="AU225" s="17">
        <f t="shared" si="262"/>
        <v>9.2785551822336822E-5</v>
      </c>
      <c r="AV225" s="17">
        <f t="shared" si="263"/>
        <v>1.8566388919649549E-5</v>
      </c>
      <c r="AW225" s="17">
        <f t="shared" si="264"/>
        <v>6.2294994431516257E-8</v>
      </c>
      <c r="AX225" s="17">
        <f t="shared" si="265"/>
        <v>6.3897126824678826E-5</v>
      </c>
      <c r="AY225" s="17">
        <f t="shared" si="266"/>
        <v>6.0237284162937328E-5</v>
      </c>
      <c r="AZ225" s="17">
        <f t="shared" si="267"/>
        <v>2.8393533353091412E-5</v>
      </c>
      <c r="BA225" s="17">
        <f t="shared" si="268"/>
        <v>8.9224112881364712E-6</v>
      </c>
      <c r="BB225" s="17">
        <f t="shared" si="269"/>
        <v>2.1028403423238656E-6</v>
      </c>
      <c r="BC225" s="17">
        <f t="shared" si="270"/>
        <v>3.9647914560354823E-7</v>
      </c>
      <c r="BD225" s="17">
        <f t="shared" si="271"/>
        <v>1.7058591447519452E-4</v>
      </c>
      <c r="BE225" s="17">
        <f t="shared" si="272"/>
        <v>1.3653696594594534E-4</v>
      </c>
      <c r="BF225" s="17">
        <f t="shared" si="273"/>
        <v>5.4642093771567174E-5</v>
      </c>
      <c r="BG225" s="17">
        <f t="shared" si="274"/>
        <v>1.4578510618254083E-5</v>
      </c>
      <c r="BH225" s="17">
        <f t="shared" si="275"/>
        <v>2.9171599747126343E-6</v>
      </c>
      <c r="BI225" s="17">
        <f t="shared" si="276"/>
        <v>4.6697896875199747E-7</v>
      </c>
      <c r="BJ225" s="18">
        <f t="shared" si="277"/>
        <v>0.29357864207304951</v>
      </c>
      <c r="BK225" s="18">
        <f t="shared" si="278"/>
        <v>0.3341551845086827</v>
      </c>
      <c r="BL225" s="18">
        <f t="shared" si="279"/>
        <v>0.34781491964839439</v>
      </c>
      <c r="BM225" s="18">
        <f t="shared" si="280"/>
        <v>0.2541225894156221</v>
      </c>
      <c r="BN225" s="18">
        <f t="shared" si="281"/>
        <v>0.74579872642705214</v>
      </c>
    </row>
    <row r="226" spans="1:66" x14ac:dyDescent="0.25">
      <c r="A226" t="s">
        <v>154</v>
      </c>
      <c r="B226" t="s">
        <v>158</v>
      </c>
      <c r="C226" t="s">
        <v>159</v>
      </c>
      <c r="D226" s="15">
        <v>44229</v>
      </c>
      <c r="E226" s="14">
        <f>VLOOKUP(A226,home!$A$2:$E$405,3,FALSE)</f>
        <v>1.3333333333333299</v>
      </c>
      <c r="F226" s="14">
        <f>VLOOKUP(B226,home!$B$2:$E$405,3,FALSE)</f>
        <v>1.1000000000000001</v>
      </c>
      <c r="G226" s="14">
        <f>VLOOKUP(C226,away!$B$2:$E$405,4,FALSE)</f>
        <v>1.1499999999999999</v>
      </c>
      <c r="H226" s="14">
        <f>VLOOKUP(A226,away!$A$2:$E$405,3,FALSE)</f>
        <v>1.01204819277108</v>
      </c>
      <c r="I226" s="14">
        <f>VLOOKUP(C226,away!$B$2:$E$405,3,FALSE)</f>
        <v>0.63</v>
      </c>
      <c r="J226" s="14">
        <f>VLOOKUP(B226,home!$B$2:$E$405,4,FALSE)</f>
        <v>1.22</v>
      </c>
      <c r="K226" s="16">
        <f t="shared" si="282"/>
        <v>1.6866666666666623</v>
      </c>
      <c r="L226" s="16">
        <f t="shared" si="283"/>
        <v>0.77786024096385209</v>
      </c>
      <c r="M226" s="17">
        <f t="shared" si="228"/>
        <v>8.5049068921050894E-2</v>
      </c>
      <c r="N226" s="17">
        <f t="shared" si="229"/>
        <v>0.14344942958017215</v>
      </c>
      <c r="O226" s="17">
        <f t="shared" si="230"/>
        <v>6.6156289244679908E-2</v>
      </c>
      <c r="P226" s="17">
        <f t="shared" si="231"/>
        <v>0.11158360785935982</v>
      </c>
      <c r="Q226" s="17">
        <f t="shared" si="232"/>
        <v>0.12097568561261154</v>
      </c>
      <c r="R226" s="17">
        <f t="shared" si="233"/>
        <v>2.5730173546570506E-2</v>
      </c>
      <c r="S226" s="17">
        <f t="shared" si="234"/>
        <v>3.6599170634276069E-2</v>
      </c>
      <c r="T226" s="17">
        <f t="shared" si="235"/>
        <v>9.4102175961393211E-2</v>
      </c>
      <c r="U226" s="17">
        <f t="shared" si="236"/>
        <v>4.3398226048548809E-2</v>
      </c>
      <c r="V226" s="17">
        <f t="shared" si="237"/>
        <v>5.3353089194294271E-3</v>
      </c>
      <c r="W226" s="17">
        <f t="shared" si="238"/>
        <v>6.8015218799979182E-2</v>
      </c>
      <c r="X226" s="17">
        <f t="shared" si="239"/>
        <v>5.2906334484960925E-2</v>
      </c>
      <c r="Y226" s="17">
        <f t="shared" si="240"/>
        <v>2.0576867045492934E-2</v>
      </c>
      <c r="Z226" s="17">
        <f t="shared" si="241"/>
        <v>6.6714929983256888E-3</v>
      </c>
      <c r="AA226" s="17">
        <f t="shared" si="242"/>
        <v>1.1252584857175967E-2</v>
      </c>
      <c r="AB226" s="17">
        <f t="shared" si="243"/>
        <v>9.4896798962183747E-3</v>
      </c>
      <c r="AC226" s="17">
        <f t="shared" si="244"/>
        <v>4.3749231019418354E-4</v>
      </c>
      <c r="AD226" s="17">
        <f t="shared" si="245"/>
        <v>2.8679750593991162E-2</v>
      </c>
      <c r="AE226" s="17">
        <f t="shared" si="246"/>
        <v>2.230883770782514E-2</v>
      </c>
      <c r="AF226" s="17">
        <f t="shared" si="247"/>
        <v>8.6765789375161679E-3</v>
      </c>
      <c r="AG226" s="17">
        <f t="shared" si="248"/>
        <v>2.249721927692737E-3</v>
      </c>
      <c r="AH226" s="17">
        <f t="shared" si="249"/>
        <v>1.2973722878165683E-3</v>
      </c>
      <c r="AI226" s="17">
        <f t="shared" si="250"/>
        <v>2.188234592117273E-3</v>
      </c>
      <c r="AJ226" s="17">
        <f t="shared" si="251"/>
        <v>1.8454111726855622E-3</v>
      </c>
      <c r="AK226" s="17">
        <f t="shared" si="252"/>
        <v>1.0375311704209909E-3</v>
      </c>
      <c r="AL226" s="17">
        <f t="shared" si="253"/>
        <v>2.2959437887560581E-5</v>
      </c>
      <c r="AM226" s="17">
        <f t="shared" si="254"/>
        <v>9.6746358670396562E-3</v>
      </c>
      <c r="AN226" s="17">
        <f t="shared" si="255"/>
        <v>7.5255145867729918E-3</v>
      </c>
      <c r="AO226" s="17">
        <f t="shared" si="256"/>
        <v>2.9268992949221116E-3</v>
      </c>
      <c r="AP226" s="17">
        <f t="shared" si="257"/>
        <v>7.589061969416809E-4</v>
      </c>
      <c r="AQ226" s="17">
        <f t="shared" si="258"/>
        <v>1.4758073930550412E-4</v>
      </c>
      <c r="AR226" s="17">
        <f t="shared" si="259"/>
        <v>2.0183486408416399E-4</v>
      </c>
      <c r="AS226" s="17">
        <f t="shared" si="260"/>
        <v>3.4042813742195575E-4</v>
      </c>
      <c r="AT226" s="17">
        <f t="shared" si="261"/>
        <v>2.8709439589251528E-4</v>
      </c>
      <c r="AU226" s="17">
        <f t="shared" si="262"/>
        <v>1.6141084924623593E-4</v>
      </c>
      <c r="AV226" s="17">
        <f t="shared" si="263"/>
        <v>6.8061574765496005E-5</v>
      </c>
      <c r="AW226" s="17">
        <f t="shared" si="264"/>
        <v>8.3673818028999018E-7</v>
      </c>
      <c r="AX226" s="17">
        <f t="shared" si="265"/>
        <v>2.719647638178922E-3</v>
      </c>
      <c r="AY226" s="17">
        <f t="shared" si="266"/>
        <v>2.1155057671706271E-3</v>
      </c>
      <c r="AZ226" s="17">
        <f t="shared" si="267"/>
        <v>8.2278391290588153E-4</v>
      </c>
      <c r="BA226" s="17">
        <f t="shared" si="268"/>
        <v>2.1333696425138336E-4</v>
      </c>
      <c r="BB226" s="17">
        <f t="shared" si="269"/>
        <v>4.1486585604769445E-5</v>
      </c>
      <c r="BC226" s="17">
        <f t="shared" si="270"/>
        <v>6.454153095058689E-6</v>
      </c>
      <c r="BD226" s="17">
        <f t="shared" si="271"/>
        <v>2.6166552668569011E-5</v>
      </c>
      <c r="BE226" s="17">
        <f t="shared" si="272"/>
        <v>4.4134252167652951E-5</v>
      </c>
      <c r="BF226" s="17">
        <f t="shared" si="273"/>
        <v>3.7219885994720567E-5</v>
      </c>
      <c r="BG226" s="17">
        <f t="shared" si="274"/>
        <v>2.0925847014809504E-5</v>
      </c>
      <c r="BH226" s="17">
        <f t="shared" si="275"/>
        <v>8.8237321579113215E-6</v>
      </c>
      <c r="BI226" s="17">
        <f t="shared" si="276"/>
        <v>2.9765389812687433E-6</v>
      </c>
      <c r="BJ226" s="18">
        <f t="shared" si="277"/>
        <v>0.58889335235782359</v>
      </c>
      <c r="BK226" s="18">
        <f t="shared" si="278"/>
        <v>0.24114311384936857</v>
      </c>
      <c r="BL226" s="18">
        <f t="shared" si="279"/>
        <v>0.16359457944662928</v>
      </c>
      <c r="BM226" s="18">
        <f t="shared" si="280"/>
        <v>0.44524361485871217</v>
      </c>
      <c r="BN226" s="18">
        <f t="shared" si="281"/>
        <v>0.55294425476444486</v>
      </c>
    </row>
    <row r="227" spans="1:66" x14ac:dyDescent="0.25">
      <c r="A227" t="s">
        <v>27</v>
      </c>
      <c r="B227" t="s">
        <v>190</v>
      </c>
      <c r="C227" t="s">
        <v>31</v>
      </c>
      <c r="D227" s="15">
        <v>44229</v>
      </c>
      <c r="E227" s="14">
        <f>VLOOKUP(A227,home!$A$2:$E$405,3,FALSE)</f>
        <v>1.3</v>
      </c>
      <c r="F227" s="14">
        <f>VLOOKUP(B227,home!$B$2:$E$405,3,FALSE)</f>
        <v>0.84</v>
      </c>
      <c r="G227" s="14">
        <f>VLOOKUP(C227,away!$B$2:$E$405,4,FALSE)</f>
        <v>0.83</v>
      </c>
      <c r="H227" s="14">
        <f>VLOOKUP(A227,away!$A$2:$E$405,3,FALSE)</f>
        <v>1.1173913043478301</v>
      </c>
      <c r="I227" s="14">
        <f>VLOOKUP(C227,away!$B$2:$E$405,3,FALSE)</f>
        <v>0.96</v>
      </c>
      <c r="J227" s="14">
        <f>VLOOKUP(B227,home!$B$2:$E$405,4,FALSE)</f>
        <v>0.89</v>
      </c>
      <c r="K227" s="16">
        <f t="shared" si="282"/>
        <v>0.90636000000000005</v>
      </c>
      <c r="L227" s="16">
        <f t="shared" si="283"/>
        <v>0.95469913043478594</v>
      </c>
      <c r="M227" s="17">
        <f t="shared" si="228"/>
        <v>0.15550784002994714</v>
      </c>
      <c r="N227" s="17">
        <f t="shared" si="229"/>
        <v>0.14094608588954288</v>
      </c>
      <c r="O227" s="17">
        <f t="shared" si="230"/>
        <v>0.1484631996523823</v>
      </c>
      <c r="P227" s="17">
        <f t="shared" si="231"/>
        <v>0.13456110563693324</v>
      </c>
      <c r="Q227" s="17">
        <f t="shared" si="232"/>
        <v>6.3873947203423029E-2</v>
      </c>
      <c r="R227" s="17">
        <f t="shared" si="233"/>
        <v>7.0868843804847703E-2</v>
      </c>
      <c r="S227" s="17">
        <f t="shared" si="234"/>
        <v>2.9108968311094451E-2</v>
      </c>
      <c r="T227" s="17">
        <f t="shared" si="235"/>
        <v>6.0980401852545399E-2</v>
      </c>
      <c r="U227" s="17">
        <f t="shared" si="236"/>
        <v>6.4232685270961778E-2</v>
      </c>
      <c r="V227" s="17">
        <f t="shared" si="237"/>
        <v>2.7986691568712436E-3</v>
      </c>
      <c r="W227" s="17">
        <f t="shared" si="238"/>
        <v>1.929759692909817E-2</v>
      </c>
      <c r="X227" s="17">
        <f t="shared" si="239"/>
        <v>1.8423399007691018E-2</v>
      </c>
      <c r="Y227" s="17">
        <f t="shared" si="240"/>
        <v>8.7944015061478566E-3</v>
      </c>
      <c r="Z227" s="17">
        <f t="shared" si="241"/>
        <v>2.2552807851802255E-2</v>
      </c>
      <c r="AA227" s="17">
        <f t="shared" si="242"/>
        <v>2.0440962924559495E-2</v>
      </c>
      <c r="AB227" s="17">
        <f t="shared" si="243"/>
        <v>9.2634355781518705E-3</v>
      </c>
      <c r="AC227" s="17">
        <f t="shared" si="244"/>
        <v>1.5135571942387902E-4</v>
      </c>
      <c r="AD227" s="17">
        <f t="shared" si="245"/>
        <v>4.3726424881643548E-3</v>
      </c>
      <c r="AE227" s="17">
        <f t="shared" si="246"/>
        <v>4.1745579811527083E-3</v>
      </c>
      <c r="AF227" s="17">
        <f t="shared" si="247"/>
        <v>1.9927234372780428E-3</v>
      </c>
      <c r="AG227" s="17">
        <f t="shared" si="248"/>
        <v>6.3415044425545511E-4</v>
      </c>
      <c r="AH227" s="17">
        <f t="shared" si="249"/>
        <v>5.3827865112446053E-3</v>
      </c>
      <c r="AI227" s="17">
        <f t="shared" si="250"/>
        <v>4.8787423823316613E-3</v>
      </c>
      <c r="AJ227" s="17">
        <f t="shared" si="251"/>
        <v>2.2109484728250616E-3</v>
      </c>
      <c r="AK227" s="17">
        <f t="shared" si="252"/>
        <v>6.6797175260990783E-4</v>
      </c>
      <c r="AL227" s="17">
        <f t="shared" si="253"/>
        <v>5.2387308437255656E-6</v>
      </c>
      <c r="AM227" s="17">
        <f t="shared" si="254"/>
        <v>7.9263764911452928E-4</v>
      </c>
      <c r="AN227" s="17">
        <f t="shared" si="255"/>
        <v>7.5673047435951407E-4</v>
      </c>
      <c r="AO227" s="17">
        <f t="shared" si="256"/>
        <v>3.6122496292226557E-4</v>
      </c>
      <c r="AP227" s="17">
        <f t="shared" si="257"/>
        <v>1.1495371933107491E-4</v>
      </c>
      <c r="AQ227" s="17">
        <f t="shared" si="258"/>
        <v>2.7436553971405409E-5</v>
      </c>
      <c r="AR227" s="17">
        <f t="shared" si="259"/>
        <v>1.0277883203202644E-3</v>
      </c>
      <c r="AS227" s="17">
        <f t="shared" si="260"/>
        <v>9.3154622200547488E-4</v>
      </c>
      <c r="AT227" s="17">
        <f t="shared" si="261"/>
        <v>4.2215811688844099E-4</v>
      </c>
      <c r="AU227" s="17">
        <f t="shared" si="262"/>
        <v>1.2754241027433582E-4</v>
      </c>
      <c r="AV227" s="17">
        <f t="shared" si="263"/>
        <v>2.8899834744061758E-5</v>
      </c>
      <c r="AW227" s="17">
        <f t="shared" si="264"/>
        <v>1.2591887727515914E-7</v>
      </c>
      <c r="AX227" s="17">
        <f t="shared" si="265"/>
        <v>1.1973584327524072E-4</v>
      </c>
      <c r="AY227" s="17">
        <f t="shared" si="266"/>
        <v>1.1431170545674812E-4</v>
      </c>
      <c r="AZ227" s="17">
        <f t="shared" si="267"/>
        <v>5.4566642899037404E-5</v>
      </c>
      <c r="BA227" s="17">
        <f t="shared" si="268"/>
        <v>1.7364908842152166E-5</v>
      </c>
      <c r="BB227" s="17">
        <f t="shared" si="269"/>
        <v>4.1445658429204991E-6</v>
      </c>
      <c r="BC227" s="17">
        <f t="shared" si="270"/>
        <v>7.9136268125318344E-7</v>
      </c>
      <c r="BD227" s="17">
        <f t="shared" si="271"/>
        <v>1.6353810261346424E-4</v>
      </c>
      <c r="BE227" s="17">
        <f t="shared" si="272"/>
        <v>1.4822439468473948E-4</v>
      </c>
      <c r="BF227" s="17">
        <f t="shared" si="273"/>
        <v>6.7172331183230213E-5</v>
      </c>
      <c r="BG227" s="17">
        <f t="shared" si="274"/>
        <v>2.0294104697077518E-5</v>
      </c>
      <c r="BH227" s="17">
        <f t="shared" si="275"/>
        <v>4.5984411833107949E-6</v>
      </c>
      <c r="BI227" s="17">
        <f t="shared" si="276"/>
        <v>8.3356863018111478E-7</v>
      </c>
      <c r="BJ227" s="18">
        <f t="shared" si="277"/>
        <v>0.32585380512799506</v>
      </c>
      <c r="BK227" s="18">
        <f t="shared" si="278"/>
        <v>0.3222474892905704</v>
      </c>
      <c r="BL227" s="18">
        <f t="shared" si="279"/>
        <v>0.32935217219713903</v>
      </c>
      <c r="BM227" s="18">
        <f t="shared" si="280"/>
        <v>0.28567106646385104</v>
      </c>
      <c r="BN227" s="18">
        <f t="shared" si="281"/>
        <v>0.71422102221707628</v>
      </c>
    </row>
    <row r="228" spans="1:66" x14ac:dyDescent="0.25">
      <c r="A228" t="s">
        <v>32</v>
      </c>
      <c r="B228" t="s">
        <v>312</v>
      </c>
      <c r="C228" t="s">
        <v>207</v>
      </c>
      <c r="D228" s="15">
        <v>44229</v>
      </c>
      <c r="E228" s="14">
        <f>VLOOKUP(A228,home!$A$2:$E$405,3,FALSE)</f>
        <v>1.2307692307692299</v>
      </c>
      <c r="F228" s="14">
        <f>VLOOKUP(B228,home!$B$2:$E$405,3,FALSE)</f>
        <v>0.63</v>
      </c>
      <c r="G228" s="14">
        <f>VLOOKUP(C228,away!$B$2:$E$405,4,FALSE)</f>
        <v>0.73</v>
      </c>
      <c r="H228" s="14">
        <f>VLOOKUP(A228,away!$A$2:$E$405,3,FALSE)</f>
        <v>1.14201183431953</v>
      </c>
      <c r="I228" s="14">
        <f>VLOOKUP(C228,away!$B$2:$E$405,3,FALSE)</f>
        <v>0.97</v>
      </c>
      <c r="J228" s="14">
        <f>VLOOKUP(B228,home!$B$2:$E$405,4,FALSE)</f>
        <v>0.97</v>
      </c>
      <c r="K228" s="16">
        <f t="shared" si="282"/>
        <v>0.56603076923076889</v>
      </c>
      <c r="L228" s="16">
        <f t="shared" si="283"/>
        <v>1.0745189349112458</v>
      </c>
      <c r="M228" s="17">
        <f t="shared" si="228"/>
        <v>0.19387343996073203</v>
      </c>
      <c r="N228" s="17">
        <f t="shared" si="229"/>
        <v>0.10973833235438843</v>
      </c>
      <c r="O228" s="17">
        <f t="shared" si="230"/>
        <v>0.20832068221418512</v>
      </c>
      <c r="P228" s="17">
        <f t="shared" si="231"/>
        <v>0.11791591600037375</v>
      </c>
      <c r="Q228" s="17">
        <f t="shared" si="232"/>
        <v>3.1057636338328126E-2</v>
      </c>
      <c r="R228" s="17">
        <f t="shared" si="233"/>
        <v>0.11192225878638515</v>
      </c>
      <c r="S228" s="17">
        <f t="shared" si="234"/>
        <v>1.7929432790050315E-2</v>
      </c>
      <c r="T228" s="17">
        <f t="shared" si="235"/>
        <v>3.3372018319121136E-2</v>
      </c>
      <c r="U228" s="17">
        <f t="shared" si="236"/>
        <v>6.3351442234902772E-2</v>
      </c>
      <c r="V228" s="17">
        <f t="shared" si="237"/>
        <v>1.2116526988111035E-3</v>
      </c>
      <c r="W228" s="17">
        <f t="shared" si="238"/>
        <v>5.8598592623577842E-3</v>
      </c>
      <c r="X228" s="17">
        <f t="shared" si="239"/>
        <v>6.2965297333184836E-3</v>
      </c>
      <c r="Y228" s="17">
        <f t="shared" si="240"/>
        <v>3.3828702113411842E-3</v>
      </c>
      <c r="Z228" s="17">
        <f t="shared" si="241"/>
        <v>4.0087528768002471E-2</v>
      </c>
      <c r="AA228" s="17">
        <f t="shared" si="242"/>
        <v>2.2690774745113013E-2</v>
      </c>
      <c r="AB228" s="17">
        <f t="shared" si="243"/>
        <v>6.4218383417092113E-3</v>
      </c>
      <c r="AC228" s="17">
        <f t="shared" si="244"/>
        <v>4.6058764510102047E-5</v>
      </c>
      <c r="AD228" s="17">
        <f t="shared" si="245"/>
        <v>8.2921516146410544E-4</v>
      </c>
      <c r="AE228" s="17">
        <f t="shared" si="246"/>
        <v>8.9100739210866723E-4</v>
      </c>
      <c r="AF228" s="17">
        <f t="shared" si="247"/>
        <v>4.7870215698332598E-4</v>
      </c>
      <c r="AG228" s="17">
        <f t="shared" si="248"/>
        <v>1.7145817728714648E-4</v>
      </c>
      <c r="AH228" s="17">
        <f t="shared" si="249"/>
        <v>1.0768702178754483E-2</v>
      </c>
      <c r="AI228" s="17">
        <f t="shared" si="250"/>
        <v>6.0954167778574575E-3</v>
      </c>
      <c r="AJ228" s="17">
        <f t="shared" si="251"/>
        <v>1.7250967237763953E-3</v>
      </c>
      <c r="AK228" s="17">
        <f t="shared" si="252"/>
        <v>3.2548594185221084E-4</v>
      </c>
      <c r="AL228" s="17">
        <f t="shared" si="253"/>
        <v>1.1205374822160736E-6</v>
      </c>
      <c r="AM228" s="17">
        <f t="shared" si="254"/>
        <v>9.3872259140268826E-5</v>
      </c>
      <c r="AN228" s="17">
        <f t="shared" si="255"/>
        <v>1.008675199091141E-4</v>
      </c>
      <c r="AO228" s="17">
        <f t="shared" si="256"/>
        <v>5.4192030029940088E-5</v>
      </c>
      <c r="AP228" s="17">
        <f t="shared" si="257"/>
        <v>1.9410120796149825E-5</v>
      </c>
      <c r="AQ228" s="17">
        <f t="shared" si="258"/>
        <v>5.2141355810943832E-6</v>
      </c>
      <c r="AR228" s="17">
        <f t="shared" si="259"/>
        <v>2.3142348790983367E-3</v>
      </c>
      <c r="AS228" s="17">
        <f t="shared" si="260"/>
        <v>1.3099281487967071E-3</v>
      </c>
      <c r="AT228" s="17">
        <f t="shared" si="261"/>
        <v>3.7072981885021851E-4</v>
      </c>
      <c r="AU228" s="17">
        <f t="shared" si="262"/>
        <v>6.9948161513524277E-5</v>
      </c>
      <c r="AV228" s="17">
        <f t="shared" si="263"/>
        <v>9.8982029169445514E-6</v>
      </c>
      <c r="AW228" s="17">
        <f t="shared" si="264"/>
        <v>1.8931193757556299E-8</v>
      </c>
      <c r="AX228" s="17">
        <f t="shared" si="265"/>
        <v>8.8557645084327351E-6</v>
      </c>
      <c r="AY228" s="17">
        <f t="shared" si="266"/>
        <v>9.5156866474259531E-6</v>
      </c>
      <c r="AZ228" s="17">
        <f t="shared" si="267"/>
        <v>5.1123927406706492E-6</v>
      </c>
      <c r="BA228" s="17">
        <f t="shared" si="268"/>
        <v>1.8311209341844707E-6</v>
      </c>
      <c r="BB228" s="17">
        <f t="shared" si="269"/>
        <v>4.9189352897339568E-7</v>
      </c>
      <c r="BC228" s="17">
        <f t="shared" si="270"/>
        <v>1.0570978216844546E-7</v>
      </c>
      <c r="BD228" s="17">
        <f t="shared" si="271"/>
        <v>4.1444819957053332E-4</v>
      </c>
      <c r="BE228" s="17">
        <f t="shared" si="272"/>
        <v>2.3459043320921618E-4</v>
      </c>
      <c r="BF228" s="17">
        <f t="shared" si="273"/>
        <v>6.6392701681795971E-5</v>
      </c>
      <c r="BG228" s="17">
        <f t="shared" si="274"/>
        <v>1.2526770668085314E-5</v>
      </c>
      <c r="BH228" s="17">
        <f t="shared" si="275"/>
        <v>1.7726344093084404E-6</v>
      </c>
      <c r="BI228" s="17">
        <f t="shared" si="276"/>
        <v>2.0067312365315736E-7</v>
      </c>
      <c r="BJ228" s="18">
        <f t="shared" si="277"/>
        <v>0.19237709774029679</v>
      </c>
      <c r="BK228" s="18">
        <f t="shared" si="278"/>
        <v>0.33098713643860694</v>
      </c>
      <c r="BL228" s="18">
        <f t="shared" si="279"/>
        <v>0.43642636856837419</v>
      </c>
      <c r="BM228" s="18">
        <f t="shared" si="280"/>
        <v>0.2270403691054341</v>
      </c>
      <c r="BN228" s="18">
        <f t="shared" si="281"/>
        <v>0.77282826565439267</v>
      </c>
    </row>
    <row r="229" spans="1:66" x14ac:dyDescent="0.25">
      <c r="A229" t="s">
        <v>213</v>
      </c>
      <c r="B229" t="s">
        <v>221</v>
      </c>
      <c r="C229" t="s">
        <v>215</v>
      </c>
      <c r="D229" s="15">
        <v>44229</v>
      </c>
      <c r="E229" s="14">
        <f>VLOOKUP(A229,home!$A$2:$E$405,3,FALSE)</f>
        <v>1.23668639053254</v>
      </c>
      <c r="F229" s="14">
        <f>VLOOKUP(B229,home!$B$2:$E$405,3,FALSE)</f>
        <v>1.1299999999999999</v>
      </c>
      <c r="G229" s="14">
        <f>VLOOKUP(C229,away!$B$2:$E$405,4,FALSE)</f>
        <v>0.98</v>
      </c>
      <c r="H229" s="14">
        <f>VLOOKUP(A229,away!$A$2:$E$405,3,FALSE)</f>
        <v>1.2307692307692299</v>
      </c>
      <c r="I229" s="14">
        <f>VLOOKUP(C229,away!$B$2:$E$405,3,FALSE)</f>
        <v>1.1000000000000001</v>
      </c>
      <c r="J229" s="14">
        <f>VLOOKUP(B229,home!$B$2:$E$405,4,FALSE)</f>
        <v>0.87</v>
      </c>
      <c r="K229" s="16">
        <f t="shared" si="282"/>
        <v>1.3695065088757348</v>
      </c>
      <c r="L229" s="16">
        <f t="shared" si="283"/>
        <v>1.1778461538461531</v>
      </c>
      <c r="M229" s="17">
        <f t="shared" si="228"/>
        <v>7.8288648361469801E-2</v>
      </c>
      <c r="N229" s="17">
        <f t="shared" si="229"/>
        <v>0.10721681350211652</v>
      </c>
      <c r="O229" s="17">
        <f t="shared" si="230"/>
        <v>9.2211983362371158E-2</v>
      </c>
      <c r="P229" s="17">
        <f t="shared" si="231"/>
        <v>0.12628491141110826</v>
      </c>
      <c r="Q229" s="17">
        <f t="shared" si="232"/>
        <v>7.3417061976032177E-2</v>
      </c>
      <c r="R229" s="17">
        <f t="shared" si="233"/>
        <v>5.4305764970947176E-2</v>
      </c>
      <c r="S229" s="17">
        <f t="shared" si="234"/>
        <v>5.092653655379846E-2</v>
      </c>
      <c r="T229" s="17">
        <f t="shared" si="235"/>
        <v>8.6474004075154154E-2</v>
      </c>
      <c r="U229" s="17">
        <f t="shared" si="236"/>
        <v>7.4372098597188033E-2</v>
      </c>
      <c r="V229" s="17">
        <f t="shared" si="237"/>
        <v>9.1275516832373584E-3</v>
      </c>
      <c r="W229" s="17">
        <f t="shared" si="238"/>
        <v>3.3515048079569759E-2</v>
      </c>
      <c r="X229" s="17">
        <f t="shared" si="239"/>
        <v>3.9475570476490147E-2</v>
      </c>
      <c r="Y229" s="17">
        <f t="shared" si="240"/>
        <v>2.3248074428308344E-2</v>
      </c>
      <c r="Z229" s="17">
        <f t="shared" si="241"/>
        <v>2.1321278800901088E-2</v>
      </c>
      <c r="AA229" s="17">
        <f t="shared" si="242"/>
        <v>2.9199630095388257E-2</v>
      </c>
      <c r="AB229" s="17">
        <f t="shared" si="243"/>
        <v>1.9994541736199006E-2</v>
      </c>
      <c r="AC229" s="17">
        <f t="shared" si="244"/>
        <v>9.2021008141235513E-4</v>
      </c>
      <c r="AD229" s="17">
        <f t="shared" si="245"/>
        <v>1.1474769122563495E-2</v>
      </c>
      <c r="AE229" s="17">
        <f t="shared" si="246"/>
        <v>1.351551267728401E-2</v>
      </c>
      <c r="AF229" s="17">
        <f t="shared" si="247"/>
        <v>7.9595973120989497E-3</v>
      </c>
      <c r="AG229" s="17">
        <f t="shared" si="248"/>
        <v>3.1250603600733074E-3</v>
      </c>
      <c r="AH229" s="17">
        <f t="shared" si="249"/>
        <v>6.2782965576807176E-3</v>
      </c>
      <c r="AI229" s="17">
        <f t="shared" si="250"/>
        <v>8.5981680003958619E-3</v>
      </c>
      <c r="AJ229" s="17">
        <f t="shared" si="251"/>
        <v>5.8876235204745973E-3</v>
      </c>
      <c r="AK229" s="17">
        <f t="shared" si="252"/>
        <v>2.6877129110332767E-3</v>
      </c>
      <c r="AL229" s="17">
        <f t="shared" si="253"/>
        <v>5.9374456472522586E-5</v>
      </c>
      <c r="AM229" s="17">
        <f t="shared" si="254"/>
        <v>3.1429542002394005E-3</v>
      </c>
      <c r="AN229" s="17">
        <f t="shared" si="255"/>
        <v>3.7019165164665904E-3</v>
      </c>
      <c r="AO229" s="17">
        <f t="shared" si="256"/>
        <v>2.1801440653898621E-3</v>
      </c>
      <c r="AP229" s="17">
        <f t="shared" si="257"/>
        <v>8.5595810074998798E-4</v>
      </c>
      <c r="AQ229" s="17">
        <f t="shared" si="258"/>
        <v>2.5204673920545793E-4</v>
      </c>
      <c r="AR229" s="17">
        <f t="shared" si="259"/>
        <v>1.4789734906339547E-3</v>
      </c>
      <c r="AS229" s="17">
        <f t="shared" si="260"/>
        <v>2.0254638218778665E-3</v>
      </c>
      <c r="AT229" s="17">
        <f t="shared" si="261"/>
        <v>1.38694294377703E-3</v>
      </c>
      <c r="AU229" s="17">
        <f t="shared" si="262"/>
        <v>6.3314246298063837E-4</v>
      </c>
      <c r="AV229" s="17">
        <f t="shared" si="263"/>
        <v>2.1677318102439951E-4</v>
      </c>
      <c r="AW229" s="17">
        <f t="shared" si="264"/>
        <v>2.6604176171717984E-6</v>
      </c>
      <c r="AX229" s="17">
        <f t="shared" si="265"/>
        <v>7.173827057210309E-4</v>
      </c>
      <c r="AY229" s="17">
        <f t="shared" si="266"/>
        <v>8.4496646076926308E-4</v>
      </c>
      <c r="AZ229" s="17">
        <f t="shared" si="267"/>
        <v>4.9762024797303658E-4</v>
      </c>
      <c r="BA229" s="17">
        <f t="shared" si="268"/>
        <v>1.9537336505033663E-4</v>
      </c>
      <c r="BB229" s="17">
        <f t="shared" si="269"/>
        <v>5.752994164712987E-5</v>
      </c>
      <c r="BC229" s="17">
        <f t="shared" si="270"/>
        <v>1.3552284100013104E-5</v>
      </c>
      <c r="BD229" s="17">
        <f t="shared" si="271"/>
        <v>2.9033387293060349E-4</v>
      </c>
      <c r="BE229" s="17">
        <f t="shared" si="272"/>
        <v>3.9761412872556197E-4</v>
      </c>
      <c r="BF229" s="17">
        <f t="shared" si="273"/>
        <v>2.7226756865530571E-4</v>
      </c>
      <c r="BG229" s="17">
        <f t="shared" si="274"/>
        <v>1.242907358097374E-4</v>
      </c>
      <c r="BH229" s="17">
        <f t="shared" si="275"/>
        <v>4.2554242921097428E-5</v>
      </c>
      <c r="BI229" s="17">
        <f t="shared" si="276"/>
        <v>1.1655662532144412E-5</v>
      </c>
      <c r="BJ229" s="18">
        <f t="shared" si="277"/>
        <v>0.41188095663700297</v>
      </c>
      <c r="BK229" s="18">
        <f t="shared" si="278"/>
        <v>0.26645219900826805</v>
      </c>
      <c r="BL229" s="18">
        <f t="shared" si="279"/>
        <v>0.30041583186354631</v>
      </c>
      <c r="BM229" s="18">
        <f t="shared" si="280"/>
        <v>0.46750277668252127</v>
      </c>
      <c r="BN229" s="18">
        <f t="shared" si="281"/>
        <v>0.53172518358404508</v>
      </c>
    </row>
    <row r="230" spans="1:66" s="14" customFormat="1" x14ac:dyDescent="0.25">
      <c r="A230" s="14" t="s">
        <v>213</v>
      </c>
      <c r="B230" s="14" t="s">
        <v>223</v>
      </c>
      <c r="C230" s="14" t="s">
        <v>218</v>
      </c>
      <c r="D230" s="19">
        <v>44229</v>
      </c>
      <c r="E230" s="14">
        <f>VLOOKUP(A230,home!$A$2:$E$405,3,FALSE)</f>
        <v>1.23668639053254</v>
      </c>
      <c r="F230" s="14">
        <f>VLOOKUP(B230,home!$B$2:$E$405,3,FALSE)</f>
        <v>0.68</v>
      </c>
      <c r="G230" s="14">
        <f>VLOOKUP(C230,away!$B$2:$E$405,4,FALSE)</f>
        <v>0.52</v>
      </c>
      <c r="H230" s="14">
        <f>VLOOKUP(A230,away!$A$2:$E$405,3,FALSE)</f>
        <v>1.2307692307692299</v>
      </c>
      <c r="I230" s="14">
        <f>VLOOKUP(C230,away!$B$2:$E$405,3,FALSE)</f>
        <v>1.27</v>
      </c>
      <c r="J230" s="14">
        <f>VLOOKUP(B230,home!$B$2:$E$405,4,FALSE)</f>
        <v>1.19</v>
      </c>
      <c r="K230" s="16">
        <f t="shared" si="282"/>
        <v>0.43729230769230626</v>
      </c>
      <c r="L230" s="16">
        <f t="shared" si="283"/>
        <v>1.8600615384615373</v>
      </c>
      <c r="M230" s="17">
        <f t="shared" si="228"/>
        <v>0.10052449537028579</v>
      </c>
      <c r="N230" s="17">
        <f t="shared" si="229"/>
        <v>4.3958588560076832E-2</v>
      </c>
      <c r="O230" s="17">
        <f t="shared" si="230"/>
        <v>0.18698174751152349</v>
      </c>
      <c r="P230" s="17">
        <f t="shared" si="231"/>
        <v>8.1765679865654251E-2</v>
      </c>
      <c r="Q230" s="17">
        <f t="shared" si="232"/>
        <v>9.6113763171663032E-3</v>
      </c>
      <c r="R230" s="17">
        <f t="shared" si="233"/>
        <v>0.17389877847025559</v>
      </c>
      <c r="S230" s="17">
        <f t="shared" si="234"/>
        <v>1.6626858904553309E-2</v>
      </c>
      <c r="T230" s="17">
        <f t="shared" si="235"/>
        <v>1.7877751419241139E-2</v>
      </c>
      <c r="U230" s="17">
        <f t="shared" si="236"/>
        <v>7.6044598142131214E-2</v>
      </c>
      <c r="V230" s="17">
        <f t="shared" si="237"/>
        <v>1.5026811981976413E-3</v>
      </c>
      <c r="W230" s="17">
        <f t="shared" si="238"/>
        <v>1.4009936432776112E-3</v>
      </c>
      <c r="X230" s="17">
        <f t="shared" si="239"/>
        <v>2.6059343914897875E-3</v>
      </c>
      <c r="Y230" s="17">
        <f t="shared" si="240"/>
        <v>2.4235991666821627E-3</v>
      </c>
      <c r="Z230" s="17">
        <f t="shared" si="241"/>
        <v>0.10782080980598857</v>
      </c>
      <c r="AA230" s="17">
        <f t="shared" si="242"/>
        <v>4.7149210737313992E-2</v>
      </c>
      <c r="AB230" s="17">
        <f t="shared" si="243"/>
        <v>1.0308993584595447E-2</v>
      </c>
      <c r="AC230" s="17">
        <f t="shared" si="244"/>
        <v>7.6391672832687468E-5</v>
      </c>
      <c r="AD230" s="17">
        <f t="shared" si="245"/>
        <v>1.5316093583277955E-4</v>
      </c>
      <c r="AE230" s="17">
        <f t="shared" si="246"/>
        <v>2.8488876593732871E-4</v>
      </c>
      <c r="AF230" s="17">
        <f t="shared" si="247"/>
        <v>2.6495531812989828E-4</v>
      </c>
      <c r="AG230" s="17">
        <f t="shared" si="248"/>
        <v>1.6427773222142157E-4</v>
      </c>
      <c r="AH230" s="17">
        <f t="shared" si="249"/>
        <v>5.0138335341473973E-2</v>
      </c>
      <c r="AI230" s="17">
        <f t="shared" si="250"/>
        <v>2.1925108365323871E-2</v>
      </c>
      <c r="AJ230" s="17">
        <f t="shared" si="251"/>
        <v>4.7938406167381811E-3</v>
      </c>
      <c r="AK230" s="17">
        <f t="shared" si="252"/>
        <v>6.9876987533418276E-4</v>
      </c>
      <c r="AL230" s="17">
        <f t="shared" si="253"/>
        <v>2.4854507519709051E-6</v>
      </c>
      <c r="AM230" s="17">
        <f t="shared" si="254"/>
        <v>1.3395219815725887E-5</v>
      </c>
      <c r="AN230" s="17">
        <f t="shared" si="255"/>
        <v>2.4915933178469561E-5</v>
      </c>
      <c r="AO230" s="17">
        <f t="shared" si="256"/>
        <v>2.3172584500074485E-5</v>
      </c>
      <c r="AP230" s="17">
        <f t="shared" si="257"/>
        <v>1.4367477725112841E-5</v>
      </c>
      <c r="AQ230" s="17">
        <f t="shared" si="258"/>
        <v>6.6810981802963142E-6</v>
      </c>
      <c r="AR230" s="17">
        <f t="shared" si="259"/>
        <v>1.8652077834232488E-2</v>
      </c>
      <c r="AS230" s="17">
        <f t="shared" si="260"/>
        <v>8.1564101593880386E-3</v>
      </c>
      <c r="AT230" s="17">
        <f t="shared" si="261"/>
        <v>1.783367710541883E-3</v>
      </c>
      <c r="AU230" s="17">
        <f t="shared" si="262"/>
        <v>2.5995099386893496E-4</v>
      </c>
      <c r="AV230" s="17">
        <f t="shared" si="263"/>
        <v>2.8418642498963779E-5</v>
      </c>
      <c r="AW230" s="17">
        <f t="shared" si="264"/>
        <v>5.61567301357515E-8</v>
      </c>
      <c r="AX230" s="17">
        <f t="shared" si="265"/>
        <v>9.762710975440797E-7</v>
      </c>
      <c r="AY230" s="17">
        <f t="shared" si="266"/>
        <v>1.8159243196533746E-6</v>
      </c>
      <c r="AZ230" s="17">
        <f t="shared" si="267"/>
        <v>1.6888654918720887E-6</v>
      </c>
      <c r="BA230" s="17">
        <f t="shared" si="268"/>
        <v>1.0471312483553995E-6</v>
      </c>
      <c r="BB230" s="17">
        <f t="shared" si="269"/>
        <v>4.8693214019677366E-7</v>
      </c>
      <c r="BC230" s="17">
        <f t="shared" si="270"/>
        <v>1.8114474916415571E-7</v>
      </c>
      <c r="BD230" s="17">
        <f t="shared" si="271"/>
        <v>5.782335431974474E-3</v>
      </c>
      <c r="BE230" s="17">
        <f t="shared" si="272"/>
        <v>2.5285708048991061E-3</v>
      </c>
      <c r="BF230" s="17">
        <f t="shared" si="273"/>
        <v>5.5286228121886113E-4</v>
      </c>
      <c r="BG230" s="17">
        <f t="shared" si="274"/>
        <v>8.0587474263409529E-5</v>
      </c>
      <c r="BH230" s="17">
        <f t="shared" si="275"/>
        <v>8.8100706479351715E-6</v>
      </c>
      <c r="BI230" s="17">
        <f t="shared" si="276"/>
        <v>7.7051522491356488E-7</v>
      </c>
      <c r="BJ230" s="18">
        <f t="shared" si="277"/>
        <v>7.8834254832501713E-2</v>
      </c>
      <c r="BK230" s="18">
        <f t="shared" si="278"/>
        <v>0.2005004083865953</v>
      </c>
      <c r="BL230" s="18">
        <f t="shared" si="279"/>
        <v>0.60977354456344901</v>
      </c>
      <c r="BM230" s="18">
        <f t="shared" si="280"/>
        <v>0.40018659172598298</v>
      </c>
      <c r="BN230" s="18">
        <f t="shared" si="281"/>
        <v>0.59674066609496224</v>
      </c>
    </row>
    <row r="231" spans="1:66" x14ac:dyDescent="0.25">
      <c r="A231" t="s">
        <v>213</v>
      </c>
      <c r="B231" t="s">
        <v>219</v>
      </c>
      <c r="C231" t="s">
        <v>214</v>
      </c>
      <c r="D231" s="15">
        <v>44229</v>
      </c>
      <c r="E231" s="14">
        <f>VLOOKUP(A231,home!$A$2:$E$405,3,FALSE)</f>
        <v>1.23668639053254</v>
      </c>
      <c r="F231" s="14">
        <f>VLOOKUP(B231,home!$B$2:$E$405,3,FALSE)</f>
        <v>0.98</v>
      </c>
      <c r="G231" s="14">
        <f>VLOOKUP(C231,away!$B$2:$E$405,4,FALSE)</f>
        <v>0.69</v>
      </c>
      <c r="H231" s="14">
        <f>VLOOKUP(A231,away!$A$2:$E$405,3,FALSE)</f>
        <v>1.2307692307692299</v>
      </c>
      <c r="I231" s="14">
        <f>VLOOKUP(C231,away!$B$2:$E$405,3,FALSE)</f>
        <v>2.02</v>
      </c>
      <c r="J231" s="14">
        <f>VLOOKUP(B231,home!$B$2:$E$405,4,FALSE)</f>
        <v>1.1599999999999999</v>
      </c>
      <c r="K231" s="16">
        <f t="shared" si="282"/>
        <v>0.83624733727810352</v>
      </c>
      <c r="L231" s="16">
        <f t="shared" si="283"/>
        <v>2.8839384615384596</v>
      </c>
      <c r="M231" s="17">
        <f t="shared" si="228"/>
        <v>2.4229465621411681E-2</v>
      </c>
      <c r="N231" s="17">
        <f t="shared" si="229"/>
        <v>2.0261826109576869E-2</v>
      </c>
      <c r="O231" s="17">
        <f t="shared" si="230"/>
        <v>6.9876287808113016E-2</v>
      </c>
      <c r="P231" s="17">
        <f t="shared" si="231"/>
        <v>5.8433859618412923E-2</v>
      </c>
      <c r="Q231" s="17">
        <f t="shared" si="232"/>
        <v>8.4719490662628072E-3</v>
      </c>
      <c r="R231" s="17">
        <f t="shared" si="233"/>
        <v>0.10075945697967406</v>
      </c>
      <c r="S231" s="17">
        <f t="shared" si="234"/>
        <v>3.5231028237029768E-2</v>
      </c>
      <c r="T231" s="17">
        <f t="shared" si="235"/>
        <v>2.4432579756390151E-2</v>
      </c>
      <c r="U231" s="17">
        <f t="shared" si="236"/>
        <v>8.4259827604840049E-2</v>
      </c>
      <c r="V231" s="17">
        <f t="shared" si="237"/>
        <v>9.4406858454547261E-3</v>
      </c>
      <c r="W231" s="17">
        <f t="shared" si="238"/>
        <v>2.3615482827393291E-3</v>
      </c>
      <c r="X231" s="17">
        <f t="shared" si="239"/>
        <v>6.8105599213720541E-3</v>
      </c>
      <c r="Y231" s="17">
        <f t="shared" si="240"/>
        <v>9.8206178509286091E-3</v>
      </c>
      <c r="Z231" s="17">
        <f t="shared" si="241"/>
        <v>9.6861357782470583E-2</v>
      </c>
      <c r="AA231" s="17">
        <f t="shared" si="242"/>
        <v>8.1000052530732738E-2</v>
      </c>
      <c r="AB231" s="17">
        <f t="shared" si="243"/>
        <v>3.3868039124105881E-2</v>
      </c>
      <c r="AC231" s="17">
        <f t="shared" si="244"/>
        <v>1.4229980347444673E-3</v>
      </c>
      <c r="AD231" s="17">
        <f t="shared" si="245"/>
        <v>4.9370961582361048E-4</v>
      </c>
      <c r="AE231" s="17">
        <f t="shared" si="246"/>
        <v>1.4238281499050875E-3</v>
      </c>
      <c r="AF231" s="17">
        <f t="shared" si="247"/>
        <v>2.0531163820662148E-3</v>
      </c>
      <c r="AG231" s="17">
        <f t="shared" si="248"/>
        <v>1.9736871000851489E-3</v>
      </c>
      <c r="AH231" s="17">
        <f t="shared" si="249"/>
        <v>6.983554878642613E-2</v>
      </c>
      <c r="AI231" s="17">
        <f t="shared" si="250"/>
        <v>5.8399791720003952E-2</v>
      </c>
      <c r="AJ231" s="17">
        <f t="shared" si="251"/>
        <v>2.4418335161724571E-2</v>
      </c>
      <c r="AK231" s="17">
        <f t="shared" si="252"/>
        <v>6.8065892532521545E-3</v>
      </c>
      <c r="AL231" s="17">
        <f t="shared" si="253"/>
        <v>1.3727296953021444E-4</v>
      </c>
      <c r="AM231" s="17">
        <f t="shared" si="254"/>
        <v>8.2572670324217962E-5</v>
      </c>
      <c r="AN231" s="17">
        <f t="shared" si="255"/>
        <v>2.3813449981994759E-4</v>
      </c>
      <c r="AO231" s="17">
        <f t="shared" si="256"/>
        <v>3.4338262152498516E-4</v>
      </c>
      <c r="AP231" s="17">
        <f t="shared" si="257"/>
        <v>3.3009811641326956E-4</v>
      </c>
      <c r="AQ231" s="17">
        <f t="shared" si="258"/>
        <v>2.3799566350140704E-4</v>
      </c>
      <c r="AR231" s="17">
        <f t="shared" si="259"/>
        <v>4.0280285025563932E-2</v>
      </c>
      <c r="AS231" s="17">
        <f t="shared" si="260"/>
        <v>3.3684281097430907E-2</v>
      </c>
      <c r="AT231" s="17">
        <f t="shared" si="261"/>
        <v>1.4084195187926876E-2</v>
      </c>
      <c r="AU231" s="17">
        <f t="shared" si="262"/>
        <v>3.9259569078696427E-3</v>
      </c>
      <c r="AV231" s="17">
        <f t="shared" si="263"/>
        <v>8.2076775261864137E-4</v>
      </c>
      <c r="AW231" s="17">
        <f t="shared" si="264"/>
        <v>9.1960910968056679E-6</v>
      </c>
      <c r="AX231" s="17">
        <f t="shared" si="265"/>
        <v>1.1508529281761652E-5</v>
      </c>
      <c r="AY231" s="17">
        <f t="shared" si="266"/>
        <v>3.3189890231414021E-5</v>
      </c>
      <c r="AZ231" s="17">
        <f t="shared" si="267"/>
        <v>4.7858800486307253E-5</v>
      </c>
      <c r="BA231" s="17">
        <f t="shared" si="268"/>
        <v>4.6007278481852333E-5</v>
      </c>
      <c r="BB231" s="17">
        <f t="shared" si="269"/>
        <v>3.3170539981131175E-5</v>
      </c>
      <c r="BC231" s="17">
        <f t="shared" si="270"/>
        <v>1.9132359208316669E-5</v>
      </c>
      <c r="BD231" s="17">
        <f t="shared" si="271"/>
        <v>1.9360977204492605E-2</v>
      </c>
      <c r="BE231" s="17">
        <f t="shared" si="272"/>
        <v>1.6190565634359E-2</v>
      </c>
      <c r="BF231" s="17">
        <f t="shared" si="273"/>
        <v>6.7696587003795421E-3</v>
      </c>
      <c r="BG231" s="17">
        <f t="shared" si="274"/>
        <v>1.8870363541579798E-3</v>
      </c>
      <c r="BH231" s="17">
        <f t="shared" si="275"/>
        <v>3.945072816278977E-4</v>
      </c>
      <c r="BI231" s="17">
        <f t="shared" si="276"/>
        <v>6.5981132759630482E-5</v>
      </c>
      <c r="BJ231" s="18">
        <f t="shared" si="277"/>
        <v>7.9526473204404521E-2</v>
      </c>
      <c r="BK231" s="18">
        <f t="shared" si="278"/>
        <v>0.12892850021681521</v>
      </c>
      <c r="BL231" s="18">
        <f t="shared" si="279"/>
        <v>0.66668814124805931</v>
      </c>
      <c r="BM231" s="18">
        <f t="shared" si="280"/>
        <v>0.68994763344916354</v>
      </c>
      <c r="BN231" s="18">
        <f t="shared" si="281"/>
        <v>0.2820328452034514</v>
      </c>
    </row>
    <row r="232" spans="1:66" x14ac:dyDescent="0.25">
      <c r="A232" t="s">
        <v>40</v>
      </c>
      <c r="B232" t="s">
        <v>317</v>
      </c>
      <c r="C232" t="s">
        <v>332</v>
      </c>
      <c r="D232" s="15">
        <v>44229</v>
      </c>
      <c r="E232" s="14">
        <f>VLOOKUP(A232,home!$A$2:$E$405,3,FALSE)</f>
        <v>1.488</v>
      </c>
      <c r="F232" s="14">
        <f>VLOOKUP(B232,home!$B$2:$E$405,3,FALSE)</f>
        <v>1.01</v>
      </c>
      <c r="G232" s="14">
        <f>VLOOKUP(C232,away!$B$2:$E$405,4,FALSE)</f>
        <v>0.62</v>
      </c>
      <c r="H232" s="14">
        <f>VLOOKUP(A232,away!$A$2:$E$405,3,FALSE)</f>
        <v>1.18</v>
      </c>
      <c r="I232" s="14">
        <f>VLOOKUP(C232,away!$B$2:$E$405,3,FALSE)</f>
        <v>1.46</v>
      </c>
      <c r="J232" s="14">
        <f>VLOOKUP(B232,home!$B$2:$E$405,4,FALSE)</f>
        <v>0.85</v>
      </c>
      <c r="K232" s="16">
        <f t="shared" si="282"/>
        <v>0.93178559999999999</v>
      </c>
      <c r="L232" s="16">
        <f t="shared" si="283"/>
        <v>1.4643799999999998</v>
      </c>
      <c r="M232" s="17">
        <f t="shared" si="228"/>
        <v>9.1066469958654722E-2</v>
      </c>
      <c r="N232" s="17">
        <f t="shared" si="229"/>
        <v>8.4854425350307058E-2</v>
      </c>
      <c r="O232" s="17">
        <f t="shared" si="230"/>
        <v>0.13335591727805476</v>
      </c>
      <c r="P232" s="17">
        <f t="shared" si="231"/>
        <v>0.12425912339448263</v>
      </c>
      <c r="Q232" s="17">
        <f t="shared" si="232"/>
        <v>3.9533065818845532E-2</v>
      </c>
      <c r="R232" s="17">
        <f t="shared" si="233"/>
        <v>9.7641869071818932E-2</v>
      </c>
      <c r="S232" s="17">
        <f t="shared" si="234"/>
        <v>4.2387526808097861E-2</v>
      </c>
      <c r="T232" s="17">
        <f t="shared" si="235"/>
        <v>5.7891430923801009E-2</v>
      </c>
      <c r="U232" s="17">
        <f t="shared" si="236"/>
        <v>9.0981287558206239E-2</v>
      </c>
      <c r="V232" s="17">
        <f t="shared" si="237"/>
        <v>6.4263644474020784E-3</v>
      </c>
      <c r="W232" s="17">
        <f t="shared" si="238"/>
        <v>1.2278780484617492E-2</v>
      </c>
      <c r="X232" s="17">
        <f t="shared" si="239"/>
        <v>1.7980800566064159E-2</v>
      </c>
      <c r="Y232" s="17">
        <f t="shared" si="240"/>
        <v>1.3165362366466517E-2</v>
      </c>
      <c r="Z232" s="17">
        <f t="shared" si="241"/>
        <v>4.7661600077130058E-2</v>
      </c>
      <c r="AA232" s="17">
        <f t="shared" si="242"/>
        <v>4.4410392624828675E-2</v>
      </c>
      <c r="AB232" s="17">
        <f t="shared" si="243"/>
        <v>2.069048216908078E-2</v>
      </c>
      <c r="AC232" s="17">
        <f t="shared" si="244"/>
        <v>5.4804365235236647E-4</v>
      </c>
      <c r="AD232" s="17">
        <f t="shared" si="245"/>
        <v>2.8602977102818992E-3</v>
      </c>
      <c r="AE232" s="17">
        <f t="shared" si="246"/>
        <v>4.1885627609826075E-3</v>
      </c>
      <c r="AF232" s="17">
        <f t="shared" si="247"/>
        <v>3.066823767963855E-3</v>
      </c>
      <c r="AG232" s="17">
        <f t="shared" si="248"/>
        <v>1.4969984631103032E-3</v>
      </c>
      <c r="AH232" s="17">
        <f t="shared" si="249"/>
        <v>1.7448673480236931E-2</v>
      </c>
      <c r="AI232" s="17">
        <f t="shared" si="250"/>
        <v>1.6258422687986655E-2</v>
      </c>
      <c r="AJ232" s="17">
        <f t="shared" si="251"/>
        <v>7.5746820696896283E-3</v>
      </c>
      <c r="AK232" s="17">
        <f t="shared" si="252"/>
        <v>2.3526598923716644E-3</v>
      </c>
      <c r="AL232" s="17">
        <f t="shared" si="253"/>
        <v>2.9911963801444648E-5</v>
      </c>
      <c r="AM232" s="17">
        <f t="shared" si="254"/>
        <v>5.3303684363072937E-4</v>
      </c>
      <c r="AN232" s="17">
        <f t="shared" si="255"/>
        <v>7.8056849307596736E-4</v>
      </c>
      <c r="AO232" s="17">
        <f t="shared" si="256"/>
        <v>5.7152444494529254E-4</v>
      </c>
      <c r="AP232" s="17">
        <f t="shared" si="257"/>
        <v>2.7897632222966245E-4</v>
      </c>
      <c r="AQ232" s="17">
        <f t="shared" si="258"/>
        <v>1.0213183668666829E-4</v>
      </c>
      <c r="AR232" s="17">
        <f t="shared" si="259"/>
        <v>5.1102976941978691E-3</v>
      </c>
      <c r="AS232" s="17">
        <f t="shared" si="260"/>
        <v>4.761701803166778E-3</v>
      </c>
      <c r="AT232" s="17">
        <f t="shared" si="261"/>
        <v>2.218442585842419E-3</v>
      </c>
      <c r="AU232" s="17">
        <f t="shared" si="262"/>
        <v>6.8903761863824326E-4</v>
      </c>
      <c r="AV232" s="17">
        <f t="shared" si="263"/>
        <v>1.6050883272635162E-4</v>
      </c>
      <c r="AW232" s="17">
        <f t="shared" si="264"/>
        <v>1.1337367098335777E-6</v>
      </c>
      <c r="AX232" s="17">
        <f t="shared" si="265"/>
        <v>8.2779342527427538E-5</v>
      </c>
      <c r="AY232" s="17">
        <f t="shared" si="266"/>
        <v>1.2122041361031433E-4</v>
      </c>
      <c r="AZ232" s="17">
        <f t="shared" si="267"/>
        <v>8.8756374641336049E-5</v>
      </c>
      <c r="BA232" s="17">
        <f t="shared" si="268"/>
        <v>4.3324353299093222E-5</v>
      </c>
      <c r="BB232" s="17">
        <f t="shared" si="269"/>
        <v>1.5860829121031533E-5</v>
      </c>
      <c r="BC232" s="17">
        <f t="shared" si="270"/>
        <v>4.6452561896512299E-6</v>
      </c>
      <c r="BD232" s="17">
        <f t="shared" si="271"/>
        <v>1.247236289571579E-3</v>
      </c>
      <c r="BE232" s="17">
        <f t="shared" si="272"/>
        <v>1.1621568144202273E-3</v>
      </c>
      <c r="BF232" s="17">
        <f t="shared" si="273"/>
        <v>5.4144049230932007E-4</v>
      </c>
      <c r="BG232" s="17">
        <f t="shared" si="274"/>
        <v>1.6816881799691175E-4</v>
      </c>
      <c r="BH232" s="17">
        <f t="shared" si="275"/>
        <v>3.9174320744635788E-5</v>
      </c>
      <c r="BI232" s="17">
        <f t="shared" si="276"/>
        <v>7.300413591926584E-6</v>
      </c>
      <c r="BJ232" s="18">
        <f t="shared" si="277"/>
        <v>0.23993937272239765</v>
      </c>
      <c r="BK232" s="18">
        <f t="shared" si="278"/>
        <v>0.26483866063840139</v>
      </c>
      <c r="BL232" s="18">
        <f t="shared" si="279"/>
        <v>0.44681985251548045</v>
      </c>
      <c r="BM232" s="18">
        <f t="shared" si="280"/>
        <v>0.42842852840434537</v>
      </c>
      <c r="BN232" s="18">
        <f t="shared" si="281"/>
        <v>0.57071087087216366</v>
      </c>
    </row>
    <row r="233" spans="1:66" x14ac:dyDescent="0.25">
      <c r="A233" t="s">
        <v>40</v>
      </c>
      <c r="B233" t="s">
        <v>321</v>
      </c>
      <c r="C233" t="s">
        <v>234</v>
      </c>
      <c r="D233" s="15">
        <v>44229</v>
      </c>
      <c r="E233" s="14">
        <f>VLOOKUP(A233,home!$A$2:$E$405,3,FALSE)</f>
        <v>1.488</v>
      </c>
      <c r="F233" s="14">
        <f>VLOOKUP(B233,home!$B$2:$E$405,3,FALSE)</f>
        <v>1.62</v>
      </c>
      <c r="G233" s="14">
        <f>VLOOKUP(C233,away!$B$2:$E$405,4,FALSE)</f>
        <v>1.34</v>
      </c>
      <c r="H233" s="14">
        <f>VLOOKUP(A233,away!$A$2:$E$405,3,FALSE)</f>
        <v>1.18</v>
      </c>
      <c r="I233" s="14">
        <f>VLOOKUP(C233,away!$B$2:$E$405,3,FALSE)</f>
        <v>0.62</v>
      </c>
      <c r="J233" s="14">
        <f>VLOOKUP(B233,home!$B$2:$E$405,4,FALSE)</f>
        <v>0.49</v>
      </c>
      <c r="K233" s="16">
        <f t="shared" si="282"/>
        <v>3.2301504000000008</v>
      </c>
      <c r="L233" s="16">
        <f t="shared" si="283"/>
        <v>0.35848399999999997</v>
      </c>
      <c r="M233" s="17">
        <f t="shared" si="228"/>
        <v>2.7636044448550775E-2</v>
      </c>
      <c r="N233" s="17">
        <f t="shared" si="229"/>
        <v>8.9268580029904079E-2</v>
      </c>
      <c r="O233" s="17">
        <f t="shared" si="230"/>
        <v>9.907079758094274E-3</v>
      </c>
      <c r="P233" s="17">
        <f t="shared" si="231"/>
        <v>3.2001357643440129E-2</v>
      </c>
      <c r="Q233" s="17">
        <f t="shared" si="232"/>
        <v>0.14417546974551337</v>
      </c>
      <c r="R233" s="17">
        <f t="shared" si="233"/>
        <v>1.7757647900003336E-3</v>
      </c>
      <c r="S233" s="17">
        <f t="shared" si="234"/>
        <v>9.2640509112101501E-3</v>
      </c>
      <c r="T233" s="17">
        <f t="shared" si="235"/>
        <v>5.1684599096250609E-2</v>
      </c>
      <c r="U233" s="17">
        <f t="shared" si="236"/>
        <v>5.7359873467254944E-3</v>
      </c>
      <c r="V233" s="17">
        <f t="shared" si="237"/>
        <v>1.1919305319165446E-3</v>
      </c>
      <c r="W233" s="17">
        <f t="shared" si="238"/>
        <v>0.15523615042288602</v>
      </c>
      <c r="X233" s="17">
        <f t="shared" si="239"/>
        <v>5.5649676148197866E-2</v>
      </c>
      <c r="Y233" s="17">
        <f t="shared" si="240"/>
        <v>9.974759252155279E-3</v>
      </c>
      <c r="Z233" s="17">
        <f t="shared" si="241"/>
        <v>2.1219442165949321E-4</v>
      </c>
      <c r="AA233" s="17">
        <f t="shared" si="242"/>
        <v>6.8541989600118074E-4</v>
      </c>
      <c r="AB233" s="17">
        <f t="shared" si="243"/>
        <v>1.1070046756180866E-3</v>
      </c>
      <c r="AC233" s="17">
        <f t="shared" si="244"/>
        <v>8.6262786514653951E-5</v>
      </c>
      <c r="AD233" s="17">
        <f t="shared" si="245"/>
        <v>0.1253590283457364</v>
      </c>
      <c r="AE233" s="17">
        <f t="shared" si="246"/>
        <v>4.493920591749296E-2</v>
      </c>
      <c r="AF233" s="17">
        <f t="shared" si="247"/>
        <v>8.0549931470632712E-3</v>
      </c>
      <c r="AG233" s="17">
        <f t="shared" si="248"/>
        <v>9.6252872111061006E-4</v>
      </c>
      <c r="AH233" s="17">
        <f t="shared" si="249"/>
        <v>1.9017076263545434E-5</v>
      </c>
      <c r="AI233" s="17">
        <f t="shared" si="250"/>
        <v>6.1428016499521796E-5</v>
      </c>
      <c r="AJ233" s="17">
        <f t="shared" si="251"/>
        <v>9.9210866033568501E-5</v>
      </c>
      <c r="AK233" s="17">
        <f t="shared" si="252"/>
        <v>1.068220062008926E-4</v>
      </c>
      <c r="AL233" s="17">
        <f t="shared" si="253"/>
        <v>3.9955447136645863E-6</v>
      </c>
      <c r="AM233" s="17">
        <f t="shared" si="254"/>
        <v>8.098570311091835E-2</v>
      </c>
      <c r="AN233" s="17">
        <f t="shared" si="255"/>
        <v>2.9032078794014447E-2</v>
      </c>
      <c r="AO233" s="17">
        <f t="shared" si="256"/>
        <v>5.2037678671967369E-3</v>
      </c>
      <c r="AP233" s="17">
        <f t="shared" si="257"/>
        <v>6.2182250670138502E-4</v>
      </c>
      <c r="AQ233" s="17">
        <f t="shared" si="258"/>
        <v>5.5728354873084808E-5</v>
      </c>
      <c r="AR233" s="17">
        <f t="shared" si="259"/>
        <v>1.3634635134521638E-6</v>
      </c>
      <c r="AS233" s="17">
        <f t="shared" si="260"/>
        <v>4.4041922133629135E-6</v>
      </c>
      <c r="AT233" s="17">
        <f t="shared" si="261"/>
        <v>7.113101619835552E-6</v>
      </c>
      <c r="AU233" s="17">
        <f t="shared" si="262"/>
        <v>7.6587960141841538E-6</v>
      </c>
      <c r="AV233" s="17">
        <f t="shared" si="263"/>
        <v>6.1847657521838399E-6</v>
      </c>
      <c r="AW233" s="17">
        <f t="shared" si="264"/>
        <v>1.285186086923301E-7</v>
      </c>
      <c r="AX233" s="17">
        <f t="shared" si="265"/>
        <v>4.3599333549669023E-2</v>
      </c>
      <c r="AY233" s="17">
        <f t="shared" si="266"/>
        <v>1.5629663488219547E-2</v>
      </c>
      <c r="AZ233" s="17">
        <f t="shared" si="267"/>
        <v>2.8014921429554474E-3</v>
      </c>
      <c r="BA233" s="17">
        <f t="shared" si="268"/>
        <v>3.3476336979174694E-4</v>
      </c>
      <c r="BB233" s="17">
        <f t="shared" si="269"/>
        <v>3.000182796410614E-5</v>
      </c>
      <c r="BC233" s="17">
        <f t="shared" si="270"/>
        <v>2.1510350591769245E-6</v>
      </c>
      <c r="BD233" s="17">
        <f t="shared" si="271"/>
        <v>8.1463309026064252E-8</v>
      </c>
      <c r="BE233" s="17">
        <f t="shared" si="272"/>
        <v>2.6313874023586511E-7</v>
      </c>
      <c r="BF233" s="17">
        <f t="shared" si="273"/>
        <v>4.2498885351418803E-7</v>
      </c>
      <c r="BG233" s="17">
        <f t="shared" si="274"/>
        <v>4.5759263839146543E-7</v>
      </c>
      <c r="BH233" s="17">
        <f t="shared" si="275"/>
        <v>3.6952326098431196E-7</v>
      </c>
      <c r="BI233" s="17">
        <f t="shared" si="276"/>
        <v>2.3872314185555592E-7</v>
      </c>
      <c r="BJ233" s="18">
        <f t="shared" si="277"/>
        <v>0.86360149687367371</v>
      </c>
      <c r="BK233" s="18">
        <f t="shared" si="278"/>
        <v>8.5813305354565467E-2</v>
      </c>
      <c r="BL233" s="18">
        <f t="shared" si="279"/>
        <v>1.9526294180493925E-2</v>
      </c>
      <c r="BM233" s="18">
        <f t="shared" si="280"/>
        <v>0.64875945944527869</v>
      </c>
      <c r="BN233" s="18">
        <f t="shared" si="281"/>
        <v>0.30476429641550301</v>
      </c>
    </row>
    <row r="234" spans="1:66" x14ac:dyDescent="0.25">
      <c r="A234" t="s">
        <v>40</v>
      </c>
      <c r="B234" t="s">
        <v>319</v>
      </c>
      <c r="C234" t="s">
        <v>334</v>
      </c>
      <c r="D234" s="15">
        <v>44229</v>
      </c>
      <c r="E234" s="14">
        <f>VLOOKUP(A234,home!$A$2:$E$405,3,FALSE)</f>
        <v>1.488</v>
      </c>
      <c r="F234" s="14">
        <f>VLOOKUP(B234,home!$B$2:$E$405,3,FALSE)</f>
        <v>1.06</v>
      </c>
      <c r="G234" s="14">
        <f>VLOOKUP(C234,away!$B$2:$E$405,4,FALSE)</f>
        <v>1.1200000000000001</v>
      </c>
      <c r="H234" s="14">
        <f>VLOOKUP(A234,away!$A$2:$E$405,3,FALSE)</f>
        <v>1.18</v>
      </c>
      <c r="I234" s="14">
        <f>VLOOKUP(C234,away!$B$2:$E$405,3,FALSE)</f>
        <v>0.67</v>
      </c>
      <c r="J234" s="14">
        <f>VLOOKUP(B234,home!$B$2:$E$405,4,FALSE)</f>
        <v>1.27</v>
      </c>
      <c r="K234" s="16">
        <f t="shared" si="282"/>
        <v>1.7665536000000002</v>
      </c>
      <c r="L234" s="16">
        <f t="shared" si="283"/>
        <v>1.004062</v>
      </c>
      <c r="M234" s="17">
        <f t="shared" si="228"/>
        <v>6.2623441882899783E-2</v>
      </c>
      <c r="N234" s="17">
        <f t="shared" si="229"/>
        <v>0.1106276667026274</v>
      </c>
      <c r="O234" s="17">
        <f t="shared" si="230"/>
        <v>6.2877818303828117E-2</v>
      </c>
      <c r="P234" s="17">
        <f t="shared" si="231"/>
        <v>0.11107703628477346</v>
      </c>
      <c r="Q234" s="17">
        <f t="shared" si="232"/>
        <v>9.7714851436563319E-2</v>
      </c>
      <c r="R234" s="17">
        <f t="shared" si="233"/>
        <v>3.1566614000889129E-2</v>
      </c>
      <c r="S234" s="17">
        <f t="shared" si="234"/>
        <v>4.9255149584719563E-2</v>
      </c>
      <c r="T234" s="17">
        <f t="shared" si="235"/>
        <v>9.8111769163098633E-2</v>
      </c>
      <c r="U234" s="17">
        <f t="shared" si="236"/>
        <v>5.5764115603081102E-2</v>
      </c>
      <c r="V234" s="17">
        <f t="shared" si="237"/>
        <v>9.7072560000141389E-3</v>
      </c>
      <c r="W234" s="17">
        <f t="shared" si="238"/>
        <v>5.753950752624204E-2</v>
      </c>
      <c r="X234" s="17">
        <f t="shared" si="239"/>
        <v>5.7773233005813628E-2</v>
      </c>
      <c r="Y234" s="17">
        <f t="shared" si="240"/>
        <v>2.9003953939141618E-2</v>
      </c>
      <c r="Z234" s="17">
        <f t="shared" si="241"/>
        <v>1.0564945862320247E-2</v>
      </c>
      <c r="AA234" s="17">
        <f t="shared" si="242"/>
        <v>1.8663543146886941E-2</v>
      </c>
      <c r="AB234" s="17">
        <f t="shared" si="243"/>
        <v>1.6485074667444234E-2</v>
      </c>
      <c r="AC234" s="17">
        <f t="shared" si="244"/>
        <v>1.0761277990710258E-3</v>
      </c>
      <c r="AD234" s="17">
        <f t="shared" si="245"/>
        <v>2.5411656040677504E-2</v>
      </c>
      <c r="AE234" s="17">
        <f t="shared" si="246"/>
        <v>2.5514878187514734E-2</v>
      </c>
      <c r="AF234" s="17">
        <f t="shared" si="247"/>
        <v>1.2809259811356208E-2</v>
      </c>
      <c r="AG234" s="17">
        <f t="shared" si="248"/>
        <v>4.2870970082366467E-3</v>
      </c>
      <c r="AH234" s="17">
        <f t="shared" si="249"/>
        <v>2.651965168103248E-3</v>
      </c>
      <c r="AI234" s="17">
        <f t="shared" si="250"/>
        <v>4.6848386147873991E-3</v>
      </c>
      <c r="AJ234" s="17">
        <f t="shared" si="251"/>
        <v>4.1380092601858475E-3</v>
      </c>
      <c r="AK234" s="17">
        <f t="shared" si="252"/>
        <v>2.4366717184715488E-3</v>
      </c>
      <c r="AL234" s="17">
        <f t="shared" si="253"/>
        <v>7.6350378063206391E-5</v>
      </c>
      <c r="AM234" s="17">
        <f t="shared" si="254"/>
        <v>8.9782104921241196E-3</v>
      </c>
      <c r="AN234" s="17">
        <f t="shared" si="255"/>
        <v>9.0146799831431271E-3</v>
      </c>
      <c r="AO234" s="17">
        <f t="shared" si="256"/>
        <v>4.5256488066173269E-3</v>
      </c>
      <c r="AP234" s="17">
        <f t="shared" si="257"/>
        <v>1.5146773306899358E-3</v>
      </c>
      <c r="AQ234" s="17">
        <f t="shared" si="258"/>
        <v>3.8020748750179954E-4</v>
      </c>
      <c r="AR234" s="17">
        <f t="shared" si="259"/>
        <v>5.3254749012321683E-4</v>
      </c>
      <c r="AS234" s="17">
        <f t="shared" si="260"/>
        <v>9.4077368584813328E-4</v>
      </c>
      <c r="AT234" s="17">
        <f t="shared" si="261"/>
        <v>8.3096357076014476E-4</v>
      </c>
      <c r="AU234" s="17">
        <f t="shared" si="262"/>
        <v>4.8931389579839619E-4</v>
      </c>
      <c r="AV234" s="17">
        <f t="shared" si="263"/>
        <v>2.1609980603817054E-4</v>
      </c>
      <c r="AW234" s="17">
        <f t="shared" si="264"/>
        <v>3.7618029373893934E-6</v>
      </c>
      <c r="AX234" s="17">
        <f t="shared" si="265"/>
        <v>2.6434150110699406E-3</v>
      </c>
      <c r="AY234" s="17">
        <f t="shared" si="266"/>
        <v>2.6541525628449064E-3</v>
      </c>
      <c r="AZ234" s="17">
        <f t="shared" si="267"/>
        <v>1.3324668652775911E-3</v>
      </c>
      <c r="BA234" s="17">
        <f t="shared" si="268"/>
        <v>4.4595978189478297E-4</v>
      </c>
      <c r="BB234" s="17">
        <f t="shared" si="269"/>
        <v>1.1194281763220988E-4</v>
      </c>
      <c r="BC234" s="17">
        <f t="shared" si="270"/>
        <v>2.247950587148639E-5</v>
      </c>
      <c r="BD234" s="17">
        <f t="shared" si="271"/>
        <v>8.9118449671349523E-5</v>
      </c>
      <c r="BE234" s="17">
        <f t="shared" si="272"/>
        <v>1.5743251809334133E-4</v>
      </c>
      <c r="BF234" s="17">
        <f t="shared" si="273"/>
        <v>1.3905649079742869E-4</v>
      </c>
      <c r="BG234" s="17">
        <f t="shared" si="274"/>
        <v>8.1883581473854853E-5</v>
      </c>
      <c r="BH234" s="17">
        <f t="shared" si="275"/>
        <v>3.6162933908382916E-5</v>
      </c>
      <c r="BI234" s="17">
        <f t="shared" si="276"/>
        <v>1.2776752216483185E-5</v>
      </c>
      <c r="BJ234" s="18">
        <f t="shared" si="277"/>
        <v>0.55041771346593871</v>
      </c>
      <c r="BK234" s="18">
        <f t="shared" si="278"/>
        <v>0.23646951449238607</v>
      </c>
      <c r="BL234" s="18">
        <f t="shared" si="279"/>
        <v>0.2027947796584065</v>
      </c>
      <c r="BM234" s="18">
        <f t="shared" si="280"/>
        <v>0.52110913410756288</v>
      </c>
      <c r="BN234" s="18">
        <f t="shared" si="281"/>
        <v>0.47648742861158117</v>
      </c>
    </row>
    <row r="235" spans="1:66" x14ac:dyDescent="0.25">
      <c r="A235" t="s">
        <v>69</v>
      </c>
      <c r="B235" t="s">
        <v>75</v>
      </c>
      <c r="C235" t="s">
        <v>262</v>
      </c>
      <c r="D235" s="15">
        <v>44257</v>
      </c>
      <c r="E235" s="14">
        <f>VLOOKUP(A235,home!$A$2:$E$405,3,FALSE)</f>
        <v>1.36170212765957</v>
      </c>
      <c r="F235" s="14">
        <f>VLOOKUP(B235,home!$B$2:$E$405,3,FALSE)</f>
        <v>0.6</v>
      </c>
      <c r="G235" s="14">
        <f>VLOOKUP(C235,away!$B$2:$E$405,4,FALSE)</f>
        <v>0.47</v>
      </c>
      <c r="H235" s="14">
        <f>VLOOKUP(A235,away!$A$2:$E$405,3,FALSE)</f>
        <v>1.3574468085106399</v>
      </c>
      <c r="I235" s="14">
        <f>VLOOKUP(C235,away!$B$2:$E$405,3,FALSE)</f>
        <v>1.4</v>
      </c>
      <c r="J235" s="14">
        <f>VLOOKUP(B235,home!$B$2:$E$405,4,FALSE)</f>
        <v>0.87</v>
      </c>
      <c r="K235" s="16">
        <f t="shared" si="282"/>
        <v>0.38399999999999873</v>
      </c>
      <c r="L235" s="16">
        <f t="shared" si="283"/>
        <v>1.6533702127659593</v>
      </c>
      <c r="M235" s="17">
        <f t="shared" si="228"/>
        <v>0.13037110874178892</v>
      </c>
      <c r="N235" s="17">
        <f t="shared" si="229"/>
        <v>5.006250575684678E-2</v>
      </c>
      <c r="O235" s="17">
        <f t="shared" si="230"/>
        <v>0.21555170779894561</v>
      </c>
      <c r="P235" s="17">
        <f t="shared" si="231"/>
        <v>8.2771855794794832E-2</v>
      </c>
      <c r="Q235" s="17">
        <f t="shared" si="232"/>
        <v>9.612001105314549E-3</v>
      </c>
      <c r="R235" s="17">
        <f t="shared" si="233"/>
        <v>0.17819338649280431</v>
      </c>
      <c r="S235" s="17">
        <f t="shared" si="234"/>
        <v>1.3137841999341388E-2</v>
      </c>
      <c r="T235" s="17">
        <f t="shared" si="235"/>
        <v>1.5892196312600554E-2</v>
      </c>
      <c r="U235" s="17">
        <f t="shared" si="236"/>
        <v>6.8426260413236628E-2</v>
      </c>
      <c r="V235" s="17">
        <f t="shared" si="237"/>
        <v>9.2679324252742618E-4</v>
      </c>
      <c r="W235" s="17">
        <f t="shared" si="238"/>
        <v>1.2303361414802583E-3</v>
      </c>
      <c r="X235" s="17">
        <f t="shared" si="239"/>
        <v>2.0342011280128644E-3</v>
      </c>
      <c r="Y235" s="17">
        <f t="shared" si="240"/>
        <v>1.6816437759156924E-3</v>
      </c>
      <c r="Z235" s="17">
        <f t="shared" si="241"/>
        <v>9.8206545779698201E-2</v>
      </c>
      <c r="AA235" s="17">
        <f t="shared" si="242"/>
        <v>3.7711313579403979E-2</v>
      </c>
      <c r="AB235" s="17">
        <f t="shared" si="243"/>
        <v>7.24057220724554E-3</v>
      </c>
      <c r="AC235" s="17">
        <f t="shared" si="244"/>
        <v>3.6775976174102834E-5</v>
      </c>
      <c r="AD235" s="17">
        <f t="shared" si="245"/>
        <v>1.181122695821044E-4</v>
      </c>
      <c r="AE235" s="17">
        <f t="shared" si="246"/>
        <v>1.9528330828923432E-4</v>
      </c>
      <c r="AF235" s="17">
        <f t="shared" si="247"/>
        <v>1.6143780248790589E-4</v>
      </c>
      <c r="AG235" s="17">
        <f t="shared" si="248"/>
        <v>8.8972151282632608E-5</v>
      </c>
      <c r="AH235" s="17">
        <f t="shared" si="249"/>
        <v>4.0592944372697372E-2</v>
      </c>
      <c r="AI235" s="17">
        <f t="shared" si="250"/>
        <v>1.5587690639115737E-2</v>
      </c>
      <c r="AJ235" s="17">
        <f t="shared" si="251"/>
        <v>2.9928366027102116E-3</v>
      </c>
      <c r="AK235" s="17">
        <f t="shared" si="252"/>
        <v>3.830830851469059E-4</v>
      </c>
      <c r="AL235" s="17">
        <f t="shared" si="253"/>
        <v>9.339541025533765E-7</v>
      </c>
      <c r="AM235" s="17">
        <f t="shared" si="254"/>
        <v>9.0710223039055894E-6</v>
      </c>
      <c r="AN235" s="17">
        <f t="shared" si="255"/>
        <v>1.499775807661315E-5</v>
      </c>
      <c r="AO235" s="17">
        <f t="shared" si="256"/>
        <v>1.2398423231071136E-5</v>
      </c>
      <c r="AP235" s="17">
        <f t="shared" si="257"/>
        <v>6.8330612185061636E-6</v>
      </c>
      <c r="AQ235" s="17">
        <f t="shared" si="258"/>
        <v>2.8243949701710894E-6</v>
      </c>
      <c r="AR235" s="17">
        <f t="shared" si="259"/>
        <v>1.3423033014856691E-2</v>
      </c>
      <c r="AS235" s="17">
        <f t="shared" si="260"/>
        <v>5.1544446777049514E-3</v>
      </c>
      <c r="AT235" s="17">
        <f t="shared" si="261"/>
        <v>9.8965337811934753E-4</v>
      </c>
      <c r="AU235" s="17">
        <f t="shared" si="262"/>
        <v>1.2667563239927607E-4</v>
      </c>
      <c r="AV235" s="17">
        <f t="shared" si="263"/>
        <v>1.216086071033046E-5</v>
      </c>
      <c r="AW235" s="17">
        <f t="shared" si="264"/>
        <v>1.6471166861357987E-8</v>
      </c>
      <c r="AX235" s="17">
        <f t="shared" si="265"/>
        <v>5.8054542744995568E-7</v>
      </c>
      <c r="AY235" s="17">
        <f t="shared" si="266"/>
        <v>9.5985651690323817E-7</v>
      </c>
      <c r="AZ235" s="17">
        <f t="shared" si="267"/>
        <v>7.9349908678854985E-7</v>
      </c>
      <c r="BA235" s="17">
        <f t="shared" si="268"/>
        <v>4.3731591798439291E-7</v>
      </c>
      <c r="BB235" s="17">
        <f t="shared" si="269"/>
        <v>1.8076127809094907E-7</v>
      </c>
      <c r="BC235" s="17">
        <f t="shared" si="270"/>
        <v>5.9773062563415878E-8</v>
      </c>
      <c r="BD235" s="17">
        <f t="shared" si="271"/>
        <v>3.6988738252896839E-3</v>
      </c>
      <c r="BE235" s="17">
        <f t="shared" si="272"/>
        <v>1.4203675489112338E-3</v>
      </c>
      <c r="BF235" s="17">
        <f t="shared" si="273"/>
        <v>2.72710569390956E-4</v>
      </c>
      <c r="BG235" s="17">
        <f t="shared" si="274"/>
        <v>3.4906952882042254E-5</v>
      </c>
      <c r="BH235" s="17">
        <f t="shared" si="275"/>
        <v>3.3510674766760447E-6</v>
      </c>
      <c r="BI235" s="17">
        <f t="shared" si="276"/>
        <v>2.5736198220871947E-7</v>
      </c>
      <c r="BJ235" s="18">
        <f t="shared" si="277"/>
        <v>8.112582616290262E-2</v>
      </c>
      <c r="BK235" s="18">
        <f t="shared" si="278"/>
        <v>0.22724626956524616</v>
      </c>
      <c r="BL235" s="18">
        <f t="shared" si="279"/>
        <v>0.59181623008102957</v>
      </c>
      <c r="BM235" s="18">
        <f t="shared" si="280"/>
        <v>0.33183136251303158</v>
      </c>
      <c r="BN235" s="18">
        <f t="shared" si="281"/>
        <v>0.66656256569049499</v>
      </c>
    </row>
    <row r="236" spans="1:66" x14ac:dyDescent="0.25">
      <c r="A236" t="s">
        <v>69</v>
      </c>
      <c r="B236" t="s">
        <v>76</v>
      </c>
      <c r="C236" t="s">
        <v>78</v>
      </c>
      <c r="D236" s="15">
        <v>44257</v>
      </c>
      <c r="E236" s="14">
        <f>VLOOKUP(A236,home!$A$2:$E$405,3,FALSE)</f>
        <v>1.36170212765957</v>
      </c>
      <c r="F236" s="14">
        <f>VLOOKUP(B236,home!$B$2:$E$405,3,FALSE)</f>
        <v>0.43</v>
      </c>
      <c r="G236" s="14">
        <f>VLOOKUP(C236,away!$B$2:$E$405,4,FALSE)</f>
        <v>0.61</v>
      </c>
      <c r="H236" s="14">
        <f>VLOOKUP(A236,away!$A$2:$E$405,3,FALSE)</f>
        <v>1.3574468085106399</v>
      </c>
      <c r="I236" s="14">
        <f>VLOOKUP(C236,away!$B$2:$E$405,3,FALSE)</f>
        <v>1.41</v>
      </c>
      <c r="J236" s="14">
        <f>VLOOKUP(B236,home!$B$2:$E$405,4,FALSE)</f>
        <v>1.04</v>
      </c>
      <c r="K236" s="16">
        <f t="shared" si="282"/>
        <v>0.35717446808510522</v>
      </c>
      <c r="L236" s="16">
        <f t="shared" si="283"/>
        <v>1.9905600000000023</v>
      </c>
      <c r="M236" s="17">
        <f t="shared" si="228"/>
        <v>9.5585469028721184E-2</v>
      </c>
      <c r="N236" s="17">
        <f t="shared" si="229"/>
        <v>3.4140689056998783E-2</v>
      </c>
      <c r="O236" s="17">
        <f t="shared" si="230"/>
        <v>0.19026861122981145</v>
      </c>
      <c r="P236" s="17">
        <f t="shared" si="231"/>
        <v>6.7959090009299589E-2</v>
      </c>
      <c r="Q236" s="17">
        <f t="shared" si="232"/>
        <v>6.0970912269962567E-3</v>
      </c>
      <c r="R236" s="17">
        <f t="shared" si="233"/>
        <v>0.18937054338480699</v>
      </c>
      <c r="S236" s="17">
        <f t="shared" si="234"/>
        <v>1.2079341038501237E-2</v>
      </c>
      <c r="T236" s="17">
        <f t="shared" si="235"/>
        <v>1.2136625912809684E-2</v>
      </c>
      <c r="U236" s="17">
        <f t="shared" si="236"/>
        <v>6.7638323104455778E-2</v>
      </c>
      <c r="V236" s="17">
        <f t="shared" si="237"/>
        <v>9.5423735338064683E-4</v>
      </c>
      <c r="W236" s="17">
        <f t="shared" si="238"/>
        <v>7.2590843862291657E-4</v>
      </c>
      <c r="X236" s="17">
        <f t="shared" si="239"/>
        <v>1.4449643015852346E-3</v>
      </c>
      <c r="Y236" s="17">
        <f t="shared" si="240"/>
        <v>1.4381440700817541E-3</v>
      </c>
      <c r="Z236" s="17">
        <f t="shared" si="241"/>
        <v>0.12565114294668731</v>
      </c>
      <c r="AA236" s="17">
        <f t="shared" si="242"/>
        <v>4.4879380146268563E-2</v>
      </c>
      <c r="AB236" s="17">
        <f t="shared" si="243"/>
        <v>8.0148843658663527E-3</v>
      </c>
      <c r="AC236" s="17">
        <f t="shared" si="244"/>
        <v>4.2402563150802742E-5</v>
      </c>
      <c r="AD236" s="17">
        <f t="shared" si="245"/>
        <v>6.4818990110907353E-5</v>
      </c>
      <c r="AE236" s="17">
        <f t="shared" si="246"/>
        <v>1.2902608895516791E-4</v>
      </c>
      <c r="AF236" s="17">
        <f t="shared" si="247"/>
        <v>1.2841708581529969E-4</v>
      </c>
      <c r="AG236" s="17">
        <f t="shared" si="248"/>
        <v>8.5207304780167764E-5</v>
      </c>
      <c r="AH236" s="17">
        <f t="shared" si="249"/>
        <v>6.2529034775989562E-2</v>
      </c>
      <c r="AI236" s="17">
        <f t="shared" si="250"/>
        <v>2.2333774735989118E-2</v>
      </c>
      <c r="AJ236" s="17">
        <f t="shared" si="251"/>
        <v>3.9885270558297371E-3</v>
      </c>
      <c r="AK236" s="17">
        <f t="shared" si="252"/>
        <v>4.7486667653634572E-4</v>
      </c>
      <c r="AL236" s="17">
        <f t="shared" si="253"/>
        <v>1.2058902404609432E-6</v>
      </c>
      <c r="AM236" s="17">
        <f t="shared" si="254"/>
        <v>4.6303376629354081E-6</v>
      </c>
      <c r="AN236" s="17">
        <f t="shared" si="255"/>
        <v>9.2169649383327159E-6</v>
      </c>
      <c r="AO236" s="17">
        <f t="shared" si="256"/>
        <v>9.1734608638237983E-6</v>
      </c>
      <c r="AP236" s="17">
        <f t="shared" si="257"/>
        <v>6.0867747523643747E-6</v>
      </c>
      <c r="AQ236" s="17">
        <f t="shared" si="258"/>
        <v>3.0290225877666114E-6</v>
      </c>
      <c r="AR236" s="17">
        <f t="shared" si="259"/>
        <v>2.4893559092738791E-2</v>
      </c>
      <c r="AS236" s="17">
        <f t="shared" si="260"/>
        <v>8.8913437276941128E-3</v>
      </c>
      <c r="AT236" s="17">
        <f t="shared" si="261"/>
        <v>1.5878804832504905E-3</v>
      </c>
      <c r="AU236" s="17">
        <f t="shared" si="262"/>
        <v>1.8905012232923795E-4</v>
      </c>
      <c r="AV236" s="17">
        <f t="shared" si="263"/>
        <v>1.6880969221092406E-5</v>
      </c>
      <c r="AW236" s="17">
        <f t="shared" si="264"/>
        <v>2.3815568826504804E-8</v>
      </c>
      <c r="AX236" s="17">
        <f t="shared" si="265"/>
        <v>2.7563973196889714E-7</v>
      </c>
      <c r="AY236" s="17">
        <f t="shared" si="266"/>
        <v>5.4867742486800854E-7</v>
      </c>
      <c r="AZ236" s="17">
        <f t="shared" si="267"/>
        <v>5.4608766742263227E-7</v>
      </c>
      <c r="BA236" s="17">
        <f t="shared" si="268"/>
        <v>3.623400890882655E-7</v>
      </c>
      <c r="BB236" s="17">
        <f t="shared" si="269"/>
        <v>1.8031492193388468E-7</v>
      </c>
      <c r="BC236" s="17">
        <f t="shared" si="270"/>
        <v>7.1785534200942799E-8</v>
      </c>
      <c r="BD236" s="17">
        <f t="shared" si="271"/>
        <v>8.2586871646070283E-3</v>
      </c>
      <c r="BE236" s="17">
        <f t="shared" si="272"/>
        <v>2.949792195099801E-3</v>
      </c>
      <c r="BF236" s="17">
        <f t="shared" si="273"/>
        <v>5.2679522912318314E-4</v>
      </c>
      <c r="BG236" s="17">
        <f t="shared" si="274"/>
        <v>6.2719268583948031E-5</v>
      </c>
      <c r="BH236" s="17">
        <f t="shared" si="275"/>
        <v>5.6004303487896212E-6</v>
      </c>
      <c r="BI236" s="17">
        <f t="shared" si="276"/>
        <v>4.000661461753228E-7</v>
      </c>
      <c r="BJ236" s="18">
        <f t="shared" si="277"/>
        <v>5.6425013882930863E-2</v>
      </c>
      <c r="BK236" s="18">
        <f t="shared" si="278"/>
        <v>0.17662229456071879</v>
      </c>
      <c r="BL236" s="18">
        <f t="shared" si="279"/>
        <v>0.63688065422469675</v>
      </c>
      <c r="BM236" s="18">
        <f t="shared" si="280"/>
        <v>0.41215708681654323</v>
      </c>
      <c r="BN236" s="18">
        <f t="shared" si="281"/>
        <v>0.58342149393663423</v>
      </c>
    </row>
    <row r="237" spans="1:66" x14ac:dyDescent="0.25">
      <c r="A237" t="s">
        <v>69</v>
      </c>
      <c r="B237" t="s">
        <v>72</v>
      </c>
      <c r="C237" t="s">
        <v>381</v>
      </c>
      <c r="D237" s="15">
        <v>44257</v>
      </c>
      <c r="E237" s="14">
        <f>VLOOKUP(A237,home!$A$2:$E$405,3,FALSE)</f>
        <v>1.36170212765957</v>
      </c>
      <c r="F237" s="14">
        <f>VLOOKUP(B237,home!$B$2:$E$405,3,FALSE)</f>
        <v>1.07</v>
      </c>
      <c r="G237" s="14">
        <f>VLOOKUP(C237,away!$B$2:$E$405,4,FALSE)</f>
        <v>0.87</v>
      </c>
      <c r="H237" s="14">
        <f>VLOOKUP(A237,away!$A$2:$E$405,3,FALSE)</f>
        <v>1.3574468085106399</v>
      </c>
      <c r="I237" s="14">
        <f>VLOOKUP(C237,away!$B$2:$E$405,3,FALSE)</f>
        <v>1.2</v>
      </c>
      <c r="J237" s="14">
        <f>VLOOKUP(B237,home!$B$2:$E$405,4,FALSE)</f>
        <v>1.07</v>
      </c>
      <c r="K237" s="16">
        <f t="shared" si="282"/>
        <v>1.2676085106382937</v>
      </c>
      <c r="L237" s="16">
        <f t="shared" si="283"/>
        <v>1.7429617021276618</v>
      </c>
      <c r="M237" s="17">
        <f t="shared" si="228"/>
        <v>4.9263580027866918E-2</v>
      </c>
      <c r="N237" s="17">
        <f t="shared" si="229"/>
        <v>6.2446933307834782E-2</v>
      </c>
      <c r="O237" s="17">
        <f t="shared" si="230"/>
        <v>8.5864533298273205E-2</v>
      </c>
      <c r="P237" s="17">
        <f t="shared" si="231"/>
        <v>0.10884261317087628</v>
      </c>
      <c r="Q237" s="17">
        <f t="shared" si="232"/>
        <v>3.957913206213666E-2</v>
      </c>
      <c r="R237" s="17">
        <f t="shared" si="233"/>
        <v>7.4829296554977803E-2</v>
      </c>
      <c r="S237" s="17">
        <f t="shared" si="234"/>
        <v>6.0119029286765636E-2</v>
      </c>
      <c r="T237" s="17">
        <f t="shared" si="235"/>
        <v>6.8984911387757225E-2</v>
      </c>
      <c r="U237" s="17">
        <f t="shared" si="236"/>
        <v>9.4854253158166604E-2</v>
      </c>
      <c r="V237" s="17">
        <f t="shared" si="237"/>
        <v>1.4758507524820896E-2</v>
      </c>
      <c r="W237" s="17">
        <f t="shared" si="238"/>
        <v>1.6723614881880462E-2</v>
      </c>
      <c r="X237" s="17">
        <f t="shared" si="239"/>
        <v>2.9148620260249863E-2</v>
      </c>
      <c r="Y237" s="17">
        <f t="shared" si="240"/>
        <v>2.5402464391738981E-2</v>
      </c>
      <c r="Z237" s="17">
        <f t="shared" si="241"/>
        <v>4.3474866030826557E-2</v>
      </c>
      <c r="AA237" s="17">
        <f t="shared" si="242"/>
        <v>5.5109110179535396E-2</v>
      </c>
      <c r="AB237" s="17">
        <f t="shared" si="243"/>
        <v>3.4928388538641254E-2</v>
      </c>
      <c r="AC237" s="17">
        <f t="shared" si="244"/>
        <v>2.037959031543793E-3</v>
      </c>
      <c r="AD237" s="17">
        <f t="shared" si="245"/>
        <v>5.2997491382272277E-3</v>
      </c>
      <c r="AE237" s="17">
        <f t="shared" si="246"/>
        <v>9.2372597788141376E-3</v>
      </c>
      <c r="AF237" s="17">
        <f t="shared" si="247"/>
        <v>8.0500950135386409E-3</v>
      </c>
      <c r="AG237" s="17">
        <f t="shared" si="248"/>
        <v>4.6770024356955694E-3</v>
      </c>
      <c r="AH237" s="17">
        <f t="shared" si="249"/>
        <v>1.8943756624215383E-2</v>
      </c>
      <c r="AI237" s="17">
        <f t="shared" si="250"/>
        <v>2.401326712031597E-2</v>
      </c>
      <c r="AJ237" s="17">
        <f t="shared" si="251"/>
        <v>1.5219710884971623E-2</v>
      </c>
      <c r="AK237" s="17">
        <f t="shared" si="252"/>
        <v>6.430878349081434E-3</v>
      </c>
      <c r="AL237" s="17">
        <f t="shared" si="253"/>
        <v>1.8010610386247987E-4</v>
      </c>
      <c r="AM237" s="17">
        <f t="shared" si="254"/>
        <v>1.3436014223729589E-3</v>
      </c>
      <c r="AN237" s="17">
        <f t="shared" si="255"/>
        <v>2.3418458221203201E-3</v>
      </c>
      <c r="AO237" s="17">
        <f t="shared" si="256"/>
        <v>2.0408737901216937E-3</v>
      </c>
      <c r="AP237" s="17">
        <f t="shared" si="257"/>
        <v>1.1857216183527462E-3</v>
      </c>
      <c r="AQ237" s="17">
        <f t="shared" si="258"/>
        <v>5.1666684254341724E-4</v>
      </c>
      <c r="AR237" s="17">
        <f t="shared" si="259"/>
        <v>6.6036484580869245E-3</v>
      </c>
      <c r="AS237" s="17">
        <f t="shared" si="260"/>
        <v>8.3708409867344312E-3</v>
      </c>
      <c r="AT237" s="17">
        <f t="shared" si="261"/>
        <v>5.3054746379922095E-3</v>
      </c>
      <c r="AU237" s="17">
        <f t="shared" si="262"/>
        <v>2.2417549346981816E-3</v>
      </c>
      <c r="AV237" s="17">
        <f t="shared" si="263"/>
        <v>7.1041690849720234E-4</v>
      </c>
      <c r="AW237" s="17">
        <f t="shared" si="264"/>
        <v>1.1053477246120995E-5</v>
      </c>
      <c r="AX237" s="17">
        <f t="shared" si="265"/>
        <v>2.8386009965094677E-4</v>
      </c>
      <c r="AY237" s="17">
        <f t="shared" si="266"/>
        <v>4.9475728245374179E-4</v>
      </c>
      <c r="AZ237" s="17">
        <f t="shared" si="267"/>
        <v>4.3117149758281517E-4</v>
      </c>
      <c r="BA237" s="17">
        <f t="shared" si="268"/>
        <v>2.5050513577862547E-4</v>
      </c>
      <c r="BB237" s="17">
        <f t="shared" si="269"/>
        <v>1.0915521446210855E-4</v>
      </c>
      <c r="BC237" s="17">
        <f t="shared" si="270"/>
        <v>3.8050671678997344E-5</v>
      </c>
      <c r="BD237" s="17">
        <f t="shared" si="271"/>
        <v>1.9183177261266474E-3</v>
      </c>
      <c r="BE237" s="17">
        <f t="shared" si="272"/>
        <v>2.4316758757464375E-3</v>
      </c>
      <c r="BF237" s="17">
        <f t="shared" si="273"/>
        <v>1.5412065176050056E-3</v>
      </c>
      <c r="BG237" s="17">
        <f t="shared" si="274"/>
        <v>6.5121549945577071E-4</v>
      </c>
      <c r="BH237" s="17">
        <f t="shared" si="275"/>
        <v>2.0637157734242566E-4</v>
      </c>
      <c r="BI237" s="17">
        <f t="shared" si="276"/>
        <v>5.2319673558621515E-5</v>
      </c>
      <c r="BJ237" s="18">
        <f t="shared" si="277"/>
        <v>0.27858599205499185</v>
      </c>
      <c r="BK237" s="18">
        <f t="shared" si="278"/>
        <v>0.23569655242818974</v>
      </c>
      <c r="BL237" s="18">
        <f t="shared" si="279"/>
        <v>0.44022643750402268</v>
      </c>
      <c r="BM237" s="18">
        <f t="shared" si="280"/>
        <v>0.5766740557908574</v>
      </c>
      <c r="BN237" s="18">
        <f t="shared" si="281"/>
        <v>0.42082608842196567</v>
      </c>
    </row>
    <row r="238" spans="1:66" x14ac:dyDescent="0.25">
      <c r="A238" t="s">
        <v>69</v>
      </c>
      <c r="B238" t="s">
        <v>351</v>
      </c>
      <c r="C238" t="s">
        <v>74</v>
      </c>
      <c r="D238" s="15">
        <v>44257</v>
      </c>
      <c r="E238" s="14">
        <f>VLOOKUP(A238,home!$A$2:$E$405,3,FALSE)</f>
        <v>1.36170212765957</v>
      </c>
      <c r="F238" s="14">
        <f>VLOOKUP(B238,home!$B$2:$E$405,3,FALSE)</f>
        <v>1.4</v>
      </c>
      <c r="G238" s="14">
        <f>VLOOKUP(C238,away!$B$2:$E$405,4,FALSE)</f>
        <v>0.86</v>
      </c>
      <c r="H238" s="14">
        <f>VLOOKUP(A238,away!$A$2:$E$405,3,FALSE)</f>
        <v>1.3574468085106399</v>
      </c>
      <c r="I238" s="14">
        <f>VLOOKUP(C238,away!$B$2:$E$405,3,FALSE)</f>
        <v>1.1000000000000001</v>
      </c>
      <c r="J238" s="14">
        <f>VLOOKUP(B238,home!$B$2:$E$405,4,FALSE)</f>
        <v>1.03</v>
      </c>
      <c r="K238" s="16">
        <f t="shared" si="282"/>
        <v>1.6394893617021222</v>
      </c>
      <c r="L238" s="16">
        <f t="shared" si="283"/>
        <v>1.5379872340425551</v>
      </c>
      <c r="M238" s="17">
        <f t="shared" si="228"/>
        <v>4.1690725051467592E-2</v>
      </c>
      <c r="N238" s="17">
        <f t="shared" si="229"/>
        <v>6.8351500203529286E-2</v>
      </c>
      <c r="O238" s="17">
        <f t="shared" si="230"/>
        <v>6.4119802907135287E-2</v>
      </c>
      <c r="P238" s="17">
        <f t="shared" si="231"/>
        <v>0.10512373474068513</v>
      </c>
      <c r="Q238" s="17">
        <f t="shared" si="232"/>
        <v>5.6030778720033356E-2</v>
      </c>
      <c r="R238" s="17">
        <f t="shared" si="233"/>
        <v>4.9307719160249418E-2</v>
      </c>
      <c r="S238" s="17">
        <f t="shared" si="234"/>
        <v>6.626773456318745E-2</v>
      </c>
      <c r="T238" s="17">
        <f t="shared" si="235"/>
        <v>8.6174622384874541E-2</v>
      </c>
      <c r="U238" s="17">
        <f t="shared" si="236"/>
        <v>8.0839481013024836E-2</v>
      </c>
      <c r="V238" s="17">
        <f t="shared" si="237"/>
        <v>1.8566111238002298E-2</v>
      </c>
      <c r="W238" s="17">
        <f t="shared" si="238"/>
        <v>3.0620621879793451E-2</v>
      </c>
      <c r="X238" s="17">
        <f t="shared" si="239"/>
        <v>4.7094125549566462E-2</v>
      </c>
      <c r="Y238" s="17">
        <f t="shared" si="240"/>
        <v>3.6215081946815289E-2</v>
      </c>
      <c r="Z238" s="17">
        <f t="shared" si="241"/>
        <v>2.527821420273969E-2</v>
      </c>
      <c r="AA238" s="17">
        <f t="shared" si="242"/>
        <v>4.1443363268219222E-2</v>
      </c>
      <c r="AB238" s="17">
        <f t="shared" si="243"/>
        <v>3.3972976595700949E-2</v>
      </c>
      <c r="AC238" s="17">
        <f t="shared" si="244"/>
        <v>2.9259190001798487E-3</v>
      </c>
      <c r="AD238" s="17">
        <f t="shared" si="245"/>
        <v>1.2550545955156152E-2</v>
      </c>
      <c r="AE238" s="17">
        <f t="shared" si="246"/>
        <v>1.9302579459294585E-2</v>
      </c>
      <c r="AF238" s="17">
        <f t="shared" si="247"/>
        <v>1.4843560396243566E-2</v>
      </c>
      <c r="AG238" s="17">
        <f t="shared" si="248"/>
        <v>7.6097354657207478E-3</v>
      </c>
      <c r="AH238" s="17">
        <f t="shared" si="249"/>
        <v>9.7193926858017178E-3</v>
      </c>
      <c r="AI238" s="17">
        <f t="shared" si="250"/>
        <v>1.5934840910577334E-2</v>
      </c>
      <c r="AJ238" s="17">
        <f t="shared" si="251"/>
        <v>1.3062501076653649E-2</v>
      </c>
      <c r="AK238" s="17">
        <f t="shared" si="252"/>
        <v>7.1386105174653927E-3</v>
      </c>
      <c r="AL238" s="17">
        <f t="shared" si="253"/>
        <v>2.9510979477370279E-4</v>
      </c>
      <c r="AM238" s="17">
        <f t="shared" si="254"/>
        <v>4.1152973154064219E-3</v>
      </c>
      <c r="AN238" s="17">
        <f t="shared" si="255"/>
        <v>6.3292747353846735E-3</v>
      </c>
      <c r="AO238" s="17">
        <f t="shared" si="256"/>
        <v>4.8671718718848516E-3</v>
      </c>
      <c r="AP238" s="17">
        <f t="shared" si="257"/>
        <v>2.4952160682833015E-3</v>
      </c>
      <c r="AQ238" s="17">
        <f t="shared" si="258"/>
        <v>9.5940261479939416E-4</v>
      </c>
      <c r="AR238" s="17">
        <f t="shared" si="259"/>
        <v>2.9896603746819221E-3</v>
      </c>
      <c r="AS238" s="17">
        <f t="shared" si="260"/>
        <v>4.9015163793933924E-3</v>
      </c>
      <c r="AT238" s="17">
        <f t="shared" si="261"/>
        <v>4.0179919801120855E-3</v>
      </c>
      <c r="AU238" s="17">
        <f t="shared" si="262"/>
        <v>2.1958183689327363E-3</v>
      </c>
      <c r="AV238" s="17">
        <f t="shared" si="263"/>
        <v>9.0000521402383191E-4</v>
      </c>
      <c r="AW238" s="17">
        <f t="shared" si="264"/>
        <v>2.0670094252159117E-5</v>
      </c>
      <c r="AX238" s="17">
        <f t="shared" si="265"/>
        <v>1.1244976948083544E-3</v>
      </c>
      <c r="AY238" s="17">
        <f t="shared" si="266"/>
        <v>1.7294630993255299E-3</v>
      </c>
      <c r="AZ238" s="17">
        <f t="shared" si="267"/>
        <v>1.3299460842551689E-3</v>
      </c>
      <c r="BA238" s="17">
        <f t="shared" si="268"/>
        <v>6.8181336651644445E-4</v>
      </c>
      <c r="BB238" s="17">
        <f t="shared" si="269"/>
        <v>2.6215506342546743E-4</v>
      </c>
      <c r="BC238" s="17">
        <f t="shared" si="270"/>
        <v>8.0638228177596984E-5</v>
      </c>
      <c r="BD238" s="17">
        <f t="shared" si="271"/>
        <v>7.6634324839727904E-4</v>
      </c>
      <c r="BE238" s="17">
        <f t="shared" si="272"/>
        <v>1.2564116031595861E-3</v>
      </c>
      <c r="BF238" s="17">
        <f t="shared" si="273"/>
        <v>1.029936728649625E-3</v>
      </c>
      <c r="BG238" s="17">
        <f t="shared" si="274"/>
        <v>5.6285676994911524E-4</v>
      </c>
      <c r="BH238" s="17">
        <f t="shared" si="275"/>
        <v>2.3069942162339831E-4</v>
      </c>
      <c r="BI238" s="17">
        <f t="shared" si="276"/>
        <v>7.5645849500478803E-5</v>
      </c>
      <c r="BJ238" s="18">
        <f t="shared" si="277"/>
        <v>0.40276802810329471</v>
      </c>
      <c r="BK238" s="18">
        <f t="shared" si="278"/>
        <v>0.23659879748762161</v>
      </c>
      <c r="BL238" s="18">
        <f t="shared" si="279"/>
        <v>0.33446557407325134</v>
      </c>
      <c r="BM238" s="18">
        <f t="shared" si="280"/>
        <v>0.61277756007873352</v>
      </c>
      <c r="BN238" s="18">
        <f t="shared" si="281"/>
        <v>0.38462426078310008</v>
      </c>
    </row>
    <row r="239" spans="1:66" x14ac:dyDescent="0.25">
      <c r="A239" t="s">
        <v>69</v>
      </c>
      <c r="B239" t="s">
        <v>260</v>
      </c>
      <c r="C239" t="s">
        <v>73</v>
      </c>
      <c r="D239" s="15">
        <v>44257</v>
      </c>
      <c r="E239" s="14">
        <f>VLOOKUP(A239,home!$A$2:$E$405,3,FALSE)</f>
        <v>1.36170212765957</v>
      </c>
      <c r="F239" s="14">
        <f>VLOOKUP(B239,home!$B$2:$E$405,3,FALSE)</f>
        <v>1.35</v>
      </c>
      <c r="G239" s="14">
        <f>VLOOKUP(C239,away!$B$2:$E$405,4,FALSE)</f>
        <v>0.92</v>
      </c>
      <c r="H239" s="14">
        <f>VLOOKUP(A239,away!$A$2:$E$405,3,FALSE)</f>
        <v>1.3574468085106399</v>
      </c>
      <c r="I239" s="14">
        <f>VLOOKUP(C239,away!$B$2:$E$405,3,FALSE)</f>
        <v>0.86</v>
      </c>
      <c r="J239" s="14">
        <f>VLOOKUP(B239,home!$B$2:$E$405,4,FALSE)</f>
        <v>0.86</v>
      </c>
      <c r="K239" s="16">
        <f t="shared" si="282"/>
        <v>1.691234042553186</v>
      </c>
      <c r="L239" s="16">
        <f t="shared" si="283"/>
        <v>1.0039676595744693</v>
      </c>
      <c r="M239" s="17">
        <f t="shared" si="228"/>
        <v>6.7528759705959993E-2</v>
      </c>
      <c r="N239" s="17">
        <f t="shared" si="229"/>
        <v>0.11420693726611339</v>
      </c>
      <c r="O239" s="17">
        <f t="shared" si="230"/>
        <v>6.7796690835959378E-2</v>
      </c>
      <c r="P239" s="17">
        <f t="shared" si="231"/>
        <v>0.11466007151422812</v>
      </c>
      <c r="Q239" s="17">
        <f t="shared" si="232"/>
        <v>9.6575330100093559E-2</v>
      </c>
      <c r="R239" s="17">
        <f t="shared" si="233"/>
        <v>3.4032842512736E-2</v>
      </c>
      <c r="S239" s="17">
        <f t="shared" si="234"/>
        <v>4.8671603243171879E-2</v>
      </c>
      <c r="T239" s="17">
        <f t="shared" si="235"/>
        <v>9.6958508133222751E-2</v>
      </c>
      <c r="U239" s="17">
        <f t="shared" si="236"/>
        <v>5.7557501822390424E-2</v>
      </c>
      <c r="V239" s="17">
        <f t="shared" si="237"/>
        <v>9.1824078328078002E-3</v>
      </c>
      <c r="W239" s="17">
        <f t="shared" si="238"/>
        <v>5.4443828645363193E-2</v>
      </c>
      <c r="X239" s="17">
        <f t="shared" si="239"/>
        <v>5.4659843223358741E-2</v>
      </c>
      <c r="Y239" s="17">
        <f t="shared" si="240"/>
        <v>2.7438357436831439E-2</v>
      </c>
      <c r="Z239" s="17">
        <f t="shared" si="241"/>
        <v>1.1389291082059357E-2</v>
      </c>
      <c r="AA239" s="17">
        <f t="shared" si="242"/>
        <v>1.9261956798526193E-2</v>
      </c>
      <c r="AB239" s="17">
        <f t="shared" si="243"/>
        <v>1.6288238531928144E-2</v>
      </c>
      <c r="AC239" s="17">
        <f t="shared" si="244"/>
        <v>9.7445105552711219E-4</v>
      </c>
      <c r="AD239" s="17">
        <f t="shared" si="245"/>
        <v>2.3019314102992641E-2</v>
      </c>
      <c r="AE239" s="17">
        <f t="shared" si="246"/>
        <v>2.3110646904991098E-2</v>
      </c>
      <c r="AF239" s="17">
        <f t="shared" si="247"/>
        <v>1.160117104222793E-2</v>
      </c>
      <c r="AG239" s="17">
        <f t="shared" si="248"/>
        <v>3.8824001798628948E-3</v>
      </c>
      <c r="AH239" s="17">
        <f t="shared" si="249"/>
        <v>2.8586199779668765E-3</v>
      </c>
      <c r="AI239" s="17">
        <f t="shared" si="250"/>
        <v>4.8345954214602197E-3</v>
      </c>
      <c r="AJ239" s="17">
        <f t="shared" si="251"/>
        <v>4.0882161793726474E-3</v>
      </c>
      <c r="AK239" s="17">
        <f t="shared" si="252"/>
        <v>2.3047101252905802E-3</v>
      </c>
      <c r="AL239" s="17">
        <f t="shared" si="253"/>
        <v>6.6182543971108959E-5</v>
      </c>
      <c r="AM239" s="17">
        <f t="shared" si="254"/>
        <v>7.7862095294411555E-3</v>
      </c>
      <c r="AN239" s="17">
        <f t="shared" si="255"/>
        <v>7.8171025582294672E-3</v>
      </c>
      <c r="AO239" s="17">
        <f t="shared" si="256"/>
        <v>3.9240590800196165E-3</v>
      </c>
      <c r="AP239" s="17">
        <f t="shared" si="257"/>
        <v>1.3132094701997468E-3</v>
      </c>
      <c r="AQ239" s="17">
        <f t="shared" si="258"/>
        <v>3.2960495958186714E-4</v>
      </c>
      <c r="AR239" s="17">
        <f t="shared" si="259"/>
        <v>5.7399240177844542E-4</v>
      </c>
      <c r="AS239" s="17">
        <f t="shared" si="260"/>
        <v>9.7075549005457267E-4</v>
      </c>
      <c r="AT239" s="17">
        <f t="shared" si="261"/>
        <v>8.2088736588784733E-4</v>
      </c>
      <c r="AU239" s="17">
        <f t="shared" si="262"/>
        <v>4.6277088609711332E-4</v>
      </c>
      <c r="AV239" s="17">
        <f t="shared" si="263"/>
        <v>1.9566346911748528E-4</v>
      </c>
      <c r="AW239" s="17">
        <f t="shared" si="264"/>
        <v>3.1215075611913082E-6</v>
      </c>
      <c r="AX239" s="17">
        <f t="shared" si="265"/>
        <v>2.1947171031071523E-3</v>
      </c>
      <c r="AY239" s="17">
        <f t="shared" si="266"/>
        <v>2.2034249934345471E-3</v>
      </c>
      <c r="AZ239" s="17">
        <f t="shared" si="267"/>
        <v>1.1060837168531861E-3</v>
      </c>
      <c r="BA239" s="17">
        <f t="shared" si="268"/>
        <v>3.7015742683417448E-4</v>
      </c>
      <c r="BB239" s="17">
        <f t="shared" si="269"/>
        <v>9.2906521373203502E-5</v>
      </c>
      <c r="BC239" s="17">
        <f t="shared" si="270"/>
        <v>1.8655028564452111E-5</v>
      </c>
      <c r="BD239" s="17">
        <f t="shared" si="271"/>
        <v>9.6044968037839007E-5</v>
      </c>
      <c r="BE239" s="17">
        <f t="shared" si="272"/>
        <v>1.6243451956152597E-4</v>
      </c>
      <c r="BF239" s="17">
        <f t="shared" si="273"/>
        <v>1.3735739458411214E-4</v>
      </c>
      <c r="BG239" s="17">
        <f t="shared" si="274"/>
        <v>7.7434500572353659E-5</v>
      </c>
      <c r="BH239" s="17">
        <f t="shared" si="275"/>
        <v>3.2739965859017175E-5</v>
      </c>
      <c r="BI239" s="17">
        <f t="shared" si="276"/>
        <v>1.1074188962559773E-5</v>
      </c>
      <c r="BJ239" s="18">
        <f t="shared" si="277"/>
        <v>0.53305246742269607</v>
      </c>
      <c r="BK239" s="18">
        <f t="shared" si="278"/>
        <v>0.24328690088910057</v>
      </c>
      <c r="BL239" s="18">
        <f t="shared" si="279"/>
        <v>0.21256452735614331</v>
      </c>
      <c r="BM239" s="18">
        <f t="shared" si="280"/>
        <v>0.50329225132903577</v>
      </c>
      <c r="BN239" s="18">
        <f t="shared" si="281"/>
        <v>0.49480063193509038</v>
      </c>
    </row>
    <row r="240" spans="1:66" x14ac:dyDescent="0.25">
      <c r="A240" t="s">
        <v>80</v>
      </c>
      <c r="B240" t="s">
        <v>359</v>
      </c>
      <c r="C240" t="s">
        <v>87</v>
      </c>
      <c r="D240" s="15">
        <v>44257</v>
      </c>
      <c r="E240" s="14">
        <f>VLOOKUP(A240,home!$A$2:$E$405,3,FALSE)</f>
        <v>1.2105263157894699</v>
      </c>
      <c r="F240" s="14">
        <f>VLOOKUP(B240,home!$B$2:$E$405,3,FALSE)</f>
        <v>1.6</v>
      </c>
      <c r="G240" s="14">
        <f>VLOOKUP(C240,away!$B$2:$E$405,4,FALSE)</f>
        <v>1.43</v>
      </c>
      <c r="H240" s="14">
        <f>VLOOKUP(A240,away!$A$2:$E$405,3,FALSE)</f>
        <v>1.0380116959064301</v>
      </c>
      <c r="I240" s="14">
        <f>VLOOKUP(C240,away!$B$2:$E$405,3,FALSE)</f>
        <v>0.83</v>
      </c>
      <c r="J240" s="14">
        <f>VLOOKUP(B240,home!$B$2:$E$405,4,FALSE)</f>
        <v>1.0900000000000001</v>
      </c>
      <c r="K240" s="16">
        <f t="shared" si="282"/>
        <v>2.7696842105263073</v>
      </c>
      <c r="L240" s="16">
        <f t="shared" si="283"/>
        <v>0.93908918128654739</v>
      </c>
      <c r="M240" s="17">
        <f t="shared" si="228"/>
        <v>2.4507566023674737E-2</v>
      </c>
      <c r="N240" s="17">
        <f t="shared" si="229"/>
        <v>6.7878218654202918E-2</v>
      </c>
      <c r="O240" s="17">
        <f t="shared" si="230"/>
        <v>2.3014790112498715E-2</v>
      </c>
      <c r="P240" s="17">
        <f t="shared" si="231"/>
        <v>6.3743700783164672E-2</v>
      </c>
      <c r="Q240" s="17">
        <f t="shared" si="232"/>
        <v>9.400061522259906E-2</v>
      </c>
      <c r="R240" s="17">
        <f t="shared" si="233"/>
        <v>1.0806470202114071E-2</v>
      </c>
      <c r="S240" s="17">
        <f t="shared" si="234"/>
        <v>4.144903032810815E-2</v>
      </c>
      <c r="T240" s="17">
        <f t="shared" si="235"/>
        <v>8.8274960789822318E-2</v>
      </c>
      <c r="U240" s="17">
        <f t="shared" si="236"/>
        <v>2.9930509890318372E-2</v>
      </c>
      <c r="V240" s="17">
        <f t="shared" si="237"/>
        <v>1.197867985582228E-2</v>
      </c>
      <c r="W240" s="17">
        <f t="shared" si="238"/>
        <v>8.6784006587263818E-2</v>
      </c>
      <c r="X240" s="17">
        <f t="shared" si="239"/>
        <v>8.1497921694799913E-2</v>
      </c>
      <c r="Y240" s="17">
        <f t="shared" si="240"/>
        <v>3.8266908280462392E-2</v>
      </c>
      <c r="Z240" s="17">
        <f t="shared" si="241"/>
        <v>3.3827464182335917E-3</v>
      </c>
      <c r="AA240" s="17">
        <f t="shared" si="242"/>
        <v>9.3691393427959985E-3</v>
      </c>
      <c r="AB240" s="17">
        <f t="shared" si="243"/>
        <v>1.2974778651981454E-2</v>
      </c>
      <c r="AC240" s="17">
        <f t="shared" si="244"/>
        <v>1.9472695283398395E-3</v>
      </c>
      <c r="AD240" s="17">
        <f t="shared" si="245"/>
        <v>6.009107319273891E-2</v>
      </c>
      <c r="AE240" s="17">
        <f t="shared" si="246"/>
        <v>5.6430876727199181E-2</v>
      </c>
      <c r="AF240" s="17">
        <f t="shared" si="247"/>
        <v>2.6496812912513774E-2</v>
      </c>
      <c r="AG240" s="17">
        <f t="shared" si="248"/>
        <v>8.2942901149051281E-3</v>
      </c>
      <c r="AH240" s="17">
        <f t="shared" si="249"/>
        <v>7.9417514109974587E-4</v>
      </c>
      <c r="AI240" s="17">
        <f t="shared" si="250"/>
        <v>2.1996143486964683E-3</v>
      </c>
      <c r="AJ240" s="17">
        <f t="shared" si="251"/>
        <v>3.0461185654158587E-3</v>
      </c>
      <c r="AK240" s="17">
        <f t="shared" si="252"/>
        <v>2.8122621646744497E-3</v>
      </c>
      <c r="AL240" s="17">
        <f t="shared" si="253"/>
        <v>2.0259240112014535E-4</v>
      </c>
      <c r="AM240" s="17">
        <f t="shared" si="254"/>
        <v>3.3286659323101916E-2</v>
      </c>
      <c r="AN240" s="17">
        <f t="shared" si="255"/>
        <v>3.1259141651496E-2</v>
      </c>
      <c r="AO240" s="17">
        <f t="shared" si="256"/>
        <v>1.4677560870611794E-2</v>
      </c>
      <c r="AP240" s="17">
        <f t="shared" si="257"/>
        <v>4.594512873755432E-3</v>
      </c>
      <c r="AQ240" s="17">
        <f t="shared" si="258"/>
        <v>1.0786643332563724E-3</v>
      </c>
      <c r="AR240" s="17">
        <f t="shared" si="259"/>
        <v>1.4916025661069777E-4</v>
      </c>
      <c r="AS240" s="17">
        <f t="shared" si="260"/>
        <v>4.131268075727019E-4</v>
      </c>
      <c r="AT240" s="17">
        <f t="shared" si="261"/>
        <v>5.7211539793962634E-4</v>
      </c>
      <c r="AU240" s="17">
        <f t="shared" si="262"/>
        <v>5.2819299475745276E-4</v>
      </c>
      <c r="AV240" s="17">
        <f t="shared" si="263"/>
        <v>3.6573194942258037E-4</v>
      </c>
      <c r="AW240" s="17">
        <f t="shared" si="264"/>
        <v>1.4637191117803141E-5</v>
      </c>
      <c r="AX240" s="17">
        <f t="shared" si="265"/>
        <v>1.536558912472728E-2</v>
      </c>
      <c r="AY240" s="17">
        <f t="shared" si="266"/>
        <v>1.4429658511125617E-2</v>
      </c>
      <c r="AZ240" s="17">
        <f t="shared" si="267"/>
        <v>6.775368098728707E-3</v>
      </c>
      <c r="BA240" s="17">
        <f t="shared" si="268"/>
        <v>2.1208916269167114E-3</v>
      </c>
      <c r="BB240" s="17">
        <f t="shared" si="269"/>
        <v>4.9792659537967686E-4</v>
      </c>
      <c r="BC240" s="17">
        <f t="shared" si="270"/>
        <v>9.3519495759179785E-5</v>
      </c>
      <c r="BD240" s="17">
        <f t="shared" si="271"/>
        <v>2.3345797210171908E-5</v>
      </c>
      <c r="BE240" s="17">
        <f t="shared" si="272"/>
        <v>6.4660485915162254E-5</v>
      </c>
      <c r="BF240" s="17">
        <f t="shared" si="273"/>
        <v>8.9544563442091807E-5</v>
      </c>
      <c r="BG240" s="17">
        <f t="shared" si="274"/>
        <v>8.2670054501344294E-5</v>
      </c>
      <c r="BH240" s="17">
        <f t="shared" si="275"/>
        <v>5.7242486158930636E-5</v>
      </c>
      <c r="BI240" s="17">
        <f t="shared" si="276"/>
        <v>3.1708722017132173E-5</v>
      </c>
      <c r="BJ240" s="18">
        <f t="shared" si="277"/>
        <v>0.73219517668136624</v>
      </c>
      <c r="BK240" s="18">
        <f t="shared" si="278"/>
        <v>0.15825849743135548</v>
      </c>
      <c r="BL240" s="18">
        <f t="shared" si="279"/>
        <v>9.732535793514302E-2</v>
      </c>
      <c r="BM240" s="18">
        <f t="shared" si="280"/>
        <v>0.69279539614783647</v>
      </c>
      <c r="BN240" s="18">
        <f t="shared" si="281"/>
        <v>0.28395136099825419</v>
      </c>
    </row>
    <row r="241" spans="1:66" x14ac:dyDescent="0.25">
      <c r="A241" t="s">
        <v>21</v>
      </c>
      <c r="B241" t="s">
        <v>269</v>
      </c>
      <c r="C241" t="s">
        <v>272</v>
      </c>
      <c r="D241" s="15">
        <v>44257</v>
      </c>
      <c r="E241" s="14">
        <f>VLOOKUP(A241,home!$A$2:$E$405,3,FALSE)</f>
        <v>1.3927125506072899</v>
      </c>
      <c r="F241" s="14">
        <f>VLOOKUP(B241,home!$B$2:$E$405,3,FALSE)</f>
        <v>0.66</v>
      </c>
      <c r="G241" s="14">
        <f>VLOOKUP(C241,away!$B$2:$E$405,4,FALSE)</f>
        <v>0.48</v>
      </c>
      <c r="H241" s="14">
        <f>VLOOKUP(A241,away!$A$2:$E$405,3,FALSE)</f>
        <v>1.33198380566802</v>
      </c>
      <c r="I241" s="14">
        <f>VLOOKUP(C241,away!$B$2:$E$405,3,FALSE)</f>
        <v>1.26</v>
      </c>
      <c r="J241" s="14">
        <f>VLOOKUP(B241,home!$B$2:$E$405,4,FALSE)</f>
        <v>0.69</v>
      </c>
      <c r="K241" s="16">
        <f t="shared" si="282"/>
        <v>0.44121133603238949</v>
      </c>
      <c r="L241" s="16">
        <f t="shared" si="283"/>
        <v>1.1580267206477766</v>
      </c>
      <c r="M241" s="17">
        <f t="shared" si="228"/>
        <v>0.20205041031900817</v>
      </c>
      <c r="N241" s="17">
        <f t="shared" si="229"/>
        <v>8.9146931482742095E-2</v>
      </c>
      <c r="O241" s="17">
        <f t="shared" si="230"/>
        <v>0.23397977406725867</v>
      </c>
      <c r="P241" s="17">
        <f t="shared" si="231"/>
        <v>0.10323452872077184</v>
      </c>
      <c r="Q241" s="17">
        <f t="shared" si="232"/>
        <v>1.9666318371344256E-2</v>
      </c>
      <c r="R241" s="17">
        <f t="shared" si="233"/>
        <v>0.13547741523050766</v>
      </c>
      <c r="S241" s="17">
        <f t="shared" si="234"/>
        <v>1.318652100653178E-2</v>
      </c>
      <c r="T241" s="17">
        <f t="shared" si="235"/>
        <v>2.2774122170782909E-2</v>
      </c>
      <c r="U241" s="17">
        <f t="shared" si="236"/>
        <v>5.9774171376067074E-2</v>
      </c>
      <c r="V241" s="17">
        <f t="shared" si="237"/>
        <v>7.4860541509119553E-4</v>
      </c>
      <c r="W241" s="17">
        <f t="shared" si="238"/>
        <v>2.8923342011530429E-3</v>
      </c>
      <c r="X241" s="17">
        <f t="shared" si="239"/>
        <v>3.3494002899786646E-3</v>
      </c>
      <c r="Y241" s="17">
        <f t="shared" si="240"/>
        <v>1.9393475169703527E-3</v>
      </c>
      <c r="Z241" s="17">
        <f t="shared" si="241"/>
        <v>5.2295488960407324E-2</v>
      </c>
      <c r="AA241" s="17">
        <f t="shared" si="242"/>
        <v>2.3073362552688392E-2</v>
      </c>
      <c r="AB241" s="17">
        <f t="shared" si="243"/>
        <v>5.0901145593156734E-3</v>
      </c>
      <c r="AC241" s="17">
        <f t="shared" si="244"/>
        <v>2.3905521616715718E-5</v>
      </c>
      <c r="AD241" s="17">
        <f t="shared" si="245"/>
        <v>3.1903265928572689E-4</v>
      </c>
      <c r="AE241" s="17">
        <f t="shared" si="246"/>
        <v>3.6944834421218971E-4</v>
      </c>
      <c r="AF241" s="17">
        <f t="shared" si="247"/>
        <v>2.1391552724839654E-4</v>
      </c>
      <c r="AG241" s="17">
        <f t="shared" si="248"/>
        <v>8.2573298838366945E-5</v>
      </c>
      <c r="AH241" s="17">
        <f t="shared" si="249"/>
        <v>1.5139893396373115E-2</v>
      </c>
      <c r="AI241" s="17">
        <f t="shared" si="250"/>
        <v>6.6798925928017328E-3</v>
      </c>
      <c r="AJ241" s="17">
        <f t="shared" si="251"/>
        <v>1.4736221677114571E-3</v>
      </c>
      <c r="AK241" s="17">
        <f t="shared" si="252"/>
        <v>2.1672626847430606E-4</v>
      </c>
      <c r="AL241" s="17">
        <f t="shared" si="253"/>
        <v>4.8856624523146565E-7</v>
      </c>
      <c r="AM241" s="17">
        <f t="shared" si="254"/>
        <v>2.8152165168284337E-5</v>
      </c>
      <c r="AN241" s="17">
        <f t="shared" si="255"/>
        <v>3.260095950896287E-5</v>
      </c>
      <c r="AO241" s="17">
        <f t="shared" si="256"/>
        <v>1.8876391115067613E-5</v>
      </c>
      <c r="AP241" s="17">
        <f t="shared" si="257"/>
        <v>7.2864551002155273E-6</v>
      </c>
      <c r="AQ241" s="17">
        <f t="shared" si="258"/>
        <v>2.1094774262124621E-6</v>
      </c>
      <c r="AR241" s="17">
        <f t="shared" si="259"/>
        <v>3.5064802201517755E-3</v>
      </c>
      <c r="AS241" s="17">
        <f t="shared" si="260"/>
        <v>1.5470988227043122E-3</v>
      </c>
      <c r="AT241" s="17">
        <f t="shared" si="261"/>
        <v>3.4129876926975317E-4</v>
      </c>
      <c r="AU241" s="17">
        <f t="shared" si="262"/>
        <v>5.019496199190603E-5</v>
      </c>
      <c r="AV241" s="17">
        <f t="shared" si="263"/>
        <v>5.536646560635965E-6</v>
      </c>
      <c r="AW241" s="17">
        <f t="shared" si="264"/>
        <v>6.9340377312158705E-9</v>
      </c>
      <c r="AX241" s="17">
        <f t="shared" si="265"/>
        <v>2.070175734350539E-6</v>
      </c>
      <c r="AY241" s="17">
        <f t="shared" si="266"/>
        <v>2.3973188168145568E-6</v>
      </c>
      <c r="AZ241" s="17">
        <f t="shared" si="267"/>
        <v>1.3880796238914848E-6</v>
      </c>
      <c r="BA241" s="17">
        <f t="shared" si="268"/>
        <v>5.3581109828435197E-7</v>
      </c>
      <c r="BB241" s="17">
        <f t="shared" si="269"/>
        <v>1.551208922582278E-7</v>
      </c>
      <c r="BC241" s="17">
        <f t="shared" si="270"/>
        <v>3.5926827633150506E-8</v>
      </c>
      <c r="BD241" s="17">
        <f t="shared" si="271"/>
        <v>6.7676629839310935E-4</v>
      </c>
      <c r="BE241" s="17">
        <f t="shared" si="272"/>
        <v>2.9859696269571854E-4</v>
      </c>
      <c r="BF241" s="17">
        <f t="shared" si="273"/>
        <v>6.5872182423095763E-5</v>
      </c>
      <c r="BG241" s="17">
        <f t="shared" si="274"/>
        <v>9.6878512047544586E-6</v>
      </c>
      <c r="BH241" s="17">
        <f t="shared" si="275"/>
        <v>1.0685974433331768E-6</v>
      </c>
      <c r="BI241" s="17">
        <f t="shared" si="276"/>
        <v>9.4295461130765307E-8</v>
      </c>
      <c r="BJ241" s="18">
        <f t="shared" si="277"/>
        <v>0.14084903174386793</v>
      </c>
      <c r="BK241" s="18">
        <f t="shared" si="278"/>
        <v>0.31924685686808174</v>
      </c>
      <c r="BL241" s="18">
        <f t="shared" si="279"/>
        <v>0.48740766781949746</v>
      </c>
      <c r="BM241" s="18">
        <f t="shared" si="280"/>
        <v>0.21624127681544286</v>
      </c>
      <c r="BN241" s="18">
        <f t="shared" si="281"/>
        <v>0.78355537819163268</v>
      </c>
    </row>
    <row r="242" spans="1:66" x14ac:dyDescent="0.25">
      <c r="A242" t="s">
        <v>21</v>
      </c>
      <c r="B242" t="s">
        <v>275</v>
      </c>
      <c r="C242" t="s">
        <v>22</v>
      </c>
      <c r="D242" s="15">
        <v>44257</v>
      </c>
      <c r="E242" s="14">
        <f>VLOOKUP(A242,home!$A$2:$E$405,3,FALSE)</f>
        <v>1.3927125506072899</v>
      </c>
      <c r="F242" s="14">
        <f>VLOOKUP(B242,home!$B$2:$E$405,3,FALSE)</f>
        <v>0.88</v>
      </c>
      <c r="G242" s="14">
        <f>VLOOKUP(C242,away!$B$2:$E$405,4,FALSE)</f>
        <v>1.08</v>
      </c>
      <c r="H242" s="14">
        <f>VLOOKUP(A242,away!$A$2:$E$405,3,FALSE)</f>
        <v>1.33198380566802</v>
      </c>
      <c r="I242" s="14">
        <f>VLOOKUP(C242,away!$B$2:$E$405,3,FALSE)</f>
        <v>1.02</v>
      </c>
      <c r="J242" s="14">
        <f>VLOOKUP(B242,home!$B$2:$E$405,4,FALSE)</f>
        <v>0.75</v>
      </c>
      <c r="K242" s="16">
        <f t="shared" si="282"/>
        <v>1.3236340080971685</v>
      </c>
      <c r="L242" s="16">
        <f t="shared" si="283"/>
        <v>1.0189676113360353</v>
      </c>
      <c r="M242" s="17">
        <f t="shared" si="228"/>
        <v>9.6077356085531945E-2</v>
      </c>
      <c r="N242" s="17">
        <f t="shared" si="229"/>
        <v>0.12717125592287157</v>
      </c>
      <c r="O242" s="17">
        <f t="shared" si="230"/>
        <v>9.7899714033956184E-2</v>
      </c>
      <c r="P242" s="17">
        <f t="shared" si="231"/>
        <v>0.12958339087833207</v>
      </c>
      <c r="Q242" s="17">
        <f t="shared" si="232"/>
        <v>8.4164099595970626E-2</v>
      </c>
      <c r="R242" s="17">
        <f t="shared" si="233"/>
        <v>4.9878318879830623E-2</v>
      </c>
      <c r="S242" s="17">
        <f t="shared" si="234"/>
        <v>4.3693581598399207E-2</v>
      </c>
      <c r="T242" s="17">
        <f t="shared" si="235"/>
        <v>8.5760491525554358E-2</v>
      </c>
      <c r="U242" s="17">
        <f t="shared" si="236"/>
        <v>6.6020639136058892E-2</v>
      </c>
      <c r="V242" s="17">
        <f t="shared" si="237"/>
        <v>6.5479210292672388E-3</v>
      </c>
      <c r="W242" s="17">
        <f t="shared" si="238"/>
        <v>3.7134154828701305E-2</v>
      </c>
      <c r="X242" s="17">
        <f t="shared" si="239"/>
        <v>3.783850104478427E-2</v>
      </c>
      <c r="Y242" s="17">
        <f t="shared" si="240"/>
        <v>1.9278103513069949E-2</v>
      </c>
      <c r="Z242" s="17">
        <f t="shared" si="241"/>
        <v>1.6941463815479365E-2</v>
      </c>
      <c r="AA242" s="17">
        <f t="shared" si="242"/>
        <v>2.2424297653116102E-2</v>
      </c>
      <c r="AB242" s="17">
        <f t="shared" si="243"/>
        <v>1.4840781490678997E-2</v>
      </c>
      <c r="AC242" s="17">
        <f t="shared" si="244"/>
        <v>5.5196526316553176E-4</v>
      </c>
      <c r="AD242" s="17">
        <f t="shared" si="245"/>
        <v>1.2288007548303673E-2</v>
      </c>
      <c r="AE242" s="17">
        <f t="shared" si="246"/>
        <v>1.2521081699574166E-2</v>
      </c>
      <c r="AF242" s="17">
        <f t="shared" si="247"/>
        <v>6.379288355379216E-3</v>
      </c>
      <c r="AG242" s="17">
        <f t="shared" si="248"/>
        <v>2.166762739168182E-3</v>
      </c>
      <c r="AH242" s="17">
        <f t="shared" si="249"/>
        <v>4.3157007291487201E-3</v>
      </c>
      <c r="AI242" s="17">
        <f t="shared" si="250"/>
        <v>5.7124082538709941E-3</v>
      </c>
      <c r="AJ242" s="17">
        <f t="shared" si="251"/>
        <v>3.7805689164793054E-3</v>
      </c>
      <c r="AK242" s="17">
        <f t="shared" si="252"/>
        <v>1.6680298626023579E-3</v>
      </c>
      <c r="AL242" s="17">
        <f t="shared" si="253"/>
        <v>2.9778309213407417E-5</v>
      </c>
      <c r="AM242" s="17">
        <f t="shared" si="254"/>
        <v>3.2529649365378903E-3</v>
      </c>
      <c r="AN242" s="17">
        <f t="shared" si="255"/>
        <v>3.3146659111438917E-3</v>
      </c>
      <c r="AO242" s="17">
        <f t="shared" si="256"/>
        <v>1.6887686029276371E-3</v>
      </c>
      <c r="AP242" s="17">
        <f t="shared" si="257"/>
        <v>5.7360016980815599E-4</v>
      </c>
      <c r="AQ242" s="17">
        <f t="shared" si="258"/>
        <v>1.4611999872284022E-4</v>
      </c>
      <c r="AR242" s="17">
        <f t="shared" si="259"/>
        <v>8.795118526443717E-4</v>
      </c>
      <c r="AS242" s="17">
        <f t="shared" si="260"/>
        <v>1.1641517986846362E-3</v>
      </c>
      <c r="AT242" s="17">
        <f t="shared" si="261"/>
        <v>7.7045545566323649E-4</v>
      </c>
      <c r="AU242" s="17">
        <f t="shared" si="262"/>
        <v>3.3993368094662011E-4</v>
      </c>
      <c r="AV242" s="17">
        <f t="shared" si="263"/>
        <v>1.1248694514964963E-4</v>
      </c>
      <c r="AW242" s="17">
        <f t="shared" si="264"/>
        <v>1.1156445064784769E-6</v>
      </c>
      <c r="AX242" s="17">
        <f t="shared" si="265"/>
        <v>7.1762250285819975E-4</v>
      </c>
      <c r="AY242" s="17">
        <f t="shared" si="266"/>
        <v>7.3123408757840697E-4</v>
      </c>
      <c r="AZ242" s="17">
        <f t="shared" si="267"/>
        <v>3.7255192577362724E-4</v>
      </c>
      <c r="BA242" s="17">
        <f t="shared" si="268"/>
        <v>1.2653944863473098E-4</v>
      </c>
      <c r="BB242" s="17">
        <f t="shared" si="269"/>
        <v>3.2234899928777687E-5</v>
      </c>
      <c r="BC242" s="17">
        <f t="shared" si="270"/>
        <v>6.5692637964165491E-6</v>
      </c>
      <c r="BD242" s="17">
        <f t="shared" si="271"/>
        <v>1.4936568193846101E-4</v>
      </c>
      <c r="BE242" s="17">
        <f t="shared" si="272"/>
        <v>1.9770549625637202E-4</v>
      </c>
      <c r="BF242" s="17">
        <f t="shared" si="273"/>
        <v>1.308448592163307E-4</v>
      </c>
      <c r="BG242" s="17">
        <f t="shared" si="274"/>
        <v>5.7730235147807203E-5</v>
      </c>
      <c r="BH242" s="17">
        <f t="shared" si="275"/>
        <v>1.9103425634271006E-5</v>
      </c>
      <c r="BI242" s="17">
        <f t="shared" si="276"/>
        <v>5.0571887681352648E-6</v>
      </c>
      <c r="BJ242" s="18">
        <f t="shared" si="277"/>
        <v>0.43566461852108784</v>
      </c>
      <c r="BK242" s="18">
        <f t="shared" si="278"/>
        <v>0.27721522725148778</v>
      </c>
      <c r="BL242" s="18">
        <f t="shared" si="279"/>
        <v>0.27036680557579212</v>
      </c>
      <c r="BM242" s="18">
        <f t="shared" si="280"/>
        <v>0.4146838613242822</v>
      </c>
      <c r="BN242" s="18">
        <f t="shared" si="281"/>
        <v>0.58477413539649303</v>
      </c>
    </row>
    <row r="243" spans="1:66" x14ac:dyDescent="0.25">
      <c r="A243" t="s">
        <v>21</v>
      </c>
      <c r="B243" t="s">
        <v>273</v>
      </c>
      <c r="C243" t="s">
        <v>152</v>
      </c>
      <c r="D243" s="15">
        <v>44257</v>
      </c>
      <c r="E243" s="14">
        <f>VLOOKUP(A243,home!$A$2:$E$405,3,FALSE)</f>
        <v>1.3927125506072899</v>
      </c>
      <c r="F243" s="14">
        <f>VLOOKUP(B243,home!$B$2:$E$405,3,FALSE)</f>
        <v>0.66</v>
      </c>
      <c r="G243" s="14">
        <f>VLOOKUP(C243,away!$B$2:$E$405,4,FALSE)</f>
        <v>1.27</v>
      </c>
      <c r="H243" s="14">
        <f>VLOOKUP(A243,away!$A$2:$E$405,3,FALSE)</f>
        <v>1.33198380566802</v>
      </c>
      <c r="I243" s="14">
        <f>VLOOKUP(C243,away!$B$2:$E$405,3,FALSE)</f>
        <v>0.94</v>
      </c>
      <c r="J243" s="14">
        <f>VLOOKUP(B243,home!$B$2:$E$405,4,FALSE)</f>
        <v>0.75</v>
      </c>
      <c r="K243" s="16">
        <f t="shared" si="282"/>
        <v>1.1673716599190305</v>
      </c>
      <c r="L243" s="16">
        <f t="shared" si="283"/>
        <v>0.93904858299595406</v>
      </c>
      <c r="M243" s="17">
        <f t="shared" si="228"/>
        <v>0.12167274664216421</v>
      </c>
      <c r="N243" s="17">
        <f t="shared" si="229"/>
        <v>0.14203731621457086</v>
      </c>
      <c r="O243" s="17">
        <f t="shared" si="230"/>
        <v>0.11425662032355001</v>
      </c>
      <c r="P243" s="17">
        <f t="shared" si="231"/>
        <v>0.133379940523841</v>
      </c>
      <c r="Q243" s="17">
        <f t="shared" si="232"/>
        <v>8.290516879992392E-2</v>
      </c>
      <c r="R243" s="17">
        <f t="shared" si="233"/>
        <v>5.3646258706368181E-2</v>
      </c>
      <c r="S243" s="17">
        <f t="shared" si="234"/>
        <v>3.6553396354369772E-2</v>
      </c>
      <c r="T243" s="17">
        <f t="shared" si="235"/>
        <v>7.785198128460892E-2</v>
      </c>
      <c r="U243" s="17">
        <f t="shared" si="236"/>
        <v>6.262512207449876E-2</v>
      </c>
      <c r="V243" s="17">
        <f t="shared" si="237"/>
        <v>4.4522796382924614E-3</v>
      </c>
      <c r="W243" s="17">
        <f t="shared" si="238"/>
        <v>3.2260381505944853E-2</v>
      </c>
      <c r="X243" s="17">
        <f t="shared" si="239"/>
        <v>3.0294065540066396E-2</v>
      </c>
      <c r="Y243" s="17">
        <f t="shared" si="240"/>
        <v>1.4223799659292954E-2</v>
      </c>
      <c r="Z243" s="17">
        <f t="shared" si="241"/>
        <v>1.6792147740416472E-2</v>
      </c>
      <c r="AA243" s="17">
        <f t="shared" si="242"/>
        <v>1.960267738133557E-2</v>
      </c>
      <c r="AB243" s="17">
        <f t="shared" si="243"/>
        <v>1.1441805016753471E-2</v>
      </c>
      <c r="AC243" s="17">
        <f t="shared" si="244"/>
        <v>3.0504201317645737E-4</v>
      </c>
      <c r="AD243" s="17">
        <f t="shared" si="245"/>
        <v>9.4149637770540098E-3</v>
      </c>
      <c r="AE243" s="17">
        <f t="shared" si="246"/>
        <v>8.841108393800803E-3</v>
      </c>
      <c r="AF243" s="17">
        <f t="shared" si="247"/>
        <v>4.1511151546561398E-3</v>
      </c>
      <c r="AG243" s="17">
        <f t="shared" si="248"/>
        <v>1.299366267944293E-3</v>
      </c>
      <c r="AH243" s="17">
        <f t="shared" si="249"/>
        <v>3.9421606352741997E-3</v>
      </c>
      <c r="AI243" s="17">
        <f t="shared" si="250"/>
        <v>4.6019666044675011E-3</v>
      </c>
      <c r="AJ243" s="17">
        <f t="shared" si="251"/>
        <v>2.6861026969745862E-3</v>
      </c>
      <c r="AK243" s="17">
        <f t="shared" si="252"/>
        <v>1.0452267213600687E-3</v>
      </c>
      <c r="AL243" s="17">
        <f t="shared" si="253"/>
        <v>1.3375710402726853E-5</v>
      </c>
      <c r="AM243" s="17">
        <f t="shared" si="254"/>
        <v>2.1981523784994164E-3</v>
      </c>
      <c r="AN243" s="17">
        <f t="shared" si="255"/>
        <v>2.0641718762390627E-3</v>
      </c>
      <c r="AO243" s="17">
        <f t="shared" si="256"/>
        <v>9.6917883772119592E-4</v>
      </c>
      <c r="AP243" s="17">
        <f t="shared" si="257"/>
        <v>3.0336867141058494E-4</v>
      </c>
      <c r="AQ243" s="17">
        <f t="shared" si="258"/>
        <v>7.1219480253368741E-5</v>
      </c>
      <c r="AR243" s="17">
        <f t="shared" si="259"/>
        <v>7.4037607169933359E-4</v>
      </c>
      <c r="AS243" s="17">
        <f t="shared" si="260"/>
        <v>8.6429404378398213E-4</v>
      </c>
      <c r="AT243" s="17">
        <f t="shared" si="261"/>
        <v>5.0447618627511926E-4</v>
      </c>
      <c r="AU243" s="17">
        <f t="shared" si="262"/>
        <v>1.9630373432053593E-4</v>
      </c>
      <c r="AV243" s="17">
        <f t="shared" si="263"/>
        <v>5.7289854045517107E-5</v>
      </c>
      <c r="AW243" s="17">
        <f t="shared" si="264"/>
        <v>4.0729733084459514E-7</v>
      </c>
      <c r="AX243" s="17">
        <f t="shared" si="265"/>
        <v>4.2767679847397172E-4</v>
      </c>
      <c r="AY243" s="17">
        <f t="shared" si="266"/>
        <v>4.0160929158722928E-4</v>
      </c>
      <c r="AZ243" s="17">
        <f t="shared" si="267"/>
        <v>1.8856531809149831E-4</v>
      </c>
      <c r="BA243" s="17">
        <f t="shared" si="268"/>
        <v>5.9023998252000952E-5</v>
      </c>
      <c r="BB243" s="17">
        <f t="shared" si="269"/>
        <v>1.385660048032429E-5</v>
      </c>
      <c r="BC243" s="17">
        <f t="shared" si="270"/>
        <v>2.6024042092379169E-6</v>
      </c>
      <c r="BD243" s="17">
        <f t="shared" si="271"/>
        <v>1.1587485016889496E-4</v>
      </c>
      <c r="BE243" s="17">
        <f t="shared" si="272"/>
        <v>1.3526901618453183E-4</v>
      </c>
      <c r="BF243" s="17">
        <f t="shared" si="273"/>
        <v>7.8954607979475578E-5</v>
      </c>
      <c r="BG243" s="17">
        <f t="shared" si="274"/>
        <v>3.072312392508557E-5</v>
      </c>
      <c r="BH243" s="17">
        <f t="shared" si="275"/>
        <v>8.9663260435813057E-6</v>
      </c>
      <c r="BI243" s="17">
        <f t="shared" si="276"/>
        <v>2.0934069833741478E-6</v>
      </c>
      <c r="BJ243" s="18">
        <f t="shared" si="277"/>
        <v>0.40997869225308103</v>
      </c>
      <c r="BK243" s="18">
        <f t="shared" si="278"/>
        <v>0.29677839017383384</v>
      </c>
      <c r="BL243" s="18">
        <f t="shared" si="279"/>
        <v>0.27658256138199189</v>
      </c>
      <c r="BM243" s="18">
        <f t="shared" si="280"/>
        <v>0.35183253834464867</v>
      </c>
      <c r="BN243" s="18">
        <f t="shared" si="281"/>
        <v>0.6478980512104181</v>
      </c>
    </row>
    <row r="244" spans="1:66" x14ac:dyDescent="0.25">
      <c r="A244" t="s">
        <v>21</v>
      </c>
      <c r="B244" t="s">
        <v>265</v>
      </c>
      <c r="C244" t="s">
        <v>397</v>
      </c>
      <c r="D244" s="15">
        <v>44257</v>
      </c>
      <c r="E244" s="14">
        <f>VLOOKUP(A244,home!$A$2:$E$405,3,FALSE)</f>
        <v>1.3927125506072899</v>
      </c>
      <c r="F244" s="14">
        <f>VLOOKUP(B244,home!$B$2:$E$405,3,FALSE)</f>
        <v>0.83</v>
      </c>
      <c r="G244" s="14">
        <f>VLOOKUP(C244,away!$B$2:$E$405,4,FALSE)</f>
        <v>1.44</v>
      </c>
      <c r="H244" s="14">
        <f>VLOOKUP(A244,away!$A$2:$E$405,3,FALSE)</f>
        <v>1.33198380566802</v>
      </c>
      <c r="I244" s="14">
        <f>VLOOKUP(C244,away!$B$2:$E$405,3,FALSE)</f>
        <v>0.72</v>
      </c>
      <c r="J244" s="14">
        <f>VLOOKUP(B244,home!$B$2:$E$405,4,FALSE)</f>
        <v>0.98</v>
      </c>
      <c r="K244" s="16">
        <f t="shared" si="282"/>
        <v>1.6645700404858328</v>
      </c>
      <c r="L244" s="16">
        <f t="shared" si="283"/>
        <v>0.93984777327935487</v>
      </c>
      <c r="M244" s="17">
        <f t="shared" si="228"/>
        <v>7.3946175113567339E-2</v>
      </c>
      <c r="N244" s="17">
        <f t="shared" si="229"/>
        <v>0.1230885877025633</v>
      </c>
      <c r="O244" s="17">
        <f t="shared" si="230"/>
        <v>6.9498148023011519E-2</v>
      </c>
      <c r="P244" s="17">
        <f t="shared" si="231"/>
        <v>0.1156845350683547</v>
      </c>
      <c r="Q244" s="17">
        <f t="shared" si="232"/>
        <v>0.10244478770769989</v>
      </c>
      <c r="R244" s="17">
        <f t="shared" si="233"/>
        <v>3.2658839833233179E-2</v>
      </c>
      <c r="S244" s="17">
        <f t="shared" si="234"/>
        <v>4.5245449252201898E-2</v>
      </c>
      <c r="T244" s="17">
        <f t="shared" si="235"/>
        <v>9.6282505611157976E-2</v>
      </c>
      <c r="U244" s="17">
        <f t="shared" si="236"/>
        <v>5.4362926343425294E-2</v>
      </c>
      <c r="V244" s="17">
        <f t="shared" si="237"/>
        <v>7.8648779221449066E-3</v>
      </c>
      <c r="W244" s="17">
        <f t="shared" si="238"/>
        <v>5.6842174807389512E-2</v>
      </c>
      <c r="X244" s="17">
        <f t="shared" si="239"/>
        <v>5.3422991421080875E-2</v>
      </c>
      <c r="Y244" s="17">
        <f t="shared" si="240"/>
        <v>2.5104739764512465E-2</v>
      </c>
      <c r="Z244" s="17">
        <f t="shared" si="241"/>
        <v>1.0231445965050436E-2</v>
      </c>
      <c r="AA244" s="17">
        <f t="shared" si="242"/>
        <v>1.7030958424272616E-2</v>
      </c>
      <c r="AB244" s="17">
        <f t="shared" si="243"/>
        <v>1.4174611576902005E-2</v>
      </c>
      <c r="AC244" s="17">
        <f t="shared" si="244"/>
        <v>7.6900930338465103E-4</v>
      </c>
      <c r="AD244" s="17">
        <f t="shared" si="245"/>
        <v>2.3654445305109802E-2</v>
      </c>
      <c r="AE244" s="17">
        <f t="shared" si="246"/>
        <v>2.2231577748165737E-2</v>
      </c>
      <c r="AF244" s="17">
        <f t="shared" si="247"/>
        <v>1.0447149421550209E-2</v>
      </c>
      <c r="AG244" s="17">
        <f t="shared" si="248"/>
        <v>3.272910040320222E-3</v>
      </c>
      <c r="AH244" s="17">
        <f t="shared" si="249"/>
        <v>2.4040004269201727E-3</v>
      </c>
      <c r="AI244" s="17">
        <f t="shared" si="250"/>
        <v>4.0016270879664716E-3</v>
      </c>
      <c r="AJ244" s="17">
        <f t="shared" si="251"/>
        <v>3.3304942819127781E-3</v>
      </c>
      <c r="AK244" s="17">
        <f t="shared" si="252"/>
        <v>1.8479470005604622E-3</v>
      </c>
      <c r="AL244" s="17">
        <f t="shared" si="253"/>
        <v>4.8122831823911398E-5</v>
      </c>
      <c r="AM244" s="17">
        <f t="shared" si="254"/>
        <v>7.8748961958392989E-3</v>
      </c>
      <c r="AN244" s="17">
        <f t="shared" si="255"/>
        <v>7.401203654465627E-3</v>
      </c>
      <c r="AO244" s="17">
        <f t="shared" si="256"/>
        <v>3.4780023871182715E-3</v>
      </c>
      <c r="AP244" s="17">
        <f t="shared" si="257"/>
        <v>1.0895975996644629E-3</v>
      </c>
      <c r="AQ244" s="17">
        <f t="shared" si="258"/>
        <v>2.560139694537938E-4</v>
      </c>
      <c r="AR244" s="17">
        <f t="shared" si="259"/>
        <v>4.5187888964070872E-4</v>
      </c>
      <c r="AS244" s="17">
        <f t="shared" si="260"/>
        <v>7.5218406162392778E-4</v>
      </c>
      <c r="AT244" s="17">
        <f t="shared" si="261"/>
        <v>6.2603152695506995E-4</v>
      </c>
      <c r="AU244" s="17">
        <f t="shared" si="262"/>
        <v>3.4735777472300278E-4</v>
      </c>
      <c r="AV244" s="17">
        <f t="shared" si="263"/>
        <v>1.4455033628343447E-4</v>
      </c>
      <c r="AW244" s="17">
        <f t="shared" si="264"/>
        <v>2.0912611313310915E-6</v>
      </c>
      <c r="AX244" s="17">
        <f t="shared" si="265"/>
        <v>2.1847193799216591E-3</v>
      </c>
      <c r="AY244" s="17">
        <f t="shared" si="266"/>
        <v>2.0533036444596244E-3</v>
      </c>
      <c r="AZ244" s="17">
        <f t="shared" si="267"/>
        <v>9.6489642905588091E-4</v>
      </c>
      <c r="BA244" s="17">
        <f t="shared" si="268"/>
        <v>3.0228525343112364E-4</v>
      </c>
      <c r="BB244" s="17">
        <f t="shared" si="269"/>
        <v>7.1025530583106739E-5</v>
      </c>
      <c r="BC244" s="17">
        <f t="shared" si="270"/>
        <v>1.3350637352903523E-5</v>
      </c>
      <c r="BD244" s="17">
        <f t="shared" si="271"/>
        <v>7.0782894703461208E-5</v>
      </c>
      <c r="BE244" s="17">
        <f t="shared" si="272"/>
        <v>1.1782308590224487E-4</v>
      </c>
      <c r="BF244" s="17">
        <f t="shared" si="273"/>
        <v>9.806238943523277E-5</v>
      </c>
      <c r="BG244" s="17">
        <f t="shared" si="274"/>
        <v>5.4410571850780957E-5</v>
      </c>
      <c r="BH244" s="17">
        <f t="shared" si="275"/>
        <v>2.2642551947127957E-5</v>
      </c>
      <c r="BI244" s="17">
        <f t="shared" si="276"/>
        <v>7.5380227222666626E-6</v>
      </c>
      <c r="BJ244" s="18">
        <f t="shared" si="277"/>
        <v>0.54248116421089565</v>
      </c>
      <c r="BK244" s="18">
        <f t="shared" si="278"/>
        <v>0.24561147313593701</v>
      </c>
      <c r="BL244" s="18">
        <f t="shared" si="279"/>
        <v>0.20200281510399176</v>
      </c>
      <c r="BM244" s="18">
        <f t="shared" si="280"/>
        <v>0.48095461258411665</v>
      </c>
      <c r="BN244" s="18">
        <f t="shared" si="281"/>
        <v>0.51732107344842992</v>
      </c>
    </row>
    <row r="245" spans="1:66" x14ac:dyDescent="0.25">
      <c r="A245" t="s">
        <v>21</v>
      </c>
      <c r="B245" t="s">
        <v>270</v>
      </c>
      <c r="C245" t="s">
        <v>264</v>
      </c>
      <c r="D245" s="15">
        <v>44257</v>
      </c>
      <c r="E245" s="14">
        <f>VLOOKUP(A245,home!$A$2:$E$405,3,FALSE)</f>
        <v>1.3927125506072899</v>
      </c>
      <c r="F245" s="14">
        <f>VLOOKUP(B245,home!$B$2:$E$405,3,FALSE)</f>
        <v>0.84</v>
      </c>
      <c r="G245" s="14">
        <f>VLOOKUP(C245,away!$B$2:$E$405,4,FALSE)</f>
        <v>1.27</v>
      </c>
      <c r="H245" s="14">
        <f>VLOOKUP(A245,away!$A$2:$E$405,3,FALSE)</f>
        <v>1.33198380566802</v>
      </c>
      <c r="I245" s="14">
        <f>VLOOKUP(C245,away!$B$2:$E$405,3,FALSE)</f>
        <v>0.72</v>
      </c>
      <c r="J245" s="14">
        <f>VLOOKUP(B245,home!$B$2:$E$405,4,FALSE)</f>
        <v>1.06</v>
      </c>
      <c r="K245" s="16">
        <f t="shared" si="282"/>
        <v>1.4857457489878567</v>
      </c>
      <c r="L245" s="16">
        <f t="shared" si="283"/>
        <v>1.0165700404858329</v>
      </c>
      <c r="M245" s="17">
        <f t="shared" si="228"/>
        <v>8.1895126984364741E-2</v>
      </c>
      <c r="N245" s="17">
        <f t="shared" si="229"/>
        <v>0.12167533677984065</v>
      </c>
      <c r="O245" s="17">
        <f t="shared" si="230"/>
        <v>8.3252132554088087E-2</v>
      </c>
      <c r="P245" s="17">
        <f t="shared" si="231"/>
        <v>0.12369150203640995</v>
      </c>
      <c r="Q245" s="17">
        <f t="shared" si="232"/>
        <v>9.0389307188657037E-2</v>
      </c>
      <c r="R245" s="17">
        <f t="shared" si="233"/>
        <v>4.2315811880520623E-2</v>
      </c>
      <c r="S245" s="17">
        <f t="shared" si="234"/>
        <v>4.670481700011337E-2</v>
      </c>
      <c r="T245" s="17">
        <f t="shared" si="235"/>
        <v>9.1887061668259454E-2</v>
      </c>
      <c r="U245" s="17">
        <f t="shared" si="236"/>
        <v>6.2870537616453365E-2</v>
      </c>
      <c r="V245" s="17">
        <f t="shared" si="237"/>
        <v>7.8379225558976324E-3</v>
      </c>
      <c r="W245" s="17">
        <f t="shared" si="238"/>
        <v>4.4765176303168244E-2</v>
      </c>
      <c r="X245" s="17">
        <f t="shared" si="239"/>
        <v>4.5506937086867184E-2</v>
      </c>
      <c r="Y245" s="17">
        <f t="shared" si="240"/>
        <v>2.3130494438391411E-2</v>
      </c>
      <c r="Z245" s="17">
        <f t="shared" si="241"/>
        <v>1.4338995532190583E-2</v>
      </c>
      <c r="AA245" s="17">
        <f t="shared" si="242"/>
        <v>2.1304101656708031E-2</v>
      </c>
      <c r="AB245" s="17">
        <f t="shared" si="243"/>
        <v>1.5826239236229559E-2</v>
      </c>
      <c r="AC245" s="17">
        <f t="shared" si="244"/>
        <v>7.3988255580909523E-4</v>
      </c>
      <c r="AD245" s="17">
        <f t="shared" si="245"/>
        <v>1.6627417598781041E-2</v>
      </c>
      <c r="AE245" s="17">
        <f t="shared" si="246"/>
        <v>1.6902934581567691E-2</v>
      </c>
      <c r="AF245" s="17">
        <f t="shared" si="247"/>
        <v>8.5915084459568247E-3</v>
      </c>
      <c r="AG245" s="17">
        <f t="shared" si="248"/>
        <v>2.9112900295802358E-3</v>
      </c>
      <c r="AH245" s="17">
        <f t="shared" si="249"/>
        <v>3.6441483171712886E-3</v>
      </c>
      <c r="AI245" s="17">
        <f t="shared" si="250"/>
        <v>5.4142778709184948E-3</v>
      </c>
      <c r="AJ245" s="17">
        <f t="shared" si="251"/>
        <v>4.0221201652780886E-3</v>
      </c>
      <c r="AK245" s="17">
        <f t="shared" si="252"/>
        <v>1.991949312493419E-3</v>
      </c>
      <c r="AL245" s="17">
        <f t="shared" si="253"/>
        <v>4.4699697297514278E-5</v>
      </c>
      <c r="AM245" s="17">
        <f t="shared" si="254"/>
        <v>4.9408230028069617E-3</v>
      </c>
      <c r="AN245" s="17">
        <f t="shared" si="255"/>
        <v>5.0226926399968069E-3</v>
      </c>
      <c r="AO245" s="17">
        <f t="shared" si="256"/>
        <v>2.5529594301947241E-3</v>
      </c>
      <c r="AP245" s="17">
        <f t="shared" si="257"/>
        <v>8.6508735710391345E-4</v>
      </c>
      <c r="AQ245" s="17">
        <f t="shared" si="258"/>
        <v>2.198554724087268E-4</v>
      </c>
      <c r="AR245" s="17">
        <f t="shared" si="259"/>
        <v>7.4090640046463958E-4</v>
      </c>
      <c r="AS245" s="17">
        <f t="shared" si="260"/>
        <v>1.1007985348882329E-3</v>
      </c>
      <c r="AT245" s="17">
        <f t="shared" si="261"/>
        <v>8.1775337185112655E-4</v>
      </c>
      <c r="AU245" s="17">
        <f t="shared" si="262"/>
        <v>4.0499119864943257E-4</v>
      </c>
      <c r="AV245" s="17">
        <f t="shared" si="263"/>
        <v>1.5042848794272274E-4</v>
      </c>
      <c r="AW245" s="17">
        <f t="shared" si="264"/>
        <v>1.8753566986951963E-6</v>
      </c>
      <c r="AX245" s="17">
        <f t="shared" si="265"/>
        <v>1.2234677954869777E-3</v>
      </c>
      <c r="AY245" s="17">
        <f t="shared" si="266"/>
        <v>1.2437407063913095E-3</v>
      </c>
      <c r="AZ245" s="17">
        <f t="shared" si="267"/>
        <v>6.3217477012504587E-4</v>
      </c>
      <c r="BA245" s="17">
        <f t="shared" si="268"/>
        <v>2.1421664388671341E-4</v>
      </c>
      <c r="BB245" s="17">
        <f t="shared" si="269"/>
        <v>5.4441555587163857E-5</v>
      </c>
      <c r="BC245" s="17">
        <f t="shared" si="270"/>
        <v>1.106873087347098E-5</v>
      </c>
      <c r="BD245" s="17">
        <f t="shared" si="271"/>
        <v>1.2553054158609184E-4</v>
      </c>
      <c r="BE245" s="17">
        <f t="shared" si="272"/>
        <v>1.8650646852967932E-4</v>
      </c>
      <c r="BF245" s="17">
        <f t="shared" si="273"/>
        <v>1.3855059638835426E-4</v>
      </c>
      <c r="BG245" s="17">
        <f t="shared" si="274"/>
        <v>6.8616986534576573E-5</v>
      </c>
      <c r="BH245" s="17">
        <f t="shared" si="275"/>
        <v>2.5486849013026034E-5</v>
      </c>
      <c r="BI245" s="17">
        <f t="shared" si="276"/>
        <v>7.573395515239757E-6</v>
      </c>
      <c r="BJ245" s="18">
        <f t="shared" si="277"/>
        <v>0.47936799222593163</v>
      </c>
      <c r="BK245" s="18">
        <f t="shared" si="278"/>
        <v>0.26215769153628365</v>
      </c>
      <c r="BL245" s="18">
        <f t="shared" si="279"/>
        <v>0.24440846144122408</v>
      </c>
      <c r="BM245" s="18">
        <f t="shared" si="280"/>
        <v>0.45581205796205632</v>
      </c>
      <c r="BN245" s="18">
        <f t="shared" si="281"/>
        <v>0.54321921742388102</v>
      </c>
    </row>
    <row r="246" spans="1:66" x14ac:dyDescent="0.25">
      <c r="A246" t="s">
        <v>21</v>
      </c>
      <c r="B246" t="s">
        <v>372</v>
      </c>
      <c r="C246" t="s">
        <v>274</v>
      </c>
      <c r="D246" s="15">
        <v>44257</v>
      </c>
      <c r="E246" s="14">
        <f>VLOOKUP(A246,home!$A$2:$E$405,3,FALSE)</f>
        <v>1.3927125506072899</v>
      </c>
      <c r="F246" s="14">
        <f>VLOOKUP(B246,home!$B$2:$E$405,3,FALSE)</f>
        <v>0.22</v>
      </c>
      <c r="G246" s="14">
        <f>VLOOKUP(C246,away!$B$2:$E$405,4,FALSE)</f>
        <v>0.6</v>
      </c>
      <c r="H246" s="14">
        <f>VLOOKUP(A246,away!$A$2:$E$405,3,FALSE)</f>
        <v>1.33198380566802</v>
      </c>
      <c r="I246" s="14">
        <f>VLOOKUP(C246,away!$B$2:$E$405,3,FALSE)</f>
        <v>1.38</v>
      </c>
      <c r="J246" s="14">
        <f>VLOOKUP(B246,home!$B$2:$E$405,4,FALSE)</f>
        <v>0.81</v>
      </c>
      <c r="K246" s="16">
        <f t="shared" si="282"/>
        <v>0.18383805668016229</v>
      </c>
      <c r="L246" s="16">
        <f t="shared" si="283"/>
        <v>1.4888914979757129</v>
      </c>
      <c r="M246" s="17">
        <f t="shared" si="228"/>
        <v>0.18773393561109392</v>
      </c>
      <c r="N246" s="17">
        <f t="shared" si="229"/>
        <v>3.4512641895662229E-2</v>
      </c>
      <c r="O246" s="17">
        <f t="shared" si="230"/>
        <v>0.27951546061287769</v>
      </c>
      <c r="P246" s="17">
        <f t="shared" si="231"/>
        <v>5.138557909113188E-2</v>
      </c>
      <c r="Q246" s="17">
        <f t="shared" si="232"/>
        <v>3.1723685084984478E-3</v>
      </c>
      <c r="R246" s="17">
        <f t="shared" si="233"/>
        <v>0.20808409642963943</v>
      </c>
      <c r="S246" s="17">
        <f t="shared" si="234"/>
        <v>3.5162499123239676E-3</v>
      </c>
      <c r="T246" s="17">
        <f t="shared" si="235"/>
        <v>4.7233125007492324E-3</v>
      </c>
      <c r="U246" s="17">
        <f t="shared" si="236"/>
        <v>3.8253775913672412E-2</v>
      </c>
      <c r="V246" s="17">
        <f t="shared" si="237"/>
        <v>1.0693889578103736E-4</v>
      </c>
      <c r="W246" s="17">
        <f t="shared" si="238"/>
        <v>1.9440068722523322E-4</v>
      </c>
      <c r="X246" s="17">
        <f t="shared" si="239"/>
        <v>2.894415304102855E-4</v>
      </c>
      <c r="Y246" s="17">
        <f t="shared" si="240"/>
        <v>2.1547351689447643E-4</v>
      </c>
      <c r="Z246" s="17">
        <f t="shared" si="241"/>
        <v>0.10327154734601617</v>
      </c>
      <c r="AA246" s="17">
        <f t="shared" si="242"/>
        <v>1.8985240574444985E-2</v>
      </c>
      <c r="AB246" s="17">
        <f t="shared" si="243"/>
        <v>1.745104866405667E-3</v>
      </c>
      <c r="AC246" s="17">
        <f t="shared" si="244"/>
        <v>1.8294232037709425E-6</v>
      </c>
      <c r="AD246" s="17">
        <f t="shared" si="245"/>
        <v>8.9345611391937314E-6</v>
      </c>
      <c r="AE246" s="17">
        <f t="shared" si="246"/>
        <v>1.3302592118289747E-5</v>
      </c>
      <c r="AF246" s="17">
        <f t="shared" si="247"/>
        <v>9.9030581529801678E-6</v>
      </c>
      <c r="AG246" s="17">
        <f t="shared" si="248"/>
        <v>4.9148596959770789E-6</v>
      </c>
      <c r="AH246" s="17">
        <f t="shared" si="249"/>
        <v>3.8440032206569941E-2</v>
      </c>
      <c r="AI246" s="17">
        <f t="shared" si="250"/>
        <v>7.0667408195786699E-3</v>
      </c>
      <c r="AJ246" s="17">
        <f t="shared" si="251"/>
        <v>6.4956794966686E-4</v>
      </c>
      <c r="AK246" s="17">
        <f t="shared" si="252"/>
        <v>3.9805103182824341E-5</v>
      </c>
      <c r="AL246" s="17">
        <f t="shared" si="253"/>
        <v>2.0029617005050075E-8</v>
      </c>
      <c r="AM246" s="17">
        <f t="shared" si="254"/>
        <v>3.2850247142389444E-7</v>
      </c>
      <c r="AN246" s="17">
        <f t="shared" si="255"/>
        <v>4.8910453676704598E-7</v>
      </c>
      <c r="AO246" s="17">
        <f t="shared" si="256"/>
        <v>3.6411179320690213E-7</v>
      </c>
      <c r="AP246" s="17">
        <f t="shared" si="257"/>
        <v>1.8070765107281583E-7</v>
      </c>
      <c r="AQ246" s="17">
        <f t="shared" si="258"/>
        <v>6.7263521325369306E-8</v>
      </c>
      <c r="AR246" s="17">
        <f t="shared" si="259"/>
        <v>1.144660742685491E-2</v>
      </c>
      <c r="AS246" s="17">
        <f t="shared" si="260"/>
        <v>2.1043220649337199E-3</v>
      </c>
      <c r="AT246" s="17">
        <f t="shared" si="261"/>
        <v>1.9342723952330064E-4</v>
      </c>
      <c r="AU246" s="17">
        <f t="shared" si="262"/>
        <v>1.1853095940990626E-5</v>
      </c>
      <c r="AV246" s="17">
        <f t="shared" si="263"/>
        <v>5.4476253085880902E-7</v>
      </c>
      <c r="AW246" s="17">
        <f t="shared" si="264"/>
        <v>1.5228902800181533E-10</v>
      </c>
      <c r="AX246" s="17">
        <f t="shared" si="265"/>
        <v>1.0065209326866545E-8</v>
      </c>
      <c r="AY246" s="17">
        <f t="shared" si="266"/>
        <v>1.4986004592117449E-8</v>
      </c>
      <c r="AZ246" s="17">
        <f t="shared" si="267"/>
        <v>1.1156267412914331E-8</v>
      </c>
      <c r="BA246" s="17">
        <f t="shared" si="268"/>
        <v>5.5368239000772152E-9</v>
      </c>
      <c r="BB246" s="17">
        <f t="shared" si="269"/>
        <v>2.0609325076534235E-9</v>
      </c>
      <c r="BC246" s="17">
        <f t="shared" si="270"/>
        <v>6.1370097770938942E-10</v>
      </c>
      <c r="BD246" s="17">
        <f t="shared" si="271"/>
        <v>2.8404594130849864E-3</v>
      </c>
      <c r="BE246" s="17">
        <f t="shared" si="272"/>
        <v>5.221845385804183E-4</v>
      </c>
      <c r="BF246" s="17">
        <f t="shared" si="273"/>
        <v>4.799869540052566E-5</v>
      </c>
      <c r="BG246" s="17">
        <f t="shared" si="274"/>
        <v>2.9413289618718942E-6</v>
      </c>
      <c r="BH246" s="17">
        <f t="shared" si="275"/>
        <v>1.3518205010190206E-7</v>
      </c>
      <c r="BI246" s="17">
        <f t="shared" si="276"/>
        <v>4.9703210777548003E-9</v>
      </c>
      <c r="BJ246" s="18">
        <f t="shared" si="277"/>
        <v>4.3146167819458861E-2</v>
      </c>
      <c r="BK246" s="18">
        <f t="shared" si="278"/>
        <v>0.24274456794915616</v>
      </c>
      <c r="BL246" s="18">
        <f t="shared" si="279"/>
        <v>0.60995030319422106</v>
      </c>
      <c r="BM246" s="18">
        <f t="shared" si="280"/>
        <v>0.23470848932623328</v>
      </c>
      <c r="BN246" s="18">
        <f t="shared" si="281"/>
        <v>0.76440408214890354</v>
      </c>
    </row>
    <row r="247" spans="1:66" x14ac:dyDescent="0.25">
      <c r="A247" t="s">
        <v>21</v>
      </c>
      <c r="B247" t="s">
        <v>267</v>
      </c>
      <c r="C247" t="s">
        <v>150</v>
      </c>
      <c r="D247" s="15">
        <v>44257</v>
      </c>
      <c r="E247" s="14">
        <f>VLOOKUP(A247,home!$A$2:$E$405,3,FALSE)</f>
        <v>1.3927125506072899</v>
      </c>
      <c r="F247" s="14">
        <f>VLOOKUP(B247,home!$B$2:$E$405,3,FALSE)</f>
        <v>1.02</v>
      </c>
      <c r="G247" s="14">
        <f>VLOOKUP(C247,away!$B$2:$E$405,4,FALSE)</f>
        <v>0.72</v>
      </c>
      <c r="H247" s="14">
        <f>VLOOKUP(A247,away!$A$2:$E$405,3,FALSE)</f>
        <v>1.33198380566802</v>
      </c>
      <c r="I247" s="14">
        <f>VLOOKUP(C247,away!$B$2:$E$405,3,FALSE)</f>
        <v>0.84</v>
      </c>
      <c r="J247" s="14">
        <f>VLOOKUP(B247,home!$B$2:$E$405,4,FALSE)</f>
        <v>1.06</v>
      </c>
      <c r="K247" s="16">
        <f t="shared" si="282"/>
        <v>1.0228080971659936</v>
      </c>
      <c r="L247" s="16">
        <f t="shared" si="283"/>
        <v>1.1859983805668051</v>
      </c>
      <c r="M247" s="17">
        <f t="shared" si="228"/>
        <v>0.10983165684736999</v>
      </c>
      <c r="N247" s="17">
        <f t="shared" si="229"/>
        <v>0.11233670794864686</v>
      </c>
      <c r="O247" s="17">
        <f t="shared" si="230"/>
        <v>0.13026016715594985</v>
      </c>
      <c r="P247" s="17">
        <f t="shared" si="231"/>
        <v>0.13323115370530131</v>
      </c>
      <c r="Q247" s="17">
        <f t="shared" si="232"/>
        <v>5.7449447249423725E-2</v>
      </c>
      <c r="R247" s="17">
        <f t="shared" si="233"/>
        <v>7.7244173649658965E-2</v>
      </c>
      <c r="S247" s="17">
        <f t="shared" si="234"/>
        <v>4.0403971011547857E-2</v>
      </c>
      <c r="T247" s="17">
        <f t="shared" si="235"/>
        <v>6.8134951402274629E-2</v>
      </c>
      <c r="U247" s="17">
        <f t="shared" si="236"/>
        <v>7.900596626776725E-2</v>
      </c>
      <c r="V247" s="17">
        <f t="shared" si="237"/>
        <v>5.4457762671232309E-3</v>
      </c>
      <c r="W247" s="17">
        <f t="shared" si="238"/>
        <v>1.9586586608140402E-2</v>
      </c>
      <c r="X247" s="17">
        <f t="shared" si="239"/>
        <v>2.3229659998085989E-2</v>
      </c>
      <c r="Y247" s="17">
        <f t="shared" si="240"/>
        <v>1.3775169569423743E-2</v>
      </c>
      <c r="Z247" s="17">
        <f t="shared" si="241"/>
        <v>3.0537154952238868E-2</v>
      </c>
      <c r="AA247" s="17">
        <f t="shared" si="242"/>
        <v>3.123364934956253E-2</v>
      </c>
      <c r="AB247" s="17">
        <f t="shared" si="243"/>
        <v>1.5973014729387967E-2</v>
      </c>
      <c r="AC247" s="17">
        <f t="shared" si="244"/>
        <v>4.1287450478533791E-4</v>
      </c>
      <c r="AD247" s="17">
        <f t="shared" si="245"/>
        <v>5.0083298446622548E-3</v>
      </c>
      <c r="AE247" s="17">
        <f t="shared" si="246"/>
        <v>5.939871085113832E-3</v>
      </c>
      <c r="AF247" s="17">
        <f t="shared" si="247"/>
        <v>3.5223387438602996E-3</v>
      </c>
      <c r="AG247" s="17">
        <f t="shared" si="248"/>
        <v>1.39249601534201E-3</v>
      </c>
      <c r="AH247" s="17">
        <f t="shared" si="249"/>
        <v>9.054254080118217E-3</v>
      </c>
      <c r="AI247" s="17">
        <f t="shared" si="250"/>
        <v>9.2607643869431454E-3</v>
      </c>
      <c r="AJ247" s="17">
        <f t="shared" si="251"/>
        <v>4.7359924004559597E-3</v>
      </c>
      <c r="AK247" s="17">
        <f t="shared" si="252"/>
        <v>1.6146704584343221E-3</v>
      </c>
      <c r="AL247" s="17">
        <f t="shared" si="253"/>
        <v>2.0033476025768516E-5</v>
      </c>
      <c r="AM247" s="17">
        <f t="shared" si="254"/>
        <v>1.0245120636797318E-3</v>
      </c>
      <c r="AN247" s="17">
        <f t="shared" si="255"/>
        <v>1.2150696483953173E-3</v>
      </c>
      <c r="AO247" s="17">
        <f t="shared" si="256"/>
        <v>7.205353176363621E-4</v>
      </c>
      <c r="AP247" s="17">
        <f t="shared" si="257"/>
        <v>2.8485123995263797E-4</v>
      </c>
      <c r="AQ247" s="17">
        <f t="shared" si="258"/>
        <v>8.4458277321568714E-5</v>
      </c>
      <c r="AR247" s="17">
        <f t="shared" si="259"/>
        <v>2.147666135252118E-3</v>
      </c>
      <c r="AS247" s="17">
        <f t="shared" si="260"/>
        <v>2.196650313145062E-3</v>
      </c>
      <c r="AT247" s="17">
        <f t="shared" si="261"/>
        <v>1.1233758634634926E-3</v>
      </c>
      <c r="AU247" s="17">
        <f t="shared" si="262"/>
        <v>3.8299930977043329E-4</v>
      </c>
      <c r="AV247" s="17">
        <f t="shared" si="263"/>
        <v>9.7933698810546456E-5</v>
      </c>
      <c r="AW247" s="17">
        <f t="shared" si="264"/>
        <v>6.7504397190273081E-7</v>
      </c>
      <c r="AX247" s="17">
        <f t="shared" si="265"/>
        <v>1.7464653906264525E-4</v>
      </c>
      <c r="AY247" s="17">
        <f t="shared" si="266"/>
        <v>2.0713051249989452E-4</v>
      </c>
      <c r="AZ247" s="17">
        <f t="shared" si="267"/>
        <v>1.2282822619542368E-4</v>
      </c>
      <c r="BA247" s="17">
        <f t="shared" si="268"/>
        <v>4.8558025785221911E-5</v>
      </c>
      <c r="BB247" s="17">
        <f t="shared" si="269"/>
        <v>1.4397434986198577E-5</v>
      </c>
      <c r="BC247" s="17">
        <f t="shared" si="270"/>
        <v>3.415066915589474E-6</v>
      </c>
      <c r="BD247" s="17">
        <f t="shared" si="271"/>
        <v>4.2452142640119628E-4</v>
      </c>
      <c r="BE247" s="17">
        <f t="shared" si="272"/>
        <v>4.3420395234360087E-4</v>
      </c>
      <c r="BF247" s="17">
        <f t="shared" si="273"/>
        <v>2.2205365913925614E-4</v>
      </c>
      <c r="BG247" s="17">
        <f t="shared" si="274"/>
        <v>7.5706093524322899E-5</v>
      </c>
      <c r="BH247" s="17">
        <f t="shared" si="275"/>
        <v>1.9358201365370863E-5</v>
      </c>
      <c r="BI247" s="17">
        <f t="shared" si="276"/>
        <v>3.9599450206142245E-6</v>
      </c>
      <c r="BJ247" s="18">
        <f t="shared" si="277"/>
        <v>0.31427596081740433</v>
      </c>
      <c r="BK247" s="18">
        <f t="shared" si="278"/>
        <v>0.28955259632465336</v>
      </c>
      <c r="BL247" s="18">
        <f t="shared" si="279"/>
        <v>0.36551108107651425</v>
      </c>
      <c r="BM247" s="18">
        <f t="shared" si="280"/>
        <v>0.37931703114593213</v>
      </c>
      <c r="BN247" s="18">
        <f t="shared" si="281"/>
        <v>0.62035330655635068</v>
      </c>
    </row>
    <row r="248" spans="1:66" x14ac:dyDescent="0.25">
      <c r="A248" t="s">
        <v>21</v>
      </c>
      <c r="B248" t="s">
        <v>23</v>
      </c>
      <c r="C248" t="s">
        <v>268</v>
      </c>
      <c r="D248" s="15">
        <v>44257</v>
      </c>
      <c r="E248" s="14">
        <f>VLOOKUP(A248,home!$A$2:$E$405,3,FALSE)</f>
        <v>1.3927125506072899</v>
      </c>
      <c r="F248" s="14">
        <f>VLOOKUP(B248,home!$B$2:$E$405,3,FALSE)</f>
        <v>1.66</v>
      </c>
      <c r="G248" s="14">
        <f>VLOOKUP(C248,away!$B$2:$E$405,4,FALSE)</f>
        <v>0.66</v>
      </c>
      <c r="H248" s="14">
        <f>VLOOKUP(A248,away!$A$2:$E$405,3,FALSE)</f>
        <v>1.33198380566802</v>
      </c>
      <c r="I248" s="14">
        <f>VLOOKUP(C248,away!$B$2:$E$405,3,FALSE)</f>
        <v>0.9</v>
      </c>
      <c r="J248" s="14">
        <f>VLOOKUP(B248,home!$B$2:$E$405,4,FALSE)</f>
        <v>0.98</v>
      </c>
      <c r="K248" s="16">
        <f t="shared" si="282"/>
        <v>1.5258558704453469</v>
      </c>
      <c r="L248" s="16">
        <f t="shared" si="283"/>
        <v>1.1748097165991935</v>
      </c>
      <c r="M248" s="17">
        <f t="shared" si="228"/>
        <v>6.7160796504072862E-2</v>
      </c>
      <c r="N248" s="17">
        <f t="shared" si="229"/>
        <v>0.10247769560952491</v>
      </c>
      <c r="O248" s="17">
        <f t="shared" si="230"/>
        <v>7.8901156307525949E-2</v>
      </c>
      <c r="P248" s="17">
        <f t="shared" si="231"/>
        <v>0.12039179253676439</v>
      </c>
      <c r="Q248" s="17">
        <f t="shared" si="232"/>
        <v>7.8183096717752476E-2</v>
      </c>
      <c r="R248" s="17">
        <f t="shared" si="233"/>
        <v>4.6346922540496618E-2</v>
      </c>
      <c r="S248" s="17">
        <f t="shared" si="234"/>
        <v>5.395328995739479E-2</v>
      </c>
      <c r="T248" s="17">
        <f t="shared" si="235"/>
        <v>9.185026169783013E-2</v>
      </c>
      <c r="U248" s="17">
        <f t="shared" si="236"/>
        <v>7.0718723835492547E-2</v>
      </c>
      <c r="V248" s="17">
        <f t="shared" si="237"/>
        <v>1.0746238264217549E-2</v>
      </c>
      <c r="W248" s="17">
        <f t="shared" si="238"/>
        <v>3.9765379032126305E-2</v>
      </c>
      <c r="X248" s="17">
        <f t="shared" si="239"/>
        <v>4.6716753671191817E-2</v>
      </c>
      <c r="Y248" s="17">
        <f t="shared" si="240"/>
        <v>2.7441648070443598E-2</v>
      </c>
      <c r="Z248" s="17">
        <f t="shared" si="241"/>
        <v>1.8149604978348534E-2</v>
      </c>
      <c r="AA248" s="17">
        <f t="shared" si="242"/>
        <v>2.7693681302477208E-2</v>
      </c>
      <c r="AB248" s="17">
        <f t="shared" si="243"/>
        <v>2.1128283094813693E-2</v>
      </c>
      <c r="AC248" s="17">
        <f t="shared" si="244"/>
        <v>1.2039751564533086E-3</v>
      </c>
      <c r="AD248" s="17">
        <f t="shared" si="245"/>
        <v>1.5169059259163561E-2</v>
      </c>
      <c r="AE248" s="17">
        <f t="shared" si="246"/>
        <v>1.7820758209334316E-2</v>
      </c>
      <c r="AF248" s="17">
        <f t="shared" si="247"/>
        <v>1.0467999950745399E-2</v>
      </c>
      <c r="AG248" s="17">
        <f t="shared" si="248"/>
        <v>4.0993026851651919E-3</v>
      </c>
      <c r="AH248" s="17">
        <f t="shared" si="249"/>
        <v>5.3305830702502412E-3</v>
      </c>
      <c r="AI248" s="17">
        <f t="shared" si="250"/>
        <v>8.1337014706379124E-3</v>
      </c>
      <c r="AJ248" s="17">
        <f t="shared" si="251"/>
        <v>6.2054280687114044E-3</v>
      </c>
      <c r="AK248" s="17">
        <f t="shared" si="252"/>
        <v>3.1561962824232085E-3</v>
      </c>
      <c r="AL248" s="17">
        <f t="shared" si="253"/>
        <v>8.6329367607398684E-5</v>
      </c>
      <c r="AM248" s="17">
        <f t="shared" si="254"/>
        <v>4.6291596239456121E-3</v>
      </c>
      <c r="AN248" s="17">
        <f t="shared" si="255"/>
        <v>5.4383817058999738E-3</v>
      </c>
      <c r="AO248" s="17">
        <f t="shared" si="256"/>
        <v>3.1945318353332934E-3</v>
      </c>
      <c r="AP248" s="17">
        <f t="shared" si="257"/>
        <v>1.2509890133783361E-3</v>
      </c>
      <c r="AQ248" s="17">
        <f t="shared" si="258"/>
        <v>3.6741851206892708E-4</v>
      </c>
      <c r="AR248" s="17">
        <f t="shared" si="259"/>
        <v>1.2524841572138284E-3</v>
      </c>
      <c r="AS248" s="17">
        <f t="shared" si="260"/>
        <v>1.9111103039245131E-3</v>
      </c>
      <c r="AT248" s="17">
        <f t="shared" si="261"/>
        <v>1.4580394381559047E-3</v>
      </c>
      <c r="AU248" s="17">
        <f t="shared" si="262"/>
        <v>7.4158601201700731E-4</v>
      </c>
      <c r="AV248" s="17">
        <f t="shared" si="263"/>
        <v>2.8288834246907612E-4</v>
      </c>
      <c r="AW248" s="17">
        <f t="shared" si="264"/>
        <v>4.2986996448266559E-6</v>
      </c>
      <c r="AX248" s="17">
        <f t="shared" si="265"/>
        <v>1.1772383979043318E-3</v>
      </c>
      <c r="AY248" s="17">
        <f t="shared" si="266"/>
        <v>1.3830311086116768E-3</v>
      </c>
      <c r="AZ248" s="17">
        <f t="shared" si="267"/>
        <v>8.1239919237797618E-4</v>
      </c>
      <c r="BA248" s="17">
        <f t="shared" si="268"/>
        <v>3.181381549876613E-4</v>
      </c>
      <c r="BB248" s="17">
        <f t="shared" si="269"/>
        <v>9.3437948925111211E-5</v>
      </c>
      <c r="BC248" s="17">
        <f t="shared" si="270"/>
        <v>2.1954362059263958E-5</v>
      </c>
      <c r="BD248" s="17">
        <f t="shared" si="271"/>
        <v>2.4523842629689259E-4</v>
      </c>
      <c r="BE248" s="17">
        <f t="shared" si="272"/>
        <v>3.7419849242389209E-4</v>
      </c>
      <c r="BF248" s="17">
        <f t="shared" si="273"/>
        <v>2.8548648318839722E-4</v>
      </c>
      <c r="BG248" s="17">
        <f t="shared" si="274"/>
        <v>1.4520374210193752E-4</v>
      </c>
      <c r="BH248" s="17">
        <f t="shared" si="275"/>
        <v>5.5389995574218397E-5</v>
      </c>
      <c r="BI248" s="17">
        <f t="shared" si="276"/>
        <v>1.6903429982172582E-5</v>
      </c>
      <c r="BJ248" s="18">
        <f t="shared" si="277"/>
        <v>0.45267863475876985</v>
      </c>
      <c r="BK248" s="18">
        <f t="shared" si="278"/>
        <v>0.25492545289512197</v>
      </c>
      <c r="BL248" s="18">
        <f t="shared" si="279"/>
        <v>0.27438320479617651</v>
      </c>
      <c r="BM248" s="18">
        <f t="shared" si="280"/>
        <v>0.5052967048033129</v>
      </c>
      <c r="BN248" s="18">
        <f t="shared" si="281"/>
        <v>0.49346146021613718</v>
      </c>
    </row>
    <row r="249" spans="1:66" x14ac:dyDescent="0.25">
      <c r="A249" t="s">
        <v>21</v>
      </c>
      <c r="B249" t="s">
        <v>153</v>
      </c>
      <c r="C249" t="s">
        <v>151</v>
      </c>
      <c r="D249" s="15">
        <v>44257</v>
      </c>
      <c r="E249" s="14">
        <f>VLOOKUP(A249,home!$A$2:$E$405,3,FALSE)</f>
        <v>1.3927125506072899</v>
      </c>
      <c r="F249" s="14">
        <f>VLOOKUP(B249,home!$B$2:$E$405,3,FALSE)</f>
        <v>1.88</v>
      </c>
      <c r="G249" s="14">
        <f>VLOOKUP(C249,away!$B$2:$E$405,4,FALSE)</f>
        <v>1.33</v>
      </c>
      <c r="H249" s="14">
        <f>VLOOKUP(A249,away!$A$2:$E$405,3,FALSE)</f>
        <v>1.33198380566802</v>
      </c>
      <c r="I249" s="14">
        <f>VLOOKUP(C249,away!$B$2:$E$405,3,FALSE)</f>
        <v>0.55000000000000004</v>
      </c>
      <c r="J249" s="14">
        <f>VLOOKUP(B249,home!$B$2:$E$405,4,FALSE)</f>
        <v>0.35</v>
      </c>
      <c r="K249" s="16">
        <f t="shared" si="282"/>
        <v>3.4823384615384674</v>
      </c>
      <c r="L249" s="16">
        <f t="shared" si="283"/>
        <v>0.2564068825910939</v>
      </c>
      <c r="M249" s="17">
        <f t="shared" si="228"/>
        <v>2.3783925060462899E-2</v>
      </c>
      <c r="N249" s="17">
        <f t="shared" si="229"/>
        <v>8.2823677004398577E-2</v>
      </c>
      <c r="O249" s="17">
        <f t="shared" si="230"/>
        <v>6.0983620805334857E-3</v>
      </c>
      <c r="P249" s="17">
        <f t="shared" si="231"/>
        <v>2.1236560825429508E-2</v>
      </c>
      <c r="Q249" s="17">
        <f t="shared" si="232"/>
        <v>0.14421003797922816</v>
      </c>
      <c r="R249" s="17">
        <f t="shared" si="233"/>
        <v>7.8183100499066422E-4</v>
      </c>
      <c r="S249" s="17">
        <f t="shared" si="234"/>
        <v>4.7405076595396656E-3</v>
      </c>
      <c r="T249" s="17">
        <f t="shared" si="235"/>
        <v>3.6976446276597137E-2</v>
      </c>
      <c r="U249" s="17">
        <f t="shared" si="236"/>
        <v>2.7226001791022633E-3</v>
      </c>
      <c r="V249" s="17">
        <f t="shared" si="237"/>
        <v>4.7030868771567619E-4</v>
      </c>
      <c r="W249" s="17">
        <f t="shared" si="238"/>
        <v>0.16739605393166312</v>
      </c>
      <c r="X249" s="17">
        <f t="shared" si="239"/>
        <v>4.2921500346668362E-2</v>
      </c>
      <c r="Y249" s="17">
        <f t="shared" si="240"/>
        <v>5.5026840500108946E-3</v>
      </c>
      <c r="Z249" s="17">
        <f t="shared" si="241"/>
        <v>6.6822283567572735E-5</v>
      </c>
      <c r="AA249" s="17">
        <f t="shared" si="242"/>
        <v>2.3269780815518844E-4</v>
      </c>
      <c r="AB249" s="17">
        <f t="shared" si="243"/>
        <v>4.0516626362725619E-4</v>
      </c>
      <c r="AC249" s="17">
        <f t="shared" si="244"/>
        <v>2.6246033371308842E-5</v>
      </c>
      <c r="AD249" s="17">
        <f t="shared" si="245"/>
        <v>0.14573242922899951</v>
      </c>
      <c r="AE249" s="17">
        <f t="shared" si="246"/>
        <v>3.7366797871034967E-2</v>
      </c>
      <c r="AF249" s="17">
        <f t="shared" si="247"/>
        <v>4.7905520772617994E-3</v>
      </c>
      <c r="AG249" s="17">
        <f t="shared" si="248"/>
        <v>4.0944350800699579E-4</v>
      </c>
      <c r="AH249" s="17">
        <f t="shared" si="249"/>
        <v>4.2834233542948506E-6</v>
      </c>
      <c r="AI249" s="17">
        <f t="shared" si="250"/>
        <v>1.4916329893713071E-5</v>
      </c>
      <c r="AJ249" s="17">
        <f t="shared" si="251"/>
        <v>2.5971854646936516E-5</v>
      </c>
      <c r="AK249" s="17">
        <f t="shared" si="252"/>
        <v>3.0147596118171205E-5</v>
      </c>
      <c r="AL249" s="17">
        <f t="shared" si="253"/>
        <v>9.3739865509852879E-7</v>
      </c>
      <c r="AM249" s="17">
        <f t="shared" si="254"/>
        <v>0.10149792867951551</v>
      </c>
      <c r="AN249" s="17">
        <f t="shared" si="255"/>
        <v>2.6024767482167754E-2</v>
      </c>
      <c r="AO249" s="17">
        <f t="shared" si="256"/>
        <v>3.3364647501303523E-3</v>
      </c>
      <c r="AP249" s="17">
        <f t="shared" si="257"/>
        <v>2.8516417515199894E-4</v>
      </c>
      <c r="AQ249" s="17">
        <f t="shared" si="258"/>
        <v>1.8279514294346177E-5</v>
      </c>
      <c r="AR249" s="17">
        <f t="shared" si="259"/>
        <v>2.1965984581852591E-7</v>
      </c>
      <c r="AS249" s="17">
        <f t="shared" si="260"/>
        <v>7.6492992954946245E-7</v>
      </c>
      <c r="AT249" s="17">
        <f t="shared" si="261"/>
        <v>1.3318724570260018E-6</v>
      </c>
      <c r="AU249" s="17">
        <f t="shared" si="262"/>
        <v>1.5460102276551286E-6</v>
      </c>
      <c r="AV249" s="17">
        <f t="shared" si="263"/>
        <v>1.3459327194238241E-6</v>
      </c>
      <c r="AW249" s="17">
        <f t="shared" si="264"/>
        <v>2.3249974633974093E-8</v>
      </c>
      <c r="AX249" s="17">
        <f t="shared" si="265"/>
        <v>5.8908356801194196E-2</v>
      </c>
      <c r="AY249" s="17">
        <f t="shared" si="266"/>
        <v>1.5104508125958066E-2</v>
      </c>
      <c r="AZ249" s="17">
        <f t="shared" si="267"/>
        <v>1.9364499208243764E-3</v>
      </c>
      <c r="BA249" s="17">
        <f t="shared" si="268"/>
        <v>1.6550636249744967E-4</v>
      </c>
      <c r="BB249" s="17">
        <f t="shared" si="269"/>
        <v>1.0609242614240649E-5</v>
      </c>
      <c r="BC249" s="17">
        <f t="shared" si="270"/>
        <v>5.4405656507400654E-7</v>
      </c>
      <c r="BD249" s="17">
        <f t="shared" si="271"/>
        <v>9.3870493827947549E-9</v>
      </c>
      <c r="BE249" s="17">
        <f t="shared" si="272"/>
        <v>3.2688883106067108E-8</v>
      </c>
      <c r="BF249" s="17">
        <f t="shared" si="273"/>
        <v>5.6916877452496267E-8</v>
      </c>
      <c r="BG249" s="17">
        <f t="shared" si="274"/>
        <v>6.6067943821166452E-8</v>
      </c>
      <c r="BH249" s="17">
        <f t="shared" si="275"/>
        <v>5.7517735460802656E-8</v>
      </c>
      <c r="BI249" s="17">
        <f t="shared" si="276"/>
        <v>4.0059244483149611E-8</v>
      </c>
      <c r="BJ249" s="18">
        <f t="shared" si="277"/>
        <v>0.87541820138478288</v>
      </c>
      <c r="BK249" s="18">
        <f t="shared" si="278"/>
        <v>6.5362993791132223E-2</v>
      </c>
      <c r="BL249" s="18">
        <f t="shared" si="279"/>
        <v>1.032144758333515E-2</v>
      </c>
      <c r="BM249" s="18">
        <f t="shared" si="280"/>
        <v>0.65713058621179099</v>
      </c>
      <c r="BN249" s="18">
        <f t="shared" si="281"/>
        <v>0.27893439395504332</v>
      </c>
    </row>
    <row r="250" spans="1:66" x14ac:dyDescent="0.25">
      <c r="A250" t="s">
        <v>21</v>
      </c>
      <c r="B250" t="s">
        <v>271</v>
      </c>
      <c r="C250" t="s">
        <v>266</v>
      </c>
      <c r="D250" s="15">
        <v>44257</v>
      </c>
      <c r="E250" s="14">
        <f>VLOOKUP(A250,home!$A$2:$E$405,3,FALSE)</f>
        <v>1.3927125506072899</v>
      </c>
      <c r="F250" s="14">
        <f>VLOOKUP(B250,home!$B$2:$E$405,3,FALSE)</f>
        <v>0.66</v>
      </c>
      <c r="G250" s="14">
        <f>VLOOKUP(C250,away!$B$2:$E$405,4,FALSE)</f>
        <v>1.1599999999999999</v>
      </c>
      <c r="H250" s="14">
        <f>VLOOKUP(A250,away!$A$2:$E$405,3,FALSE)</f>
        <v>1.33198380566802</v>
      </c>
      <c r="I250" s="14">
        <f>VLOOKUP(C250,away!$B$2:$E$405,3,FALSE)</f>
        <v>0.72</v>
      </c>
      <c r="J250" s="14">
        <f>VLOOKUP(B250,home!$B$2:$E$405,4,FALSE)</f>
        <v>1.06</v>
      </c>
      <c r="K250" s="16">
        <f t="shared" si="282"/>
        <v>1.0662607287449413</v>
      </c>
      <c r="L250" s="16">
        <f t="shared" si="283"/>
        <v>1.0165700404858329</v>
      </c>
      <c r="M250" s="17">
        <f t="shared" si="228"/>
        <v>0.12457706367470661</v>
      </c>
      <c r="N250" s="17">
        <f t="shared" si="229"/>
        <v>0.13283163069869763</v>
      </c>
      <c r="O250" s="17">
        <f t="shared" si="230"/>
        <v>0.12664131066340267</v>
      </c>
      <c r="P250" s="17">
        <f t="shared" si="231"/>
        <v>0.13503265619717425</v>
      </c>
      <c r="Q250" s="17">
        <f t="shared" si="232"/>
        <v>7.0816575674586116E-2</v>
      </c>
      <c r="R250" s="17">
        <f t="shared" si="233"/>
        <v>6.4369881154137096E-2</v>
      </c>
      <c r="S250" s="17">
        <f t="shared" si="234"/>
        <v>3.6591443283805584E-2</v>
      </c>
      <c r="T250" s="17">
        <f t="shared" si="235"/>
        <v>7.1990009200582045E-2</v>
      </c>
      <c r="U250" s="17">
        <f t="shared" si="236"/>
        <v>6.8635076388635488E-2</v>
      </c>
      <c r="V250" s="17">
        <f t="shared" si="237"/>
        <v>4.4069462217490229E-3</v>
      </c>
      <c r="W250" s="17">
        <f t="shared" si="238"/>
        <v>2.5169644528668492E-2</v>
      </c>
      <c r="X250" s="17">
        <f t="shared" si="239"/>
        <v>2.558670655752255E-2</v>
      </c>
      <c r="Y250" s="17">
        <f t="shared" si="240"/>
        <v>1.300533966053991E-2</v>
      </c>
      <c r="Z250" s="17">
        <f t="shared" si="241"/>
        <v>2.1812164230309804E-2</v>
      </c>
      <c r="AA250" s="17">
        <f t="shared" si="242"/>
        <v>2.3257454127714475E-2</v>
      </c>
      <c r="AB250" s="17">
        <f t="shared" si="243"/>
        <v>1.2399254993484436E-2</v>
      </c>
      <c r="AC250" s="17">
        <f t="shared" si="244"/>
        <v>2.9855097142657928E-4</v>
      </c>
      <c r="AD250" s="17">
        <f t="shared" si="245"/>
        <v>6.7093508793472974E-3</v>
      </c>
      <c r="AE250" s="17">
        <f t="shared" si="246"/>
        <v>6.8205250950517399E-3</v>
      </c>
      <c r="AF250" s="17">
        <f t="shared" si="247"/>
        <v>3.4667707360056931E-3</v>
      </c>
      <c r="AG250" s="17">
        <f t="shared" si="248"/>
        <v>1.1747384224854696E-3</v>
      </c>
      <c r="AH250" s="17">
        <f t="shared" si="249"/>
        <v>5.5433981686724169E-3</v>
      </c>
      <c r="AI250" s="17">
        <f t="shared" si="250"/>
        <v>5.9107077710520255E-3</v>
      </c>
      <c r="AJ250" s="17">
        <f t="shared" si="251"/>
        <v>3.1511777876801592E-3</v>
      </c>
      <c r="AK250" s="17">
        <f t="shared" si="252"/>
        <v>1.1199923747655727E-3</v>
      </c>
      <c r="AL250" s="17">
        <f t="shared" si="253"/>
        <v>1.2944318799243889E-5</v>
      </c>
      <c r="AM250" s="17">
        <f t="shared" si="254"/>
        <v>1.4307834716036729E-3</v>
      </c>
      <c r="AN250" s="17">
        <f t="shared" si="255"/>
        <v>1.4544916116546061E-3</v>
      </c>
      <c r="AO250" s="17">
        <f t="shared" si="256"/>
        <v>7.3929629827301357E-4</v>
      </c>
      <c r="AP250" s="17">
        <f t="shared" si="257"/>
        <v>2.5051548928880802E-4</v>
      </c>
      <c r="AQ250" s="17">
        <f t="shared" si="258"/>
        <v>6.3666635272162928E-5</v>
      </c>
      <c r="AR250" s="17">
        <f t="shared" si="259"/>
        <v>1.1270505001512825E-3</v>
      </c>
      <c r="AS250" s="17">
        <f t="shared" si="260"/>
        <v>1.2017296876236571E-3</v>
      </c>
      <c r="AT250" s="17">
        <f t="shared" si="261"/>
        <v>6.4067858624001551E-4</v>
      </c>
      <c r="AU250" s="17">
        <f t="shared" si="262"/>
        <v>2.2771013875185256E-4</v>
      </c>
      <c r="AV250" s="17">
        <f t="shared" si="263"/>
        <v>6.0699594622040506E-5</v>
      </c>
      <c r="AW250" s="17">
        <f t="shared" si="264"/>
        <v>3.8974218906178829E-7</v>
      </c>
      <c r="AX250" s="17">
        <f t="shared" si="265"/>
        <v>2.5426470451805813E-4</v>
      </c>
      <c r="AY250" s="17">
        <f t="shared" si="266"/>
        <v>2.5847788096604064E-4</v>
      </c>
      <c r="AZ250" s="17">
        <f t="shared" si="267"/>
        <v>1.3138043495917011E-4</v>
      </c>
      <c r="BA250" s="17">
        <f t="shared" si="268"/>
        <v>4.4519138028496637E-5</v>
      </c>
      <c r="BB250" s="17">
        <f t="shared" si="269"/>
        <v>1.1314205487005801E-5</v>
      </c>
      <c r="BC250" s="17">
        <f t="shared" si="270"/>
        <v>2.3003364659981045E-6</v>
      </c>
      <c r="BD250" s="17">
        <f t="shared" si="271"/>
        <v>1.9095429542806115E-4</v>
      </c>
      <c r="BE250" s="17">
        <f t="shared" si="272"/>
        <v>2.0360706620010133E-4</v>
      </c>
      <c r="BF250" s="17">
        <f t="shared" si="273"/>
        <v>1.0854910939206974E-4</v>
      </c>
      <c r="BG250" s="17">
        <f t="shared" si="274"/>
        <v>3.8580550828334212E-5</v>
      </c>
      <c r="BH250" s="17">
        <f t="shared" si="275"/>
        <v>1.028423156040022E-5</v>
      </c>
      <c r="BI250" s="17">
        <f t="shared" si="276"/>
        <v>2.1931344476348134E-6</v>
      </c>
      <c r="BJ250" s="18">
        <f t="shared" si="277"/>
        <v>0.36221230166000407</v>
      </c>
      <c r="BK250" s="18">
        <f t="shared" si="278"/>
        <v>0.30117808254862732</v>
      </c>
      <c r="BL250" s="18">
        <f t="shared" si="279"/>
        <v>0.31484029032478972</v>
      </c>
      <c r="BM250" s="18">
        <f t="shared" si="280"/>
        <v>0.34551563256224954</v>
      </c>
      <c r="BN250" s="18">
        <f t="shared" si="281"/>
        <v>0.65426911806270438</v>
      </c>
    </row>
    <row r="251" spans="1:66" x14ac:dyDescent="0.25">
      <c r="A251" t="s">
        <v>213</v>
      </c>
      <c r="B251" t="s">
        <v>216</v>
      </c>
      <c r="C251" t="s">
        <v>220</v>
      </c>
      <c r="D251" s="15">
        <v>44257</v>
      </c>
      <c r="E251" s="14">
        <f>VLOOKUP(A251,home!$A$2:$E$405,3,FALSE)</f>
        <v>1.23668639053254</v>
      </c>
      <c r="F251" s="14">
        <f>VLOOKUP(B251,home!$B$2:$E$405,3,FALSE)</f>
        <v>0.64</v>
      </c>
      <c r="G251" s="14">
        <f>VLOOKUP(C251,away!$B$2:$E$405,4,FALSE)</f>
        <v>1.5</v>
      </c>
      <c r="H251" s="14">
        <f>VLOOKUP(A251,away!$A$2:$E$405,3,FALSE)</f>
        <v>1.2307692307692299</v>
      </c>
      <c r="I251" s="14">
        <f>VLOOKUP(C251,away!$B$2:$E$405,3,FALSE)</f>
        <v>0.57999999999999996</v>
      </c>
      <c r="J251" s="14">
        <f>VLOOKUP(B251,home!$B$2:$E$405,4,FALSE)</f>
        <v>1.33</v>
      </c>
      <c r="K251" s="16">
        <f t="shared" si="282"/>
        <v>1.1872189349112383</v>
      </c>
      <c r="L251" s="16">
        <f t="shared" si="283"/>
        <v>0.94941538461538399</v>
      </c>
      <c r="M251" s="17">
        <f t="shared" si="228"/>
        <v>0.11805149876334142</v>
      </c>
      <c r="N251" s="17">
        <f t="shared" si="229"/>
        <v>0.14015297462648957</v>
      </c>
      <c r="O251" s="17">
        <f t="shared" si="230"/>
        <v>0.11207990910282033</v>
      </c>
      <c r="P251" s="17">
        <f t="shared" si="231"/>
        <v>0.13306339030999875</v>
      </c>
      <c r="Q251" s="17">
        <f t="shared" si="232"/>
        <v>8.3196132630351388E-2</v>
      </c>
      <c r="R251" s="17">
        <f t="shared" si="233"/>
        <v>5.3205195004255711E-2</v>
      </c>
      <c r="S251" s="17">
        <f t="shared" si="234"/>
        <v>3.7496063214508886E-2</v>
      </c>
      <c r="T251" s="17">
        <f t="shared" si="235"/>
        <v>7.8987688259757563E-2</v>
      </c>
      <c r="U251" s="17">
        <f t="shared" si="236"/>
        <v>6.3166214944697208E-2</v>
      </c>
      <c r="V251" s="17">
        <f t="shared" si="237"/>
        <v>4.6960232957339049E-3</v>
      </c>
      <c r="W251" s="17">
        <f t="shared" si="238"/>
        <v>3.2924007990046633E-2</v>
      </c>
      <c r="X251" s="17">
        <f t="shared" si="239"/>
        <v>3.1258559708950098E-2</v>
      </c>
      <c r="Y251" s="17">
        <f t="shared" si="240"/>
        <v>1.48386787442979E-2</v>
      </c>
      <c r="Z251" s="17">
        <f t="shared" si="241"/>
        <v>1.6837943559500648E-2</v>
      </c>
      <c r="AA251" s="17">
        <f t="shared" si="242"/>
        <v>1.9990325418805906E-2</v>
      </c>
      <c r="AB251" s="17">
        <f t="shared" si="243"/>
        <v>1.1866446426121903E-2</v>
      </c>
      <c r="AC251" s="17">
        <f t="shared" si="244"/>
        <v>3.3082425215422579E-4</v>
      </c>
      <c r="AD251" s="17">
        <f t="shared" si="245"/>
        <v>9.7720014247380613E-3</v>
      </c>
      <c r="AE251" s="17">
        <f t="shared" si="246"/>
        <v>9.2776884911297663E-3</v>
      </c>
      <c r="AF251" s="17">
        <f t="shared" si="247"/>
        <v>4.4041900935738445E-3</v>
      </c>
      <c r="AG251" s="17">
        <f t="shared" si="248"/>
        <v>1.3938019438698918E-3</v>
      </c>
      <c r="AH251" s="17">
        <f t="shared" si="249"/>
        <v>3.996550665168859E-3</v>
      </c>
      <c r="AI251" s="17">
        <f t="shared" si="250"/>
        <v>4.7447806240205736E-3</v>
      </c>
      <c r="AJ251" s="17">
        <f t="shared" si="251"/>
        <v>2.8165466994185934E-3</v>
      </c>
      <c r="AK251" s="17">
        <f t="shared" si="252"/>
        <v>1.114619190870502E-3</v>
      </c>
      <c r="AL251" s="17">
        <f t="shared" si="253"/>
        <v>1.4915726458216211E-5</v>
      </c>
      <c r="AM251" s="17">
        <f t="shared" si="254"/>
        <v>2.3203010246857277E-3</v>
      </c>
      <c r="AN251" s="17">
        <f t="shared" si="255"/>
        <v>2.2029294897754695E-3</v>
      </c>
      <c r="AO251" s="17">
        <f t="shared" si="256"/>
        <v>1.0457475744078744E-3</v>
      </c>
      <c r="AP251" s="17">
        <f t="shared" si="257"/>
        <v>3.3094961185568572E-4</v>
      </c>
      <c r="AQ251" s="17">
        <f t="shared" si="258"/>
        <v>7.855216325706946E-5</v>
      </c>
      <c r="AR251" s="17">
        <f t="shared" si="259"/>
        <v>7.5887733738123236E-4</v>
      </c>
      <c r="AS251" s="17">
        <f t="shared" si="260"/>
        <v>9.0095354421402315E-4</v>
      </c>
      <c r="AT251" s="17">
        <f t="shared" si="261"/>
        <v>5.3481455358313896E-4</v>
      </c>
      <c r="AU251" s="17">
        <f t="shared" si="262"/>
        <v>2.116473215600012E-4</v>
      </c>
      <c r="AV251" s="17">
        <f t="shared" si="263"/>
        <v>6.2817926919820228E-5</v>
      </c>
      <c r="AW251" s="17">
        <f t="shared" si="264"/>
        <v>4.6701302027271506E-7</v>
      </c>
      <c r="AX251" s="17">
        <f t="shared" si="265"/>
        <v>4.591175518668068E-4</v>
      </c>
      <c r="AY251" s="17">
        <f t="shared" si="266"/>
        <v>4.3589326708929786E-4</v>
      </c>
      <c r="AZ251" s="17">
        <f t="shared" si="267"/>
        <v>2.0692188691242099E-4</v>
      </c>
      <c r="BA251" s="17">
        <f t="shared" si="268"/>
        <v>6.5484940949432397E-5</v>
      </c>
      <c r="BB251" s="17">
        <f t="shared" si="269"/>
        <v>1.5543102599505264E-5</v>
      </c>
      <c r="BC251" s="17">
        <f t="shared" si="270"/>
        <v>2.951372146525134E-6</v>
      </c>
      <c r="BD251" s="17">
        <f t="shared" si="271"/>
        <v>1.2008163652428349E-4</v>
      </c>
      <c r="BE251" s="17">
        <f t="shared" si="272"/>
        <v>1.425631926167583E-4</v>
      </c>
      <c r="BF251" s="17">
        <f t="shared" si="273"/>
        <v>8.4626860848006769E-5</v>
      </c>
      <c r="BG251" s="17">
        <f t="shared" si="274"/>
        <v>3.3490203866950718E-5</v>
      </c>
      <c r="BH251" s="17">
        <f t="shared" si="275"/>
        <v>9.9400510412203629E-6</v>
      </c>
      <c r="BI251" s="17">
        <f t="shared" si="276"/>
        <v>2.3602033620241997E-6</v>
      </c>
      <c r="BJ251" s="18">
        <f t="shared" si="277"/>
        <v>0.4133701158987505</v>
      </c>
      <c r="BK251" s="18">
        <f t="shared" si="278"/>
        <v>0.29408860882928478</v>
      </c>
      <c r="BL251" s="18">
        <f t="shared" si="279"/>
        <v>0.27584276090809695</v>
      </c>
      <c r="BM251" s="18">
        <f t="shared" si="280"/>
        <v>0.35995490250430662</v>
      </c>
      <c r="BN251" s="18">
        <f t="shared" si="281"/>
        <v>0.63974910043725719</v>
      </c>
    </row>
    <row r="252" spans="1:66" x14ac:dyDescent="0.25">
      <c r="A252" t="s">
        <v>213</v>
      </c>
      <c r="B252" t="s">
        <v>314</v>
      </c>
      <c r="C252" t="s">
        <v>217</v>
      </c>
      <c r="D252" s="15">
        <v>44257</v>
      </c>
      <c r="E252" s="14">
        <f>VLOOKUP(A252,home!$A$2:$E$405,3,FALSE)</f>
        <v>1.23668639053254</v>
      </c>
      <c r="F252" s="14">
        <f>VLOOKUP(B252,home!$B$2:$E$405,3,FALSE)</f>
        <v>0.75</v>
      </c>
      <c r="G252" s="14">
        <f>VLOOKUP(C252,away!$B$2:$E$405,4,FALSE)</f>
        <v>1.04</v>
      </c>
      <c r="H252" s="14">
        <f>VLOOKUP(A252,away!$A$2:$E$405,3,FALSE)</f>
        <v>1.2307692307692299</v>
      </c>
      <c r="I252" s="14">
        <f>VLOOKUP(C252,away!$B$2:$E$405,3,FALSE)</f>
        <v>0.46</v>
      </c>
      <c r="J252" s="14">
        <f>VLOOKUP(B252,home!$B$2:$E$405,4,FALSE)</f>
        <v>1.45</v>
      </c>
      <c r="K252" s="16">
        <f t="shared" si="282"/>
        <v>0.96461538461538121</v>
      </c>
      <c r="L252" s="16">
        <f t="shared" si="283"/>
        <v>0.82092307692307631</v>
      </c>
      <c r="M252" s="17">
        <f t="shared" si="228"/>
        <v>0.16770673305781497</v>
      </c>
      <c r="N252" s="17">
        <f t="shared" si="229"/>
        <v>0.16177249481115324</v>
      </c>
      <c r="O252" s="17">
        <f t="shared" si="230"/>
        <v>0.13767432732253845</v>
      </c>
      <c r="P252" s="17">
        <f t="shared" si="231"/>
        <v>0.13280277420189432</v>
      </c>
      <c r="Q252" s="17">
        <f t="shared" si="232"/>
        <v>7.8024118651225161E-2</v>
      </c>
      <c r="R252" s="17">
        <f t="shared" si="233"/>
        <v>5.6510016199466502E-2</v>
      </c>
      <c r="S252" s="17">
        <f t="shared" si="234"/>
        <v>2.6290800187550187E-2</v>
      </c>
      <c r="T252" s="17">
        <f t="shared" si="235"/>
        <v>6.4051799557374944E-2</v>
      </c>
      <c r="U252" s="17">
        <f t="shared" si="236"/>
        <v>5.4510431010869803E-2</v>
      </c>
      <c r="V252" s="17">
        <f t="shared" si="237"/>
        <v>2.3132253529278388E-3</v>
      </c>
      <c r="W252" s="17">
        <f t="shared" si="238"/>
        <v>2.5087755074009236E-2</v>
      </c>
      <c r="X252" s="17">
        <f t="shared" si="239"/>
        <v>2.0595117088448182E-2</v>
      </c>
      <c r="Y252" s="17">
        <f t="shared" si="240"/>
        <v>8.4535034449199544E-3</v>
      </c>
      <c r="Z252" s="17">
        <f t="shared" si="241"/>
        <v>1.5463458791812979E-2</v>
      </c>
      <c r="AA252" s="17">
        <f t="shared" si="242"/>
        <v>1.4916290249948776E-2</v>
      </c>
      <c r="AB252" s="17">
        <f t="shared" si="243"/>
        <v>7.1942415282444981E-3</v>
      </c>
      <c r="AC252" s="17">
        <f t="shared" si="244"/>
        <v>1.1448658717427146E-4</v>
      </c>
      <c r="AD252" s="17">
        <f t="shared" si="245"/>
        <v>6.0500086274629756E-3</v>
      </c>
      <c r="AE252" s="17">
        <f t="shared" si="246"/>
        <v>4.9665916978680631E-3</v>
      </c>
      <c r="AF252" s="17">
        <f t="shared" si="247"/>
        <v>2.0385948692172281E-3</v>
      </c>
      <c r="AG252" s="17">
        <f t="shared" si="248"/>
        <v>5.5784319087913447E-4</v>
      </c>
      <c r="AH252" s="17">
        <f t="shared" si="249"/>
        <v>3.1735775428120756E-3</v>
      </c>
      <c r="AI252" s="17">
        <f t="shared" si="250"/>
        <v>3.0612817220664066E-3</v>
      </c>
      <c r="AJ252" s="17">
        <f t="shared" si="251"/>
        <v>1.4764797228735613E-3</v>
      </c>
      <c r="AK252" s="17">
        <f t="shared" si="252"/>
        <v>4.7474501858549739E-4</v>
      </c>
      <c r="AL252" s="17">
        <f t="shared" si="253"/>
        <v>3.6263627842321207E-6</v>
      </c>
      <c r="AM252" s="17">
        <f t="shared" si="254"/>
        <v>1.1671862798213147E-3</v>
      </c>
      <c r="AN252" s="17">
        <f t="shared" si="255"/>
        <v>9.581701521733123E-4</v>
      </c>
      <c r="AO252" s="17">
        <f t="shared" si="256"/>
        <v>3.9329199476898386E-4</v>
      </c>
      <c r="AP252" s="17">
        <f t="shared" si="257"/>
        <v>1.0762082482498958E-4</v>
      </c>
      <c r="AQ252" s="17">
        <f t="shared" si="258"/>
        <v>2.2087104664082448E-5</v>
      </c>
      <c r="AR252" s="17">
        <f t="shared" si="259"/>
        <v>5.2105260825985322E-4</v>
      </c>
      <c r="AS252" s="17">
        <f t="shared" si="260"/>
        <v>5.0261536212142593E-4</v>
      </c>
      <c r="AT252" s="17">
        <f t="shared" si="261"/>
        <v>2.4241525542317914E-4</v>
      </c>
      <c r="AU252" s="17">
        <f t="shared" si="262"/>
        <v>7.7945828282221957E-5</v>
      </c>
      <c r="AV252" s="17">
        <f t="shared" si="263"/>
        <v>1.8796936281904997E-5</v>
      </c>
      <c r="AW252" s="17">
        <f t="shared" si="264"/>
        <v>7.9767392695906554E-8</v>
      </c>
      <c r="AX252" s="17">
        <f t="shared" si="265"/>
        <v>1.8764764037127219E-4</v>
      </c>
      <c r="AY252" s="17">
        <f t="shared" si="266"/>
        <v>1.5404427831093963E-4</v>
      </c>
      <c r="AZ252" s="17">
        <f t="shared" si="267"/>
        <v>6.3229251466705627E-5</v>
      </c>
      <c r="BA252" s="17">
        <f t="shared" si="268"/>
        <v>1.7302117221863643E-5</v>
      </c>
      <c r="BB252" s="17">
        <f t="shared" si="269"/>
        <v>3.5509268267640113E-6</v>
      </c>
      <c r="BC252" s="17">
        <f t="shared" si="270"/>
        <v>5.8300755531116184E-7</v>
      </c>
      <c r="BD252" s="17">
        <f t="shared" si="271"/>
        <v>7.1290685068578814E-5</v>
      </c>
      <c r="BE252" s="17">
        <f t="shared" si="272"/>
        <v>6.8768091596921159E-5</v>
      </c>
      <c r="BF252" s="17">
        <f t="shared" si="273"/>
        <v>3.3167379562514932E-5</v>
      </c>
      <c r="BG252" s="17">
        <f t="shared" si="274"/>
        <v>1.0664588197793227E-5</v>
      </c>
      <c r="BH252" s="17">
        <f t="shared" si="275"/>
        <v>2.5718064615447418E-6</v>
      </c>
      <c r="BI252" s="17">
        <f t="shared" si="276"/>
        <v>4.9616081581186081E-7</v>
      </c>
      <c r="BJ252" s="18">
        <f t="shared" si="277"/>
        <v>0.3746725405905636</v>
      </c>
      <c r="BK252" s="18">
        <f t="shared" si="278"/>
        <v>0.32938569002845675</v>
      </c>
      <c r="BL252" s="18">
        <f t="shared" si="279"/>
        <v>0.2805411750194774</v>
      </c>
      <c r="BM252" s="18">
        <f t="shared" si="280"/>
        <v>0.26541843567529982</v>
      </c>
      <c r="BN252" s="18">
        <f t="shared" si="281"/>
        <v>0.7344904642440927</v>
      </c>
    </row>
    <row r="253" spans="1:66" x14ac:dyDescent="0.25">
      <c r="A253" t="s">
        <v>213</v>
      </c>
      <c r="B253" t="s">
        <v>315</v>
      </c>
      <c r="C253" t="s">
        <v>222</v>
      </c>
      <c r="D253" s="15">
        <v>44257</v>
      </c>
      <c r="E253" s="14">
        <f>VLOOKUP(A253,home!$A$2:$E$405,3,FALSE)</f>
        <v>1.23668639053254</v>
      </c>
      <c r="F253" s="14">
        <f>VLOOKUP(B253,home!$B$2:$E$405,3,FALSE)</f>
        <v>2.31</v>
      </c>
      <c r="G253" s="14">
        <f>VLOOKUP(C253,away!$B$2:$E$405,4,FALSE)</f>
        <v>1.4</v>
      </c>
      <c r="H253" s="14">
        <f>VLOOKUP(A253,away!$A$2:$E$405,3,FALSE)</f>
        <v>1.2307692307692299</v>
      </c>
      <c r="I253" s="14">
        <f>VLOOKUP(C253,away!$B$2:$E$405,3,FALSE)</f>
        <v>1.19</v>
      </c>
      <c r="J253" s="14">
        <f>VLOOKUP(B253,home!$B$2:$E$405,4,FALSE)</f>
        <v>0.06</v>
      </c>
      <c r="K253" s="16">
        <f t="shared" si="282"/>
        <v>3.9994437869822339</v>
      </c>
      <c r="L253" s="16">
        <f t="shared" si="283"/>
        <v>8.7876923076923005E-2</v>
      </c>
      <c r="M253" s="17">
        <f t="shared" si="228"/>
        <v>1.6784142954452335E-2</v>
      </c>
      <c r="N253" s="17">
        <f t="shared" si="229"/>
        <v>6.7127236259006032E-2</v>
      </c>
      <c r="O253" s="17">
        <f t="shared" si="230"/>
        <v>1.4749388393204875E-3</v>
      </c>
      <c r="P253" s="17">
        <f t="shared" si="231"/>
        <v>5.8989349770991106E-3</v>
      </c>
      <c r="Q253" s="17">
        <f t="shared" si="232"/>
        <v>0.13423580399668511</v>
      </c>
      <c r="R253" s="17">
        <f t="shared" si="233"/>
        <v>6.4806543463066286E-5</v>
      </c>
      <c r="S253" s="17">
        <f t="shared" si="234"/>
        <v>5.1830817275678282E-4</v>
      </c>
      <c r="T253" s="17">
        <f t="shared" si="235"/>
        <v>1.1796229421985613E-2</v>
      </c>
      <c r="U253" s="17">
        <f t="shared" si="236"/>
        <v>2.5919012760915454E-4</v>
      </c>
      <c r="V253" s="17">
        <f t="shared" si="237"/>
        <v>2.0240441743723756E-5</v>
      </c>
      <c r="W253" s="17">
        <f t="shared" si="238"/>
        <v>0.17895618409503575</v>
      </c>
      <c r="X253" s="17">
        <f t="shared" si="239"/>
        <v>1.5726118823859131E-2</v>
      </c>
      <c r="Y253" s="17">
        <f t="shared" si="240"/>
        <v>6.9098146709140984E-4</v>
      </c>
      <c r="Z253" s="17">
        <f t="shared" si="241"/>
        <v>1.8983332115950491E-6</v>
      </c>
      <c r="AA253" s="17">
        <f t="shared" si="242"/>
        <v>7.5922769687358485E-6</v>
      </c>
      <c r="AB253" s="17">
        <f t="shared" si="243"/>
        <v>1.5182442475829452E-5</v>
      </c>
      <c r="AC253" s="17">
        <f t="shared" si="244"/>
        <v>4.4460510315450901E-7</v>
      </c>
      <c r="AD253" s="17">
        <f t="shared" si="245"/>
        <v>0.17893129965523491</v>
      </c>
      <c r="AE253" s="17">
        <f t="shared" si="246"/>
        <v>1.572393205585694E-2</v>
      </c>
      <c r="AF253" s="17">
        <f t="shared" si="247"/>
        <v>6.9088538386965213E-4</v>
      </c>
      <c r="AG253" s="17">
        <f t="shared" si="248"/>
        <v>2.023762724442796E-5</v>
      </c>
      <c r="AH253" s="17">
        <f t="shared" si="249"/>
        <v>4.1704920402426554E-8</v>
      </c>
      <c r="AI253" s="17">
        <f t="shared" si="250"/>
        <v>1.6679648479007349E-7</v>
      </c>
      <c r="AJ253" s="17">
        <f t="shared" si="251"/>
        <v>3.3354658239206811E-7</v>
      </c>
      <c r="AK253" s="17">
        <f t="shared" si="252"/>
        <v>4.4466693553903819E-7</v>
      </c>
      <c r="AL253" s="17">
        <f t="shared" si="253"/>
        <v>6.2504152904612069E-9</v>
      </c>
      <c r="AM253" s="17">
        <f t="shared" si="254"/>
        <v>0.14312513494055709</v>
      </c>
      <c r="AN253" s="17">
        <f t="shared" si="255"/>
        <v>1.2577396473545563E-2</v>
      </c>
      <c r="AO253" s="17">
        <f t="shared" si="256"/>
        <v>5.5263145120686304E-4</v>
      </c>
      <c r="AP253" s="17">
        <f t="shared" si="257"/>
        <v>1.6187850509197957E-5</v>
      </c>
      <c r="AQ253" s="17">
        <f t="shared" si="258"/>
        <v>3.556346234943792E-7</v>
      </c>
      <c r="AR253" s="17">
        <f t="shared" si="259"/>
        <v>7.3298001642664704E-10</v>
      </c>
      <c r="AS253" s="17">
        <f t="shared" si="260"/>
        <v>2.9315123726796892E-9</v>
      </c>
      <c r="AT253" s="17">
        <f t="shared" si="261"/>
        <v>5.8622094726876654E-9</v>
      </c>
      <c r="AU253" s="17">
        <f t="shared" si="262"/>
        <v>7.8151924178430279E-9</v>
      </c>
      <c r="AV253" s="17">
        <f t="shared" si="263"/>
        <v>7.8141056899032402E-9</v>
      </c>
      <c r="AW253" s="17">
        <f t="shared" si="264"/>
        <v>6.1021209586456701E-11</v>
      </c>
      <c r="AX253" s="17">
        <f t="shared" si="265"/>
        <v>9.5403488616500789E-2</v>
      </c>
      <c r="AY253" s="17">
        <f t="shared" si="266"/>
        <v>8.3837650304223413E-3</v>
      </c>
      <c r="AZ253" s="17">
        <f t="shared" si="267"/>
        <v>3.6836973733671052E-4</v>
      </c>
      <c r="BA253" s="17">
        <f t="shared" si="268"/>
        <v>1.0790399690601488E-5</v>
      </c>
      <c r="BB253" s="17">
        <f t="shared" si="269"/>
        <v>2.3705678089506006E-7</v>
      </c>
      <c r="BC253" s="17">
        <f t="shared" si="270"/>
        <v>4.1663640999156368E-9</v>
      </c>
      <c r="BD253" s="17">
        <f t="shared" si="271"/>
        <v>1.0735338086741046E-11</v>
      </c>
      <c r="BE253" s="17">
        <f t="shared" si="272"/>
        <v>4.293538121217021E-11</v>
      </c>
      <c r="BF253" s="17">
        <f t="shared" si="273"/>
        <v>8.5858821815363962E-11</v>
      </c>
      <c r="BG253" s="17">
        <f t="shared" si="274"/>
        <v>1.1446251048902402E-10</v>
      </c>
      <c r="BH253" s="17">
        <f t="shared" si="275"/>
        <v>1.1444659410442899E-10</v>
      </c>
      <c r="BI253" s="17">
        <f t="shared" si="276"/>
        <v>9.1544543946447216E-11</v>
      </c>
      <c r="BJ253" s="18">
        <f t="shared" si="277"/>
        <v>0.86433727014340678</v>
      </c>
      <c r="BK253" s="18">
        <f t="shared" si="278"/>
        <v>3.1605842431992735E-2</v>
      </c>
      <c r="BL253" s="18">
        <f t="shared" si="279"/>
        <v>1.8227225607435563E-3</v>
      </c>
      <c r="BM253" s="18">
        <f t="shared" si="280"/>
        <v>0.66379810492992741</v>
      </c>
      <c r="BN253" s="18">
        <f t="shared" si="281"/>
        <v>0.22558586357002611</v>
      </c>
    </row>
    <row r="254" spans="1:66" x14ac:dyDescent="0.25">
      <c r="A254" t="s">
        <v>37</v>
      </c>
      <c r="B254" t="s">
        <v>229</v>
      </c>
      <c r="C254" t="s">
        <v>231</v>
      </c>
      <c r="D254" s="15">
        <v>44257</v>
      </c>
      <c r="E254" s="14">
        <f>VLOOKUP(A254,home!$A$2:$E$405,3,FALSE)</f>
        <v>1.75</v>
      </c>
      <c r="F254" s="14">
        <f>VLOOKUP(B254,home!$B$2:$E$405,3,FALSE)</f>
        <v>0.5</v>
      </c>
      <c r="G254" s="14">
        <f>VLOOKUP(C254,away!$B$2:$E$405,4,FALSE)</f>
        <v>0.95</v>
      </c>
      <c r="H254" s="14">
        <f>VLOOKUP(A254,away!$A$2:$E$405,3,FALSE)</f>
        <v>1.30555555555556</v>
      </c>
      <c r="I254" s="14">
        <f>VLOOKUP(C254,away!$B$2:$E$405,3,FALSE)</f>
        <v>0.86</v>
      </c>
      <c r="J254" s="14">
        <f>VLOOKUP(B254,home!$B$2:$E$405,4,FALSE)</f>
        <v>0.56999999999999995</v>
      </c>
      <c r="K254" s="16">
        <f t="shared" si="282"/>
        <v>0.83124999999999993</v>
      </c>
      <c r="L254" s="16">
        <f t="shared" si="283"/>
        <v>0.63998333333333546</v>
      </c>
      <c r="M254" s="17">
        <f t="shared" ref="M254:M272" si="284">_xlfn.POISSON.DIST(0,K254,FALSE) * _xlfn.POISSON.DIST(0,L254,FALSE)</f>
        <v>0.22964208522089555</v>
      </c>
      <c r="N254" s="17">
        <f t="shared" ref="N254:N272" si="285">_xlfn.POISSON.DIST(1,K254,FALSE) * _xlfn.POISSON.DIST(0,L254,FALSE)</f>
        <v>0.19088998333986942</v>
      </c>
      <c r="O254" s="17">
        <f t="shared" ref="O254:O272" si="286">_xlfn.POISSON.DIST(0,K254,FALSE) * _xlfn.POISSON.DIST(1,L254,FALSE)</f>
        <v>0.14696710717328662</v>
      </c>
      <c r="P254" s="17">
        <f t="shared" ref="P254:P272" si="287">_xlfn.POISSON.DIST(1,K254,FALSE) * _xlfn.POISSON.DIST(1,L254,FALSE)</f>
        <v>0.12216640783779451</v>
      </c>
      <c r="Q254" s="17">
        <f t="shared" ref="Q254:Q272" si="288">_xlfn.POISSON.DIST(2,K254,FALSE) * _xlfn.POISSON.DIST(0,L254,FALSE)</f>
        <v>7.9338649325633198E-2</v>
      </c>
      <c r="R254" s="17">
        <f t="shared" ref="R254:R272" si="289">_xlfn.POISSON.DIST(0,K254,FALSE) * _xlfn.POISSON.DIST(2,L254,FALSE)</f>
        <v>4.7028249569558762E-2</v>
      </c>
      <c r="S254" s="17">
        <f t="shared" ref="S254:S272" si="290">_xlfn.POISSON.DIST(2,K254,FALSE) * _xlfn.POISSON.DIST(2,L254,FALSE)</f>
        <v>1.6247709113982906E-2</v>
      </c>
      <c r="T254" s="17">
        <f t="shared" ref="T254:T272" si="291">_xlfn.POISSON.DIST(2,K254,FALSE) * _xlfn.POISSON.DIST(1,L254,FALSE)</f>
        <v>5.0775413257583328E-2</v>
      </c>
      <c r="U254" s="17">
        <f t="shared" ref="U254:U272" si="292">_xlfn.POISSON.DIST(1,K254,FALSE) * _xlfn.POISSON.DIST(2,L254,FALSE)</f>
        <v>3.9092232454695723E-2</v>
      </c>
      <c r="V254" s="17">
        <f t="shared" ref="V254:V272" si="293">_xlfn.POISSON.DIST(3,K254,FALSE) * _xlfn.POISSON.DIST(3,L254,FALSE)</f>
        <v>9.6039512779654652E-4</v>
      </c>
      <c r="W254" s="17">
        <f t="shared" ref="W254:W272" si="294">_xlfn.POISSON.DIST(3,K254,FALSE) * _xlfn.POISSON.DIST(0,L254,FALSE)</f>
        <v>2.1983417417310868E-2</v>
      </c>
      <c r="X254" s="17">
        <f t="shared" ref="X254:X272" si="295">_xlfn.POISSON.DIST(3,K254,FALSE) * _xlfn.POISSON.DIST(1,L254,FALSE)</f>
        <v>1.4069020756788713E-2</v>
      </c>
      <c r="Y254" s="17">
        <f t="shared" ref="Y254:Y272" si="296">_xlfn.POISSON.DIST(3,K254,FALSE) * _xlfn.POISSON.DIST(2,L254,FALSE)</f>
        <v>4.5019694003327632E-3</v>
      </c>
      <c r="Z254" s="17">
        <f t="shared" ref="Z254:Z272" si="297">_xlfn.POISSON.DIST(0,K254,FALSE) * _xlfn.POISSON.DIST(3,L254,FALSE)</f>
        <v>1.003243197345274E-2</v>
      </c>
      <c r="AA254" s="17">
        <f t="shared" ref="AA254:AA272" si="298">_xlfn.POISSON.DIST(1,K254,FALSE) * _xlfn.POISSON.DIST(3,L254,FALSE)</f>
        <v>8.3394590779325897E-3</v>
      </c>
      <c r="AB254" s="17">
        <f t="shared" ref="AB254:AB272" si="299">_xlfn.POISSON.DIST(2,K254,FALSE) * _xlfn.POISSON.DIST(3,L254,FALSE)</f>
        <v>3.4660876792657318E-3</v>
      </c>
      <c r="AC254" s="17">
        <f t="shared" ref="AC254:AC272" si="300">_xlfn.POISSON.DIST(4,K254,FALSE) * _xlfn.POISSON.DIST(4,L254,FALSE)</f>
        <v>3.1932306407099873E-5</v>
      </c>
      <c r="AD254" s="17">
        <f t="shared" ref="AD254:AD272" si="301">_xlfn.POISSON.DIST(4,K254,FALSE) * _xlfn.POISSON.DIST(0,L254,FALSE)</f>
        <v>4.5684289320349139E-3</v>
      </c>
      <c r="AE254" s="17">
        <f t="shared" ref="AE254:AE272" si="302">_xlfn.POISSON.DIST(4,K254,FALSE) * _xlfn.POISSON.DIST(1,L254,FALSE)</f>
        <v>2.9237183760201539E-3</v>
      </c>
      <c r="AF254" s="17">
        <f t="shared" ref="AF254:AF272" si="303">_xlfn.POISSON.DIST(4,K254,FALSE) * _xlfn.POISSON.DIST(2,L254,FALSE)</f>
        <v>9.3556551600665219E-4</v>
      </c>
      <c r="AG254" s="17">
        <f t="shared" ref="AG254:AG272" si="304">_xlfn.POISSON.DIST(4,K254,FALSE) * _xlfn.POISSON.DIST(3,L254,FALSE)</f>
        <v>1.9958211249521981E-4</v>
      </c>
      <c r="AH254" s="17">
        <f t="shared" ref="AH254:AH272" si="305">_xlfn.POISSON.DIST(0,K254,FALSE) * _xlfn.POISSON.DIST(4,L254,FALSE)</f>
        <v>1.605147313952554E-3</v>
      </c>
      <c r="AI254" s="17">
        <f t="shared" ref="AI254:AI272" si="306">_xlfn.POISSON.DIST(1,K254,FALSE) * _xlfn.POISSON.DIST(4,L254,FALSE)</f>
        <v>1.3342787047230604E-3</v>
      </c>
      <c r="AJ254" s="17">
        <f t="shared" ref="AJ254:AJ272" si="307">_xlfn.POISSON.DIST(2,K254,FALSE) * _xlfn.POISSON.DIST(4,L254,FALSE)</f>
        <v>5.5455958665052182E-4</v>
      </c>
      <c r="AK254" s="17">
        <f t="shared" ref="AK254:AK272" si="308">_xlfn.POISSON.DIST(3,K254,FALSE) * _xlfn.POISSON.DIST(4,L254,FALSE)</f>
        <v>1.536592188010821E-4</v>
      </c>
      <c r="AL254" s="17">
        <f t="shared" ref="AL254:AL272" si="309">_xlfn.POISSON.DIST(5,K254,FALSE) * _xlfn.POISSON.DIST(5,L254,FALSE)</f>
        <v>6.7950178452328714E-7</v>
      </c>
      <c r="AM254" s="17">
        <f t="shared" ref="AM254:AM272" si="310">_xlfn.POISSON.DIST(5,K254,FALSE) * _xlfn.POISSON.DIST(0,L254,FALSE)</f>
        <v>7.595013099508046E-4</v>
      </c>
      <c r="AN254" s="17">
        <f t="shared" ref="AN254:AN272" si="311">_xlfn.POISSON.DIST(5,K254,FALSE) * _xlfn.POISSON.DIST(1,L254,FALSE)</f>
        <v>4.8606818001335072E-4</v>
      </c>
      <c r="AO254" s="17">
        <f t="shared" ref="AO254:AO272" si="312">_xlfn.POISSON.DIST(5,K254,FALSE) * _xlfn.POISSON.DIST(2,L254,FALSE)</f>
        <v>1.5553776703610596E-4</v>
      </c>
      <c r="AP254" s="17">
        <f t="shared" ref="AP254:AP272" si="313">_xlfn.POISSON.DIST(5,K254,FALSE) * _xlfn.POISSON.DIST(3,L254,FALSE)</f>
        <v>3.3180526202330296E-5</v>
      </c>
      <c r="AQ254" s="17">
        <f t="shared" ref="AQ254:AQ272" si="314">_xlfn.POISSON.DIST(5,K254,FALSE) * _xlfn.POISSON.DIST(4,L254,FALSE)</f>
        <v>5.3087459401803544E-6</v>
      </c>
      <c r="AR254" s="17">
        <f t="shared" ref="AR254:AR272" si="315">_xlfn.POISSON.DIST(0,K254,FALSE) * _xlfn.POISSON.DIST(5,L254,FALSE)</f>
        <v>2.0545350569488112E-4</v>
      </c>
      <c r="AS254" s="17">
        <f t="shared" ref="AS254:AS272" si="316">_xlfn.POISSON.DIST(1,K254,FALSE) * _xlfn.POISSON.DIST(5,L254,FALSE)</f>
        <v>1.7078322660886994E-4</v>
      </c>
      <c r="AT254" s="17">
        <f t="shared" ref="AT254:AT272" si="317">_xlfn.POISSON.DIST(2,K254,FALSE) * _xlfn.POISSON.DIST(5,L254,FALSE)</f>
        <v>7.0981778559311547E-5</v>
      </c>
      <c r="AU254" s="17">
        <f t="shared" ref="AU254:AU272" si="318">_xlfn.POISSON.DIST(3,K254,FALSE) * _xlfn.POISSON.DIST(5,L254,FALSE)</f>
        <v>1.9667867809142577E-5</v>
      </c>
      <c r="AV254" s="17">
        <f t="shared" ref="AV254:AV272" si="319">_xlfn.POISSON.DIST(4,K254,FALSE) * _xlfn.POISSON.DIST(5,L254,FALSE)</f>
        <v>4.0872287790874408E-6</v>
      </c>
      <c r="AW254" s="17">
        <f t="shared" ref="AW254:AW272" si="320">_xlfn.POISSON.DIST(6,K254,FALSE) * _xlfn.POISSON.DIST(6,L254,FALSE)</f>
        <v>1.0041264873206017E-8</v>
      </c>
      <c r="AX254" s="17">
        <f t="shared" ref="AX254:AX272" si="321">_xlfn.POISSON.DIST(6,K254,FALSE) * _xlfn.POISSON.DIST(0,L254,FALSE)</f>
        <v>1.0522257731610099E-4</v>
      </c>
      <c r="AY254" s="17">
        <f t="shared" ref="AY254:AY272" si="322">_xlfn.POISSON.DIST(6,K254,FALSE) * _xlfn.POISSON.DIST(1,L254,FALSE)</f>
        <v>6.7340695772682919E-5</v>
      </c>
      <c r="AZ254" s="17">
        <f t="shared" ref="AZ254:AZ272" si="323">_xlfn.POISSON.DIST(6,K254,FALSE) * _xlfn.POISSON.DIST(2,L254,FALSE)</f>
        <v>2.1548461474793834E-5</v>
      </c>
      <c r="BA254" s="17">
        <f t="shared" ref="BA254:BA272" si="324">_xlfn.POISSON.DIST(6,K254,FALSE) * _xlfn.POISSON.DIST(3,L254,FALSE)</f>
        <v>4.5968854009478404E-6</v>
      </c>
      <c r="BB254" s="17">
        <f t="shared" ref="BB254:BB272" si="325">_xlfn.POISSON.DIST(6,K254,FALSE) * _xlfn.POISSON.DIST(4,L254,FALSE)</f>
        <v>7.354825104624861E-7</v>
      </c>
      <c r="BC254" s="17">
        <f t="shared" ref="BC254:BC272" si="326">_xlfn.POISSON.DIST(6,K254,FALSE) * _xlfn.POISSON.DIST(5,L254,FALSE)</f>
        <v>9.4139309730830353E-8</v>
      </c>
      <c r="BD254" s="17">
        <f t="shared" ref="BD254:BD272" si="327">_xlfn.POISSON.DIST(0,K254,FALSE) * _xlfn.POISSON.DIST(6,L254,FALSE)</f>
        <v>2.1914469903271571E-5</v>
      </c>
      <c r="BE254" s="17">
        <f t="shared" ref="BE254:BE272" si="328">_xlfn.POISSON.DIST(1,K254,FALSE) * _xlfn.POISSON.DIST(6,L254,FALSE)</f>
        <v>1.8216403107094494E-5</v>
      </c>
      <c r="BF254" s="17">
        <f t="shared" ref="BF254:BF272" si="329">_xlfn.POISSON.DIST(2,K254,FALSE) * _xlfn.POISSON.DIST(6,L254,FALSE)</f>
        <v>7.5711925413861475E-6</v>
      </c>
      <c r="BG254" s="17">
        <f t="shared" ref="BG254:BG272" si="330">_xlfn.POISSON.DIST(3,K254,FALSE) * _xlfn.POISSON.DIST(6,L254,FALSE)</f>
        <v>2.097851266675745E-6</v>
      </c>
      <c r="BH254" s="17">
        <f t="shared" ref="BH254:BH272" si="331">_xlfn.POISSON.DIST(4,K254,FALSE) * _xlfn.POISSON.DIST(6,L254,FALSE)</f>
        <v>4.3595971635605318E-7</v>
      </c>
      <c r="BI254" s="17">
        <f t="shared" ref="BI254:BI272" si="332">_xlfn.POISSON.DIST(5,K254,FALSE) * _xlfn.POISSON.DIST(6,L254,FALSE)</f>
        <v>7.2478302844193857E-8</v>
      </c>
      <c r="BJ254" s="18">
        <f t="shared" ref="BJ254:BJ272" si="333">SUM(N254,Q254,T254,W254,X254,Y254,AD254,AE254,AF254,AG254,AM254,AN254,AO254,AP254,AQ254,AX254,AY254,AZ254,BA254,BB254,BC254)</f>
        <v>0.37182488320500268</v>
      </c>
      <c r="BK254" s="18">
        <f t="shared" ref="BK254:BK272" si="334">SUM(M254,P254,S254,V254,AC254,AL254,AY254)</f>
        <v>0.36911654980443381</v>
      </c>
      <c r="BL254" s="18">
        <f t="shared" ref="BL254:BL272" si="335">SUM(O254,R254,U254,AA254,AB254,AH254,AI254,AJ254,AK254,AR254,AS254,AT254,AU254,AV254,BD254,BE254,BF254,BG254,BH254,BI254)</f>
        <v>0.24906206274115553</v>
      </c>
      <c r="BM254" s="18">
        <f t="shared" ref="BM254:BM272" si="336">SUM(S254:BI254)</f>
        <v>0.18393611460249892</v>
      </c>
      <c r="BN254" s="18">
        <f t="shared" ref="BN254:BN272" si="337">SUM(M254:R254)</f>
        <v>0.81603248246703808</v>
      </c>
    </row>
    <row r="255" spans="1:66" x14ac:dyDescent="0.25">
      <c r="A255" t="s">
        <v>37</v>
      </c>
      <c r="B255" t="s">
        <v>39</v>
      </c>
      <c r="C255" t="s">
        <v>230</v>
      </c>
      <c r="D255" s="15">
        <v>44257</v>
      </c>
      <c r="E255" s="14">
        <f>VLOOKUP(A255,home!$A$2:$E$405,3,FALSE)</f>
        <v>1.75</v>
      </c>
      <c r="F255" s="14">
        <f>VLOOKUP(B255,home!$B$2:$E$405,3,FALSE)</f>
        <v>1.1399999999999999</v>
      </c>
      <c r="G255" s="14">
        <f>VLOOKUP(C255,away!$B$2:$E$405,4,FALSE)</f>
        <v>0.93</v>
      </c>
      <c r="H255" s="14">
        <f>VLOOKUP(A255,away!$A$2:$E$405,3,FALSE)</f>
        <v>1.30555555555556</v>
      </c>
      <c r="I255" s="14">
        <f>VLOOKUP(C255,away!$B$2:$E$405,3,FALSE)</f>
        <v>1.1399999999999999</v>
      </c>
      <c r="J255" s="14">
        <f>VLOOKUP(B255,home!$B$2:$E$405,4,FALSE)</f>
        <v>0.77</v>
      </c>
      <c r="K255" s="16">
        <f t="shared" si="282"/>
        <v>1.8553500000000001</v>
      </c>
      <c r="L255" s="16">
        <f t="shared" si="283"/>
        <v>1.1460166666666707</v>
      </c>
      <c r="M255" s="17">
        <f t="shared" si="284"/>
        <v>4.9719072515510207E-2</v>
      </c>
      <c r="N255" s="17">
        <f t="shared" si="285"/>
        <v>9.2246281191651847E-2</v>
      </c>
      <c r="O255" s="17">
        <f t="shared" si="286"/>
        <v>5.6978885753983487E-2</v>
      </c>
      <c r="P255" s="17">
        <f t="shared" si="287"/>
        <v>0.10571577568365324</v>
      </c>
      <c r="Q255" s="17">
        <f t="shared" si="288"/>
        <v>8.5574568904465659E-2</v>
      </c>
      <c r="R255" s="17">
        <f t="shared" si="289"/>
        <v>3.2649376361080604E-2</v>
      </c>
      <c r="S255" s="17">
        <f t="shared" si="290"/>
        <v>5.6194859753820436E-2</v>
      </c>
      <c r="T255" s="17">
        <f t="shared" si="291"/>
        <v>9.8069882207333064E-2</v>
      </c>
      <c r="U255" s="17">
        <f t="shared" si="292"/>
        <v>6.0576020431530882E-2</v>
      </c>
      <c r="V255" s="17">
        <f t="shared" si="293"/>
        <v>1.3276110683806944E-2</v>
      </c>
      <c r="W255" s="17">
        <f t="shared" si="294"/>
        <v>5.2923592138966795E-2</v>
      </c>
      <c r="X255" s="17">
        <f t="shared" si="295"/>
        <v>6.0651318651125143E-2</v>
      </c>
      <c r="Y255" s="17">
        <f t="shared" si="296"/>
        <v>3.4753711014750256E-2</v>
      </c>
      <c r="Z255" s="17">
        <f t="shared" si="297"/>
        <v>1.2472243155357058E-2</v>
      </c>
      <c r="AA255" s="17">
        <f t="shared" si="298"/>
        <v>2.3140376338291711E-2</v>
      </c>
      <c r="AB255" s="17">
        <f t="shared" si="299"/>
        <v>2.1466748619624772E-2</v>
      </c>
      <c r="AC255" s="17">
        <f t="shared" si="300"/>
        <v>1.7642806220928328E-3</v>
      </c>
      <c r="AD255" s="17">
        <f t="shared" si="301"/>
        <v>2.4547946668758005E-2</v>
      </c>
      <c r="AE255" s="17">
        <f t="shared" si="302"/>
        <v>2.813235601484125E-2</v>
      </c>
      <c r="AF255" s="17">
        <f t="shared" si="303"/>
        <v>1.6120074432804218E-2</v>
      </c>
      <c r="AG255" s="17">
        <f t="shared" si="304"/>
        <v>6.1579579893003009E-3</v>
      </c>
      <c r="AH255" s="17">
        <f t="shared" si="305"/>
        <v>3.5733496316896268E-3</v>
      </c>
      <c r="AI255" s="17">
        <f t="shared" si="306"/>
        <v>6.6298142391553478E-3</v>
      </c>
      <c r="AJ255" s="17">
        <f t="shared" si="307"/>
        <v>6.1503129243084395E-3</v>
      </c>
      <c r="AK255" s="17">
        <f t="shared" si="308"/>
        <v>3.8036610280385553E-3</v>
      </c>
      <c r="AL255" s="17">
        <f t="shared" si="309"/>
        <v>1.5005291535154691E-4</v>
      </c>
      <c r="AM255" s="17">
        <f t="shared" si="310"/>
        <v>9.109006570376034E-3</v>
      </c>
      <c r="AN255" s="17">
        <f t="shared" si="311"/>
        <v>1.0439073346427144E-2</v>
      </c>
      <c r="AO255" s="17">
        <f t="shared" si="312"/>
        <v>5.9816760197806615E-3</v>
      </c>
      <c r="AP255" s="17">
        <f t="shared" si="313"/>
        <v>2.2850334710896631E-3</v>
      </c>
      <c r="AQ255" s="17">
        <f t="shared" si="314"/>
        <v>6.5467161043998763E-4</v>
      </c>
      <c r="AR255" s="17">
        <f t="shared" si="315"/>
        <v>8.1902364674870287E-4</v>
      </c>
      <c r="AS255" s="17">
        <f t="shared" si="316"/>
        <v>1.5195755229952057E-3</v>
      </c>
      <c r="AT255" s="17">
        <f t="shared" si="317"/>
        <v>1.409672223294578E-3</v>
      </c>
      <c r="AU255" s="17">
        <f t="shared" si="318"/>
        <v>8.7181178649653197E-4</v>
      </c>
      <c r="AV255" s="17">
        <f t="shared" si="319"/>
        <v>4.0437899951908501E-4</v>
      </c>
      <c r="AW255" s="17">
        <f t="shared" si="320"/>
        <v>8.8625504243722958E-6</v>
      </c>
      <c r="AX255" s="17">
        <f t="shared" si="321"/>
        <v>2.8167325567245317E-3</v>
      </c>
      <c r="AY255" s="17">
        <f t="shared" si="322"/>
        <v>3.2280224555489368E-3</v>
      </c>
      <c r="AZ255" s="17">
        <f t="shared" si="323"/>
        <v>1.8496837672166769E-3</v>
      </c>
      <c r="BA255" s="17">
        <f t="shared" si="324"/>
        <v>7.0658947509770183E-4</v>
      </c>
      <c r="BB255" s="17">
        <f t="shared" si="325"/>
        <v>2.0244082873830535E-4</v>
      </c>
      <c r="BC255" s="17">
        <f t="shared" si="326"/>
        <v>4.6400112749582135E-5</v>
      </c>
      <c r="BD255" s="17">
        <f t="shared" si="327"/>
        <v>1.5643579159468812E-4</v>
      </c>
      <c r="BE255" s="17">
        <f t="shared" si="328"/>
        <v>2.9024314593520455E-4</v>
      </c>
      <c r="BF255" s="17">
        <f t="shared" si="329"/>
        <v>2.6925131040544102E-4</v>
      </c>
      <c r="BG255" s="17">
        <f t="shared" si="330"/>
        <v>1.6651847292024503E-4</v>
      </c>
      <c r="BH255" s="17">
        <f t="shared" si="331"/>
        <v>7.7237512183144129E-5</v>
      </c>
      <c r="BI255" s="17">
        <f t="shared" si="332"/>
        <v>2.8660523645799295E-5</v>
      </c>
      <c r="BJ255" s="18">
        <f t="shared" si="333"/>
        <v>0.53649701942818584</v>
      </c>
      <c r="BK255" s="18">
        <f t="shared" si="334"/>
        <v>0.23004817462978414</v>
      </c>
      <c r="BL255" s="18">
        <f t="shared" si="335"/>
        <v>0.22098135426344204</v>
      </c>
      <c r="BM255" s="18">
        <f t="shared" si="336"/>
        <v>0.57389567116129936</v>
      </c>
      <c r="BN255" s="18">
        <f t="shared" si="337"/>
        <v>0.42288396041034509</v>
      </c>
    </row>
    <row r="256" spans="1:66" x14ac:dyDescent="0.25">
      <c r="A256" t="s">
        <v>40</v>
      </c>
      <c r="B256" t="s">
        <v>235</v>
      </c>
      <c r="C256" t="s">
        <v>335</v>
      </c>
      <c r="D256" s="15">
        <v>44257</v>
      </c>
      <c r="E256" s="14">
        <f>VLOOKUP(A256,home!$A$2:$E$405,3,FALSE)</f>
        <v>1.488</v>
      </c>
      <c r="F256" s="14">
        <f>VLOOKUP(B256,home!$B$2:$E$405,3,FALSE)</f>
        <v>0.55000000000000004</v>
      </c>
      <c r="G256" s="14">
        <f>VLOOKUP(C256,away!$B$2:$E$405,4,FALSE)</f>
        <v>1.1200000000000001</v>
      </c>
      <c r="H256" s="14">
        <f>VLOOKUP(A256,away!$A$2:$E$405,3,FALSE)</f>
        <v>1.18</v>
      </c>
      <c r="I256" s="14">
        <f>VLOOKUP(C256,away!$B$2:$E$405,3,FALSE)</f>
        <v>0.73</v>
      </c>
      <c r="J256" s="14">
        <f>VLOOKUP(B256,home!$B$2:$E$405,4,FALSE)</f>
        <v>0.92</v>
      </c>
      <c r="K256" s="16">
        <f t="shared" si="282"/>
        <v>0.91660800000000009</v>
      </c>
      <c r="L256" s="16">
        <f t="shared" si="283"/>
        <v>0.79248799999999997</v>
      </c>
      <c r="M256" s="17">
        <f t="shared" si="284"/>
        <v>0.18102936921913229</v>
      </c>
      <c r="N256" s="17">
        <f t="shared" si="285"/>
        <v>0.16593296806121041</v>
      </c>
      <c r="O256" s="17">
        <f t="shared" si="286"/>
        <v>0.14346360275373171</v>
      </c>
      <c r="P256" s="17">
        <f t="shared" si="287"/>
        <v>0.13149988599289253</v>
      </c>
      <c r="Q256" s="17">
        <f t="shared" si="288"/>
        <v>7.6047742994324971E-2</v>
      </c>
      <c r="R256" s="17">
        <f t="shared" si="289"/>
        <v>5.6846591809549658E-2</v>
      </c>
      <c r="S256" s="17">
        <f t="shared" si="290"/>
        <v>2.3880406934429315E-2</v>
      </c>
      <c r="T256" s="17">
        <f t="shared" si="291"/>
        <v>6.0266923750086611E-2</v>
      </c>
      <c r="U256" s="17">
        <f t="shared" si="292"/>
        <v>5.2106040825367704E-2</v>
      </c>
      <c r="V256" s="17">
        <f t="shared" si="293"/>
        <v>1.9274164081692321E-3</v>
      </c>
      <c r="W256" s="17">
        <f t="shared" si="294"/>
        <v>2.3235323203514079E-2</v>
      </c>
      <c r="X256" s="17">
        <f t="shared" si="295"/>
        <v>1.8413714814906466E-2</v>
      </c>
      <c r="Y256" s="17">
        <f t="shared" si="296"/>
        <v>7.2963240131177975E-3</v>
      </c>
      <c r="Z256" s="17">
        <f t="shared" si="297"/>
        <v>1.501674728332213E-2</v>
      </c>
      <c r="AA256" s="17">
        <f t="shared" si="298"/>
        <v>1.3764470693871333E-2</v>
      </c>
      <c r="AB256" s="17">
        <f t="shared" si="299"/>
        <v>6.3083119768840065E-3</v>
      </c>
      <c r="AC256" s="17">
        <f t="shared" si="300"/>
        <v>8.7504806205050887E-5</v>
      </c>
      <c r="AD256" s="17">
        <f t="shared" si="301"/>
        <v>5.3244207827316588E-3</v>
      </c>
      <c r="AE256" s="17">
        <f t="shared" si="302"/>
        <v>4.2195395772654468E-3</v>
      </c>
      <c r="AF256" s="17">
        <f t="shared" si="303"/>
        <v>1.6719672402539696E-3</v>
      </c>
      <c r="AG256" s="17">
        <f t="shared" si="304"/>
        <v>4.4167132476479593E-4</v>
      </c>
      <c r="AH256" s="17">
        <f t="shared" si="305"/>
        <v>2.9751480052663463E-3</v>
      </c>
      <c r="AI256" s="17">
        <f t="shared" si="306"/>
        <v>2.7270444628111758E-3</v>
      </c>
      <c r="AJ256" s="17">
        <f t="shared" si="307"/>
        <v>1.249815385484213E-3</v>
      </c>
      <c r="AK256" s="17">
        <f t="shared" si="308"/>
        <v>3.8186359361930456E-4</v>
      </c>
      <c r="AL256" s="17">
        <f t="shared" si="309"/>
        <v>2.542542591719584E-6</v>
      </c>
      <c r="AM256" s="17">
        <f t="shared" si="310"/>
        <v>9.7608133696362048E-4</v>
      </c>
      <c r="AN256" s="17">
        <f t="shared" si="311"/>
        <v>7.7353274656762571E-4</v>
      </c>
      <c r="AO256" s="17">
        <f t="shared" si="312"/>
        <v>3.0650770963094225E-4</v>
      </c>
      <c r="AP256" s="17">
        <f t="shared" si="313"/>
        <v>8.0967893930002042E-5</v>
      </c>
      <c r="AQ256" s="17">
        <f t="shared" si="314"/>
        <v>1.6041521081199861E-5</v>
      </c>
      <c r="AR256" s="17">
        <f t="shared" si="315"/>
        <v>4.7155381847950335E-4</v>
      </c>
      <c r="AS256" s="17">
        <f t="shared" si="316"/>
        <v>4.3223000244886069E-4</v>
      </c>
      <c r="AT256" s="17">
        <f t="shared" si="317"/>
        <v>1.9809273904232262E-4</v>
      </c>
      <c r="AU256" s="17">
        <f t="shared" si="318"/>
        <v>6.0524463116035096E-5</v>
      </c>
      <c r="AV256" s="17">
        <f t="shared" si="319"/>
        <v>1.3869301771965676E-5</v>
      </c>
      <c r="AW256" s="17">
        <f t="shared" si="320"/>
        <v>5.1302918781967529E-8</v>
      </c>
      <c r="AX256" s="17">
        <f t="shared" si="321"/>
        <v>1.491139936852583E-4</v>
      </c>
      <c r="AY256" s="17">
        <f t="shared" si="322"/>
        <v>1.1817105062764298E-4</v>
      </c>
      <c r="AZ256" s="17">
        <f t="shared" si="323"/>
        <v>4.6824569784899761E-5</v>
      </c>
      <c r="BA256" s="17">
        <f t="shared" si="324"/>
        <v>1.2369303219898545E-5</v>
      </c>
      <c r="BB256" s="17">
        <f t="shared" si="325"/>
        <v>2.4506310925327393E-6</v>
      </c>
      <c r="BC256" s="17">
        <f t="shared" si="326"/>
        <v>3.8841914665181716E-7</v>
      </c>
      <c r="BD256" s="17">
        <f t="shared" si="327"/>
        <v>6.2283457083197423E-5</v>
      </c>
      <c r="BE256" s="17">
        <f t="shared" si="328"/>
        <v>5.7089515030115427E-5</v>
      </c>
      <c r="BF256" s="17">
        <f t="shared" si="329"/>
        <v>2.6164353096362017E-5</v>
      </c>
      <c r="BG256" s="17">
        <f t="shared" si="330"/>
        <v>7.9941517876500675E-6</v>
      </c>
      <c r="BH256" s="17">
        <f t="shared" si="331"/>
        <v>1.8318758704435883E-6</v>
      </c>
      <c r="BI256" s="17">
        <f t="shared" si="332"/>
        <v>3.3582241557111146E-7</v>
      </c>
      <c r="BJ256" s="18">
        <f t="shared" si="333"/>
        <v>0.36533304493790653</v>
      </c>
      <c r="BK256" s="18">
        <f t="shared" si="334"/>
        <v>0.33854529695404784</v>
      </c>
      <c r="BL256" s="18">
        <f t="shared" si="335"/>
        <v>0.28115485900672749</v>
      </c>
      <c r="BM256" s="18">
        <f t="shared" si="336"/>
        <v>0.24511166760345338</v>
      </c>
      <c r="BN256" s="18">
        <f t="shared" si="337"/>
        <v>0.75482016083084147</v>
      </c>
    </row>
    <row r="257" spans="1:66" x14ac:dyDescent="0.25">
      <c r="A257" t="s">
        <v>40</v>
      </c>
      <c r="B257" t="s">
        <v>42</v>
      </c>
      <c r="C257" t="s">
        <v>236</v>
      </c>
      <c r="D257" s="15">
        <v>44257</v>
      </c>
      <c r="E257" s="14">
        <f>VLOOKUP(A257,home!$A$2:$E$405,3,FALSE)</f>
        <v>1.488</v>
      </c>
      <c r="F257" s="14">
        <f>VLOOKUP(B257,home!$B$2:$E$405,3,FALSE)</f>
        <v>1.29</v>
      </c>
      <c r="G257" s="14">
        <f>VLOOKUP(C257,away!$B$2:$E$405,4,FALSE)</f>
        <v>0.95</v>
      </c>
      <c r="H257" s="14">
        <f>VLOOKUP(A257,away!$A$2:$E$405,3,FALSE)</f>
        <v>1.18</v>
      </c>
      <c r="I257" s="14">
        <f>VLOOKUP(C257,away!$B$2:$E$405,3,FALSE)</f>
        <v>0.78</v>
      </c>
      <c r="J257" s="14">
        <f>VLOOKUP(B257,home!$B$2:$E$405,4,FALSE)</f>
        <v>0.99</v>
      </c>
      <c r="K257" s="16">
        <f t="shared" si="282"/>
        <v>1.8235440000000001</v>
      </c>
      <c r="L257" s="16">
        <f t="shared" si="283"/>
        <v>0.91119600000000001</v>
      </c>
      <c r="M257" s="17">
        <f t="shared" si="284"/>
        <v>6.4910881739323814E-2</v>
      </c>
      <c r="N257" s="17">
        <f t="shared" si="285"/>
        <v>0.1183678489304535</v>
      </c>
      <c r="O257" s="17">
        <f t="shared" si="286"/>
        <v>5.9146535797344899E-2</v>
      </c>
      <c r="P257" s="17">
        <f t="shared" si="287"/>
        <v>0.10785631047403349</v>
      </c>
      <c r="Q257" s="17">
        <f t="shared" si="288"/>
        <v>0.10792449035501747</v>
      </c>
      <c r="R257" s="17">
        <f t="shared" si="289"/>
        <v>2.6947043416198743E-2</v>
      </c>
      <c r="S257" s="17">
        <f t="shared" si="290"/>
        <v>4.4803673118276661E-2</v>
      </c>
      <c r="T257" s="17">
        <f t="shared" si="291"/>
        <v>9.8340363913530474E-2</v>
      </c>
      <c r="U257" s="17">
        <f t="shared" si="292"/>
        <v>4.9139119339348711E-2</v>
      </c>
      <c r="V257" s="17">
        <f t="shared" si="293"/>
        <v>8.2717835570797048E-3</v>
      </c>
      <c r="W257" s="17">
        <f t="shared" si="294"/>
        <v>6.560168561331664E-2</v>
      </c>
      <c r="X257" s="17">
        <f t="shared" si="295"/>
        <v>5.9775993524111663E-2</v>
      </c>
      <c r="Y257" s="17">
        <f t="shared" si="296"/>
        <v>2.7233823097598225E-2</v>
      </c>
      <c r="Z257" s="17">
        <f t="shared" si="297"/>
        <v>8.1846793908888771E-3</v>
      </c>
      <c r="AA257" s="17">
        <f t="shared" si="298"/>
        <v>1.4925122995179065E-2</v>
      </c>
      <c r="AB257" s="17">
        <f t="shared" si="299"/>
        <v>1.3608309243560409E-2</v>
      </c>
      <c r="AC257" s="17">
        <f t="shared" si="300"/>
        <v>8.5902782361018846E-4</v>
      </c>
      <c r="AD257" s="17">
        <f t="shared" si="301"/>
        <v>2.9906890047512496E-2</v>
      </c>
      <c r="AE257" s="17">
        <f t="shared" si="302"/>
        <v>2.7251038583733192E-2</v>
      </c>
      <c r="AF257" s="17">
        <f t="shared" si="303"/>
        <v>1.2415518676671676E-2</v>
      </c>
      <c r="AG257" s="17">
        <f t="shared" si="304"/>
        <v>3.7709903187028416E-3</v>
      </c>
      <c r="AH257" s="17">
        <f t="shared" si="305"/>
        <v>1.8644617805650947E-3</v>
      </c>
      <c r="AI257" s="17">
        <f t="shared" si="306"/>
        <v>3.399928093178795E-3</v>
      </c>
      <c r="AJ257" s="17">
        <f t="shared" si="307"/>
        <v>3.099959237373817E-3</v>
      </c>
      <c r="AK257" s="17">
        <f t="shared" si="308"/>
        <v>1.8843040225191992E-3</v>
      </c>
      <c r="AL257" s="17">
        <f t="shared" si="309"/>
        <v>5.7094631387824286E-5</v>
      </c>
      <c r="AM257" s="17">
        <f t="shared" si="310"/>
        <v>1.090730598096021E-2</v>
      </c>
      <c r="AN257" s="17">
        <f t="shared" si="311"/>
        <v>9.9386935806270189E-3</v>
      </c>
      <c r="AO257" s="17">
        <f t="shared" si="312"/>
        <v>4.5280489179465085E-3</v>
      </c>
      <c r="AP257" s="17">
        <f t="shared" si="313"/>
        <v>1.375313353945729E-3</v>
      </c>
      <c r="AQ257" s="17">
        <f t="shared" si="314"/>
        <v>3.132950067154831E-4</v>
      </c>
      <c r="AR257" s="17">
        <f t="shared" si="315"/>
        <v>3.3977802332075857E-4</v>
      </c>
      <c r="AS257" s="17">
        <f t="shared" si="316"/>
        <v>6.1960017575842929E-4</v>
      </c>
      <c r="AT257" s="17">
        <f t="shared" si="317"/>
        <v>5.6493409145161474E-4</v>
      </c>
      <c r="AU257" s="17">
        <f t="shared" si="318"/>
        <v>3.4339405762068103E-4</v>
      </c>
      <c r="AV257" s="17">
        <f t="shared" si="319"/>
        <v>1.5654854335246191E-4</v>
      </c>
      <c r="AW257" s="17">
        <f t="shared" si="320"/>
        <v>2.6352439445343024E-6</v>
      </c>
      <c r="AX257" s="17">
        <f t="shared" si="321"/>
        <v>3.3149920629573504E-3</v>
      </c>
      <c r="AY257" s="17">
        <f t="shared" si="322"/>
        <v>3.0206075077984854E-3</v>
      </c>
      <c r="AZ257" s="17">
        <f t="shared" si="323"/>
        <v>1.3761827393379744E-3</v>
      </c>
      <c r="BA257" s="17">
        <f t="shared" si="324"/>
        <v>4.1799073578460168E-4</v>
      </c>
      <c r="BB257" s="17">
        <f t="shared" si="325"/>
        <v>9.5217871620996455E-5</v>
      </c>
      <c r="BC257" s="17">
        <f t="shared" si="326"/>
        <v>1.7352428749913105E-5</v>
      </c>
      <c r="BD257" s="17">
        <f t="shared" si="327"/>
        <v>5.16007292896303E-5</v>
      </c>
      <c r="BE257" s="17">
        <f t="shared" si="328"/>
        <v>9.4096200291729587E-5</v>
      </c>
      <c r="BF257" s="17">
        <f t="shared" si="329"/>
        <v>8.5794280732390878E-5</v>
      </c>
      <c r="BG257" s="17">
        <f t="shared" si="330"/>
        <v>5.2149881954622322E-5</v>
      </c>
      <c r="BH257" s="17">
        <f t="shared" si="331"/>
        <v>2.3774401084764969E-5</v>
      </c>
      <c r="BI257" s="17">
        <f t="shared" si="332"/>
        <v>8.6707332903433195E-6</v>
      </c>
      <c r="BJ257" s="18">
        <f t="shared" si="333"/>
        <v>0.5858936432470927</v>
      </c>
      <c r="BK257" s="18">
        <f t="shared" si="334"/>
        <v>0.22977937885151012</v>
      </c>
      <c r="BL257" s="18">
        <f t="shared" si="335"/>
        <v>0.17635512504341616</v>
      </c>
      <c r="BM257" s="18">
        <f t="shared" si="336"/>
        <v>0.51204174355668208</v>
      </c>
      <c r="BN257" s="18">
        <f t="shared" si="337"/>
        <v>0.48515311071237194</v>
      </c>
    </row>
    <row r="258" spans="1:66" x14ac:dyDescent="0.25">
      <c r="A258" t="s">
        <v>40</v>
      </c>
      <c r="B258" t="s">
        <v>237</v>
      </c>
      <c r="C258" t="s">
        <v>339</v>
      </c>
      <c r="D258" s="15">
        <v>44257</v>
      </c>
      <c r="E258" s="14">
        <f>VLOOKUP(A258,home!$A$2:$E$405,3,FALSE)</f>
        <v>1.488</v>
      </c>
      <c r="F258" s="14">
        <f>VLOOKUP(B258,home!$B$2:$E$405,3,FALSE)</f>
        <v>0.45</v>
      </c>
      <c r="G258" s="14">
        <f>VLOOKUP(C258,away!$B$2:$E$405,4,FALSE)</f>
        <v>0.73</v>
      </c>
      <c r="H258" s="14">
        <f>VLOOKUP(A258,away!$A$2:$E$405,3,FALSE)</f>
        <v>1.18</v>
      </c>
      <c r="I258" s="14">
        <f>VLOOKUP(C258,away!$B$2:$E$405,3,FALSE)</f>
        <v>0.67</v>
      </c>
      <c r="J258" s="14">
        <f>VLOOKUP(B258,home!$B$2:$E$405,4,FALSE)</f>
        <v>0.85</v>
      </c>
      <c r="K258" s="16">
        <f t="shared" si="282"/>
        <v>0.48880799999999996</v>
      </c>
      <c r="L258" s="16">
        <f t="shared" si="283"/>
        <v>0.67201</v>
      </c>
      <c r="M258" s="17">
        <f t="shared" si="284"/>
        <v>0.31322985403861542</v>
      </c>
      <c r="N258" s="17">
        <f t="shared" si="285"/>
        <v>0.15310925849290755</v>
      </c>
      <c r="O258" s="17">
        <f t="shared" si="286"/>
        <v>0.21049359421248995</v>
      </c>
      <c r="P258" s="17">
        <f t="shared" si="287"/>
        <v>0.1028909527998188</v>
      </c>
      <c r="Q258" s="17">
        <f t="shared" si="288"/>
        <v>3.7420515212700567E-2</v>
      </c>
      <c r="R258" s="17">
        <f t="shared" si="289"/>
        <v>7.0726900123367673E-2</v>
      </c>
      <c r="S258" s="17">
        <f t="shared" si="290"/>
        <v>8.4495044386393384E-3</v>
      </c>
      <c r="T258" s="17">
        <f t="shared" si="291"/>
        <v>2.5146960428086906E-2</v>
      </c>
      <c r="U258" s="17">
        <f t="shared" si="292"/>
        <v>3.4571874595503108E-2</v>
      </c>
      <c r="V258" s="17">
        <f t="shared" si="293"/>
        <v>3.0839176306281815E-4</v>
      </c>
      <c r="W258" s="17">
        <f t="shared" si="294"/>
        <v>6.0971490666965828E-3</v>
      </c>
      <c r="X258" s="17">
        <f t="shared" si="295"/>
        <v>4.0973451443107704E-3</v>
      </c>
      <c r="Y258" s="17">
        <f t="shared" si="296"/>
        <v>1.3767284552141398E-3</v>
      </c>
      <c r="Z258" s="17">
        <f t="shared" si="297"/>
        <v>1.5843061383968106E-2</v>
      </c>
      <c r="AA258" s="17">
        <f t="shared" si="298"/>
        <v>7.744215148974682E-3</v>
      </c>
      <c r="AB258" s="17">
        <f t="shared" si="299"/>
        <v>1.8927171592700077E-3</v>
      </c>
      <c r="AC258" s="17">
        <f t="shared" si="300"/>
        <v>6.3313573738323889E-6</v>
      </c>
      <c r="AD258" s="17">
        <f t="shared" si="301"/>
        <v>7.4508381024845525E-4</v>
      </c>
      <c r="AE258" s="17">
        <f t="shared" si="302"/>
        <v>5.0070377132506439E-4</v>
      </c>
      <c r="AF258" s="17">
        <f t="shared" si="303"/>
        <v>1.6823897068407823E-4</v>
      </c>
      <c r="AG258" s="17">
        <f t="shared" si="304"/>
        <v>3.7686090229802476E-5</v>
      </c>
      <c r="AH258" s="17">
        <f t="shared" si="305"/>
        <v>2.6616739201601011E-3</v>
      </c>
      <c r="AI258" s="17">
        <f t="shared" si="306"/>
        <v>1.3010475055656187E-3</v>
      </c>
      <c r="AJ258" s="17">
        <f t="shared" si="307"/>
        <v>3.179812145502594E-4</v>
      </c>
      <c r="AK258" s="17">
        <f t="shared" si="308"/>
        <v>5.1810587173961092E-5</v>
      </c>
      <c r="AL258" s="17">
        <f t="shared" si="309"/>
        <v>8.3189949401114615E-8</v>
      </c>
      <c r="AM258" s="17">
        <f t="shared" si="310"/>
        <v>7.2840585423985399E-5</v>
      </c>
      <c r="AN258" s="17">
        <f t="shared" si="311"/>
        <v>4.8949601810772428E-5</v>
      </c>
      <c r="AO258" s="17">
        <f t="shared" si="312"/>
        <v>1.6447310956428586E-5</v>
      </c>
      <c r="AP258" s="17">
        <f t="shared" si="313"/>
        <v>3.6842524786098589E-6</v>
      </c>
      <c r="AQ258" s="17">
        <f t="shared" si="314"/>
        <v>6.1896362703765263E-7</v>
      </c>
      <c r="AR258" s="17">
        <f t="shared" si="315"/>
        <v>3.5773429821735799E-4</v>
      </c>
      <c r="AS258" s="17">
        <f t="shared" si="316"/>
        <v>1.7486338684303033E-4</v>
      </c>
      <c r="AT258" s="17">
        <f t="shared" si="317"/>
        <v>4.2737311197983975E-5</v>
      </c>
      <c r="AU258" s="17">
        <f t="shared" si="318"/>
        <v>6.9634465373547203E-6</v>
      </c>
      <c r="AV258" s="17">
        <f t="shared" si="319"/>
        <v>8.5094709375782102E-7</v>
      </c>
      <c r="AW258" s="17">
        <f t="shared" si="320"/>
        <v>7.5907100088604998E-10</v>
      </c>
      <c r="AX258" s="17">
        <f t="shared" si="321"/>
        <v>5.9341768133212435E-6</v>
      </c>
      <c r="AY258" s="17">
        <f t="shared" si="322"/>
        <v>3.9878261603200092E-6</v>
      </c>
      <c r="AZ258" s="17">
        <f t="shared" si="323"/>
        <v>1.3399295289983241E-6</v>
      </c>
      <c r="BA258" s="17">
        <f t="shared" si="324"/>
        <v>3.0014868092738803E-7</v>
      </c>
      <c r="BB258" s="17">
        <f t="shared" si="325"/>
        <v>5.0425728767503492E-8</v>
      </c>
      <c r="BC258" s="17">
        <f t="shared" si="326"/>
        <v>6.7773187978100062E-9</v>
      </c>
      <c r="BD258" s="17">
        <f t="shared" si="327"/>
        <v>4.006683762417444E-5</v>
      </c>
      <c r="BE258" s="17">
        <f t="shared" si="328"/>
        <v>1.9584990765397459E-5</v>
      </c>
      <c r="BF258" s="17">
        <f t="shared" si="329"/>
        <v>4.7866500830261993E-6</v>
      </c>
      <c r="BG258" s="17">
        <f t="shared" si="330"/>
        <v>7.799176179279572E-7</v>
      </c>
      <c r="BH258" s="17">
        <f t="shared" si="331"/>
        <v>9.5307492746032175E-8</v>
      </c>
      <c r="BI258" s="17">
        <f t="shared" si="332"/>
        <v>9.3174129828404998E-9</v>
      </c>
      <c r="BJ258" s="18">
        <f t="shared" si="333"/>
        <v>0.22885382944093183</v>
      </c>
      <c r="BK258" s="18">
        <f t="shared" si="334"/>
        <v>0.42488910541361991</v>
      </c>
      <c r="BL258" s="18">
        <f t="shared" si="335"/>
        <v>0.330410286877941</v>
      </c>
      <c r="BM258" s="18">
        <f t="shared" si="336"/>
        <v>0.11212122116947176</v>
      </c>
      <c r="BN258" s="18">
        <f t="shared" si="337"/>
        <v>0.88787107487989991</v>
      </c>
    </row>
    <row r="259" spans="1:66" x14ac:dyDescent="0.25">
      <c r="A259" t="s">
        <v>40</v>
      </c>
      <c r="B259" t="s">
        <v>238</v>
      </c>
      <c r="C259" t="s">
        <v>320</v>
      </c>
      <c r="D259" s="15">
        <v>44257</v>
      </c>
      <c r="E259" s="14">
        <f>VLOOKUP(A259,home!$A$2:$E$405,3,FALSE)</f>
        <v>1.488</v>
      </c>
      <c r="F259" s="14">
        <f>VLOOKUP(B259,home!$B$2:$E$405,3,FALSE)</f>
        <v>0.78</v>
      </c>
      <c r="G259" s="14">
        <f>VLOOKUP(C259,away!$B$2:$E$405,4,FALSE)</f>
        <v>1.06</v>
      </c>
      <c r="H259" s="14">
        <f>VLOOKUP(A259,away!$A$2:$E$405,3,FALSE)</f>
        <v>1.18</v>
      </c>
      <c r="I259" s="14">
        <f>VLOOKUP(C259,away!$B$2:$E$405,3,FALSE)</f>
        <v>1.46</v>
      </c>
      <c r="J259" s="14">
        <f>VLOOKUP(B259,home!$B$2:$E$405,4,FALSE)</f>
        <v>1.06</v>
      </c>
      <c r="K259" s="16">
        <f t="shared" si="282"/>
        <v>1.2302784000000002</v>
      </c>
      <c r="L259" s="16">
        <f t="shared" si="283"/>
        <v>1.826168</v>
      </c>
      <c r="M259" s="17">
        <f t="shared" si="284"/>
        <v>4.7054611735333901E-2</v>
      </c>
      <c r="N259" s="17">
        <f t="shared" si="285"/>
        <v>5.7890272438367828E-2</v>
      </c>
      <c r="O259" s="17">
        <f t="shared" si="286"/>
        <v>8.5929626203491247E-2</v>
      </c>
      <c r="P259" s="17">
        <f t="shared" si="287"/>
        <v>0.1057173630382293</v>
      </c>
      <c r="Q259" s="17">
        <f t="shared" si="288"/>
        <v>3.5610575875519648E-2</v>
      </c>
      <c r="R259" s="17">
        <f t="shared" si="289"/>
        <v>7.8460966812388608E-2</v>
      </c>
      <c r="S259" s="17">
        <f t="shared" si="290"/>
        <v>5.937866893163872E-2</v>
      </c>
      <c r="T259" s="17">
        <f t="shared" si="291"/>
        <v>6.5030894125445979E-2</v>
      </c>
      <c r="U259" s="17">
        <f t="shared" si="292"/>
        <v>9.652883271239858E-2</v>
      </c>
      <c r="V259" s="17">
        <f t="shared" si="293"/>
        <v>1.4822862364174866E-2</v>
      </c>
      <c r="W259" s="17">
        <f t="shared" si="294"/>
        <v>1.4603640770404307E-2</v>
      </c>
      <c r="X259" s="17">
        <f t="shared" si="295"/>
        <v>2.6668701458407693E-2</v>
      </c>
      <c r="Y259" s="17">
        <f t="shared" si="296"/>
        <v>2.4350764602448734E-2</v>
      </c>
      <c r="Z259" s="17">
        <f t="shared" si="297"/>
        <v>4.7760968947282025E-2</v>
      </c>
      <c r="AA259" s="17">
        <f t="shared" si="298"/>
        <v>5.8759288458911825E-2</v>
      </c>
      <c r="AB259" s="17">
        <f t="shared" si="299"/>
        <v>3.614514169518427E-2</v>
      </c>
      <c r="AC259" s="17">
        <f t="shared" si="300"/>
        <v>2.0814032143028969E-3</v>
      </c>
      <c r="AD259" s="17">
        <f t="shared" si="301"/>
        <v>4.4916359502969461E-3</v>
      </c>
      <c r="AE259" s="17">
        <f t="shared" si="302"/>
        <v>8.2024818400818749E-3</v>
      </c>
      <c r="AF259" s="17">
        <f t="shared" si="303"/>
        <v>7.4895549284693186E-3</v>
      </c>
      <c r="AG259" s="17">
        <f t="shared" si="304"/>
        <v>4.559061848204319E-3</v>
      </c>
      <c r="AH259" s="17">
        <f t="shared" si="305"/>
        <v>2.1804888285130036E-2</v>
      </c>
      <c r="AI259" s="17">
        <f t="shared" si="306"/>
        <v>2.6826083071608525E-2</v>
      </c>
      <c r="AJ259" s="17">
        <f t="shared" si="307"/>
        <v>1.650177527980282E-2</v>
      </c>
      <c r="AK259" s="17">
        <f t="shared" si="308"/>
        <v>6.7672592294651225E-3</v>
      </c>
      <c r="AL259" s="17">
        <f t="shared" si="309"/>
        <v>1.8705113154310883E-4</v>
      </c>
      <c r="AM259" s="17">
        <f t="shared" si="310"/>
        <v>1.1051925380627606E-3</v>
      </c>
      <c r="AN259" s="17">
        <f t="shared" si="311"/>
        <v>2.0182672468489955E-3</v>
      </c>
      <c r="AO259" s="17">
        <f t="shared" si="312"/>
        <v>1.8428475308218686E-3</v>
      </c>
      <c r="AP259" s="17">
        <f t="shared" si="313"/>
        <v>1.1217830632219699E-3</v>
      </c>
      <c r="AQ259" s="17">
        <f t="shared" si="314"/>
        <v>5.121410832494847E-4</v>
      </c>
      <c r="AR259" s="17">
        <f t="shared" si="315"/>
        <v>7.9638778459758617E-3</v>
      </c>
      <c r="AS259" s="17">
        <f t="shared" si="316"/>
        <v>9.7977868941426308E-3</v>
      </c>
      <c r="AT259" s="17">
        <f t="shared" si="317"/>
        <v>6.0270027918333854E-3</v>
      </c>
      <c r="AU259" s="17">
        <f t="shared" si="318"/>
        <v>2.4716304505107704E-3</v>
      </c>
      <c r="AV259" s="17">
        <f t="shared" si="319"/>
        <v>7.6019838901141782E-4</v>
      </c>
      <c r="AW259" s="17">
        <f t="shared" si="320"/>
        <v>1.1673523623099139E-5</v>
      </c>
      <c r="AX259" s="17">
        <f t="shared" si="321"/>
        <v>2.266157512366322E-4</v>
      </c>
      <c r="AY259" s="17">
        <f t="shared" si="322"/>
        <v>4.1383843320429815E-4</v>
      </c>
      <c r="AZ259" s="17">
        <f t="shared" si="323"/>
        <v>3.778692519439134E-4</v>
      </c>
      <c r="BA259" s="17">
        <f t="shared" si="324"/>
        <v>2.3001757869463749E-4</v>
      </c>
      <c r="BB259" s="17">
        <f t="shared" si="325"/>
        <v>1.050126854124072E-4</v>
      </c>
      <c r="BC259" s="17">
        <f t="shared" si="326"/>
        <v>3.8354161138840931E-5</v>
      </c>
      <c r="BD259" s="17">
        <f t="shared" si="327"/>
        <v>2.4238964797050071E-3</v>
      </c>
      <c r="BE259" s="17">
        <f t="shared" si="328"/>
        <v>2.9820674828171089E-3</v>
      </c>
      <c r="BF259" s="17">
        <f t="shared" si="329"/>
        <v>1.8343866057261311E-3</v>
      </c>
      <c r="BG259" s="17">
        <f t="shared" si="330"/>
        <v>7.5226873942472517E-4</v>
      </c>
      <c r="BH259" s="17">
        <f t="shared" si="331"/>
        <v>2.3137499527736704E-4</v>
      </c>
      <c r="BI259" s="17">
        <f t="shared" si="332"/>
        <v>5.6931131797969302E-5</v>
      </c>
      <c r="BJ259" s="18">
        <f t="shared" si="333"/>
        <v>0.25688952316148239</v>
      </c>
      <c r="BK259" s="18">
        <f t="shared" si="334"/>
        <v>0.2296557988484271</v>
      </c>
      <c r="BL259" s="18">
        <f t="shared" si="335"/>
        <v>0.46302528355460348</v>
      </c>
      <c r="BM259" s="18">
        <f t="shared" si="336"/>
        <v>0.58626599349888331</v>
      </c>
      <c r="BN259" s="18">
        <f t="shared" si="337"/>
        <v>0.41066341610333057</v>
      </c>
    </row>
    <row r="260" spans="1:66" x14ac:dyDescent="0.25">
      <c r="A260" t="s">
        <v>40</v>
      </c>
      <c r="B260" t="s">
        <v>232</v>
      </c>
      <c r="C260" t="s">
        <v>41</v>
      </c>
      <c r="D260" s="15">
        <v>44257</v>
      </c>
      <c r="E260" s="14">
        <f>VLOOKUP(A260,home!$A$2:$E$405,3,FALSE)</f>
        <v>1.488</v>
      </c>
      <c r="F260" s="14">
        <f>VLOOKUP(B260,home!$B$2:$E$405,3,FALSE)</f>
        <v>1.06</v>
      </c>
      <c r="G260" s="14">
        <f>VLOOKUP(C260,away!$B$2:$E$405,4,FALSE)</f>
        <v>1.34</v>
      </c>
      <c r="H260" s="14">
        <f>VLOOKUP(A260,away!$A$2:$E$405,3,FALSE)</f>
        <v>1.18</v>
      </c>
      <c r="I260" s="14">
        <f>VLOOKUP(C260,away!$B$2:$E$405,3,FALSE)</f>
        <v>0.37</v>
      </c>
      <c r="J260" s="14">
        <f>VLOOKUP(B260,home!$B$2:$E$405,4,FALSE)</f>
        <v>0.92</v>
      </c>
      <c r="K260" s="16">
        <f t="shared" si="282"/>
        <v>2.1135552</v>
      </c>
      <c r="L260" s="16">
        <f t="shared" si="283"/>
        <v>0.40167200000000003</v>
      </c>
      <c r="M260" s="17">
        <f t="shared" si="284"/>
        <v>8.0844542239957559E-2</v>
      </c>
      <c r="N260" s="17">
        <f t="shared" si="285"/>
        <v>0.17086940264288195</v>
      </c>
      <c r="O260" s="17">
        <f t="shared" si="286"/>
        <v>3.2472988970608227E-2</v>
      </c>
      <c r="P260" s="17">
        <f t="shared" si="287"/>
        <v>6.8633454698371676E-2</v>
      </c>
      <c r="Q260" s="17">
        <f t="shared" si="288"/>
        <v>0.18057095723837846</v>
      </c>
      <c r="R260" s="17">
        <f t="shared" si="289"/>
        <v>6.521745212901075E-3</v>
      </c>
      <c r="S260" s="17">
        <f t="shared" si="290"/>
        <v>1.4566694835910766E-2</v>
      </c>
      <c r="T260" s="17">
        <f t="shared" si="291"/>
        <v>7.2530297535853952E-2</v>
      </c>
      <c r="U260" s="17">
        <f t="shared" si="292"/>
        <v>1.3784068507802175E-2</v>
      </c>
      <c r="V260" s="17">
        <f t="shared" si="293"/>
        <v>1.3740535744076654E-3</v>
      </c>
      <c r="W260" s="17">
        <f t="shared" si="294"/>
        <v>0.12721556188005081</v>
      </c>
      <c r="X260" s="17">
        <f t="shared" si="295"/>
        <v>5.1098929171483766E-2</v>
      </c>
      <c r="Y260" s="17">
        <f t="shared" si="296"/>
        <v>1.0262504539084116E-2</v>
      </c>
      <c r="Z260" s="17">
        <f t="shared" si="297"/>
        <v>8.7320081438546713E-4</v>
      </c>
      <c r="AA260" s="17">
        <f t="shared" si="298"/>
        <v>1.8455581218886391E-3</v>
      </c>
      <c r="AB260" s="17">
        <f t="shared" si="299"/>
        <v>1.9503444827099837E-3</v>
      </c>
      <c r="AC260" s="17">
        <f t="shared" si="300"/>
        <v>7.2906934360772181E-5</v>
      </c>
      <c r="AD260" s="17">
        <f t="shared" si="301"/>
        <v>6.7219278083125791E-2</v>
      </c>
      <c r="AE260" s="17">
        <f t="shared" si="302"/>
        <v>2.7000101866205301E-2</v>
      </c>
      <c r="AF260" s="17">
        <f t="shared" si="303"/>
        <v>5.422592458401208E-3</v>
      </c>
      <c r="AG260" s="17">
        <f t="shared" si="304"/>
        <v>7.2603451931697698E-4</v>
      </c>
      <c r="AH260" s="17">
        <f t="shared" si="305"/>
        <v>8.7685079378959824E-5</v>
      </c>
      <c r="AI260" s="17">
        <f t="shared" si="306"/>
        <v>1.8532725548381333E-4</v>
      </c>
      <c r="AJ260" s="17">
        <f t="shared" si="307"/>
        <v>1.9584969226477112E-4</v>
      </c>
      <c r="AK260" s="17">
        <f t="shared" si="308"/>
        <v>1.3797971183486892E-4</v>
      </c>
      <c r="AL260" s="17">
        <f t="shared" si="309"/>
        <v>2.4757910122343678E-6</v>
      </c>
      <c r="AM260" s="17">
        <f t="shared" si="310"/>
        <v>2.8414330946567305E-2</v>
      </c>
      <c r="AN260" s="17">
        <f t="shared" si="311"/>
        <v>1.1413241139969582E-2</v>
      </c>
      <c r="AO260" s="17">
        <f t="shared" si="312"/>
        <v>2.2921896975869314E-3</v>
      </c>
      <c r="AP260" s="17">
        <f t="shared" si="313"/>
        <v>3.0690280673637937E-4</v>
      </c>
      <c r="AQ260" s="17">
        <f t="shared" si="314"/>
        <v>3.081856604685374E-5</v>
      </c>
      <c r="AR260" s="17">
        <f t="shared" si="315"/>
        <v>7.0441282408611132E-6</v>
      </c>
      <c r="AS260" s="17">
        <f t="shared" si="316"/>
        <v>1.4888153872938859E-5</v>
      </c>
      <c r="AT260" s="17">
        <f t="shared" si="317"/>
        <v>1.5733467518275033E-5</v>
      </c>
      <c r="AU260" s="17">
        <f t="shared" si="318"/>
        <v>1.1084517362427097E-5</v>
      </c>
      <c r="AV260" s="17">
        <f t="shared" si="319"/>
        <v>5.8569348277120184E-6</v>
      </c>
      <c r="AW260" s="17">
        <f t="shared" si="320"/>
        <v>5.8384374907417147E-8</v>
      </c>
      <c r="AX260" s="17">
        <f t="shared" si="321"/>
        <v>1.0009209487773047E-2</v>
      </c>
      <c r="AY260" s="17">
        <f t="shared" si="322"/>
        <v>4.0204191933727752E-3</v>
      </c>
      <c r="AZ260" s="17">
        <f t="shared" si="323"/>
        <v>8.074449091202147E-4</v>
      </c>
      <c r="BA260" s="17">
        <f t="shared" si="324"/>
        <v>1.0810933717871167E-4</v>
      </c>
      <c r="BB260" s="17">
        <f t="shared" si="325"/>
        <v>1.0856123420811867E-5</v>
      </c>
      <c r="BC260" s="17">
        <f t="shared" si="326"/>
        <v>8.7212016133686908E-7</v>
      </c>
      <c r="BD260" s="17">
        <f t="shared" si="327"/>
        <v>4.7157151312719419E-7</v>
      </c>
      <c r="BE260" s="17">
        <f t="shared" si="328"/>
        <v>9.9669242374184952E-7</v>
      </c>
      <c r="BF260" s="17">
        <f t="shared" si="329"/>
        <v>1.0532822275000948E-6</v>
      </c>
      <c r="BG260" s="17">
        <f t="shared" si="330"/>
        <v>7.4205670966680291E-7</v>
      </c>
      <c r="BH260" s="17">
        <f t="shared" si="331"/>
        <v>3.9209445435279036E-7</v>
      </c>
      <c r="BI260" s="17">
        <f t="shared" si="332"/>
        <v>1.657426545777005E-7</v>
      </c>
      <c r="BJ260" s="18">
        <f t="shared" si="333"/>
        <v>0.77033005426271606</v>
      </c>
      <c r="BK260" s="18">
        <f t="shared" si="334"/>
        <v>0.16951454726739348</v>
      </c>
      <c r="BL260" s="18">
        <f t="shared" si="335"/>
        <v>5.7239975676677712E-2</v>
      </c>
      <c r="BM260" s="18">
        <f t="shared" si="336"/>
        <v>0.45402432620907612</v>
      </c>
      <c r="BN260" s="18">
        <f t="shared" si="337"/>
        <v>0.53991309100309892</v>
      </c>
    </row>
    <row r="261" spans="1:66" x14ac:dyDescent="0.25">
      <c r="A261" t="s">
        <v>69</v>
      </c>
      <c r="B261" t="s">
        <v>259</v>
      </c>
      <c r="C261" t="s">
        <v>77</v>
      </c>
      <c r="D261" s="15">
        <v>44288</v>
      </c>
      <c r="E261" s="14">
        <f>VLOOKUP(A261,home!$A$2:$E$405,3,FALSE)</f>
        <v>1.36170212765957</v>
      </c>
      <c r="F261" s="14">
        <f>VLOOKUP(B261,home!$B$2:$E$405,3,FALSE)</f>
        <v>1.04</v>
      </c>
      <c r="G261" s="14">
        <f>VLOOKUP(C261,away!$B$2:$E$405,4,FALSE)</f>
        <v>0.8</v>
      </c>
      <c r="H261" s="14">
        <f>VLOOKUP(A261,away!$A$2:$E$405,3,FALSE)</f>
        <v>1.3574468085106399</v>
      </c>
      <c r="I261" s="14">
        <f>VLOOKUP(C261,away!$B$2:$E$405,3,FALSE)</f>
        <v>1.04</v>
      </c>
      <c r="J261" s="14">
        <f>VLOOKUP(B261,home!$B$2:$E$405,4,FALSE)</f>
        <v>0.8</v>
      </c>
      <c r="K261" s="16">
        <f t="shared" si="282"/>
        <v>1.1329361702127623</v>
      </c>
      <c r="L261" s="16">
        <f t="shared" si="283"/>
        <v>1.1293957446808525</v>
      </c>
      <c r="M261" s="17">
        <f t="shared" si="284"/>
        <v>0.10410743180474651</v>
      </c>
      <c r="N261" s="17">
        <f t="shared" si="285"/>
        <v>0.11794707507955582</v>
      </c>
      <c r="O261" s="17">
        <f t="shared" si="286"/>
        <v>0.11757849046993273</v>
      </c>
      <c r="P261" s="17">
        <f t="shared" si="287"/>
        <v>0.13320892469240334</v>
      </c>
      <c r="Q261" s="17">
        <f t="shared" si="288"/>
        <v>6.681325376421457E-2</v>
      </c>
      <c r="R261" s="17">
        <f t="shared" si="289"/>
        <v>6.6396323401370125E-2</v>
      </c>
      <c r="S261" s="17">
        <f t="shared" si="290"/>
        <v>4.2611313405046897E-2</v>
      </c>
      <c r="T261" s="17">
        <f t="shared" si="291"/>
        <v>7.545860448958587E-2</v>
      </c>
      <c r="U261" s="17">
        <f t="shared" si="292"/>
        <v>7.5222796350556259E-2</v>
      </c>
      <c r="V261" s="17">
        <f t="shared" si="293"/>
        <v>6.0580660018617581E-3</v>
      </c>
      <c r="W261" s="17">
        <f t="shared" si="294"/>
        <v>2.5231717279694216E-2</v>
      </c>
      <c r="X261" s="17">
        <f t="shared" si="295"/>
        <v>2.8496594126676978E-2</v>
      </c>
      <c r="Y261" s="17">
        <f t="shared" si="296"/>
        <v>1.6091966072283182E-2</v>
      </c>
      <c r="Z261" s="17">
        <f t="shared" si="297"/>
        <v>2.4995908370653699E-2</v>
      </c>
      <c r="AA261" s="17">
        <f t="shared" si="298"/>
        <v>2.8318768700437529E-2</v>
      </c>
      <c r="AB261" s="17">
        <f t="shared" si="299"/>
        <v>1.6041678678307372E-2</v>
      </c>
      <c r="AC261" s="17">
        <f t="shared" si="300"/>
        <v>4.8446857001112071E-4</v>
      </c>
      <c r="AD261" s="17">
        <f t="shared" si="301"/>
        <v>7.146481285686992E-3</v>
      </c>
      <c r="AE261" s="17">
        <f t="shared" si="302"/>
        <v>8.0712055534962347E-3</v>
      </c>
      <c r="AF261" s="17">
        <f t="shared" si="303"/>
        <v>4.5577926032815581E-3</v>
      </c>
      <c r="AG261" s="17">
        <f t="shared" si="304"/>
        <v>1.7158505237613519E-3</v>
      </c>
      <c r="AH261" s="17">
        <f t="shared" si="305"/>
        <v>7.0575681370621977E-3</v>
      </c>
      <c r="AI261" s="17">
        <f t="shared" si="306"/>
        <v>7.9957742162188646E-3</v>
      </c>
      <c r="AJ261" s="17">
        <f t="shared" si="307"/>
        <v>4.529350909204477E-3</v>
      </c>
      <c r="AK261" s="17">
        <f t="shared" si="308"/>
        <v>1.7104884908746038E-3</v>
      </c>
      <c r="AL261" s="17">
        <f t="shared" si="309"/>
        <v>2.4795746524411084E-5</v>
      </c>
      <c r="AM261" s="17">
        <f t="shared" si="310"/>
        <v>1.6193014276606776E-3</v>
      </c>
      <c r="AN261" s="17">
        <f t="shared" si="311"/>
        <v>1.8288321417555982E-3</v>
      </c>
      <c r="AO261" s="17">
        <f t="shared" si="312"/>
        <v>1.0327376193171715E-3</v>
      </c>
      <c r="AP261" s="17">
        <f t="shared" si="313"/>
        <v>3.8878982420954914E-4</v>
      </c>
      <c r="AQ261" s="17">
        <f t="shared" si="314"/>
        <v>1.0977439325937038E-4</v>
      </c>
      <c r="AR261" s="17">
        <f t="shared" si="315"/>
        <v>1.5941574843586442E-3</v>
      </c>
      <c r="AS261" s="17">
        <f t="shared" si="316"/>
        <v>1.8060786750452938E-3</v>
      </c>
      <c r="AT261" s="17">
        <f t="shared" si="317"/>
        <v>1.0230859286043778E-3</v>
      </c>
      <c r="AU261" s="17">
        <f t="shared" si="318"/>
        <v>3.8636368458387031E-4</v>
      </c>
      <c r="AV261" s="17">
        <f t="shared" si="319"/>
        <v>1.0943134828043553E-4</v>
      </c>
      <c r="AW261" s="17">
        <f t="shared" si="320"/>
        <v>8.8130508664704112E-7</v>
      </c>
      <c r="AX261" s="17">
        <f t="shared" si="321"/>
        <v>3.0576085964565731E-4</v>
      </c>
      <c r="AY261" s="17">
        <f t="shared" si="322"/>
        <v>3.4532501377376469E-4</v>
      </c>
      <c r="AZ261" s="17">
        <f t="shared" si="323"/>
        <v>1.9500430054397339E-4</v>
      </c>
      <c r="BA261" s="17">
        <f t="shared" si="324"/>
        <v>7.3412342409609856E-5</v>
      </c>
      <c r="BB261" s="17">
        <f t="shared" si="325"/>
        <v>2.0727896781116763E-5</v>
      </c>
      <c r="BC261" s="17">
        <f t="shared" si="326"/>
        <v>4.6819996841554445E-6</v>
      </c>
      <c r="BD261" s="17">
        <f t="shared" si="327"/>
        <v>3.0007244653096381E-4</v>
      </c>
      <c r="BE261" s="17">
        <f t="shared" si="328"/>
        <v>3.3996292835916403E-4</v>
      </c>
      <c r="BF261" s="17">
        <f t="shared" si="329"/>
        <v>1.9257814903477351E-4</v>
      </c>
      <c r="BG261" s="17">
        <f t="shared" si="330"/>
        <v>7.2726250211372937E-5</v>
      </c>
      <c r="BH261" s="17">
        <f t="shared" si="331"/>
        <v>2.0598549847102004E-5</v>
      </c>
      <c r="BI261" s="17">
        <f t="shared" si="332"/>
        <v>4.6673684351424789E-6</v>
      </c>
      <c r="BJ261" s="18">
        <f t="shared" si="333"/>
        <v>0.35745488859727742</v>
      </c>
      <c r="BK261" s="18">
        <f t="shared" si="334"/>
        <v>0.28684032523436781</v>
      </c>
      <c r="BL261" s="18">
        <f t="shared" si="335"/>
        <v>0.33070096216725536</v>
      </c>
      <c r="BM261" s="18">
        <f t="shared" si="336"/>
        <v>0.39359614144864402</v>
      </c>
      <c r="BN261" s="18">
        <f t="shared" si="337"/>
        <v>0.60605149921222312</v>
      </c>
    </row>
    <row r="262" spans="1:66" x14ac:dyDescent="0.25">
      <c r="A262" t="s">
        <v>32</v>
      </c>
      <c r="B262" t="s">
        <v>210</v>
      </c>
      <c r="C262" t="s">
        <v>310</v>
      </c>
      <c r="D262" s="15">
        <v>44288</v>
      </c>
      <c r="E262" s="14">
        <f>VLOOKUP(A262,home!$A$2:$E$405,3,FALSE)</f>
        <v>1.2307692307692299</v>
      </c>
      <c r="F262" s="14">
        <f>VLOOKUP(B262,home!$B$2:$E$405,3,FALSE)</f>
        <v>1.1399999999999999</v>
      </c>
      <c r="G262" s="14">
        <f>VLOOKUP(C262,away!$B$2:$E$405,4,FALSE)</f>
        <v>0.89</v>
      </c>
      <c r="H262" s="14">
        <f>VLOOKUP(A262,away!$A$2:$E$405,3,FALSE)</f>
        <v>1.14201183431953</v>
      </c>
      <c r="I262" s="14">
        <f>VLOOKUP(C262,away!$B$2:$E$405,3,FALSE)</f>
        <v>1.06</v>
      </c>
      <c r="J262" s="14">
        <f>VLOOKUP(B262,home!$B$2:$E$405,4,FALSE)</f>
        <v>1.1399999999999999</v>
      </c>
      <c r="K262" s="16">
        <f t="shared" ref="K262:K272" si="338">E262*F262*G262</f>
        <v>1.2487384615384607</v>
      </c>
      <c r="L262" s="16">
        <f t="shared" ref="L262:L272" si="339">H262*I262*J262</f>
        <v>1.38000710059172</v>
      </c>
      <c r="M262" s="17">
        <f t="shared" si="284"/>
        <v>7.2168936926969948E-2</v>
      </c>
      <c r="N262" s="17">
        <f t="shared" si="285"/>
        <v>9.0120127269050665E-2</v>
      </c>
      <c r="O262" s="17">
        <f t="shared" si="286"/>
        <v>9.9593645401374525E-2</v>
      </c>
      <c r="P262" s="17">
        <f t="shared" si="287"/>
        <v>0.12436641553751941</v>
      </c>
      <c r="Q262" s="17">
        <f t="shared" si="288"/>
        <v>5.6268234539802328E-2</v>
      </c>
      <c r="R262" s="17">
        <f t="shared" si="289"/>
        <v>6.8719968913855373E-2</v>
      </c>
      <c r="S262" s="17">
        <f t="shared" si="290"/>
        <v>5.3579164292327439E-2</v>
      </c>
      <c r="T262" s="17">
        <f t="shared" si="291"/>
        <v>7.7650563202687484E-2</v>
      </c>
      <c r="U262" s="17">
        <f t="shared" si="292"/>
        <v>8.5813268258458614E-2</v>
      </c>
      <c r="V262" s="17">
        <f t="shared" si="293"/>
        <v>1.0259028475052719E-2</v>
      </c>
      <c r="W262" s="17">
        <f t="shared" si="294"/>
        <v>2.3421436210906008E-2</v>
      </c>
      <c r="X262" s="17">
        <f t="shared" si="295"/>
        <v>3.2321748277106321E-2</v>
      </c>
      <c r="Y262" s="17">
        <f t="shared" si="296"/>
        <v>2.2302121062972462E-2</v>
      </c>
      <c r="Z262" s="17">
        <f t="shared" si="297"/>
        <v>3.161134835118757E-2</v>
      </c>
      <c r="AA262" s="17">
        <f t="shared" si="298"/>
        <v>3.9474306507218324E-2</v>
      </c>
      <c r="AB262" s="17">
        <f t="shared" si="299"/>
        <v>2.4646542389060739E-2</v>
      </c>
      <c r="AC262" s="17">
        <f t="shared" si="300"/>
        <v>1.1049409315384829E-3</v>
      </c>
      <c r="AD262" s="17">
        <f t="shared" si="301"/>
        <v>7.31181205525699E-3</v>
      </c>
      <c r="AE262" s="17">
        <f t="shared" si="302"/>
        <v>1.0090352554446784E-2</v>
      </c>
      <c r="AF262" s="17">
        <f t="shared" si="303"/>
        <v>6.9623790863051821E-3</v>
      </c>
      <c r="AG262" s="17">
        <f t="shared" si="304"/>
        <v>3.2027108587041483E-3</v>
      </c>
      <c r="AH262" s="17">
        <f t="shared" si="305"/>
        <v>1.0905971295979306E-2</v>
      </c>
      <c r="AI262" s="17">
        <f t="shared" si="306"/>
        <v>1.3618705817723812E-2</v>
      </c>
      <c r="AJ262" s="17">
        <f t="shared" si="307"/>
        <v>8.5031008754846617E-3</v>
      </c>
      <c r="AK262" s="17">
        <f t="shared" si="308"/>
        <v>3.5393830351863509E-3</v>
      </c>
      <c r="AL262" s="17">
        <f t="shared" si="309"/>
        <v>7.6164371480314796E-5</v>
      </c>
      <c r="AM262" s="17">
        <f t="shared" si="310"/>
        <v>1.8261081873879976E-3</v>
      </c>
      <c r="AN262" s="17">
        <f t="shared" si="311"/>
        <v>2.5200422650441118E-3</v>
      </c>
      <c r="AO262" s="17">
        <f t="shared" si="312"/>
        <v>1.738838109776058E-3</v>
      </c>
      <c r="AP262" s="17">
        <f t="shared" si="313"/>
        <v>7.9986964609014843E-4</v>
      </c>
      <c r="AQ262" s="17">
        <f t="shared" si="314"/>
        <v>2.7595644778804785E-4</v>
      </c>
      <c r="AR262" s="17">
        <f t="shared" si="315"/>
        <v>3.0100635654601829E-3</v>
      </c>
      <c r="AS262" s="17">
        <f t="shared" si="316"/>
        <v>3.7587821458657227E-3</v>
      </c>
      <c r="AT262" s="17">
        <f t="shared" si="317"/>
        <v>2.3468679170432992E-3</v>
      </c>
      <c r="AU262" s="17">
        <f t="shared" si="318"/>
        <v>9.7687474405420689E-4</v>
      </c>
      <c r="AV262" s="17">
        <f t="shared" si="319"/>
        <v>3.0496526625150698E-4</v>
      </c>
      <c r="AW262" s="17">
        <f t="shared" si="320"/>
        <v>3.6458783284574984E-6</v>
      </c>
      <c r="AX262" s="17">
        <f t="shared" si="321"/>
        <v>3.8005525475361216E-4</v>
      </c>
      <c r="AY262" s="17">
        <f t="shared" si="322"/>
        <v>5.2447895017717987E-4</v>
      </c>
      <c r="AZ262" s="17">
        <f t="shared" si="323"/>
        <v>3.618923376776996E-4</v>
      </c>
      <c r="BA262" s="17">
        <f t="shared" si="324"/>
        <v>1.6647133188165401E-4</v>
      </c>
      <c r="BB262" s="17">
        <f t="shared" si="325"/>
        <v>5.7432905010410852E-5</v>
      </c>
      <c r="BC262" s="17">
        <f t="shared" si="326"/>
        <v>1.5851563344395337E-5</v>
      </c>
      <c r="BD262" s="17">
        <f t="shared" si="327"/>
        <v>6.9231818226124682E-4</v>
      </c>
      <c r="BE262" s="17">
        <f t="shared" si="328"/>
        <v>8.6452434181201303E-4</v>
      </c>
      <c r="BF262" s="17">
        <f t="shared" si="329"/>
        <v>5.3978239827844195E-4</v>
      </c>
      <c r="BG262" s="17">
        <f t="shared" si="330"/>
        <v>2.2468234719725405E-4</v>
      </c>
      <c r="BH262" s="17">
        <f t="shared" si="331"/>
        <v>7.0142372143487325E-5</v>
      </c>
      <c r="BI262" s="17">
        <f t="shared" si="332"/>
        <v>1.7517895575823315E-5</v>
      </c>
      <c r="BJ262" s="18">
        <f t="shared" si="333"/>
        <v>0.33831848211616966</v>
      </c>
      <c r="BK262" s="18">
        <f t="shared" si="334"/>
        <v>0.26207912948506545</v>
      </c>
      <c r="BL262" s="18">
        <f t="shared" si="335"/>
        <v>0.36762141367028489</v>
      </c>
      <c r="BM262" s="18">
        <f t="shared" si="336"/>
        <v>0.48787221196228658</v>
      </c>
      <c r="BN262" s="18">
        <f t="shared" si="337"/>
        <v>0.51123732858857229</v>
      </c>
    </row>
    <row r="263" spans="1:66" x14ac:dyDescent="0.25">
      <c r="A263" t="s">
        <v>32</v>
      </c>
      <c r="B263" t="s">
        <v>331</v>
      </c>
      <c r="C263" t="s">
        <v>35</v>
      </c>
      <c r="D263" s="15">
        <v>44288</v>
      </c>
      <c r="E263" s="14">
        <f>VLOOKUP(A263,home!$A$2:$E$405,3,FALSE)</f>
        <v>1.2307692307692299</v>
      </c>
      <c r="F263" s="14">
        <f>VLOOKUP(B263,home!$B$2:$E$405,3,FALSE)</f>
        <v>0.65</v>
      </c>
      <c r="G263" s="14">
        <f>VLOOKUP(C263,away!$B$2:$E$405,4,FALSE)</f>
        <v>0.9</v>
      </c>
      <c r="H263" s="14">
        <f>VLOOKUP(A263,away!$A$2:$E$405,3,FALSE)</f>
        <v>1.14201183431953</v>
      </c>
      <c r="I263" s="14">
        <f>VLOOKUP(C263,away!$B$2:$E$405,3,FALSE)</f>
        <v>1.81</v>
      </c>
      <c r="J263" s="14">
        <f>VLOOKUP(B263,home!$B$2:$E$405,4,FALSE)</f>
        <v>0.79</v>
      </c>
      <c r="K263" s="16">
        <f t="shared" si="338"/>
        <v>0.71999999999999953</v>
      </c>
      <c r="L263" s="16">
        <f t="shared" si="339"/>
        <v>1.6329627218934963</v>
      </c>
      <c r="M263" s="17">
        <f t="shared" si="284"/>
        <v>9.5087028059584189E-2</v>
      </c>
      <c r="N263" s="17">
        <f t="shared" si="285"/>
        <v>6.8462660202900566E-2</v>
      </c>
      <c r="O263" s="17">
        <f t="shared" si="286"/>
        <v>0.15527357215694185</v>
      </c>
      <c r="P263" s="17">
        <f t="shared" si="287"/>
        <v>0.11179697195299805</v>
      </c>
      <c r="Q263" s="17">
        <f t="shared" si="288"/>
        <v>2.4646557673044186E-2</v>
      </c>
      <c r="R263" s="17">
        <f t="shared" si="289"/>
        <v>0.12677797751376302</v>
      </c>
      <c r="S263" s="17">
        <f t="shared" si="290"/>
        <v>3.2860851771567327E-2</v>
      </c>
      <c r="T263" s="17">
        <f t="shared" si="291"/>
        <v>4.0246909903079268E-2</v>
      </c>
      <c r="U263" s="17">
        <f t="shared" si="292"/>
        <v>9.12801438099093E-2</v>
      </c>
      <c r="V263" s="17">
        <f t="shared" si="293"/>
        <v>4.2928436762109815E-3</v>
      </c>
      <c r="W263" s="17">
        <f t="shared" si="294"/>
        <v>5.9151738415306014E-3</v>
      </c>
      <c r="X263" s="17">
        <f t="shared" si="295"/>
        <v>9.6592583767390189E-3</v>
      </c>
      <c r="Y263" s="17">
        <f t="shared" si="296"/>
        <v>7.8866044251761549E-3</v>
      </c>
      <c r="Z263" s="17">
        <f t="shared" si="297"/>
        <v>6.9007903745675642E-2</v>
      </c>
      <c r="AA263" s="17">
        <f t="shared" si="298"/>
        <v>4.9685690696886421E-2</v>
      </c>
      <c r="AB263" s="17">
        <f t="shared" si="299"/>
        <v>1.7886848650879097E-2</v>
      </c>
      <c r="AC263" s="17">
        <f t="shared" si="300"/>
        <v>3.1545241623759428E-4</v>
      </c>
      <c r="AD263" s="17">
        <f t="shared" si="301"/>
        <v>1.0647312914755073E-3</v>
      </c>
      <c r="AE263" s="17">
        <f t="shared" si="302"/>
        <v>1.7386665078130219E-3</v>
      </c>
      <c r="AF263" s="17">
        <f t="shared" si="303"/>
        <v>1.4195887965317065E-3</v>
      </c>
      <c r="AG263" s="17">
        <f t="shared" si="304"/>
        <v>7.7271186171797598E-4</v>
      </c>
      <c r="AH263" s="17">
        <f t="shared" si="305"/>
        <v>2.8171833583175727E-2</v>
      </c>
      <c r="AI263" s="17">
        <f t="shared" si="306"/>
        <v>2.0283720179886507E-2</v>
      </c>
      <c r="AJ263" s="17">
        <f t="shared" si="307"/>
        <v>7.3021392647591374E-3</v>
      </c>
      <c r="AK263" s="17">
        <f t="shared" si="308"/>
        <v>1.7525134235421922E-3</v>
      </c>
      <c r="AL263" s="17">
        <f t="shared" si="309"/>
        <v>1.4835514643919985E-5</v>
      </c>
      <c r="AM263" s="17">
        <f t="shared" si="310"/>
        <v>1.5332130597247302E-4</v>
      </c>
      <c r="AN263" s="17">
        <f t="shared" si="311"/>
        <v>2.5036797712507512E-4</v>
      </c>
      <c r="AO263" s="17">
        <f t="shared" si="312"/>
        <v>2.0442078670056569E-4</v>
      </c>
      <c r="AP263" s="17">
        <f t="shared" si="313"/>
        <v>1.1127050808738852E-4</v>
      </c>
      <c r="AQ263" s="17">
        <f t="shared" si="314"/>
        <v>4.5425147938213572E-5</v>
      </c>
      <c r="AR263" s="17">
        <f t="shared" si="315"/>
        <v>9.2007108097426436E-3</v>
      </c>
      <c r="AS263" s="17">
        <f t="shared" si="316"/>
        <v>6.6245117830146978E-3</v>
      </c>
      <c r="AT263" s="17">
        <f t="shared" si="317"/>
        <v>2.3848242418852894E-3</v>
      </c>
      <c r="AU263" s="17">
        <f t="shared" si="318"/>
        <v>5.723578180524692E-4</v>
      </c>
      <c r="AV263" s="17">
        <f t="shared" si="319"/>
        <v>1.0302440724944437E-4</v>
      </c>
      <c r="AW263" s="17">
        <f t="shared" si="320"/>
        <v>4.845168474725276E-7</v>
      </c>
      <c r="AX263" s="17">
        <f t="shared" si="321"/>
        <v>1.8398556716696742E-5</v>
      </c>
      <c r="AY263" s="17">
        <f t="shared" si="322"/>
        <v>3.0044157255008978E-5</v>
      </c>
      <c r="AZ263" s="17">
        <f t="shared" si="323"/>
        <v>2.4530494404067857E-5</v>
      </c>
      <c r="BA263" s="17">
        <f t="shared" si="324"/>
        <v>1.3352460970486607E-5</v>
      </c>
      <c r="BB263" s="17">
        <f t="shared" si="325"/>
        <v>5.4510177525856216E-6</v>
      </c>
      <c r="BC263" s="17">
        <f t="shared" si="326"/>
        <v>1.7802617572703962E-6</v>
      </c>
      <c r="BD263" s="17">
        <f t="shared" si="327"/>
        <v>2.5040696278720441E-3</v>
      </c>
      <c r="BE263" s="17">
        <f t="shared" si="328"/>
        <v>1.8029301320678702E-3</v>
      </c>
      <c r="BF263" s="17">
        <f t="shared" si="329"/>
        <v>6.4905484754443279E-4</v>
      </c>
      <c r="BG263" s="17">
        <f t="shared" si="330"/>
        <v>1.557731634106638E-4</v>
      </c>
      <c r="BH263" s="17">
        <f t="shared" si="331"/>
        <v>2.8039169413919458E-5</v>
      </c>
      <c r="BI263" s="17">
        <f t="shared" si="332"/>
        <v>4.0376403956044014E-6</v>
      </c>
      <c r="BJ263" s="18">
        <f t="shared" si="333"/>
        <v>0.16267122555468788</v>
      </c>
      <c r="BK263" s="18">
        <f t="shared" si="334"/>
        <v>0.2443980275484971</v>
      </c>
      <c r="BL263" s="18">
        <f t="shared" si="335"/>
        <v>0.52244377292039224</v>
      </c>
      <c r="BM263" s="18">
        <f t="shared" si="336"/>
        <v>0.41644660256961347</v>
      </c>
      <c r="BN263" s="18">
        <f t="shared" si="337"/>
        <v>0.58204476755923185</v>
      </c>
    </row>
    <row r="264" spans="1:66" x14ac:dyDescent="0.25">
      <c r="A264" t="s">
        <v>32</v>
      </c>
      <c r="B264" t="s">
        <v>208</v>
      </c>
      <c r="C264" t="s">
        <v>330</v>
      </c>
      <c r="D264" s="15">
        <v>44288</v>
      </c>
      <c r="E264" s="14">
        <f>VLOOKUP(A264,home!$A$2:$E$405,3,FALSE)</f>
        <v>1.2307692307692299</v>
      </c>
      <c r="F264" s="14">
        <f>VLOOKUP(B264,home!$B$2:$E$405,3,FALSE)</f>
        <v>1.26</v>
      </c>
      <c r="G264" s="14">
        <f>VLOOKUP(C264,away!$B$2:$E$405,4,FALSE)</f>
        <v>1.3</v>
      </c>
      <c r="H264" s="14">
        <f>VLOOKUP(A264,away!$A$2:$E$405,3,FALSE)</f>
        <v>1.14201183431953</v>
      </c>
      <c r="I264" s="14">
        <f>VLOOKUP(C264,away!$B$2:$E$405,3,FALSE)</f>
        <v>0.56999999999999995</v>
      </c>
      <c r="J264" s="14">
        <f>VLOOKUP(B264,home!$B$2:$E$405,4,FALSE)</f>
        <v>0.57999999999999996</v>
      </c>
      <c r="K264" s="16">
        <f t="shared" si="338"/>
        <v>2.0159999999999987</v>
      </c>
      <c r="L264" s="16">
        <f t="shared" si="339"/>
        <v>0.37754911242603656</v>
      </c>
      <c r="M264" s="17">
        <f t="shared" si="284"/>
        <v>9.1305056238611154E-2</v>
      </c>
      <c r="N264" s="17">
        <f t="shared" si="285"/>
        <v>0.18407099337703997</v>
      </c>
      <c r="O264" s="17">
        <f t="shared" si="286"/>
        <v>3.4472142942896987E-2</v>
      </c>
      <c r="P264" s="17">
        <f t="shared" si="287"/>
        <v>6.9495840172880283E-2</v>
      </c>
      <c r="Q264" s="17">
        <f t="shared" si="288"/>
        <v>0.18554356132405619</v>
      </c>
      <c r="R264" s="17">
        <f t="shared" si="289"/>
        <v>6.5074634857571088E-3</v>
      </c>
      <c r="S264" s="17">
        <f t="shared" si="290"/>
        <v>1.3223998758384608E-2</v>
      </c>
      <c r="T264" s="17">
        <f t="shared" si="291"/>
        <v>7.0051806894263297E-2</v>
      </c>
      <c r="U264" s="17">
        <f t="shared" si="292"/>
        <v>1.3119046387286323E-2</v>
      </c>
      <c r="V264" s="17">
        <f t="shared" si="293"/>
        <v>1.1183668146450502E-3</v>
      </c>
      <c r="W264" s="17">
        <f t="shared" si="294"/>
        <v>0.12468527320976568</v>
      </c>
      <c r="X264" s="17">
        <f t="shared" si="295"/>
        <v>4.7074814232944899E-2</v>
      </c>
      <c r="Y264" s="17">
        <f t="shared" si="296"/>
        <v>8.8865271656344488E-3</v>
      </c>
      <c r="Z264" s="17">
        <f t="shared" si="297"/>
        <v>8.1896235439747991E-4</v>
      </c>
      <c r="AA264" s="17">
        <f t="shared" si="298"/>
        <v>1.6510281064653185E-3</v>
      </c>
      <c r="AB264" s="17">
        <f t="shared" si="299"/>
        <v>1.6642363313170401E-3</v>
      </c>
      <c r="AC264" s="17">
        <f t="shared" si="300"/>
        <v>5.3202038177732456E-5</v>
      </c>
      <c r="AD264" s="17">
        <f t="shared" si="301"/>
        <v>6.2841377697721856E-2</v>
      </c>
      <c r="AE264" s="17">
        <f t="shared" si="302"/>
        <v>2.372570637340421E-2</v>
      </c>
      <c r="AF264" s="17">
        <f t="shared" si="303"/>
        <v>4.4788096914797591E-3</v>
      </c>
      <c r="AG264" s="17">
        <f t="shared" si="304"/>
        <v>5.6365687458110486E-4</v>
      </c>
      <c r="AH264" s="17">
        <f t="shared" si="305"/>
        <v>7.7299627503276398E-5</v>
      </c>
      <c r="AI264" s="17">
        <f t="shared" si="306"/>
        <v>1.5583604904660512E-4</v>
      </c>
      <c r="AJ264" s="17">
        <f t="shared" si="307"/>
        <v>1.5708273743897787E-4</v>
      </c>
      <c r="AK264" s="17">
        <f t="shared" si="308"/>
        <v>1.0555959955899305E-4</v>
      </c>
      <c r="AL264" s="17">
        <f t="shared" si="309"/>
        <v>1.6197658681284053E-6</v>
      </c>
      <c r="AM264" s="17">
        <f t="shared" si="310"/>
        <v>2.533764348772144E-2</v>
      </c>
      <c r="AN264" s="17">
        <f t="shared" si="311"/>
        <v>9.5662048097565726E-3</v>
      </c>
      <c r="AO264" s="17">
        <f t="shared" si="312"/>
        <v>1.805856067604638E-3</v>
      </c>
      <c r="AP264" s="17">
        <f t="shared" si="313"/>
        <v>2.2726645183110137E-4</v>
      </c>
      <c r="AQ264" s="17">
        <f t="shared" si="314"/>
        <v>2.1451061793261716E-5</v>
      </c>
      <c r="AR264" s="17">
        <f t="shared" si="315"/>
        <v>5.8368811509450503E-6</v>
      </c>
      <c r="AS264" s="17">
        <f t="shared" si="316"/>
        <v>1.1767152400305215E-5</v>
      </c>
      <c r="AT264" s="17">
        <f t="shared" si="317"/>
        <v>1.1861289619507651E-5</v>
      </c>
      <c r="AU264" s="17">
        <f t="shared" si="318"/>
        <v>7.9707866243091354E-6</v>
      </c>
      <c r="AV264" s="17">
        <f t="shared" si="319"/>
        <v>4.0172764586518007E-6</v>
      </c>
      <c r="AW264" s="17">
        <f t="shared" si="320"/>
        <v>3.4246305287592583E-8</v>
      </c>
      <c r="AX264" s="17">
        <f t="shared" si="321"/>
        <v>8.5134482118743946E-3</v>
      </c>
      <c r="AY264" s="17">
        <f t="shared" si="322"/>
        <v>3.2142448160782057E-3</v>
      </c>
      <c r="AZ264" s="17">
        <f t="shared" si="323"/>
        <v>6.0676763871515772E-4</v>
      </c>
      <c r="BA264" s="17">
        <f t="shared" si="324"/>
        <v>7.6361527815249985E-5</v>
      </c>
      <c r="BB264" s="17">
        <f t="shared" si="325"/>
        <v>7.2075567625359295E-6</v>
      </c>
      <c r="BC264" s="17">
        <f t="shared" si="326"/>
        <v>5.4424133169114365E-7</v>
      </c>
      <c r="BD264" s="17">
        <f t="shared" si="327"/>
        <v>3.6728488297926116E-7</v>
      </c>
      <c r="BE264" s="17">
        <f t="shared" si="328"/>
        <v>7.404463240861901E-7</v>
      </c>
      <c r="BF264" s="17">
        <f t="shared" si="329"/>
        <v>7.4636989467887924E-7</v>
      </c>
      <c r="BG264" s="17">
        <f t="shared" si="330"/>
        <v>5.0156056922420644E-7</v>
      </c>
      <c r="BH264" s="17">
        <f t="shared" si="331"/>
        <v>2.5278652688899986E-7</v>
      </c>
      <c r="BI264" s="17">
        <f t="shared" si="332"/>
        <v>1.019235276416447E-7</v>
      </c>
      <c r="BJ264" s="18">
        <f t="shared" si="333"/>
        <v>0.7612995227121756</v>
      </c>
      <c r="BK264" s="18">
        <f t="shared" si="334"/>
        <v>0.17841232860464518</v>
      </c>
      <c r="BL264" s="18">
        <f t="shared" si="335"/>
        <v>5.7953859025249854E-2</v>
      </c>
      <c r="BM264" s="18">
        <f t="shared" si="336"/>
        <v>0.42387540458545336</v>
      </c>
      <c r="BN264" s="18">
        <f t="shared" si="337"/>
        <v>0.57139505754124165</v>
      </c>
    </row>
    <row r="265" spans="1:66" x14ac:dyDescent="0.25">
      <c r="A265" t="s">
        <v>32</v>
      </c>
      <c r="B265" t="s">
        <v>311</v>
      </c>
      <c r="C265" t="s">
        <v>309</v>
      </c>
      <c r="D265" s="15">
        <v>44288</v>
      </c>
      <c r="E265" s="14">
        <f>VLOOKUP(A265,home!$A$2:$E$405,3,FALSE)</f>
        <v>1.2307692307692299</v>
      </c>
      <c r="F265" s="14">
        <f>VLOOKUP(B265,home!$B$2:$E$405,3,FALSE)</f>
        <v>0.73</v>
      </c>
      <c r="G265" s="14">
        <f>VLOOKUP(C265,away!$B$2:$E$405,4,FALSE)</f>
        <v>0.9</v>
      </c>
      <c r="H265" s="14">
        <f>VLOOKUP(A265,away!$A$2:$E$405,3,FALSE)</f>
        <v>1.14201183431953</v>
      </c>
      <c r="I265" s="14">
        <f>VLOOKUP(C265,away!$B$2:$E$405,3,FALSE)</f>
        <v>0.54</v>
      </c>
      <c r="J265" s="14">
        <f>VLOOKUP(B265,home!$B$2:$E$405,4,FALSE)</f>
        <v>1.66</v>
      </c>
      <c r="K265" s="16">
        <f t="shared" si="338"/>
        <v>0.80861538461538407</v>
      </c>
      <c r="L265" s="16">
        <f t="shared" si="339"/>
        <v>1.0236994082840267</v>
      </c>
      <c r="M265" s="17">
        <f t="shared" si="284"/>
        <v>0.16004267302539696</v>
      </c>
      <c r="N265" s="17">
        <f t="shared" si="285"/>
        <v>0.12941296760330551</v>
      </c>
      <c r="O265" s="17">
        <f t="shared" si="286"/>
        <v>0.1638355896762928</v>
      </c>
      <c r="P265" s="17">
        <f t="shared" si="287"/>
        <v>0.13247997835978376</v>
      </c>
      <c r="Q265" s="17">
        <f t="shared" si="288"/>
        <v>5.2322658286382551E-2</v>
      </c>
      <c r="R265" s="17">
        <f t="shared" si="289"/>
        <v>8.385919810374276E-2</v>
      </c>
      <c r="S265" s="17">
        <f t="shared" si="290"/>
        <v>2.7416039007645849E-2</v>
      </c>
      <c r="T265" s="17">
        <f t="shared" si="291"/>
        <v>5.3562674327617146E-2</v>
      </c>
      <c r="U265" s="17">
        <f t="shared" si="292"/>
        <v>6.780983772819564E-2</v>
      </c>
      <c r="V265" s="17">
        <f t="shared" si="293"/>
        <v>2.52160264911037E-3</v>
      </c>
      <c r="W265" s="17">
        <f t="shared" si="294"/>
        <v>1.4102968818114184E-2</v>
      </c>
      <c r="X265" s="17">
        <f t="shared" si="295"/>
        <v>1.443720083415157E-2</v>
      </c>
      <c r="Y265" s="17">
        <f t="shared" si="296"/>
        <v>7.3896769755993083E-3</v>
      </c>
      <c r="Z265" s="17">
        <f t="shared" si="297"/>
        <v>2.8615537159324824E-2</v>
      </c>
      <c r="AA265" s="17">
        <f t="shared" si="298"/>
        <v>2.3138963586063259E-2</v>
      </c>
      <c r="AB265" s="17">
        <f t="shared" si="299"/>
        <v>9.3552609698729534E-3</v>
      </c>
      <c r="AC265" s="17">
        <f t="shared" si="300"/>
        <v>1.3045812175868217E-4</v>
      </c>
      <c r="AD265" s="17">
        <f t="shared" si="301"/>
        <v>2.8509693887695418E-3</v>
      </c>
      <c r="AE265" s="17">
        <f t="shared" si="302"/>
        <v>2.9185356763192531E-3</v>
      </c>
      <c r="AF265" s="17">
        <f t="shared" si="303"/>
        <v>1.4938516224519206E-3</v>
      </c>
      <c r="AG265" s="17">
        <f t="shared" si="304"/>
        <v>5.0975167398938819E-4</v>
      </c>
      <c r="AH265" s="17">
        <f t="shared" si="305"/>
        <v>7.3234271144325984E-3</v>
      </c>
      <c r="AI265" s="17">
        <f t="shared" si="306"/>
        <v>5.9218358328396482E-3</v>
      </c>
      <c r="AJ265" s="17">
        <f t="shared" si="307"/>
        <v>2.3942437798003973E-3</v>
      </c>
      <c r="AK265" s="17">
        <f t="shared" si="308"/>
        <v>6.4534078495542986E-4</v>
      </c>
      <c r="AL265" s="17">
        <f t="shared" si="309"/>
        <v>4.3196202164670486E-6</v>
      </c>
      <c r="AM265" s="17">
        <f t="shared" si="310"/>
        <v>4.6106754176531393E-4</v>
      </c>
      <c r="AN265" s="17">
        <f t="shared" si="311"/>
        <v>4.7199456968412262E-4</v>
      </c>
      <c r="AO265" s="17">
        <f t="shared" si="312"/>
        <v>2.4159028084945504E-4</v>
      </c>
      <c r="AP265" s="17">
        <f t="shared" si="313"/>
        <v>8.2438609184253009E-5</v>
      </c>
      <c r="AQ265" s="17">
        <f t="shared" si="314"/>
        <v>2.1098088860419477E-5</v>
      </c>
      <c r="AR265" s="17">
        <f t="shared" si="315"/>
        <v>1.4993976007311703E-3</v>
      </c>
      <c r="AS265" s="17">
        <f t="shared" si="316"/>
        <v>1.2124359676066194E-3</v>
      </c>
      <c r="AT265" s="17">
        <f t="shared" si="317"/>
        <v>4.9019718813387582E-4</v>
      </c>
      <c r="AU265" s="17">
        <f t="shared" si="318"/>
        <v>1.3212699594008462E-4</v>
      </c>
      <c r="AV265" s="17">
        <f t="shared" si="319"/>
        <v>2.6709980410041699E-5</v>
      </c>
      <c r="AW265" s="17">
        <f t="shared" si="320"/>
        <v>9.9324758200449017E-8</v>
      </c>
      <c r="AX265" s="17">
        <f t="shared" si="321"/>
        <v>6.213771793637149E-5</v>
      </c>
      <c r="AY265" s="17">
        <f t="shared" si="322"/>
        <v>6.3610345083583246E-5</v>
      </c>
      <c r="AZ265" s="17">
        <f t="shared" si="323"/>
        <v>3.2558936311403453E-5</v>
      </c>
      <c r="BA265" s="17">
        <f t="shared" si="324"/>
        <v>1.1110187945447012E-5</v>
      </c>
      <c r="BB265" s="17">
        <f t="shared" si="325"/>
        <v>2.8433732064196076E-6</v>
      </c>
      <c r="BC265" s="17">
        <f t="shared" si="326"/>
        <v>5.8215189378848179E-7</v>
      </c>
      <c r="BD265" s="17">
        <f t="shared" si="327"/>
        <v>2.5582207277516459E-4</v>
      </c>
      <c r="BE265" s="17">
        <f t="shared" si="328"/>
        <v>2.0686166377019449E-4</v>
      </c>
      <c r="BF265" s="17">
        <f t="shared" si="329"/>
        <v>8.363576190585703E-5</v>
      </c>
      <c r="BG265" s="17">
        <f t="shared" si="330"/>
        <v>2.2543054593701763E-5</v>
      </c>
      <c r="BH265" s="17">
        <f t="shared" si="331"/>
        <v>4.5571651901729365E-6</v>
      </c>
      <c r="BI265" s="17">
        <f t="shared" si="332"/>
        <v>7.3699877660150584E-7</v>
      </c>
      <c r="BJ265" s="18">
        <f t="shared" si="333"/>
        <v>0.28045228700942104</v>
      </c>
      <c r="BK265" s="18">
        <f t="shared" si="334"/>
        <v>0.32265868112899565</v>
      </c>
      <c r="BL265" s="18">
        <f t="shared" si="335"/>
        <v>0.36821872202602901</v>
      </c>
      <c r="BM265" s="18">
        <f t="shared" si="336"/>
        <v>0.27792865124854077</v>
      </c>
      <c r="BN265" s="18">
        <f t="shared" si="337"/>
        <v>0.72195306505490431</v>
      </c>
    </row>
    <row r="266" spans="1:66" x14ac:dyDescent="0.25">
      <c r="A266" t="s">
        <v>40</v>
      </c>
      <c r="B266" t="s">
        <v>233</v>
      </c>
      <c r="C266" t="s">
        <v>318</v>
      </c>
      <c r="D266" s="15">
        <v>44288</v>
      </c>
      <c r="E266" s="14">
        <f>VLOOKUP(A266,home!$A$2:$E$405,3,FALSE)</f>
        <v>1.488</v>
      </c>
      <c r="F266" s="14">
        <f>VLOOKUP(B266,home!$B$2:$E$405,3,FALSE)</f>
        <v>1.29</v>
      </c>
      <c r="G266" s="14">
        <f>VLOOKUP(C266,away!$B$2:$E$405,4,FALSE)</f>
        <v>1.06</v>
      </c>
      <c r="H266" s="14">
        <f>VLOOKUP(A266,away!$A$2:$E$405,3,FALSE)</f>
        <v>1.18</v>
      </c>
      <c r="I266" s="14">
        <f>VLOOKUP(C266,away!$B$2:$E$405,3,FALSE)</f>
        <v>0.78</v>
      </c>
      <c r="J266" s="14">
        <f>VLOOKUP(B266,home!$B$2:$E$405,4,FALSE)</f>
        <v>0.99</v>
      </c>
      <c r="K266" s="16">
        <f t="shared" si="338"/>
        <v>2.0346912000000001</v>
      </c>
      <c r="L266" s="16">
        <f t="shared" si="339"/>
        <v>0.91119600000000001</v>
      </c>
      <c r="M266" s="17">
        <f t="shared" si="284"/>
        <v>5.2555411964851521E-2</v>
      </c>
      <c r="N266" s="17">
        <f t="shared" si="285"/>
        <v>0.10693403423725811</v>
      </c>
      <c r="O266" s="17">
        <f t="shared" si="286"/>
        <v>4.7888281160724841E-2</v>
      </c>
      <c r="P266" s="17">
        <f t="shared" si="287"/>
        <v>9.743786426085263E-2</v>
      </c>
      <c r="Q266" s="17">
        <f t="shared" si="288"/>
        <v>0.10878886922152392</v>
      </c>
      <c r="R266" s="17">
        <f t="shared" si="289"/>
        <v>2.1817805120263916E-2</v>
      </c>
      <c r="S266" s="17">
        <f t="shared" si="290"/>
        <v>4.5162510561547492E-2</v>
      </c>
      <c r="T266" s="17">
        <f t="shared" si="291"/>
        <v>9.9127982479175689E-2</v>
      </c>
      <c r="U266" s="17">
        <f t="shared" si="292"/>
        <v>4.4392496081515936E-2</v>
      </c>
      <c r="V266" s="17">
        <f t="shared" si="293"/>
        <v>9.3034896338837769E-3</v>
      </c>
      <c r="W266" s="17">
        <f t="shared" si="294"/>
        <v>7.3783918287661857E-2</v>
      </c>
      <c r="X266" s="17">
        <f t="shared" si="295"/>
        <v>6.7231611208044315E-2</v>
      </c>
      <c r="Y266" s="17">
        <f t="shared" si="296"/>
        <v>3.0630587603162576E-2</v>
      </c>
      <c r="Z266" s="17">
        <f t="shared" si="297"/>
        <v>6.6267655847880007E-3</v>
      </c>
      <c r="AA266" s="17">
        <f t="shared" si="298"/>
        <v>1.3483421619831E-2</v>
      </c>
      <c r="AB266" s="17">
        <f t="shared" si="299"/>
        <v>1.3717299657879942E-2</v>
      </c>
      <c r="AC266" s="17">
        <f t="shared" si="300"/>
        <v>1.0780433049227191E-3</v>
      </c>
      <c r="AD266" s="17">
        <f t="shared" si="301"/>
        <v>3.7531872310356158E-2</v>
      </c>
      <c r="AE266" s="17">
        <f t="shared" si="302"/>
        <v>3.4198891921707289E-2</v>
      </c>
      <c r="AF266" s="17">
        <f t="shared" si="303"/>
        <v>1.5580946761745998E-2</v>
      </c>
      <c r="AG266" s="17">
        <f t="shared" si="304"/>
        <v>4.7324321218386355E-3</v>
      </c>
      <c r="AH266" s="17">
        <f t="shared" si="305"/>
        <v>1.5095705734491213E-3</v>
      </c>
      <c r="AI266" s="17">
        <f t="shared" si="306"/>
        <v>3.0715099615758815E-3</v>
      </c>
      <c r="AJ266" s="17">
        <f t="shared" si="307"/>
        <v>3.1247871447653923E-3</v>
      </c>
      <c r="AK266" s="17">
        <f t="shared" si="308"/>
        <v>2.1193256351090899E-3</v>
      </c>
      <c r="AL266" s="17">
        <f t="shared" si="309"/>
        <v>7.9947798550323996E-5</v>
      </c>
      <c r="AM266" s="17">
        <f t="shared" si="310"/>
        <v>1.5273154061881072E-2</v>
      </c>
      <c r="AN266" s="17">
        <f t="shared" si="311"/>
        <v>1.3916836888569782E-2</v>
      </c>
      <c r="AO266" s="17">
        <f t="shared" si="312"/>
        <v>6.3404830527586161E-3</v>
      </c>
      <c r="AP266" s="17">
        <f t="shared" si="313"/>
        <v>1.9258075985804802E-3</v>
      </c>
      <c r="AQ266" s="17">
        <f t="shared" si="314"/>
        <v>4.3869704514903473E-4</v>
      </c>
      <c r="AR266" s="17">
        <f t="shared" si="315"/>
        <v>2.7510293364890921E-4</v>
      </c>
      <c r="AS266" s="17">
        <f t="shared" si="316"/>
        <v>5.5974951818961959E-4</v>
      </c>
      <c r="AT266" s="17">
        <f t="shared" si="317"/>
        <v>5.6945870943232951E-4</v>
      </c>
      <c r="AU266" s="17">
        <f t="shared" si="318"/>
        <v>3.8622420828177264E-4</v>
      </c>
      <c r="AV266" s="17">
        <f t="shared" si="319"/>
        <v>1.9646174945447248E-4</v>
      </c>
      <c r="AW266" s="17">
        <f t="shared" si="320"/>
        <v>4.1173171387977073E-6</v>
      </c>
      <c r="AX266" s="17">
        <f t="shared" si="321"/>
        <v>5.1793586943256146E-3</v>
      </c>
      <c r="AY266" s="17">
        <f t="shared" si="322"/>
        <v>4.7194109248347221E-3</v>
      </c>
      <c r="AZ266" s="17">
        <f t="shared" si="323"/>
        <v>2.1501541785328496E-3</v>
      </c>
      <c r="BA266" s="17">
        <f t="shared" si="324"/>
        <v>6.5307062895413948E-4</v>
      </c>
      <c r="BB266" s="17">
        <f t="shared" si="325"/>
        <v>1.4876883620512399E-4</v>
      </c>
      <c r="BC266" s="17">
        <f t="shared" si="326"/>
        <v>2.7111513694952845E-5</v>
      </c>
      <c r="BD266" s="17">
        <f t="shared" si="327"/>
        <v>4.1778782121525231E-5</v>
      </c>
      <c r="BE266" s="17">
        <f t="shared" si="328"/>
        <v>8.5006920329384729E-5</v>
      </c>
      <c r="BF266" s="17">
        <f t="shared" si="329"/>
        <v>8.6481416366650116E-5</v>
      </c>
      <c r="BG266" s="17">
        <f t="shared" si="330"/>
        <v>5.8654325614919655E-5</v>
      </c>
      <c r="BH266" s="17">
        <f t="shared" si="331"/>
        <v>2.9835860042652904E-5</v>
      </c>
      <c r="BI266" s="17">
        <f t="shared" si="332"/>
        <v>1.2141352374643498E-5</v>
      </c>
      <c r="BJ266" s="18">
        <f t="shared" si="333"/>
        <v>0.62931399957596101</v>
      </c>
      <c r="BK266" s="18">
        <f t="shared" si="334"/>
        <v>0.2103366784494432</v>
      </c>
      <c r="BL266" s="18">
        <f t="shared" si="335"/>
        <v>0.153425392730972</v>
      </c>
      <c r="BM266" s="18">
        <f t="shared" si="336"/>
        <v>0.55956527676799339</v>
      </c>
      <c r="BN266" s="18">
        <f t="shared" si="337"/>
        <v>0.43542226596547495</v>
      </c>
    </row>
    <row r="267" spans="1:66" x14ac:dyDescent="0.25">
      <c r="A267" t="s">
        <v>40</v>
      </c>
      <c r="B267" t="s">
        <v>239</v>
      </c>
      <c r="C267" t="s">
        <v>316</v>
      </c>
      <c r="D267" s="15">
        <v>44288</v>
      </c>
      <c r="E267" s="14">
        <f>VLOOKUP(A267,home!$A$2:$E$405,3,FALSE)</f>
        <v>1.488</v>
      </c>
      <c r="F267" s="14">
        <f>VLOOKUP(B267,home!$B$2:$E$405,3,FALSE)</f>
        <v>0.95</v>
      </c>
      <c r="G267" s="14">
        <f>VLOOKUP(C267,away!$B$2:$E$405,4,FALSE)</f>
        <v>1.57</v>
      </c>
      <c r="H267" s="14">
        <f>VLOOKUP(A267,away!$A$2:$E$405,3,FALSE)</f>
        <v>1.18</v>
      </c>
      <c r="I267" s="14">
        <f>VLOOKUP(C267,away!$B$2:$E$405,3,FALSE)</f>
        <v>0.78</v>
      </c>
      <c r="J267" s="14">
        <f>VLOOKUP(B267,home!$B$2:$E$405,4,FALSE)</f>
        <v>1.06</v>
      </c>
      <c r="K267" s="16">
        <f t="shared" si="338"/>
        <v>2.2193520000000002</v>
      </c>
      <c r="L267" s="16">
        <f t="shared" si="339"/>
        <v>0.97562400000000005</v>
      </c>
      <c r="M267" s="17">
        <f t="shared" si="284"/>
        <v>4.0967508584490407E-2</v>
      </c>
      <c r="N267" s="17">
        <f t="shared" si="285"/>
        <v>9.0921322112005959E-2</v>
      </c>
      <c r="O267" s="17">
        <f t="shared" si="286"/>
        <v>3.9968884595234865E-2</v>
      </c>
      <c r="P267" s="17">
        <f t="shared" si="287"/>
        <v>8.8705023964203697E-2</v>
      </c>
      <c r="Q267" s="17">
        <f t="shared" si="288"/>
        <v>0.10089320903596236</v>
      </c>
      <c r="R267" s="17">
        <f t="shared" si="289"/>
        <v>1.9497301532170708E-2</v>
      </c>
      <c r="S267" s="17">
        <f t="shared" si="290"/>
        <v>4.8017206490980409E-2</v>
      </c>
      <c r="T267" s="17">
        <f t="shared" si="291"/>
        <v>9.8433836172501732E-2</v>
      </c>
      <c r="U267" s="17">
        <f t="shared" si="292"/>
        <v>4.3271375150026131E-2</v>
      </c>
      <c r="V267" s="17">
        <f t="shared" si="293"/>
        <v>1.1552156004291162E-2</v>
      </c>
      <c r="W267" s="17">
        <f t="shared" si="294"/>
        <v>7.4639181753460362E-2</v>
      </c>
      <c r="X267" s="17">
        <f t="shared" si="295"/>
        <v>7.2819777059038013E-2</v>
      </c>
      <c r="Y267" s="17">
        <f t="shared" si="296"/>
        <v>3.552236108672345E-2</v>
      </c>
      <c r="Z267" s="17">
        <f t="shared" si="297"/>
        <v>6.3406784366741731E-3</v>
      </c>
      <c r="AA267" s="17">
        <f t="shared" si="298"/>
        <v>1.40721973697897E-2</v>
      </c>
      <c r="AB267" s="17">
        <f t="shared" si="299"/>
        <v>1.561557968851876E-2</v>
      </c>
      <c r="AC267" s="17">
        <f t="shared" si="300"/>
        <v>1.56333383241606E-3</v>
      </c>
      <c r="AD267" s="17">
        <f t="shared" si="301"/>
        <v>4.1412654325726467E-2</v>
      </c>
      <c r="AE267" s="17">
        <f t="shared" si="302"/>
        <v>4.0403179463882555E-2</v>
      </c>
      <c r="AF267" s="17">
        <f t="shared" si="303"/>
        <v>1.9709155780635472E-2</v>
      </c>
      <c r="AG267" s="17">
        <f t="shared" si="304"/>
        <v>6.4095751331089022E-3</v>
      </c>
      <c r="AH267" s="17">
        <f t="shared" si="305"/>
        <v>1.5465295147754508E-3</v>
      </c>
      <c r="AI267" s="17">
        <f t="shared" si="306"/>
        <v>3.4322933716759269E-3</v>
      </c>
      <c r="AJ267" s="17">
        <f t="shared" si="307"/>
        <v>3.8087335795078565E-3</v>
      </c>
      <c r="AK267" s="17">
        <f t="shared" si="308"/>
        <v>2.81764016238264E-3</v>
      </c>
      <c r="AL267" s="17">
        <f t="shared" si="309"/>
        <v>1.3540053555613805E-4</v>
      </c>
      <c r="AM267" s="17">
        <f t="shared" si="310"/>
        <v>1.8381851440621943E-2</v>
      </c>
      <c r="AN267" s="17">
        <f t="shared" si="311"/>
        <v>1.7933775429905343E-2</v>
      </c>
      <c r="AO267" s="17">
        <f t="shared" si="312"/>
        <v>8.7483108600129832E-3</v>
      </c>
      <c r="AP267" s="17">
        <f t="shared" si="313"/>
        <v>2.8450206781631031E-3</v>
      </c>
      <c r="AQ267" s="17">
        <f t="shared" si="314"/>
        <v>6.9391761352804982E-4</v>
      </c>
      <c r="AR267" s="17">
        <f t="shared" si="315"/>
        <v>3.0176626226465701E-4</v>
      </c>
      <c r="AS267" s="17">
        <f t="shared" si="316"/>
        <v>6.6972555768959104E-4</v>
      </c>
      <c r="AT267" s="17">
        <f t="shared" si="317"/>
        <v>7.4317837795475478E-4</v>
      </c>
      <c r="AU267" s="17">
        <f t="shared" si="318"/>
        <v>5.4979147315688032E-4</v>
      </c>
      <c r="AV267" s="17">
        <f t="shared" si="319"/>
        <v>3.0504520138341731E-4</v>
      </c>
      <c r="AW267" s="17">
        <f t="shared" si="320"/>
        <v>8.1437896127031693E-6</v>
      </c>
      <c r="AX267" s="17">
        <f t="shared" si="321"/>
        <v>6.7992997930745296E-3</v>
      </c>
      <c r="AY267" s="17">
        <f t="shared" si="322"/>
        <v>6.6335600613185441E-3</v>
      </c>
      <c r="AZ267" s="17">
        <f t="shared" si="323"/>
        <v>3.2359302006319214E-3</v>
      </c>
      <c r="BA267" s="17">
        <f t="shared" si="324"/>
        <v>1.0523503886871062E-3</v>
      </c>
      <c r="BB267" s="17">
        <f t="shared" si="325"/>
        <v>2.5667457390311728E-4</v>
      </c>
      <c r="BC267" s="17">
        <f t="shared" si="326"/>
        <v>5.0083574897930999E-5</v>
      </c>
      <c r="BD267" s="17">
        <f t="shared" si="327"/>
        <v>4.9068401309282265E-5</v>
      </c>
      <c r="BE267" s="17">
        <f t="shared" si="328"/>
        <v>1.0890005458255823E-4</v>
      </c>
      <c r="BF267" s="17">
        <f t="shared" si="329"/>
        <v>1.2084377696895491E-4</v>
      </c>
      <c r="BG267" s="17">
        <f t="shared" si="330"/>
        <v>8.939829270120133E-5</v>
      </c>
      <c r="BH267" s="17">
        <f t="shared" si="331"/>
        <v>4.9601569925749167E-5</v>
      </c>
      <c r="BI267" s="17">
        <f t="shared" si="332"/>
        <v>2.2016668683570264E-5</v>
      </c>
      <c r="BJ267" s="18">
        <f t="shared" si="333"/>
        <v>0.64779502653778964</v>
      </c>
      <c r="BK267" s="18">
        <f t="shared" si="334"/>
        <v>0.19757418947325639</v>
      </c>
      <c r="BL267" s="18">
        <f t="shared" si="335"/>
        <v>0.14703987060070267</v>
      </c>
      <c r="BM267" s="18">
        <f t="shared" si="336"/>
        <v>0.61117109895264921</v>
      </c>
      <c r="BN267" s="18">
        <f t="shared" si="337"/>
        <v>0.38095324982406803</v>
      </c>
    </row>
    <row r="268" spans="1:66" x14ac:dyDescent="0.25">
      <c r="A268" t="s">
        <v>32</v>
      </c>
      <c r="B268" t="s">
        <v>34</v>
      </c>
      <c r="C268" t="s">
        <v>308</v>
      </c>
      <c r="D268" s="15">
        <v>44318</v>
      </c>
      <c r="E268" s="14">
        <f>VLOOKUP(A268,home!$A$2:$E$405,3,FALSE)</f>
        <v>1.2307692307692299</v>
      </c>
      <c r="F268" s="14">
        <f>VLOOKUP(B268,home!$B$2:$E$405,3,FALSE)</f>
        <v>0.81</v>
      </c>
      <c r="G268" s="14">
        <f>VLOOKUP(C268,away!$B$2:$E$405,4,FALSE)</f>
        <v>0.81</v>
      </c>
      <c r="H268" s="14">
        <f>VLOOKUP(A268,away!$A$2:$E$405,3,FALSE)</f>
        <v>1.14201183431953</v>
      </c>
      <c r="I268" s="14">
        <f>VLOOKUP(C268,away!$B$2:$E$405,3,FALSE)</f>
        <v>0.45</v>
      </c>
      <c r="J268" s="14">
        <f>VLOOKUP(B268,home!$B$2:$E$405,4,FALSE)</f>
        <v>0.88</v>
      </c>
      <c r="K268" s="16">
        <f t="shared" si="338"/>
        <v>0.80750769230769193</v>
      </c>
      <c r="L268" s="16">
        <f t="shared" si="339"/>
        <v>0.45223668639053388</v>
      </c>
      <c r="M268" s="17">
        <f t="shared" si="284"/>
        <v>0.28372654377936357</v>
      </c>
      <c r="N268" s="17">
        <f t="shared" si="285"/>
        <v>0.22911136661371118</v>
      </c>
      <c r="O268" s="17">
        <f t="shared" si="286"/>
        <v>0.12831155199981814</v>
      </c>
      <c r="P268" s="17">
        <f t="shared" si="287"/>
        <v>0.10361256525179155</v>
      </c>
      <c r="Q268" s="17">
        <f t="shared" si="288"/>
        <v>9.250459546784974E-2</v>
      </c>
      <c r="R268" s="17">
        <f t="shared" si="289"/>
        <v>2.9013595551012218E-2</v>
      </c>
      <c r="S268" s="17">
        <f t="shared" si="290"/>
        <v>9.4594283769279079E-3</v>
      </c>
      <c r="T268" s="17">
        <f t="shared" si="291"/>
        <v>4.183397173027717E-2</v>
      </c>
      <c r="U268" s="17">
        <f t="shared" si="292"/>
        <v>2.3428701588946589E-2</v>
      </c>
      <c r="V268" s="17">
        <f t="shared" si="293"/>
        <v>3.8382639960823467E-4</v>
      </c>
      <c r="W268" s="17">
        <f t="shared" si="294"/>
        <v>2.4899390804699977E-2</v>
      </c>
      <c r="X268" s="17">
        <f t="shared" si="295"/>
        <v>1.1260417990660448E-2</v>
      </c>
      <c r="Y268" s="17">
        <f t="shared" si="296"/>
        <v>2.5461870597343174E-3</v>
      </c>
      <c r="Z268" s="17">
        <f t="shared" si="297"/>
        <v>4.3736707707549673E-3</v>
      </c>
      <c r="AA268" s="17">
        <f t="shared" si="298"/>
        <v>3.5317727910059472E-3</v>
      </c>
      <c r="AB268" s="17">
        <f t="shared" si="299"/>
        <v>1.4259668481101545E-3</v>
      </c>
      <c r="AC268" s="17">
        <f t="shared" si="300"/>
        <v>8.7604682102140714E-6</v>
      </c>
      <c r="AD268" s="17">
        <f t="shared" si="301"/>
        <v>5.0266124021426592E-3</v>
      </c>
      <c r="AE268" s="17">
        <f t="shared" si="302"/>
        <v>2.2732185365145581E-3</v>
      </c>
      <c r="AF268" s="17">
        <f t="shared" si="303"/>
        <v>5.1401640919744129E-4</v>
      </c>
      <c r="AG268" s="17">
        <f t="shared" si="304"/>
        <v>7.7485692548603867E-5</v>
      </c>
      <c r="AH268" s="17">
        <f t="shared" si="305"/>
        <v>4.944835941823396E-4</v>
      </c>
      <c r="AI268" s="17">
        <f t="shared" si="306"/>
        <v>3.9929930602219423E-4</v>
      </c>
      <c r="AJ268" s="17">
        <f t="shared" si="307"/>
        <v>1.6121863057302245E-4</v>
      </c>
      <c r="AK268" s="17">
        <f t="shared" si="308"/>
        <v>4.3395094777009232E-5</v>
      </c>
      <c r="AL268" s="17">
        <f t="shared" si="309"/>
        <v>1.2796752421908176E-7</v>
      </c>
      <c r="AM268" s="17">
        <f t="shared" si="310"/>
        <v>8.1180563619588891E-4</v>
      </c>
      <c r="AN268" s="17">
        <f t="shared" si="311"/>
        <v>3.6712829090638805E-4</v>
      </c>
      <c r="AO268" s="17">
        <f t="shared" si="312"/>
        <v>8.3014440879862459E-5</v>
      </c>
      <c r="AP268" s="17">
        <f t="shared" si="313"/>
        <v>1.251405855535729E-5</v>
      </c>
      <c r="AQ268" s="17">
        <f t="shared" si="314"/>
        <v>1.414829093592973E-6</v>
      </c>
      <c r="AR268" s="17">
        <f t="shared" si="315"/>
        <v>4.4724724421500564E-5</v>
      </c>
      <c r="AS268" s="17">
        <f t="shared" si="316"/>
        <v>3.611555900670339E-5</v>
      </c>
      <c r="AT268" s="17">
        <f t="shared" si="317"/>
        <v>1.4581795854952664E-5</v>
      </c>
      <c r="AU268" s="17">
        <f t="shared" si="318"/>
        <v>3.924970773511565E-6</v>
      </c>
      <c r="AV268" s="17">
        <f t="shared" si="319"/>
        <v>7.9236102292336489E-7</v>
      </c>
      <c r="AW268" s="17">
        <f t="shared" si="320"/>
        <v>1.2981047091489602E-9</v>
      </c>
      <c r="AX268" s="17">
        <f t="shared" si="321"/>
        <v>1.0925654931448662E-4</v>
      </c>
      <c r="AY268" s="17">
        <f t="shared" si="322"/>
        <v>4.9409819828447385E-5</v>
      </c>
      <c r="AZ268" s="17">
        <f t="shared" si="323"/>
        <v>1.1172466597185171E-5</v>
      </c>
      <c r="BA268" s="17">
        <f t="shared" si="324"/>
        <v>1.6841997575733153E-6</v>
      </c>
      <c r="BB268" s="17">
        <f t="shared" si="325"/>
        <v>1.904142293961741E-7</v>
      </c>
      <c r="BC268" s="17">
        <f t="shared" si="326"/>
        <v>1.7222460028746559E-8</v>
      </c>
      <c r="BD268" s="17">
        <f t="shared" si="327"/>
        <v>3.3710268620181992E-6</v>
      </c>
      <c r="BE268" s="17">
        <f t="shared" si="328"/>
        <v>2.722130122055556E-6</v>
      </c>
      <c r="BF268" s="17">
        <f t="shared" si="329"/>
        <v>1.0990705065111689E-6</v>
      </c>
      <c r="BG268" s="17">
        <f t="shared" si="330"/>
        <v>2.9583596279876006E-7</v>
      </c>
      <c r="BH268" s="17">
        <f t="shared" si="331"/>
        <v>5.9722453905312717E-8</v>
      </c>
      <c r="BI268" s="17">
        <f t="shared" si="332"/>
        <v>9.6452681864063181E-9</v>
      </c>
      <c r="BJ268" s="18">
        <f t="shared" si="333"/>
        <v>0.41149487063515433</v>
      </c>
      <c r="BK268" s="18">
        <f t="shared" si="334"/>
        <v>0.39724066206325409</v>
      </c>
      <c r="BL268" s="18">
        <f t="shared" si="335"/>
        <v>0.18691768224670272</v>
      </c>
      <c r="BM268" s="18">
        <f t="shared" si="336"/>
        <v>0.13369725853059597</v>
      </c>
      <c r="BN268" s="18">
        <f t="shared" si="337"/>
        <v>0.86628021866354632</v>
      </c>
    </row>
    <row r="269" spans="1:66" x14ac:dyDescent="0.25">
      <c r="A269" t="s">
        <v>32</v>
      </c>
      <c r="B269" t="s">
        <v>36</v>
      </c>
      <c r="C269" t="s">
        <v>209</v>
      </c>
      <c r="D269" s="15">
        <v>44318</v>
      </c>
      <c r="E269" s="14">
        <f>VLOOKUP(A269,home!$A$2:$E$405,3,FALSE)</f>
        <v>1.2307692307692299</v>
      </c>
      <c r="F269" s="14">
        <f>VLOOKUP(B269,home!$B$2:$E$405,3,FALSE)</f>
        <v>1.46</v>
      </c>
      <c r="G269" s="14">
        <f>VLOOKUP(C269,away!$B$2:$E$405,4,FALSE)</f>
        <v>0.36</v>
      </c>
      <c r="H269" s="14">
        <f>VLOOKUP(A269,away!$A$2:$E$405,3,FALSE)</f>
        <v>1.14201183431953</v>
      </c>
      <c r="I269" s="14">
        <f>VLOOKUP(C269,away!$B$2:$E$405,3,FALSE)</f>
        <v>1.17</v>
      </c>
      <c r="J269" s="14">
        <f>VLOOKUP(B269,home!$B$2:$E$405,4,FALSE)</f>
        <v>0.7</v>
      </c>
      <c r="K269" s="16">
        <f t="shared" si="338"/>
        <v>0.64689230769230721</v>
      </c>
      <c r="L269" s="16">
        <f t="shared" si="339"/>
        <v>0.93530769230769495</v>
      </c>
      <c r="M269" s="17">
        <f t="shared" si="284"/>
        <v>0.20552245108323378</v>
      </c>
      <c r="N269" s="17">
        <f t="shared" si="285"/>
        <v>0.13295089266381241</v>
      </c>
      <c r="O269" s="17">
        <f t="shared" si="286"/>
        <v>0.19222672944008048</v>
      </c>
      <c r="P269" s="17">
        <f t="shared" si="287"/>
        <v>0.12434999260763842</v>
      </c>
      <c r="Q269" s="17">
        <f t="shared" si="288"/>
        <v>4.3002454882522911E-2</v>
      </c>
      <c r="R269" s="17">
        <f t="shared" si="289"/>
        <v>8.9895569356228652E-2</v>
      </c>
      <c r="S269" s="17">
        <f t="shared" si="290"/>
        <v>1.8809284070937654E-2</v>
      </c>
      <c r="T269" s="17">
        <f t="shared" si="291"/>
        <v>4.0220526839738271E-2</v>
      </c>
      <c r="U269" s="17">
        <f t="shared" si="292"/>
        <v>5.8152752312164609E-2</v>
      </c>
      <c r="V269" s="17">
        <f t="shared" si="293"/>
        <v>1.2644924748006852E-3</v>
      </c>
      <c r="W269" s="17">
        <f t="shared" si="294"/>
        <v>9.2726524251298594E-3</v>
      </c>
      <c r="X269" s="17">
        <f t="shared" si="295"/>
        <v>8.6727831413195584E-3</v>
      </c>
      <c r="Y269" s="17">
        <f t="shared" si="296"/>
        <v>4.0558603928963384E-3</v>
      </c>
      <c r="Z269" s="17">
        <f t="shared" si="297"/>
        <v>2.8026672507753522E-2</v>
      </c>
      <c r="AA269" s="17">
        <f t="shared" si="298"/>
        <v>1.8130238855477217E-2</v>
      </c>
      <c r="AB269" s="17">
        <f t="shared" si="299"/>
        <v>5.864156026116194E-3</v>
      </c>
      <c r="AC269" s="17">
        <f t="shared" si="300"/>
        <v>4.7817047804609344E-5</v>
      </c>
      <c r="AD269" s="17">
        <f t="shared" si="301"/>
        <v>1.4996018814302306E-3</v>
      </c>
      <c r="AE269" s="17">
        <f t="shared" si="302"/>
        <v>1.4025891751007864E-3</v>
      </c>
      <c r="AF269" s="17">
        <f t="shared" si="303"/>
        <v>6.5592622230963504E-4</v>
      </c>
      <c r="AG269" s="17">
        <f t="shared" si="304"/>
        <v>2.0449761377084295E-4</v>
      </c>
      <c r="AH269" s="17">
        <f t="shared" si="305"/>
        <v>6.5533905965726152E-3</v>
      </c>
      <c r="AI269" s="17">
        <f t="shared" si="306"/>
        <v>4.2393379662259249E-3</v>
      </c>
      <c r="AJ269" s="17">
        <f t="shared" si="307"/>
        <v>1.37119756002975E-3</v>
      </c>
      <c r="AK269" s="17">
        <f t="shared" si="308"/>
        <v>2.9567238463656871E-4</v>
      </c>
      <c r="AL269" s="17">
        <f t="shared" si="309"/>
        <v>1.1572554744618534E-6</v>
      </c>
      <c r="AM269" s="17">
        <f t="shared" si="310"/>
        <v>1.9401618433962552E-4</v>
      </c>
      <c r="AN269" s="17">
        <f t="shared" si="311"/>
        <v>1.8146482964503949E-4</v>
      </c>
      <c r="AO269" s="17">
        <f t="shared" si="312"/>
        <v>8.4862725525155431E-5</v>
      </c>
      <c r="AP269" s="17">
        <f t="shared" si="313"/>
        <v>2.6457586657958152E-5</v>
      </c>
      <c r="AQ269" s="17">
        <f t="shared" si="314"/>
        <v>6.1864960802714234E-6</v>
      </c>
      <c r="AR269" s="17">
        <f t="shared" si="315"/>
        <v>1.2258873271342565E-3</v>
      </c>
      <c r="AS269" s="17">
        <f t="shared" si="316"/>
        <v>7.9301708202063348E-4</v>
      </c>
      <c r="AT269" s="17">
        <f t="shared" si="317"/>
        <v>2.5649832511387356E-4</v>
      </c>
      <c r="AU269" s="17">
        <f t="shared" si="318"/>
        <v>5.5308931150708459E-5</v>
      </c>
      <c r="AV269" s="17">
        <f t="shared" si="319"/>
        <v>8.9447305270191815E-6</v>
      </c>
      <c r="AW269" s="17">
        <f t="shared" si="320"/>
        <v>1.9449714744059903E-8</v>
      </c>
      <c r="AX269" s="17">
        <f t="shared" si="321"/>
        <v>2.0917929536186063E-5</v>
      </c>
      <c r="AY269" s="17">
        <f t="shared" si="322"/>
        <v>1.9564700402345155E-5</v>
      </c>
      <c r="AZ269" s="17">
        <f t="shared" si="323"/>
        <v>9.1495073920044392E-6</v>
      </c>
      <c r="BA269" s="17">
        <f t="shared" si="324"/>
        <v>2.8525348815226232E-6</v>
      </c>
      <c r="BB269" s="17">
        <f t="shared" si="325"/>
        <v>6.6699945431603208E-7</v>
      </c>
      <c r="BC269" s="17">
        <f t="shared" si="326"/>
        <v>1.2476994407736397E-7</v>
      </c>
      <c r="BD269" s="17">
        <f t="shared" si="327"/>
        <v>1.9109697449519821E-4</v>
      </c>
      <c r="BE269" s="17">
        <f t="shared" si="328"/>
        <v>1.2361916282421675E-4</v>
      </c>
      <c r="BF269" s="17">
        <f t="shared" si="329"/>
        <v>3.9984142757174309E-5</v>
      </c>
      <c r="BG269" s="17">
        <f t="shared" si="330"/>
        <v>8.6218114597623834E-6</v>
      </c>
      <c r="BH269" s="17">
        <f t="shared" si="331"/>
        <v>1.3943458779234167E-6</v>
      </c>
      <c r="BI269" s="17">
        <f t="shared" si="332"/>
        <v>1.8039832453822706E-7</v>
      </c>
      <c r="BJ269" s="18">
        <f t="shared" si="333"/>
        <v>0.24248404950188934</v>
      </c>
      <c r="BK269" s="18">
        <f t="shared" si="334"/>
        <v>0.35001475924029191</v>
      </c>
      <c r="BL269" s="18">
        <f t="shared" si="335"/>
        <v>0.37943359772921731</v>
      </c>
      <c r="BM269" s="18">
        <f t="shared" si="336"/>
        <v>0.21199144369494791</v>
      </c>
      <c r="BN269" s="18">
        <f t="shared" si="337"/>
        <v>0.78794809003351673</v>
      </c>
    </row>
    <row r="270" spans="1:66" x14ac:dyDescent="0.25">
      <c r="A270" t="s">
        <v>32</v>
      </c>
      <c r="B270" t="s">
        <v>313</v>
      </c>
      <c r="C270" t="s">
        <v>33</v>
      </c>
      <c r="D270" s="15">
        <v>44318</v>
      </c>
      <c r="E270" s="14">
        <f>VLOOKUP(A270,home!$A$2:$E$405,3,FALSE)</f>
        <v>1.2307692307692299</v>
      </c>
      <c r="F270" s="14">
        <f>VLOOKUP(B270,home!$B$2:$E$405,3,FALSE)</f>
        <v>0.54</v>
      </c>
      <c r="G270" s="14">
        <f>VLOOKUP(C270,away!$B$2:$E$405,4,FALSE)</f>
        <v>0.41</v>
      </c>
      <c r="H270" s="14">
        <f>VLOOKUP(A270,away!$A$2:$E$405,3,FALSE)</f>
        <v>1.14201183431953</v>
      </c>
      <c r="I270" s="14">
        <f>VLOOKUP(C270,away!$B$2:$E$405,3,FALSE)</f>
        <v>1.79</v>
      </c>
      <c r="J270" s="14">
        <f>VLOOKUP(B270,home!$B$2:$E$405,4,FALSE)</f>
        <v>1.17</v>
      </c>
      <c r="K270" s="16">
        <f t="shared" si="338"/>
        <v>0.27249230769230748</v>
      </c>
      <c r="L270" s="16">
        <f t="shared" si="339"/>
        <v>2.3917153846153916</v>
      </c>
      <c r="M270" s="17">
        <f t="shared" si="284"/>
        <v>6.9654519487771779E-2</v>
      </c>
      <c r="N270" s="17">
        <f t="shared" si="285"/>
        <v>1.8980320756421736E-2</v>
      </c>
      <c r="O270" s="17">
        <f t="shared" si="286"/>
        <v>0.16659378586689635</v>
      </c>
      <c r="P270" s="17">
        <f t="shared" si="287"/>
        <v>4.539552515806871E-2</v>
      </c>
      <c r="Q270" s="17">
        <f t="shared" si="288"/>
        <v>2.5859957018287811E-3</v>
      </c>
      <c r="R270" s="17">
        <f t="shared" si="289"/>
        <v>0.19922246031958918</v>
      </c>
      <c r="S270" s="17">
        <f t="shared" si="290"/>
        <v>7.3963388145209521E-3</v>
      </c>
      <c r="T270" s="17">
        <f t="shared" si="291"/>
        <v>6.1849657046131722E-3</v>
      </c>
      <c r="U270" s="17">
        <f t="shared" si="292"/>
        <v>5.4286587956624013E-2</v>
      </c>
      <c r="V270" s="17">
        <f t="shared" si="293"/>
        <v>5.3559687185222881E-4</v>
      </c>
      <c r="W270" s="17">
        <f t="shared" si="294"/>
        <v>2.3488797882457104E-4</v>
      </c>
      <c r="X270" s="17">
        <f t="shared" si="295"/>
        <v>5.6178519261594086E-4</v>
      </c>
      <c r="Y270" s="17">
        <f t="shared" si="296"/>
        <v>6.7181514401433364E-4</v>
      </c>
      <c r="Z270" s="17">
        <f t="shared" si="297"/>
        <v>0.15882780776909691</v>
      </c>
      <c r="AA270" s="17">
        <f t="shared" si="298"/>
        <v>4.3279355864711426E-2</v>
      </c>
      <c r="AB270" s="17">
        <f t="shared" si="299"/>
        <v>5.8966457775059093E-3</v>
      </c>
      <c r="AC270" s="17">
        <f t="shared" si="300"/>
        <v>2.181633497146868E-5</v>
      </c>
      <c r="AD270" s="17">
        <f t="shared" si="301"/>
        <v>1.60012918497723E-5</v>
      </c>
      <c r="AE270" s="17">
        <f t="shared" si="302"/>
        <v>3.8270535890821286E-5</v>
      </c>
      <c r="AF270" s="17">
        <f t="shared" si="303"/>
        <v>4.5766114733776409E-5</v>
      </c>
      <c r="AG270" s="17">
        <f t="shared" si="304"/>
        <v>3.6486506900948722E-5</v>
      </c>
      <c r="AH270" s="17">
        <f t="shared" si="305"/>
        <v>9.4967727836521285E-2</v>
      </c>
      <c r="AI270" s="17">
        <f t="shared" si="306"/>
        <v>2.5877975314468674E-2</v>
      </c>
      <c r="AJ270" s="17">
        <f t="shared" si="307"/>
        <v>3.5257746059220679E-3</v>
      </c>
      <c r="AK270" s="17">
        <f t="shared" si="308"/>
        <v>3.2024881959021354E-4</v>
      </c>
      <c r="AL270" s="17">
        <f t="shared" si="309"/>
        <v>5.6872920254831397E-7</v>
      </c>
      <c r="AM270" s="17">
        <f t="shared" si="310"/>
        <v>8.7204578844051351E-7</v>
      </c>
      <c r="AN270" s="17">
        <f t="shared" si="311"/>
        <v>2.0856853283022353E-6</v>
      </c>
      <c r="AO270" s="17">
        <f t="shared" si="312"/>
        <v>2.4941828435835306E-6</v>
      </c>
      <c r="AP270" s="17">
        <f t="shared" si="313"/>
        <v>1.9884584930141647E-6</v>
      </c>
      <c r="AQ270" s="17">
        <f t="shared" si="314"/>
        <v>1.1889566923527788E-6</v>
      </c>
      <c r="AR270" s="17">
        <f t="shared" si="315"/>
        <v>4.542715514171506E-2</v>
      </c>
      <c r="AS270" s="17">
        <f t="shared" si="316"/>
        <v>1.2378550336462409E-2</v>
      </c>
      <c r="AT270" s="17">
        <f t="shared" si="317"/>
        <v>1.6865298735340155E-3</v>
      </c>
      <c r="AU270" s="17">
        <f t="shared" si="318"/>
        <v>1.5318880574376653E-4</v>
      </c>
      <c r="AV270" s="17">
        <f t="shared" si="319"/>
        <v>1.0435692797436885E-5</v>
      </c>
      <c r="AW270" s="17">
        <f t="shared" si="320"/>
        <v>1.0295958225232365E-8</v>
      </c>
      <c r="AX270" s="17">
        <f t="shared" si="321"/>
        <v>3.9604294884252193E-8</v>
      </c>
      <c r="AY270" s="17">
        <f t="shared" si="322"/>
        <v>9.4722201371510617E-8</v>
      </c>
      <c r="AZ270" s="17">
        <f t="shared" si="323"/>
        <v>1.1327427314243959E-7</v>
      </c>
      <c r="BA270" s="17">
        <f t="shared" si="324"/>
        <v>9.0306607251966262E-8</v>
      </c>
      <c r="BB270" s="17">
        <f t="shared" si="325"/>
        <v>5.3996925474236902E-8</v>
      </c>
      <c r="BC270" s="17">
        <f t="shared" si="326"/>
        <v>2.5829055475732627E-8</v>
      </c>
      <c r="BD270" s="17">
        <f t="shared" si="327"/>
        <v>1.8108137638625031E-2</v>
      </c>
      <c r="BE270" s="17">
        <f t="shared" si="328"/>
        <v>4.9343282131588664E-3</v>
      </c>
      <c r="BF270" s="17">
        <f t="shared" si="329"/>
        <v>6.7228324085745982E-4</v>
      </c>
      <c r="BG270" s="17">
        <f t="shared" si="330"/>
        <v>6.1064003908037559E-5</v>
      </c>
      <c r="BH270" s="17">
        <f t="shared" si="331"/>
        <v>4.1598678354583084E-6</v>
      </c>
      <c r="BI270" s="17">
        <f t="shared" si="332"/>
        <v>2.2670639723580778E-7</v>
      </c>
      <c r="BJ270" s="18">
        <f t="shared" si="333"/>
        <v>2.9365341990197143E-2</v>
      </c>
      <c r="BK270" s="18">
        <f t="shared" si="334"/>
        <v>0.12300446011858907</v>
      </c>
      <c r="BL270" s="18">
        <f t="shared" si="335"/>
        <v>0.67740662188286394</v>
      </c>
      <c r="BM270" s="18">
        <f t="shared" si="336"/>
        <v>0.48617154004392737</v>
      </c>
      <c r="BN270" s="18">
        <f t="shared" si="337"/>
        <v>0.50243260729057648</v>
      </c>
    </row>
    <row r="271" spans="1:66" x14ac:dyDescent="0.25">
      <c r="A271" t="s">
        <v>32</v>
      </c>
      <c r="B271" t="s">
        <v>212</v>
      </c>
      <c r="C271" t="s">
        <v>312</v>
      </c>
      <c r="D271" s="15">
        <v>44318</v>
      </c>
      <c r="E271" s="14">
        <f>VLOOKUP(A271,home!$A$2:$E$405,3,FALSE)</f>
        <v>1.2307692307692299</v>
      </c>
      <c r="F271" s="14">
        <f>VLOOKUP(B271,home!$B$2:$E$405,3,FALSE)</f>
        <v>0.54</v>
      </c>
      <c r="G271" s="14">
        <f>VLOOKUP(C271,away!$B$2:$E$405,4,FALSE)</f>
        <v>1.3</v>
      </c>
      <c r="H271" s="14">
        <f>VLOOKUP(A271,away!$A$2:$E$405,3,FALSE)</f>
        <v>1.14201183431953</v>
      </c>
      <c r="I271" s="14">
        <f>VLOOKUP(C271,away!$B$2:$E$405,3,FALSE)</f>
        <v>0.65</v>
      </c>
      <c r="J271" s="14">
        <f>VLOOKUP(B271,home!$B$2:$E$405,4,FALSE)</f>
        <v>1.56</v>
      </c>
      <c r="K271" s="16">
        <f t="shared" si="338"/>
        <v>0.86399999999999944</v>
      </c>
      <c r="L271" s="16">
        <f t="shared" si="339"/>
        <v>1.1580000000000035</v>
      </c>
      <c r="M271" s="17">
        <f t="shared" si="284"/>
        <v>0.13239041928410572</v>
      </c>
      <c r="N271" s="17">
        <f t="shared" si="285"/>
        <v>0.11438532226146726</v>
      </c>
      <c r="O271" s="17">
        <f t="shared" si="286"/>
        <v>0.15330810553099486</v>
      </c>
      <c r="P271" s="17">
        <f t="shared" si="287"/>
        <v>0.13245820317877949</v>
      </c>
      <c r="Q271" s="17">
        <f t="shared" si="288"/>
        <v>4.9414459216953817E-2</v>
      </c>
      <c r="R271" s="17">
        <f t="shared" si="289"/>
        <v>8.8765393102446299E-2</v>
      </c>
      <c r="S271" s="17">
        <f t="shared" si="290"/>
        <v>3.313150544470183E-2</v>
      </c>
      <c r="T271" s="17">
        <f t="shared" si="291"/>
        <v>5.7221943773232684E-2</v>
      </c>
      <c r="U271" s="17">
        <f t="shared" si="292"/>
        <v>7.6693299640513565E-2</v>
      </c>
      <c r="V271" s="17">
        <f t="shared" si="293"/>
        <v>3.6831631972766205E-3</v>
      </c>
      <c r="W271" s="17">
        <f t="shared" si="294"/>
        <v>1.423136425448269E-2</v>
      </c>
      <c r="X271" s="17">
        <f t="shared" si="295"/>
        <v>1.6479919806691001E-2</v>
      </c>
      <c r="Y271" s="17">
        <f t="shared" si="296"/>
        <v>9.5418735680741201E-3</v>
      </c>
      <c r="Z271" s="17">
        <f t="shared" si="297"/>
        <v>3.4263441737544365E-2</v>
      </c>
      <c r="AA271" s="17">
        <f t="shared" si="298"/>
        <v>2.9603613661238315E-2</v>
      </c>
      <c r="AB271" s="17">
        <f t="shared" si="299"/>
        <v>1.2788761101654941E-2</v>
      </c>
      <c r="AC271" s="17">
        <f t="shared" si="300"/>
        <v>2.3031556105210222E-4</v>
      </c>
      <c r="AD271" s="17">
        <f t="shared" si="301"/>
        <v>3.0739746789682589E-3</v>
      </c>
      <c r="AE271" s="17">
        <f t="shared" si="302"/>
        <v>3.5596626782452541E-3</v>
      </c>
      <c r="AF271" s="17">
        <f t="shared" si="303"/>
        <v>2.0610446907040085E-3</v>
      </c>
      <c r="AG271" s="17">
        <f t="shared" si="304"/>
        <v>7.9556325061174945E-4</v>
      </c>
      <c r="AH271" s="17">
        <f t="shared" si="305"/>
        <v>9.9192663830191263E-3</v>
      </c>
      <c r="AI271" s="17">
        <f t="shared" si="306"/>
        <v>8.5702461549285198E-3</v>
      </c>
      <c r="AJ271" s="17">
        <f t="shared" si="307"/>
        <v>3.7023463389291174E-3</v>
      </c>
      <c r="AK271" s="17">
        <f t="shared" si="308"/>
        <v>1.0662757456115851E-3</v>
      </c>
      <c r="AL271" s="17">
        <f t="shared" si="309"/>
        <v>9.217339304774461E-6</v>
      </c>
      <c r="AM271" s="17">
        <f t="shared" si="310"/>
        <v>5.311828245257149E-4</v>
      </c>
      <c r="AN271" s="17">
        <f t="shared" si="311"/>
        <v>6.1510971080077964E-4</v>
      </c>
      <c r="AO271" s="17">
        <f t="shared" si="312"/>
        <v>3.5614852255365256E-4</v>
      </c>
      <c r="AP271" s="17">
        <f t="shared" si="313"/>
        <v>1.3747332970571026E-4</v>
      </c>
      <c r="AQ271" s="17">
        <f t="shared" si="314"/>
        <v>3.979852894980325E-5</v>
      </c>
      <c r="AR271" s="17">
        <f t="shared" si="315"/>
        <v>2.2973020943072367E-3</v>
      </c>
      <c r="AS271" s="17">
        <f t="shared" si="316"/>
        <v>1.9848690094814514E-3</v>
      </c>
      <c r="AT271" s="17">
        <f t="shared" si="317"/>
        <v>8.5746341209598617E-4</v>
      </c>
      <c r="AU271" s="17">
        <f t="shared" si="318"/>
        <v>2.4694946268364384E-4</v>
      </c>
      <c r="AV271" s="17">
        <f t="shared" si="319"/>
        <v>5.3341083939667035E-5</v>
      </c>
      <c r="AW271" s="17">
        <f t="shared" si="320"/>
        <v>2.5616829395829221E-7</v>
      </c>
      <c r="AX271" s="17">
        <f t="shared" si="321"/>
        <v>7.6490326731702858E-5</v>
      </c>
      <c r="AY271" s="17">
        <f t="shared" si="322"/>
        <v>8.8575798355312169E-5</v>
      </c>
      <c r="AZ271" s="17">
        <f t="shared" si="323"/>
        <v>5.1285387247725912E-5</v>
      </c>
      <c r="BA271" s="17">
        <f t="shared" si="324"/>
        <v>1.9796159477622255E-5</v>
      </c>
      <c r="BB271" s="17">
        <f t="shared" si="325"/>
        <v>5.7309881687716615E-6</v>
      </c>
      <c r="BC271" s="17">
        <f t="shared" si="326"/>
        <v>1.3272968598875208E-6</v>
      </c>
      <c r="BD271" s="17">
        <f t="shared" si="327"/>
        <v>4.4337930420129787E-4</v>
      </c>
      <c r="BE271" s="17">
        <f t="shared" si="328"/>
        <v>3.8307971882992113E-4</v>
      </c>
      <c r="BF271" s="17">
        <f t="shared" si="329"/>
        <v>1.6549043853452579E-4</v>
      </c>
      <c r="BG271" s="17">
        <f t="shared" si="330"/>
        <v>4.7661246297943395E-5</v>
      </c>
      <c r="BH271" s="17">
        <f t="shared" si="331"/>
        <v>1.0294829200355767E-5</v>
      </c>
      <c r="BI271" s="17">
        <f t="shared" si="332"/>
        <v>1.7789464858214758E-6</v>
      </c>
      <c r="BJ271" s="18">
        <f t="shared" si="333"/>
        <v>0.27268804705280741</v>
      </c>
      <c r="BK271" s="18">
        <f t="shared" si="334"/>
        <v>0.30199139980357581</v>
      </c>
      <c r="BL271" s="18">
        <f t="shared" si="335"/>
        <v>0.39090891720539422</v>
      </c>
      <c r="BM271" s="18">
        <f t="shared" si="336"/>
        <v>0.32904158359451308</v>
      </c>
      <c r="BN271" s="18">
        <f t="shared" si="337"/>
        <v>0.67072190257474751</v>
      </c>
    </row>
    <row r="272" spans="1:66" s="10" customFormat="1" x14ac:dyDescent="0.25">
      <c r="A272" s="10" t="s">
        <v>32</v>
      </c>
      <c r="B272" s="10" t="s">
        <v>207</v>
      </c>
      <c r="C272" s="10" t="s">
        <v>211</v>
      </c>
      <c r="D272" s="20">
        <v>44318</v>
      </c>
      <c r="E272" s="10">
        <f>VLOOKUP(A272,home!$A$2:$E$405,3,FALSE)</f>
        <v>1.2307692307692299</v>
      </c>
      <c r="F272" s="10">
        <f>VLOOKUP(B272,home!$B$2:$E$405,3,FALSE)</f>
        <v>1.26</v>
      </c>
      <c r="G272" s="10">
        <f>VLOOKUP(C272,away!$B$2:$E$405,4,FALSE)</f>
        <v>1.9</v>
      </c>
      <c r="H272" s="10">
        <f>VLOOKUP(A272,away!$A$2:$E$405,3,FALSE)</f>
        <v>1.14201183431953</v>
      </c>
      <c r="I272" s="10">
        <f>VLOOKUP(C272,away!$B$2:$E$405,3,FALSE)</f>
        <v>0.63</v>
      </c>
      <c r="J272" s="10">
        <f>VLOOKUP(B272,home!$B$2:$E$405,4,FALSE)</f>
        <v>0.68</v>
      </c>
      <c r="K272" s="11">
        <f t="shared" si="338"/>
        <v>2.9464615384615365</v>
      </c>
      <c r="L272" s="11">
        <f t="shared" si="339"/>
        <v>0.48923786982248668</v>
      </c>
      <c r="M272" s="12">
        <f t="shared" si="284"/>
        <v>3.2202879393090668E-2</v>
      </c>
      <c r="N272" s="12">
        <f t="shared" si="285"/>
        <v>9.4884545559457231E-2</v>
      </c>
      <c r="O272" s="12">
        <f t="shared" si="286"/>
        <v>1.5754868116426131E-2</v>
      </c>
      <c r="P272" s="12">
        <f t="shared" si="287"/>
        <v>4.6421112948583546E-2</v>
      </c>
      <c r="Q272" s="12">
        <f t="shared" si="288"/>
        <v>0.13978683204267109</v>
      </c>
      <c r="R272" s="12">
        <f t="shared" si="289"/>
        <v>3.8539390583072672E-3</v>
      </c>
      <c r="S272" s="12">
        <f t="shared" si="290"/>
        <v>1.6729247259854529E-2</v>
      </c>
      <c r="T272" s="12">
        <f t="shared" si="291"/>
        <v>6.8389011937790137E-2</v>
      </c>
      <c r="U272" s="12">
        <f t="shared" si="292"/>
        <v>1.1355483206877034E-2</v>
      </c>
      <c r="V272" s="12">
        <f t="shared" si="293"/>
        <v>2.6795059987403604E-3</v>
      </c>
      <c r="W272" s="12">
        <f t="shared" si="294"/>
        <v>0.13729217473237101</v>
      </c>
      <c r="X272" s="12">
        <f t="shared" si="295"/>
        <v>6.7168531109361829E-2</v>
      </c>
      <c r="Y272" s="12">
        <f t="shared" si="296"/>
        <v>1.6430694539524806E-2</v>
      </c>
      <c r="Z272" s="12">
        <f t="shared" si="297"/>
        <v>6.2849764510397599E-4</v>
      </c>
      <c r="AA272" s="12">
        <f t="shared" si="298"/>
        <v>1.8518441383125134E-3</v>
      </c>
      <c r="AB272" s="12">
        <f t="shared" si="299"/>
        <v>2.7281937643816342E-3</v>
      </c>
      <c r="AC272" s="12">
        <f t="shared" si="300"/>
        <v>2.4141018784297965E-4</v>
      </c>
      <c r="AD272" s="12">
        <f t="shared" si="301"/>
        <v>0.101131528095168</v>
      </c>
      <c r="AE272" s="12">
        <f t="shared" si="302"/>
        <v>4.9477373377172958E-2</v>
      </c>
      <c r="AF272" s="12">
        <f t="shared" si="303"/>
        <v>1.2103102377729956E-2</v>
      </c>
      <c r="AG272" s="12">
        <f t="shared" si="304"/>
        <v>1.9737653418413592E-3</v>
      </c>
      <c r="AH272" s="12">
        <f t="shared" si="305"/>
        <v>7.6871212269779583E-5</v>
      </c>
      <c r="AI272" s="12">
        <f t="shared" si="306"/>
        <v>2.2649807036781804E-4</v>
      </c>
      <c r="AJ272" s="12">
        <f t="shared" si="307"/>
        <v>3.3368392643726537E-4</v>
      </c>
      <c r="AK272" s="12">
        <f t="shared" si="308"/>
        <v>3.2772895175007703E-4</v>
      </c>
      <c r="AL272" s="12">
        <f t="shared" si="309"/>
        <v>1.3919910030408221E-5</v>
      </c>
      <c r="AM272" s="12">
        <f t="shared" si="310"/>
        <v>5.9596031571650936E-2</v>
      </c>
      <c r="AN272" s="12">
        <f t="shared" si="311"/>
        <v>2.9156635535988167E-2</v>
      </c>
      <c r="AO272" s="12">
        <f t="shared" si="312"/>
        <v>7.1322651304087338E-3</v>
      </c>
      <c r="AP272" s="12">
        <f t="shared" si="313"/>
        <v>1.16312473313679E-3</v>
      </c>
      <c r="AQ272" s="12">
        <f t="shared" si="314"/>
        <v>1.422611666944228E-4</v>
      </c>
      <c r="AR272" s="12">
        <f t="shared" si="315"/>
        <v>7.5216616283078334E-6</v>
      </c>
      <c r="AS272" s="12">
        <f t="shared" si="316"/>
        <v>2.2162286693131002E-5</v>
      </c>
      <c r="AT272" s="12">
        <f t="shared" si="317"/>
        <v>3.2650162672834215E-5</v>
      </c>
      <c r="AU272" s="12">
        <f t="shared" si="318"/>
        <v>3.2067482846672845E-5</v>
      </c>
      <c r="AV272" s="12">
        <f t="shared" si="319"/>
        <v>2.3621401210749149E-5</v>
      </c>
      <c r="AW272" s="12">
        <f t="shared" si="320"/>
        <v>5.573843498313094E-7</v>
      </c>
      <c r="AX272" s="12">
        <f t="shared" si="321"/>
        <v>2.9266235811801478E-2</v>
      </c>
      <c r="AY272" s="12">
        <f t="shared" si="322"/>
        <v>1.4318150866288329E-2</v>
      </c>
      <c r="AZ272" s="12">
        <f t="shared" si="323"/>
        <v>3.5024908148099474E-3</v>
      </c>
      <c r="BA272" s="12">
        <f t="shared" si="324"/>
        <v>5.7118371510348149E-4</v>
      </c>
      <c r="BB272" s="12">
        <f t="shared" si="325"/>
        <v>6.9861176013630334E-5</v>
      </c>
      <c r="BC272" s="12">
        <f t="shared" si="326"/>
        <v>6.835746587240461E-6</v>
      </c>
      <c r="BD272" s="12">
        <f t="shared" si="327"/>
        <v>6.1331361875981013E-7</v>
      </c>
      <c r="BE272" s="12">
        <f t="shared" si="328"/>
        <v>1.8071049886904423E-6</v>
      </c>
      <c r="BF272" s="12">
        <f t="shared" si="329"/>
        <v>2.66228267256918E-6</v>
      </c>
      <c r="BG272" s="12">
        <f t="shared" si="330"/>
        <v>2.614771166412559E-6</v>
      </c>
      <c r="BH272" s="12">
        <f t="shared" si="331"/>
        <v>1.9260806684282034E-6</v>
      </c>
      <c r="BI272" s="12">
        <f t="shared" si="332"/>
        <v>1.1350245218995973E-6</v>
      </c>
      <c r="BJ272" s="13">
        <f t="shared" si="333"/>
        <v>0.83356263538157138</v>
      </c>
      <c r="BK272" s="13">
        <f t="shared" si="334"/>
        <v>0.11260622656443084</v>
      </c>
      <c r="BL272" s="13">
        <f t="shared" si="335"/>
        <v>3.6637892017817975E-2</v>
      </c>
      <c r="BM272" s="13">
        <f t="shared" si="336"/>
        <v>0.63621348100844966</v>
      </c>
      <c r="BN272" s="13">
        <f t="shared" si="337"/>
        <v>0.33290417711853598</v>
      </c>
    </row>
    <row r="273" spans="1:66" x14ac:dyDescent="0.25">
      <c r="A273" t="s">
        <v>10</v>
      </c>
      <c r="B273" t="s">
        <v>45</v>
      </c>
      <c r="C273" t="s">
        <v>44</v>
      </c>
      <c r="D273" s="15">
        <v>44318</v>
      </c>
      <c r="E273" s="14">
        <f>VLOOKUP(A273,home!$A$2:$E$405,3,FALSE)</f>
        <v>1.50416666666667</v>
      </c>
      <c r="F273" s="14">
        <f>VLOOKUP(B273,home!$B$2:$E$405,3,FALSE)</f>
        <v>0.66</v>
      </c>
      <c r="G273" s="14">
        <f>VLOOKUP(C273,away!$B$2:$E$405,4,FALSE)</f>
        <v>0.66</v>
      </c>
      <c r="H273" s="14">
        <f>VLOOKUP(A273,away!$A$2:$E$405,3,FALSE)</f>
        <v>1.4125000000000001</v>
      </c>
      <c r="I273" s="14">
        <f>VLOOKUP(C273,away!$B$2:$E$405,3,FALSE)</f>
        <v>0.61</v>
      </c>
      <c r="J273" s="14">
        <f>VLOOKUP(B273,home!$B$2:$E$405,4,FALSE)</f>
        <v>0.87</v>
      </c>
      <c r="K273" s="16">
        <f t="shared" ref="K273:K287" si="340">E273*F273*G273</f>
        <v>0.65521500000000155</v>
      </c>
      <c r="L273" s="16">
        <f t="shared" ref="L273:L287" si="341">H273*I273*J273</f>
        <v>0.74961375000000008</v>
      </c>
      <c r="M273" s="17">
        <f t="shared" ref="M273:M336" si="342">_xlfn.POISSON.DIST(0,K273,FALSE) * _xlfn.POISSON.DIST(0,L273,FALSE)</f>
        <v>0.24540907915943505</v>
      </c>
      <c r="N273" s="17">
        <f t="shared" ref="N273:N336" si="343">_xlfn.POISSON.DIST(1,K273,FALSE) * _xlfn.POISSON.DIST(0,L273,FALSE)</f>
        <v>0.16079570980144961</v>
      </c>
      <c r="O273" s="17">
        <f t="shared" ref="O273:O336" si="344">_xlfn.POISSON.DIST(0,K273,FALSE) * _xlfn.POISSON.DIST(1,L273,FALSE)</f>
        <v>0.18396202011275095</v>
      </c>
      <c r="P273" s="17">
        <f t="shared" ref="P273:P336" si="345">_xlfn.POISSON.DIST(1,K273,FALSE) * _xlfn.POISSON.DIST(1,L273,FALSE)</f>
        <v>0.1205346750081764</v>
      </c>
      <c r="Q273" s="17">
        <f t="shared" ref="Q273:Q336" si="346">_xlfn.POISSON.DIST(2,K273,FALSE) * _xlfn.POISSON.DIST(0,L273,FALSE)</f>
        <v>5.2677880498778529E-2</v>
      </c>
      <c r="R273" s="17">
        <f t="shared" ref="R273:R336" si="347">_xlfn.POISSON.DIST(0,K273,FALSE) * _xlfn.POISSON.DIST(2,L273,FALSE)</f>
        <v>6.8950229877147329E-2</v>
      </c>
      <c r="S273" s="17">
        <f t="shared" ref="S273:S336" si="348">_xlfn.POISSON.DIST(2,K273,FALSE) * _xlfn.POISSON.DIST(2,L273,FALSE)</f>
        <v>1.4800397696256276E-2</v>
      </c>
      <c r="T273" s="17">
        <f t="shared" ref="T273:T336" si="349">_xlfn.POISSON.DIST(2,K273,FALSE) * _xlfn.POISSON.DIST(1,L273,FALSE)</f>
        <v>3.9488063542741245E-2</v>
      </c>
      <c r="U273" s="17">
        <f t="shared" ref="U273:U336" si="350">_xlfn.POISSON.DIST(1,K273,FALSE) * _xlfn.POISSON.DIST(2,L273,FALSE)</f>
        <v>4.5177224868955201E-2</v>
      </c>
      <c r="V273" s="17">
        <f t="shared" ref="V273:V336" si="351">_xlfn.POISSON.DIST(3,K273,FALSE) * _xlfn.POISSON.DIST(3,L273,FALSE)</f>
        <v>8.0770403280213808E-4</v>
      </c>
      <c r="W273" s="17">
        <f t="shared" ref="W273:W336" si="352">_xlfn.POISSON.DIST(3,K273,FALSE) * _xlfn.POISSON.DIST(0,L273,FALSE)</f>
        <v>1.1505112490335754E-2</v>
      </c>
      <c r="X273" s="17">
        <f t="shared" ref="X273:X336" si="353">_xlfn.POISSON.DIST(3,K273,FALSE) * _xlfn.POISSON.DIST(1,L273,FALSE)</f>
        <v>8.624390518052423E-3</v>
      </c>
      <c r="Y273" s="17">
        <f t="shared" ref="Y273:Y336" si="354">_xlfn.POISSON.DIST(3,K273,FALSE) * _xlfn.POISSON.DIST(2,L273,FALSE)</f>
        <v>3.23248085885086E-3</v>
      </c>
      <c r="Z273" s="17">
        <f t="shared" ref="Z273:Z336" si="355">_xlfn.POISSON.DIST(0,K273,FALSE) * _xlfn.POISSON.DIST(3,L273,FALSE)</f>
        <v>1.7228680127190154E-2</v>
      </c>
      <c r="AA273" s="17">
        <f t="shared" ref="AA273:AA336" si="356">_xlfn.POISSON.DIST(1,K273,FALSE) * _xlfn.POISSON.DIST(3,L273,FALSE)</f>
        <v>1.1288489649536923E-2</v>
      </c>
      <c r="AB273" s="17">
        <f t="shared" ref="AB273:AB336" si="357">_xlfn.POISSON.DIST(2,K273,FALSE) * _xlfn.POISSON.DIST(3,L273,FALSE)</f>
        <v>3.6981938728606763E-3</v>
      </c>
      <c r="AC273" s="17">
        <f t="shared" ref="AC273:AC336" si="358">_xlfn.POISSON.DIST(4,K273,FALSE) * _xlfn.POISSON.DIST(4,L273,FALSE)</f>
        <v>2.479440232765125E-5</v>
      </c>
      <c r="AD273" s="17">
        <f t="shared" ref="AD273:AD336" si="359">_xlfn.POISSON.DIST(4,K273,FALSE) * _xlfn.POISSON.DIST(0,L273,FALSE)</f>
        <v>1.884580570088839E-3</v>
      </c>
      <c r="AE273" s="17">
        <f t="shared" ref="AE273:AE336" si="360">_xlfn.POISSON.DIST(4,K273,FALSE) * _xlfn.POISSON.DIST(1,L273,FALSE)</f>
        <v>1.4127075083214325E-3</v>
      </c>
      <c r="AF273" s="17">
        <f t="shared" ref="AF273:AF336" si="361">_xlfn.POISSON.DIST(4,K273,FALSE) * _xlfn.POISSON.DIST(2,L273,FALSE)</f>
        <v>5.2949248648299268E-4</v>
      </c>
      <c r="AG273" s="17">
        <f t="shared" ref="AG273:AG336" si="362">_xlfn.POISSON.DIST(4,K273,FALSE) * _xlfn.POISSON.DIST(3,L273,FALSE)</f>
        <v>1.3230494946311349E-4</v>
      </c>
      <c r="AH273" s="17">
        <f t="shared" ref="AH273:AH336" si="363">_xlfn.POISSON.DIST(0,K273,FALSE) * _xlfn.POISSON.DIST(4,L273,FALSE)</f>
        <v>3.228713879423372E-3</v>
      </c>
      <c r="AI273" s="17">
        <f t="shared" ref="AI273:AI336" si="364">_xlfn.POISSON.DIST(1,K273,FALSE) * _xlfn.POISSON.DIST(4,L273,FALSE)</f>
        <v>2.1155017645063897E-3</v>
      </c>
      <c r="AJ273" s="17">
        <f t="shared" ref="AJ273:AJ336" si="365">_xlfn.POISSON.DIST(2,K273,FALSE) * _xlfn.POISSON.DIST(4,L273,FALSE)</f>
        <v>6.9305424431552877E-4</v>
      </c>
      <c r="AK273" s="17">
        <f t="shared" ref="AK273:AK336" si="366">_xlfn.POISSON.DIST(3,K273,FALSE) * _xlfn.POISSON.DIST(4,L273,FALSE)</f>
        <v>1.5136651222973343E-4</v>
      </c>
      <c r="AL273" s="17">
        <f t="shared" ref="AL273:AL336" si="367">_xlfn.POISSON.DIST(5,K273,FALSE) * _xlfn.POISSON.DIST(5,L273,FALSE)</f>
        <v>4.8711893411960066E-7</v>
      </c>
      <c r="AM273" s="17">
        <f t="shared" ref="AM273:AM336" si="368">_xlfn.POISSON.DIST(5,K273,FALSE) * _xlfn.POISSON.DIST(0,L273,FALSE)</f>
        <v>2.4696109164615244E-4</v>
      </c>
      <c r="AN273" s="17">
        <f t="shared" ref="AN273:AN336" si="369">_xlfn.POISSON.DIST(5,K273,FALSE) * _xlfn.POISSON.DIST(1,L273,FALSE)</f>
        <v>1.8512543001296598E-4</v>
      </c>
      <c r="AO273" s="17">
        <f t="shared" ref="AO273:AO336" si="370">_xlfn.POISSON.DIST(5,K273,FALSE) * _xlfn.POISSON.DIST(2,L273,FALSE)</f>
        <v>6.9386283906190999E-5</v>
      </c>
      <c r="AP273" s="17">
        <f t="shared" ref="AP273:AP336" si="371">_xlfn.POISSON.DIST(5,K273,FALSE) * _xlfn.POISSON.DIST(3,L273,FALSE)</f>
        <v>1.7337637492494828E-5</v>
      </c>
      <c r="AQ273" s="17">
        <f t="shared" ref="AQ273:AQ336" si="372">_xlfn.POISSON.DIST(5,K273,FALSE) * _xlfn.POISSON.DIST(4,L273,FALSE)</f>
        <v>3.2491328642224115E-6</v>
      </c>
      <c r="AR273" s="17">
        <f t="shared" ref="AR273:AR336" si="373">_xlfn.POISSON.DIST(0,K273,FALSE) * _xlfn.POISSON.DIST(5,L273,FALSE)</f>
        <v>4.8405766376632048E-4</v>
      </c>
      <c r="AS273" s="17">
        <f t="shared" ref="AS273:AS336" si="374">_xlfn.POISSON.DIST(1,K273,FALSE) * _xlfn.POISSON.DIST(5,L273,FALSE)</f>
        <v>3.1716184216465046E-4</v>
      </c>
      <c r="AT273" s="17">
        <f t="shared" ref="AT273:AT336" si="375">_xlfn.POISSON.DIST(2,K273,FALSE) * _xlfn.POISSON.DIST(5,L273,FALSE)</f>
        <v>1.0390459820695596E-4</v>
      </c>
      <c r="AU273" s="17">
        <f t="shared" ref="AU273:AU336" si="376">_xlfn.POISSON.DIST(3,K273,FALSE) * _xlfn.POISSON.DIST(5,L273,FALSE)</f>
        <v>2.2693283771390274E-5</v>
      </c>
      <c r="AV273" s="17">
        <f t="shared" ref="AV273:AV336" si="377">_xlfn.POISSON.DIST(4,K273,FALSE) * _xlfn.POISSON.DIST(5,L273,FALSE)</f>
        <v>3.7172449815678773E-6</v>
      </c>
      <c r="AW273" s="17">
        <f t="shared" ref="AW273:AW336" si="378">_xlfn.POISSON.DIST(6,K273,FALSE) * _xlfn.POISSON.DIST(6,L273,FALSE)</f>
        <v>6.645901272676644E-9</v>
      </c>
      <c r="AX273" s="17">
        <f t="shared" ref="AX273:AX336" si="379">_xlfn.POISSON.DIST(6,K273,FALSE) * _xlfn.POISSON.DIST(0,L273,FALSE)</f>
        <v>2.6968768610489016E-5</v>
      </c>
      <c r="AY273" s="17">
        <f t="shared" ref="AY273:AY336" si="380">_xlfn.POISSON.DIST(6,K273,FALSE) * _xlfn.POISSON.DIST(1,L273,FALSE)</f>
        <v>2.021615977099096E-5</v>
      </c>
      <c r="AZ273" s="17">
        <f t="shared" ref="AZ273:AZ336" si="381">_xlfn.POISSON.DIST(6,K273,FALSE) * _xlfn.POISSON.DIST(2,L273,FALSE)</f>
        <v>7.5771556682658385E-6</v>
      </c>
      <c r="BA273" s="17">
        <f t="shared" ref="BA273:BA336" si="382">_xlfn.POISSON.DIST(6,K273,FALSE) * _xlfn.POISSON.DIST(3,L273,FALSE)</f>
        <v>1.8933133582741705E-6</v>
      </c>
      <c r="BB273" s="17">
        <f t="shared" ref="BB273:BB336" si="383">_xlfn.POISSON.DIST(6,K273,FALSE) * _xlfn.POISSON.DIST(4,L273,FALSE)</f>
        <v>3.548134316052486E-7</v>
      </c>
      <c r="BC273" s="17">
        <f t="shared" ref="BC273:BC336" si="384">_xlfn.POISSON.DIST(6,K273,FALSE) * _xlfn.POISSON.DIST(5,L273,FALSE)</f>
        <v>5.3194605403195806E-8</v>
      </c>
      <c r="BD273" s="17">
        <f t="shared" ref="BD273:BD336" si="385">_xlfn.POISSON.DIST(0,K273,FALSE) * _xlfn.POISSON.DIST(6,L273,FALSE)</f>
        <v>6.0476046758685094E-5</v>
      </c>
      <c r="BE273" s="17">
        <f t="shared" ref="BE273:BE336" si="386">_xlfn.POISSON.DIST(1,K273,FALSE) * _xlfn.POISSON.DIST(6,L273,FALSE)</f>
        <v>3.9624812976991952E-5</v>
      </c>
      <c r="BF273" s="17">
        <f t="shared" ref="BF273:BF336" si="387">_xlfn.POISSON.DIST(2,K273,FALSE) * _xlfn.POISSON.DIST(6,L273,FALSE)</f>
        <v>1.2981385917359921E-5</v>
      </c>
      <c r="BG273" s="17">
        <f t="shared" ref="BG273:BG336" si="388">_xlfn.POISSON.DIST(3,K273,FALSE) * _xlfn.POISSON.DIST(6,L273,FALSE)</f>
        <v>2.8351995912810009E-6</v>
      </c>
      <c r="BH273" s="17">
        <f t="shared" ref="BH273:BH336" si="389">_xlfn.POISSON.DIST(4,K273,FALSE) * _xlfn.POISSON.DIST(6,L273,FALSE)</f>
        <v>4.6441632505029616E-7</v>
      </c>
      <c r="BI273" s="17">
        <f t="shared" ref="BI273:BI336" si="390">_xlfn.POISSON.DIST(5,K273,FALSE) * _xlfn.POISSON.DIST(6,L273,FALSE)</f>
        <v>6.0858508483566125E-8</v>
      </c>
      <c r="BJ273" s="18">
        <f t="shared" ref="BJ273:BJ336" si="391">SUM(N273,Q273,T273,W273,X273,Y273,AD273,AE273,AF273,AG273,AM273,AN273,AO273,AP273,AQ273,AX273,AY273,AZ273,BA273,BB273,BC273)</f>
        <v>0.28086184620593174</v>
      </c>
      <c r="BK273" s="18">
        <f t="shared" ref="BK273:BK336" si="392">SUM(M273,P273,S273,V273,AC273,AL273,AY273)</f>
        <v>0.38159735357770264</v>
      </c>
      <c r="BL273" s="18">
        <f t="shared" ref="BL273:BL336" si="393">SUM(O273,R273,U273,AA273,AB273,AH273,AI273,AJ273,AK273,AR273,AS273,AT273,AU273,AV273,BD273,BE273,BF273,BG273,BH273,BI273)</f>
        <v>0.32031277213469483</v>
      </c>
      <c r="BM273" s="18">
        <f t="shared" ref="BM273:BM336" si="394">SUM(S273:BI273)</f>
        <v>0.16765084807391192</v>
      </c>
      <c r="BN273" s="18">
        <f t="shared" ref="BN273:BN336" si="395">SUM(M273:R273)</f>
        <v>0.8323295944577378</v>
      </c>
    </row>
    <row r="274" spans="1:66" x14ac:dyDescent="0.25">
      <c r="A274" t="s">
        <v>13</v>
      </c>
      <c r="B274" t="s">
        <v>54</v>
      </c>
      <c r="C274" t="s">
        <v>248</v>
      </c>
      <c r="D274" s="15">
        <v>44318</v>
      </c>
      <c r="E274" s="14">
        <f>VLOOKUP(A274,home!$A$2:$E$405,3,FALSE)</f>
        <v>1.61170212765957</v>
      </c>
      <c r="F274" s="14">
        <f>VLOOKUP(B274,home!$B$2:$E$405,3,FALSE)</f>
        <v>0.68</v>
      </c>
      <c r="G274" s="14">
        <f>VLOOKUP(C274,away!$B$2:$E$405,4,FALSE)</f>
        <v>0.79</v>
      </c>
      <c r="H274" s="14">
        <f>VLOOKUP(A274,away!$A$2:$E$405,3,FALSE)</f>
        <v>1.44148936170213</v>
      </c>
      <c r="I274" s="14">
        <f>VLOOKUP(C274,away!$B$2:$E$405,3,FALSE)</f>
        <v>1.35</v>
      </c>
      <c r="J274" s="14">
        <f>VLOOKUP(B274,home!$B$2:$E$405,4,FALSE)</f>
        <v>1.39</v>
      </c>
      <c r="K274" s="16">
        <f t="shared" si="340"/>
        <v>0.86580638297872103</v>
      </c>
      <c r="L274" s="16">
        <f t="shared" si="341"/>
        <v>2.7049547872340471</v>
      </c>
      <c r="M274" s="17">
        <f t="shared" si="342"/>
        <v>2.8134430437565066E-2</v>
      </c>
      <c r="N274" s="17">
        <f t="shared" si="343"/>
        <v>2.4358969454314646E-2</v>
      </c>
      <c r="O274" s="17">
        <f t="shared" si="344"/>
        <v>7.6102362298194906E-2</v>
      </c>
      <c r="P274" s="17">
        <f t="shared" si="345"/>
        <v>6.5889911037536317E-2</v>
      </c>
      <c r="Q274" s="17">
        <f t="shared" si="346"/>
        <v>1.0545075618164656E-2</v>
      </c>
      <c r="R274" s="17">
        <f t="shared" si="347"/>
        <v>0.10292672460916111</v>
      </c>
      <c r="S274" s="17">
        <f t="shared" si="348"/>
        <v>3.8578001304921658E-2</v>
      </c>
      <c r="T274" s="17">
        <f t="shared" si="349"/>
        <v>2.8523952775099511E-2</v>
      </c>
      <c r="U274" s="17">
        <f t="shared" si="350"/>
        <v>8.9114615145704693E-2</v>
      </c>
      <c r="V274" s="17">
        <f t="shared" si="351"/>
        <v>1.0038712292115391E-2</v>
      </c>
      <c r="W274" s="17">
        <f t="shared" si="352"/>
        <v>3.0433312597334143E-3</v>
      </c>
      <c r="X274" s="17">
        <f t="shared" si="353"/>
        <v>8.2320734601549206E-3</v>
      </c>
      <c r="Y274" s="17">
        <f t="shared" si="354"/>
        <v>1.1133693257454202E-2</v>
      </c>
      <c r="Z274" s="17">
        <f t="shared" si="355"/>
        <v>9.2804045488623574E-2</v>
      </c>
      <c r="AA274" s="17">
        <f t="shared" si="356"/>
        <v>8.0350334950297864E-2</v>
      </c>
      <c r="AB274" s="17">
        <f t="shared" si="357"/>
        <v>3.4783916437223047E-2</v>
      </c>
      <c r="AC274" s="17">
        <f t="shared" si="358"/>
        <v>1.4693958824907873E-3</v>
      </c>
      <c r="AD274" s="17">
        <f t="shared" si="359"/>
        <v>6.5873390754896534E-4</v>
      </c>
      <c r="AE274" s="17">
        <f t="shared" si="360"/>
        <v>1.7818454367379639E-3</v>
      </c>
      <c r="AF274" s="17">
        <f t="shared" si="361"/>
        <v>2.4099056721077492E-3</v>
      </c>
      <c r="AG274" s="17">
        <f t="shared" si="362"/>
        <v>2.1728952948501128E-3</v>
      </c>
      <c r="AH274" s="17">
        <f t="shared" si="363"/>
        <v>6.275768677978466E-2</v>
      </c>
      <c r="AI274" s="17">
        <f t="shared" si="364"/>
        <v>5.4336005794916847E-2</v>
      </c>
      <c r="AJ274" s="17">
        <f t="shared" si="365"/>
        <v>2.3522230321403888E-2</v>
      </c>
      <c r="AK274" s="17">
        <f t="shared" si="366"/>
        <v>6.7885657180557007E-3</v>
      </c>
      <c r="AL274" s="17">
        <f t="shared" si="367"/>
        <v>1.3765107374907919E-4</v>
      </c>
      <c r="AM274" s="17">
        <f t="shared" si="368"/>
        <v>1.1406720436808181E-4</v>
      </c>
      <c r="AN274" s="17">
        <f t="shared" si="369"/>
        <v>3.0854663052184728E-4</v>
      </c>
      <c r="AO274" s="17">
        <f t="shared" si="370"/>
        <v>4.1730234265750289E-4</v>
      </c>
      <c r="AP274" s="17">
        <f t="shared" si="371"/>
        <v>3.7626132316513167E-4</v>
      </c>
      <c r="AQ274" s="17">
        <f t="shared" si="372"/>
        <v>2.5444246683663496E-4</v>
      </c>
      <c r="AR274" s="17">
        <f t="shared" si="373"/>
        <v>3.3951341058142667E-2</v>
      </c>
      <c r="AS274" s="17">
        <f t="shared" si="374"/>
        <v>2.9395287798827444E-2</v>
      </c>
      <c r="AT274" s="17">
        <f t="shared" si="375"/>
        <v>1.272531390286066E-2</v>
      </c>
      <c r="AU274" s="17">
        <f t="shared" si="376"/>
        <v>3.6725526675015401E-3</v>
      </c>
      <c r="AV274" s="17">
        <f t="shared" si="377"/>
        <v>7.9492988533709041E-4</v>
      </c>
      <c r="AW274" s="17">
        <f t="shared" si="378"/>
        <v>8.9548413559949795E-6</v>
      </c>
      <c r="AX274" s="17">
        <f t="shared" si="379"/>
        <v>1.6460018938403907E-5</v>
      </c>
      <c r="AY274" s="17">
        <f t="shared" si="380"/>
        <v>4.4523607025398718E-5</v>
      </c>
      <c r="AZ274" s="17">
        <f t="shared" si="381"/>
        <v>6.0217171984139877E-5</v>
      </c>
      <c r="BA274" s="17">
        <f t="shared" si="382"/>
        <v>5.4294909210731693E-5</v>
      </c>
      <c r="BB274" s="17">
        <f t="shared" si="383"/>
        <v>3.6716318648001667E-5</v>
      </c>
      <c r="BC274" s="17">
        <f t="shared" si="384"/>
        <v>1.9863196379304561E-5</v>
      </c>
      <c r="BD274" s="17">
        <f t="shared" si="385"/>
        <v>1.5306140421373149E-2</v>
      </c>
      <c r="BE274" s="17">
        <f t="shared" si="386"/>
        <v>1.3252154075593483E-2</v>
      </c>
      <c r="BF274" s="17">
        <f t="shared" si="387"/>
        <v>5.7368997934331544E-3</v>
      </c>
      <c r="BG274" s="17">
        <f t="shared" si="388"/>
        <v>1.6556814865545772E-3</v>
      </c>
      <c r="BH274" s="17">
        <f t="shared" si="389"/>
        <v>3.5837489980966261E-4</v>
      </c>
      <c r="BI274" s="17">
        <f t="shared" si="390"/>
        <v>6.2056655150913125E-5</v>
      </c>
      <c r="BJ274" s="18">
        <f t="shared" si="391"/>
        <v>9.4563171325901321E-2</v>
      </c>
      <c r="BK274" s="18">
        <f t="shared" si="392"/>
        <v>0.14429262563540368</v>
      </c>
      <c r="BL274" s="18">
        <f t="shared" si="393"/>
        <v>0.6475931746993272</v>
      </c>
      <c r="BM274" s="18">
        <f t="shared" si="394"/>
        <v>0.67125997492864953</v>
      </c>
      <c r="BN274" s="18">
        <f t="shared" si="395"/>
        <v>0.30795747345493674</v>
      </c>
    </row>
    <row r="275" spans="1:66" x14ac:dyDescent="0.25">
      <c r="A275" t="s">
        <v>16</v>
      </c>
      <c r="B275" t="s">
        <v>65</v>
      </c>
      <c r="C275" t="s">
        <v>322</v>
      </c>
      <c r="D275" s="15">
        <v>44318</v>
      </c>
      <c r="E275" s="14">
        <f>VLOOKUP(A275,home!$A$2:$E$405,3,FALSE)</f>
        <v>1.5904255319148899</v>
      </c>
      <c r="F275" s="14">
        <f>VLOOKUP(B275,home!$B$2:$E$405,3,FALSE)</f>
        <v>1.19</v>
      </c>
      <c r="G275" s="14">
        <f>VLOOKUP(C275,away!$B$2:$E$405,4,FALSE)</f>
        <v>0.94</v>
      </c>
      <c r="H275" s="14">
        <f>VLOOKUP(A275,away!$A$2:$E$405,3,FALSE)</f>
        <v>1.2978723404255299</v>
      </c>
      <c r="I275" s="14">
        <f>VLOOKUP(C275,away!$B$2:$E$405,3,FALSE)</f>
        <v>1.26</v>
      </c>
      <c r="J275" s="14">
        <f>VLOOKUP(B275,home!$B$2:$E$405,4,FALSE)</f>
        <v>1.08</v>
      </c>
      <c r="K275" s="16">
        <f t="shared" si="340"/>
        <v>1.7790499999999958</v>
      </c>
      <c r="L275" s="16">
        <f t="shared" si="341"/>
        <v>1.766144680851061</v>
      </c>
      <c r="M275" s="17">
        <f t="shared" si="342"/>
        <v>2.8863002888720107E-2</v>
      </c>
      <c r="N275" s="17">
        <f t="shared" si="343"/>
        <v>5.1348725289177367E-2</v>
      </c>
      <c r="O275" s="17">
        <f t="shared" si="344"/>
        <v>5.0976239025301816E-2</v>
      </c>
      <c r="P275" s="17">
        <f t="shared" si="345"/>
        <v>9.068927803796295E-2</v>
      </c>
      <c r="Q275" s="17">
        <f t="shared" si="346"/>
        <v>4.5675974862855399E-2</v>
      </c>
      <c r="R275" s="17">
        <f t="shared" si="347"/>
        <v>4.5015706702164551E-2</v>
      </c>
      <c r="S275" s="17">
        <f t="shared" si="348"/>
        <v>7.1237781310873036E-2</v>
      </c>
      <c r="T275" s="17">
        <f t="shared" si="349"/>
        <v>8.0670380046718823E-2</v>
      </c>
      <c r="U275" s="17">
        <f t="shared" si="350"/>
        <v>8.0085193008485642E-2</v>
      </c>
      <c r="V275" s="17">
        <f t="shared" si="351"/>
        <v>2.4870373486691678E-2</v>
      </c>
      <c r="W275" s="17">
        <f t="shared" si="352"/>
        <v>2.7086614359920907E-2</v>
      </c>
      <c r="X275" s="17">
        <f t="shared" si="353"/>
        <v>4.7838879874038266E-2</v>
      </c>
      <c r="Y275" s="17">
        <f t="shared" si="354"/>
        <v>4.2245191613702798E-2</v>
      </c>
      <c r="Z275" s="17">
        <f t="shared" si="355"/>
        <v>2.6501416982259791E-2</v>
      </c>
      <c r="AA275" s="17">
        <f t="shared" si="356"/>
        <v>4.7147345882289159E-2</v>
      </c>
      <c r="AB275" s="17">
        <f t="shared" si="357"/>
        <v>4.1938742845943178E-2</v>
      </c>
      <c r="AC275" s="17">
        <f t="shared" si="358"/>
        <v>4.8840123824313323E-3</v>
      </c>
      <c r="AD275" s="17">
        <f t="shared" si="359"/>
        <v>1.2047110319254296E-2</v>
      </c>
      <c r="AE275" s="17">
        <f t="shared" si="360"/>
        <v>2.12769398099769E-2</v>
      </c>
      <c r="AF275" s="17">
        <f t="shared" si="361"/>
        <v>1.878907703508945E-2</v>
      </c>
      <c r="AG275" s="17">
        <f t="shared" si="362"/>
        <v>1.1061409487874683E-2</v>
      </c>
      <c r="AH275" s="17">
        <f t="shared" si="363"/>
        <v>1.1701334159558527E-2</v>
      </c>
      <c r="AI275" s="17">
        <f t="shared" si="364"/>
        <v>2.0817258536562543E-2</v>
      </c>
      <c r="AJ275" s="17">
        <f t="shared" si="365"/>
        <v>1.8517471899735755E-2</v>
      </c>
      <c r="AK275" s="17">
        <f t="shared" si="366"/>
        <v>1.0981169461074939E-2</v>
      </c>
      <c r="AL275" s="17">
        <f t="shared" si="367"/>
        <v>6.1383433816481891E-4</v>
      </c>
      <c r="AM275" s="17">
        <f t="shared" si="368"/>
        <v>4.2864823226938598E-3</v>
      </c>
      <c r="AN275" s="17">
        <f t="shared" si="369"/>
        <v>7.5705479537878598E-3</v>
      </c>
      <c r="AO275" s="17">
        <f t="shared" si="370"/>
        <v>6.685341499855159E-3</v>
      </c>
      <c r="AP275" s="17">
        <f t="shared" si="371"/>
        <v>3.9357601098806809E-3</v>
      </c>
      <c r="AQ275" s="17">
        <f t="shared" si="372"/>
        <v>1.7377804457928878E-3</v>
      </c>
      <c r="AR275" s="17">
        <f t="shared" si="373"/>
        <v>4.133249816953022E-3</v>
      </c>
      <c r="AS275" s="17">
        <f t="shared" si="374"/>
        <v>7.353258086850255E-3</v>
      </c>
      <c r="AT275" s="17">
        <f t="shared" si="375"/>
        <v>6.5409068997054594E-3</v>
      </c>
      <c r="AU275" s="17">
        <f t="shared" si="376"/>
        <v>3.8788668066403235E-3</v>
      </c>
      <c r="AV275" s="17">
        <f t="shared" si="377"/>
        <v>1.7251744980883632E-3</v>
      </c>
      <c r="AW275" s="17">
        <f t="shared" si="378"/>
        <v>5.3575114806337744E-5</v>
      </c>
      <c r="AX275" s="17">
        <f t="shared" si="379"/>
        <v>1.2709777293647474E-3</v>
      </c>
      <c r="AY275" s="17">
        <f t="shared" si="380"/>
        <v>2.2447305561977076E-3</v>
      </c>
      <c r="AZ275" s="17">
        <f t="shared" si="381"/>
        <v>1.9822594658862134E-3</v>
      </c>
      <c r="BA275" s="17">
        <f t="shared" si="382"/>
        <v>1.1669856705805335E-3</v>
      </c>
      <c r="BB275" s="17">
        <f t="shared" si="383"/>
        <v>5.152663836813044E-4</v>
      </c>
      <c r="BC275" s="17">
        <f t="shared" si="384"/>
        <v>1.8200699655201955E-4</v>
      </c>
      <c r="BD275" s="17">
        <f t="shared" si="385"/>
        <v>1.2166528631400327E-3</v>
      </c>
      <c r="BE275" s="17">
        <f t="shared" si="386"/>
        <v>2.1644862761692691E-3</v>
      </c>
      <c r="BF275" s="17">
        <f t="shared" si="387"/>
        <v>1.9253646548094653E-3</v>
      </c>
      <c r="BG275" s="17">
        <f t="shared" si="388"/>
        <v>1.1417733297129236E-3</v>
      </c>
      <c r="BH275" s="17">
        <f t="shared" si="389"/>
        <v>5.0781796055644312E-4</v>
      </c>
      <c r="BI275" s="17">
        <f t="shared" si="390"/>
        <v>1.8068670854558754E-4</v>
      </c>
      <c r="BJ275" s="18">
        <f t="shared" si="391"/>
        <v>0.38961844183288197</v>
      </c>
      <c r="BK275" s="18">
        <f t="shared" si="392"/>
        <v>0.22340301300104162</v>
      </c>
      <c r="BL275" s="18">
        <f t="shared" si="393"/>
        <v>0.35794869942228719</v>
      </c>
      <c r="BM275" s="18">
        <f t="shared" si="394"/>
        <v>0.68271148899089706</v>
      </c>
      <c r="BN275" s="18">
        <f t="shared" si="395"/>
        <v>0.31256892680618215</v>
      </c>
    </row>
    <row r="276" spans="1:66" x14ac:dyDescent="0.25">
      <c r="A276" t="s">
        <v>16</v>
      </c>
      <c r="B276" t="s">
        <v>68</v>
      </c>
      <c r="C276" t="s">
        <v>257</v>
      </c>
      <c r="D276" s="15">
        <v>44318</v>
      </c>
      <c r="E276" s="14">
        <f>VLOOKUP(A276,home!$A$2:$E$405,3,FALSE)</f>
        <v>1.5904255319148899</v>
      </c>
      <c r="F276" s="14">
        <f>VLOOKUP(B276,home!$B$2:$E$405,3,FALSE)</f>
        <v>0.94</v>
      </c>
      <c r="G276" s="14">
        <f>VLOOKUP(C276,away!$B$2:$E$405,4,FALSE)</f>
        <v>1.51</v>
      </c>
      <c r="H276" s="14">
        <f>VLOOKUP(A276,away!$A$2:$E$405,3,FALSE)</f>
        <v>1.2978723404255299</v>
      </c>
      <c r="I276" s="14">
        <f>VLOOKUP(C276,away!$B$2:$E$405,3,FALSE)</f>
        <v>0.44</v>
      </c>
      <c r="J276" s="14">
        <f>VLOOKUP(B276,home!$B$2:$E$405,4,FALSE)</f>
        <v>1.39</v>
      </c>
      <c r="K276" s="16">
        <f t="shared" si="340"/>
        <v>2.2574499999999946</v>
      </c>
      <c r="L276" s="16">
        <f t="shared" si="341"/>
        <v>0.79377872340425404</v>
      </c>
      <c r="M276" s="17">
        <f t="shared" si="342"/>
        <v>4.7300769108036912E-2</v>
      </c>
      <c r="N276" s="17">
        <f t="shared" si="343"/>
        <v>0.10677912122293767</v>
      </c>
      <c r="O276" s="17">
        <f t="shared" si="344"/>
        <v>3.7546344118616917E-2</v>
      </c>
      <c r="P276" s="17">
        <f t="shared" si="345"/>
        <v>8.4758994530571563E-2</v>
      </c>
      <c r="Q276" s="17">
        <f t="shared" si="346"/>
        <v>0.12052426360236006</v>
      </c>
      <c r="R276" s="17">
        <f t="shared" si="347"/>
        <v>1.4901744551486277E-2</v>
      </c>
      <c r="S276" s="17">
        <f t="shared" si="348"/>
        <v>3.7970244931032238E-2</v>
      </c>
      <c r="T276" s="17">
        <f t="shared" si="349"/>
        <v>9.5669596101519164E-2</v>
      </c>
      <c r="U276" s="17">
        <f t="shared" si="350"/>
        <v>3.3639943237752615E-2</v>
      </c>
      <c r="V276" s="17">
        <f t="shared" si="351"/>
        <v>7.5599423366740351E-3</v>
      </c>
      <c r="W276" s="17">
        <f t="shared" si="352"/>
        <v>9.0692499623049025E-2</v>
      </c>
      <c r="X276" s="17">
        <f t="shared" si="353"/>
        <v>7.198977657312465E-2</v>
      </c>
      <c r="Y276" s="17">
        <f t="shared" si="354"/>
        <v>2.8571976473186173E-2</v>
      </c>
      <c r="Z276" s="17">
        <f t="shared" si="355"/>
        <v>3.942895922191692E-3</v>
      </c>
      <c r="AA276" s="17">
        <f t="shared" si="356"/>
        <v>8.9008903995516139E-3</v>
      </c>
      <c r="AB276" s="17">
        <f t="shared" si="357"/>
        <v>1.0046657516233874E-2</v>
      </c>
      <c r="AC276" s="17">
        <f t="shared" si="358"/>
        <v>8.4667374765888905E-4</v>
      </c>
      <c r="AD276" s="17">
        <f t="shared" si="359"/>
        <v>5.1183445818512883E-2</v>
      </c>
      <c r="AE276" s="17">
        <f t="shared" si="360"/>
        <v>4.0628330281249965E-2</v>
      </c>
      <c r="AF276" s="17">
        <f t="shared" si="361"/>
        <v>1.6124952072348493E-2</v>
      </c>
      <c r="AG276" s="17">
        <f t="shared" si="362"/>
        <v>4.2665479569811895E-3</v>
      </c>
      <c r="AH276" s="17">
        <f t="shared" si="363"/>
        <v>7.8244672290828988E-4</v>
      </c>
      <c r="AI276" s="17">
        <f t="shared" si="364"/>
        <v>1.7663343546293147E-3</v>
      </c>
      <c r="AJ276" s="17">
        <f t="shared" si="365"/>
        <v>1.9937057444289687E-3</v>
      </c>
      <c r="AK276" s="17">
        <f t="shared" si="366"/>
        <v>1.5002303442537218E-3</v>
      </c>
      <c r="AL276" s="17">
        <f t="shared" si="367"/>
        <v>6.0686721928844851E-5</v>
      </c>
      <c r="AM276" s="17">
        <f t="shared" si="368"/>
        <v>2.3108813952600313E-2</v>
      </c>
      <c r="AN276" s="17">
        <f t="shared" si="369"/>
        <v>1.8343284838681494E-2</v>
      </c>
      <c r="AO276" s="17">
        <f t="shared" si="370"/>
        <v>7.2802546111446001E-3</v>
      </c>
      <c r="AP276" s="17">
        <f t="shared" si="371"/>
        <v>1.9263037370974318E-3</v>
      </c>
      <c r="AQ276" s="17">
        <f t="shared" si="372"/>
        <v>3.8226473033051069E-4</v>
      </c>
      <c r="AR276" s="17">
        <f t="shared" si="373"/>
        <v>1.2421791216839689E-4</v>
      </c>
      <c r="AS276" s="17">
        <f t="shared" si="374"/>
        <v>2.8041572582454695E-4</v>
      </c>
      <c r="AT276" s="17">
        <f t="shared" si="375"/>
        <v>3.1651224013131102E-4</v>
      </c>
      <c r="AU276" s="17">
        <f t="shared" si="376"/>
        <v>2.3817018549480881E-4</v>
      </c>
      <c r="AV276" s="17">
        <f t="shared" si="377"/>
        <v>1.3441432131131373E-4</v>
      </c>
      <c r="AW276" s="17">
        <f t="shared" si="378"/>
        <v>3.0207081835866782E-6</v>
      </c>
      <c r="AX276" s="17">
        <f t="shared" si="379"/>
        <v>8.6944986762162429E-3</v>
      </c>
      <c r="AY276" s="17">
        <f t="shared" si="380"/>
        <v>6.9015080598469059E-3</v>
      </c>
      <c r="AZ276" s="17">
        <f t="shared" si="381"/>
        <v>2.7391351286547229E-3</v>
      </c>
      <c r="BA276" s="17">
        <f t="shared" si="382"/>
        <v>7.2475572855176449E-4</v>
      </c>
      <c r="BB276" s="17">
        <f t="shared" si="383"/>
        <v>1.4382391924743488E-4</v>
      </c>
      <c r="BC276" s="17">
        <f t="shared" si="384"/>
        <v>2.2832873403045082E-5</v>
      </c>
      <c r="BD276" s="17">
        <f t="shared" si="385"/>
        <v>1.6433589290828642E-5</v>
      </c>
      <c r="BE276" s="17">
        <f t="shared" si="386"/>
        <v>3.7098006144581029E-5</v>
      </c>
      <c r="BF276" s="17">
        <f t="shared" si="387"/>
        <v>4.187344698554213E-5</v>
      </c>
      <c r="BG276" s="17">
        <f t="shared" si="388"/>
        <v>3.1509070965837284E-5</v>
      </c>
      <c r="BH276" s="17">
        <f t="shared" si="389"/>
        <v>1.7782538062957301E-5</v>
      </c>
      <c r="BI276" s="17">
        <f t="shared" si="390"/>
        <v>8.0286381100445692E-6</v>
      </c>
      <c r="BJ276" s="18">
        <f t="shared" si="391"/>
        <v>0.69669798598104393</v>
      </c>
      <c r="BK276" s="18">
        <f t="shared" si="392"/>
        <v>0.1853988194357494</v>
      </c>
      <c r="BL276" s="18">
        <f t="shared" si="393"/>
        <v>0.11232475266435178</v>
      </c>
      <c r="BM276" s="18">
        <f t="shared" si="394"/>
        <v>0.57965472951766395</v>
      </c>
      <c r="BN276" s="18">
        <f t="shared" si="395"/>
        <v>0.41181123713400941</v>
      </c>
    </row>
    <row r="277" spans="1:66" x14ac:dyDescent="0.25">
      <c r="A277" t="s">
        <v>80</v>
      </c>
      <c r="B277" t="s">
        <v>98</v>
      </c>
      <c r="C277" t="s">
        <v>90</v>
      </c>
      <c r="D277" s="15">
        <v>44318</v>
      </c>
      <c r="E277" s="14">
        <f>VLOOKUP(A277,home!$A$2:$E$405,3,FALSE)</f>
        <v>1.2105263157894699</v>
      </c>
      <c r="F277" s="14">
        <f>VLOOKUP(B277,home!$B$2:$E$405,3,FALSE)</f>
        <v>1.06</v>
      </c>
      <c r="G277" s="14">
        <f>VLOOKUP(C277,away!$B$2:$E$405,4,FALSE)</f>
        <v>0.89</v>
      </c>
      <c r="H277" s="14">
        <f>VLOOKUP(A277,away!$A$2:$E$405,3,FALSE)</f>
        <v>1.0380116959064301</v>
      </c>
      <c r="I277" s="14">
        <f>VLOOKUP(C277,away!$B$2:$E$405,3,FALSE)</f>
        <v>1.06</v>
      </c>
      <c r="J277" s="14">
        <f>VLOOKUP(B277,home!$B$2:$E$405,4,FALSE)</f>
        <v>0.41</v>
      </c>
      <c r="K277" s="16">
        <f t="shared" si="340"/>
        <v>1.1420105263157858</v>
      </c>
      <c r="L277" s="16">
        <f t="shared" si="341"/>
        <v>0.45111988304093448</v>
      </c>
      <c r="M277" s="17">
        <f t="shared" si="342"/>
        <v>0.20328823923008335</v>
      </c>
      <c r="N277" s="17">
        <f t="shared" si="343"/>
        <v>0.23215730907695684</v>
      </c>
      <c r="O277" s="17">
        <f t="shared" si="344"/>
        <v>9.1707366705072707E-2</v>
      </c>
      <c r="P277" s="17">
        <f t="shared" si="345"/>
        <v>0.10473077811789486</v>
      </c>
      <c r="Q277" s="17">
        <f t="shared" si="346"/>
        <v>0.13256304536351604</v>
      </c>
      <c r="R277" s="17">
        <f t="shared" si="347"/>
        <v>2.0685508270992244E-2</v>
      </c>
      <c r="S277" s="17">
        <f t="shared" si="348"/>
        <v>1.3488896267094727E-2</v>
      </c>
      <c r="T277" s="17">
        <f t="shared" si="349"/>
        <v>5.9801825519939449E-2</v>
      </c>
      <c r="U277" s="17">
        <f t="shared" si="350"/>
        <v>2.3623068187665391E-2</v>
      </c>
      <c r="V277" s="17">
        <f t="shared" si="351"/>
        <v>7.7213987573875324E-4</v>
      </c>
      <c r="W277" s="17">
        <f t="shared" si="352"/>
        <v>5.0462797735204117E-2</v>
      </c>
      <c r="X277" s="17">
        <f t="shared" si="353"/>
        <v>2.2764771412223616E-2</v>
      </c>
      <c r="Y277" s="17">
        <f t="shared" si="354"/>
        <v>5.1348205084679631E-3</v>
      </c>
      <c r="Z277" s="17">
        <f t="shared" si="355"/>
        <v>3.1105480239507688E-3</v>
      </c>
      <c r="AA277" s="17">
        <f t="shared" si="356"/>
        <v>3.5522785859625444E-3</v>
      </c>
      <c r="AB277" s="17">
        <f t="shared" si="357"/>
        <v>2.0283697687876905E-3</v>
      </c>
      <c r="AC277" s="17">
        <f t="shared" si="358"/>
        <v>2.4862115212690838E-5</v>
      </c>
      <c r="AD277" s="17">
        <f t="shared" si="359"/>
        <v>1.4407261550236874E-2</v>
      </c>
      <c r="AE277" s="17">
        <f t="shared" si="360"/>
        <v>6.4994021454830115E-3</v>
      </c>
      <c r="AF277" s="17">
        <f t="shared" si="361"/>
        <v>1.4660047678531471E-3</v>
      </c>
      <c r="AG277" s="17">
        <f t="shared" si="362"/>
        <v>2.2044796647045474E-4</v>
      </c>
      <c r="AH277" s="17">
        <f t="shared" si="363"/>
        <v>3.5080751518947004E-4</v>
      </c>
      <c r="AI277" s="17">
        <f t="shared" si="364"/>
        <v>4.0062587505705968E-4</v>
      </c>
      <c r="AJ277" s="17">
        <f t="shared" si="365"/>
        <v>2.2875948321481753E-4</v>
      </c>
      <c r="AK277" s="17">
        <f t="shared" si="366"/>
        <v>8.708191260862699E-5</v>
      </c>
      <c r="AL277" s="17">
        <f t="shared" si="367"/>
        <v>5.1234221551495229E-7</v>
      </c>
      <c r="AM277" s="17">
        <f t="shared" si="368"/>
        <v>3.2906488691510395E-3</v>
      </c>
      <c r="AN277" s="17">
        <f t="shared" si="369"/>
        <v>1.4844771329802003E-3</v>
      </c>
      <c r="AO277" s="17">
        <f t="shared" si="370"/>
        <v>3.3483857530348476E-4</v>
      </c>
      <c r="AP277" s="17">
        <f t="shared" si="371"/>
        <v>5.0350779642833743E-5</v>
      </c>
      <c r="AQ277" s="17">
        <f t="shared" si="372"/>
        <v>5.6785594558737544E-6</v>
      </c>
      <c r="AR277" s="17">
        <f t="shared" si="373"/>
        <v>3.165124904443093E-5</v>
      </c>
      <c r="AS277" s="17">
        <f t="shared" si="374"/>
        <v>3.6146059579782571E-5</v>
      </c>
      <c r="AT277" s="17">
        <f t="shared" si="375"/>
        <v>2.0639590262474627E-5</v>
      </c>
      <c r="AU277" s="17">
        <f t="shared" si="376"/>
        <v>7.8568764461969398E-6</v>
      </c>
      <c r="AV277" s="17">
        <f t="shared" si="377"/>
        <v>2.2431589013798666E-6</v>
      </c>
      <c r="AW277" s="17">
        <f t="shared" si="378"/>
        <v>7.3319537564476637E-9</v>
      </c>
      <c r="AX277" s="17">
        <f t="shared" si="379"/>
        <v>6.263259411632701E-4</v>
      </c>
      <c r="AY277" s="17">
        <f t="shared" si="380"/>
        <v>2.8254808532307763E-4</v>
      </c>
      <c r="AZ277" s="17">
        <f t="shared" si="381"/>
        <v>6.3731529602193375E-5</v>
      </c>
      <c r="BA277" s="17">
        <f t="shared" si="382"/>
        <v>9.5835200600537774E-6</v>
      </c>
      <c r="BB277" s="17">
        <f t="shared" si="383"/>
        <v>1.0808291121529771E-6</v>
      </c>
      <c r="BC277" s="17">
        <f t="shared" si="384"/>
        <v>9.7516700532337664E-8</v>
      </c>
      <c r="BD277" s="17">
        <f t="shared" si="385"/>
        <v>2.3797512945038607E-6</v>
      </c>
      <c r="BE277" s="17">
        <f t="shared" si="386"/>
        <v>2.7177010283370261E-6</v>
      </c>
      <c r="BF277" s="17">
        <f t="shared" si="387"/>
        <v>1.55182159087006E-6</v>
      </c>
      <c r="BG277" s="17">
        <f t="shared" si="388"/>
        <v>5.9073219724590587E-7</v>
      </c>
      <c r="BH277" s="17">
        <f t="shared" si="389"/>
        <v>1.6865559687211935E-7</v>
      </c>
      <c r="BI277" s="17">
        <f t="shared" si="390"/>
        <v>3.852129339000641E-8</v>
      </c>
      <c r="BJ277" s="18">
        <f t="shared" si="391"/>
        <v>0.53162704738484634</v>
      </c>
      <c r="BK277" s="18">
        <f t="shared" si="392"/>
        <v>0.32258797603356298</v>
      </c>
      <c r="BL277" s="18">
        <f t="shared" si="393"/>
        <v>0.142769850421786</v>
      </c>
      <c r="BM277" s="18">
        <f t="shared" si="394"/>
        <v>0.21468063434626058</v>
      </c>
      <c r="BN277" s="18">
        <f t="shared" si="395"/>
        <v>0.7851322467645161</v>
      </c>
    </row>
    <row r="278" spans="1:66" x14ac:dyDescent="0.25">
      <c r="A278" t="s">
        <v>99</v>
      </c>
      <c r="B278" t="s">
        <v>103</v>
      </c>
      <c r="C278" t="s">
        <v>395</v>
      </c>
      <c r="D278" s="15">
        <v>44318</v>
      </c>
      <c r="E278" s="14">
        <f>VLOOKUP(A278,home!$A$2:$E$405,3,FALSE)</f>
        <v>1.3448275862068999</v>
      </c>
      <c r="F278" s="14">
        <f>VLOOKUP(B278,home!$B$2:$E$405,3,FALSE)</f>
        <v>0.85</v>
      </c>
      <c r="G278" s="14">
        <f>VLOOKUP(C278,away!$B$2:$E$405,4,FALSE)</f>
        <v>0.28999999999999998</v>
      </c>
      <c r="H278" s="14">
        <f>VLOOKUP(A278,away!$A$2:$E$405,3,FALSE)</f>
        <v>1.2884012539184999</v>
      </c>
      <c r="I278" s="14">
        <f>VLOOKUP(C278,away!$B$2:$E$405,3,FALSE)</f>
        <v>1.0900000000000001</v>
      </c>
      <c r="J278" s="14">
        <f>VLOOKUP(B278,home!$B$2:$E$405,4,FALSE)</f>
        <v>1.1100000000000001</v>
      </c>
      <c r="K278" s="16">
        <f t="shared" si="340"/>
        <v>0.33150000000000079</v>
      </c>
      <c r="L278" s="16">
        <f t="shared" si="341"/>
        <v>1.5588366771159934</v>
      </c>
      <c r="M278" s="17">
        <f t="shared" si="342"/>
        <v>0.15102095497660958</v>
      </c>
      <c r="N278" s="17">
        <f t="shared" si="343"/>
        <v>5.0063446574746193E-2</v>
      </c>
      <c r="O278" s="17">
        <f t="shared" si="344"/>
        <v>0.2354170036306221</v>
      </c>
      <c r="P278" s="17">
        <f t="shared" si="345"/>
        <v>7.8040736703551411E-2</v>
      </c>
      <c r="Q278" s="17">
        <f t="shared" si="346"/>
        <v>8.2980162697641989E-3</v>
      </c>
      <c r="R278" s="17">
        <f t="shared" si="347"/>
        <v>0.18348832983808142</v>
      </c>
      <c r="S278" s="17">
        <f t="shared" si="348"/>
        <v>1.0081972707324496E-2</v>
      </c>
      <c r="T278" s="17">
        <f t="shared" si="349"/>
        <v>1.2935252108613675E-2</v>
      </c>
      <c r="U278" s="17">
        <f t="shared" si="350"/>
        <v>6.0826381341324127E-2</v>
      </c>
      <c r="V278" s="17">
        <f t="shared" si="351"/>
        <v>5.7887814871383921E-4</v>
      </c>
      <c r="W278" s="17">
        <f t="shared" si="352"/>
        <v>9.1693079780894623E-4</v>
      </c>
      <c r="X278" s="17">
        <f t="shared" si="353"/>
        <v>1.4293453580018144E-3</v>
      </c>
      <c r="Y278" s="17">
        <f t="shared" si="354"/>
        <v>1.1140579841593596E-3</v>
      </c>
      <c r="Z278" s="17">
        <f t="shared" si="355"/>
        <v>9.5342779458119378E-2</v>
      </c>
      <c r="AA278" s="17">
        <f t="shared" si="356"/>
        <v>3.1606131390366644E-2</v>
      </c>
      <c r="AB278" s="17">
        <f t="shared" si="357"/>
        <v>5.2387162779532828E-3</v>
      </c>
      <c r="AC278" s="17">
        <f t="shared" si="358"/>
        <v>1.86961128979638E-5</v>
      </c>
      <c r="AD278" s="17">
        <f t="shared" si="359"/>
        <v>7.5990639868416589E-5</v>
      </c>
      <c r="AE278" s="17">
        <f t="shared" si="360"/>
        <v>1.1845699654440062E-4</v>
      </c>
      <c r="AF278" s="17">
        <f t="shared" si="361"/>
        <v>9.2327555437207118E-5</v>
      </c>
      <c r="AG278" s="17">
        <f t="shared" si="362"/>
        <v>4.7974526574659526E-5</v>
      </c>
      <c r="AH278" s="17">
        <f t="shared" si="363"/>
        <v>3.715595537937446E-2</v>
      </c>
      <c r="AI278" s="17">
        <f t="shared" si="364"/>
        <v>1.2317199208262661E-2</v>
      </c>
      <c r="AJ278" s="17">
        <f t="shared" si="365"/>
        <v>2.041575768769541E-3</v>
      </c>
      <c r="AK278" s="17">
        <f t="shared" si="366"/>
        <v>2.2559412244903479E-4</v>
      </c>
      <c r="AL278" s="17">
        <f t="shared" si="367"/>
        <v>3.8645191305427642E-7</v>
      </c>
      <c r="AM278" s="17">
        <f t="shared" si="368"/>
        <v>5.038179423276031E-6</v>
      </c>
      <c r="AN278" s="17">
        <f t="shared" si="369"/>
        <v>7.8536988708937792E-6</v>
      </c>
      <c r="AO278" s="17">
        <f t="shared" si="370"/>
        <v>6.1213169254868462E-6</v>
      </c>
      <c r="AP278" s="17">
        <f t="shared" si="371"/>
        <v>3.1807111118999336E-6</v>
      </c>
      <c r="AQ278" s="17">
        <f t="shared" si="372"/>
        <v>1.2395522851350026E-6</v>
      </c>
      <c r="AR278" s="17">
        <f t="shared" si="373"/>
        <v>1.1584013203730828E-2</v>
      </c>
      <c r="AS278" s="17">
        <f t="shared" si="374"/>
        <v>3.8401003770367785E-3</v>
      </c>
      <c r="AT278" s="17">
        <f t="shared" si="375"/>
        <v>6.3649663749384749E-4</v>
      </c>
      <c r="AU278" s="17">
        <f t="shared" si="376"/>
        <v>7.0332878443070309E-5</v>
      </c>
      <c r="AV278" s="17">
        <f t="shared" si="377"/>
        <v>5.8288373009694641E-6</v>
      </c>
      <c r="AW278" s="17">
        <f t="shared" si="378"/>
        <v>5.5472419557647344E-9</v>
      </c>
      <c r="AX278" s="17">
        <f t="shared" si="379"/>
        <v>2.7835941313600136E-7</v>
      </c>
      <c r="AY278" s="17">
        <f t="shared" si="380"/>
        <v>4.3391686261688235E-7</v>
      </c>
      <c r="AZ278" s="17">
        <f t="shared" si="381"/>
        <v>3.3820276013314903E-7</v>
      </c>
      <c r="BA278" s="17">
        <f t="shared" si="382"/>
        <v>1.7573428893247175E-7</v>
      </c>
      <c r="BB278" s="17">
        <f t="shared" si="383"/>
        <v>6.8485263753709063E-8</v>
      </c>
      <c r="BC278" s="17">
        <f t="shared" si="384"/>
        <v>2.1351468196248819E-8</v>
      </c>
      <c r="BD278" s="17">
        <f t="shared" si="385"/>
        <v>3.0095974416952669E-3</v>
      </c>
      <c r="BE278" s="17">
        <f t="shared" si="386"/>
        <v>9.976815519219832E-4</v>
      </c>
      <c r="BF278" s="17">
        <f t="shared" si="387"/>
        <v>1.6536571723106911E-4</v>
      </c>
      <c r="BG278" s="17">
        <f t="shared" si="388"/>
        <v>1.8272911754033181E-5</v>
      </c>
      <c r="BH278" s="17">
        <f t="shared" si="389"/>
        <v>1.5143675616155029E-6</v>
      </c>
      <c r="BI278" s="17">
        <f t="shared" si="390"/>
        <v>1.0040256933510807E-7</v>
      </c>
      <c r="BJ278" s="18">
        <f t="shared" si="391"/>
        <v>7.5116548320192322E-2</v>
      </c>
      <c r="BK278" s="18">
        <f t="shared" si="392"/>
        <v>0.23974205901787296</v>
      </c>
      <c r="BL278" s="18">
        <f t="shared" si="393"/>
        <v>0.58864619128394191</v>
      </c>
      <c r="BM278" s="18">
        <f t="shared" si="394"/>
        <v>0.2925186617171312</v>
      </c>
      <c r="BN278" s="18">
        <f t="shared" si="395"/>
        <v>0.70632848799337489</v>
      </c>
    </row>
    <row r="279" spans="1:66" x14ac:dyDescent="0.25">
      <c r="A279" t="s">
        <v>154</v>
      </c>
      <c r="B279" t="s">
        <v>159</v>
      </c>
      <c r="C279" t="s">
        <v>163</v>
      </c>
      <c r="D279" s="15">
        <v>44318</v>
      </c>
      <c r="E279" s="14">
        <f>VLOOKUP(A279,home!$A$2:$E$405,3,FALSE)</f>
        <v>1.3333333333333299</v>
      </c>
      <c r="F279" s="14">
        <f>VLOOKUP(B279,home!$B$2:$E$405,3,FALSE)</f>
        <v>0.69</v>
      </c>
      <c r="G279" s="14">
        <f>VLOOKUP(C279,away!$B$2:$E$405,4,FALSE)</f>
        <v>1.06</v>
      </c>
      <c r="H279" s="14">
        <f>VLOOKUP(A279,away!$A$2:$E$405,3,FALSE)</f>
        <v>1.01204819277108</v>
      </c>
      <c r="I279" s="14">
        <f>VLOOKUP(C279,away!$B$2:$E$405,3,FALSE)</f>
        <v>0.94</v>
      </c>
      <c r="J279" s="14">
        <f>VLOOKUP(B279,home!$B$2:$E$405,4,FALSE)</f>
        <v>0.82</v>
      </c>
      <c r="K279" s="16">
        <f t="shared" si="340"/>
        <v>0.97519999999999751</v>
      </c>
      <c r="L279" s="16">
        <f t="shared" si="341"/>
        <v>0.78008674698794844</v>
      </c>
      <c r="M279" s="17">
        <f t="shared" si="342"/>
        <v>0.17285766876866407</v>
      </c>
      <c r="N279" s="17">
        <f t="shared" si="343"/>
        <v>0.16857079858320076</v>
      </c>
      <c r="O279" s="17">
        <f t="shared" si="344"/>
        <v>0.13484397652166744</v>
      </c>
      <c r="P279" s="17">
        <f t="shared" si="345"/>
        <v>0.13149984590392974</v>
      </c>
      <c r="Q279" s="17">
        <f t="shared" si="346"/>
        <v>8.2195121389168485E-2</v>
      </c>
      <c r="R279" s="17">
        <f t="shared" si="347"/>
        <v>5.2594999497853422E-2</v>
      </c>
      <c r="S279" s="17">
        <f t="shared" si="348"/>
        <v>2.5009317775625397E-2</v>
      </c>
      <c r="T279" s="17">
        <f t="shared" si="349"/>
        <v>6.4119324862755969E-2</v>
      </c>
      <c r="U279" s="17">
        <f t="shared" si="350"/>
        <v>5.1290643510306523E-2</v>
      </c>
      <c r="V279" s="17">
        <f t="shared" si="351"/>
        <v>2.1139559224161836E-3</v>
      </c>
      <c r="W279" s="17">
        <f t="shared" si="352"/>
        <v>2.6718894126238971E-2</v>
      </c>
      <c r="X279" s="17">
        <f t="shared" si="353"/>
        <v>2.0843055202053158E-2</v>
      </c>
      <c r="Y279" s="17">
        <f t="shared" si="354"/>
        <v>8.1296955649299424E-3</v>
      </c>
      <c r="Z279" s="17">
        <f t="shared" si="355"/>
        <v>1.3676220688704419E-2</v>
      </c>
      <c r="AA279" s="17">
        <f t="shared" si="356"/>
        <v>1.3337050415624515E-2</v>
      </c>
      <c r="AB279" s="17">
        <f t="shared" si="357"/>
        <v>6.5031457826584971E-3</v>
      </c>
      <c r="AC279" s="17">
        <f t="shared" si="358"/>
        <v>1.0051075547646649E-4</v>
      </c>
      <c r="AD279" s="17">
        <f t="shared" si="359"/>
        <v>6.5140663879770426E-3</v>
      </c>
      <c r="AE279" s="17">
        <f t="shared" si="360"/>
        <v>5.0815368582605453E-3</v>
      </c>
      <c r="AF279" s="17">
        <f t="shared" si="361"/>
        <v>1.9820197787299145E-3</v>
      </c>
      <c r="AG279" s="17">
        <f t="shared" si="362"/>
        <v>5.1538245388506407E-4</v>
      </c>
      <c r="AH279" s="17">
        <f t="shared" si="363"/>
        <v>2.6671596270351769E-3</v>
      </c>
      <c r="AI279" s="17">
        <f t="shared" si="364"/>
        <v>2.6010140682846978E-3</v>
      </c>
      <c r="AJ279" s="17">
        <f t="shared" si="365"/>
        <v>1.2682544596956155E-3</v>
      </c>
      <c r="AK279" s="17">
        <f t="shared" si="366"/>
        <v>4.1226724969838704E-4</v>
      </c>
      <c r="AL279" s="17">
        <f t="shared" si="367"/>
        <v>3.0585044796667867E-6</v>
      </c>
      <c r="AM279" s="17">
        <f t="shared" si="368"/>
        <v>1.2705035083110396E-3</v>
      </c>
      <c r="AN279" s="17">
        <f t="shared" si="369"/>
        <v>9.9110294883513459E-4</v>
      </c>
      <c r="AO279" s="17">
        <f t="shared" si="370"/>
        <v>3.8657313764348171E-4</v>
      </c>
      <c r="AP279" s="17">
        <f t="shared" si="371"/>
        <v>1.0052019380574269E-4</v>
      </c>
      <c r="AQ279" s="17">
        <f t="shared" si="372"/>
        <v>1.9603617748129982E-5</v>
      </c>
      <c r="AR279" s="17">
        <f t="shared" si="373"/>
        <v>4.1612317543029243E-4</v>
      </c>
      <c r="AS279" s="17">
        <f t="shared" si="374"/>
        <v>4.0580332067962011E-4</v>
      </c>
      <c r="AT279" s="17">
        <f t="shared" si="375"/>
        <v>1.9786969916338226E-4</v>
      </c>
      <c r="AU279" s="17">
        <f t="shared" si="376"/>
        <v>6.4320843541376636E-5</v>
      </c>
      <c r="AV279" s="17">
        <f t="shared" si="377"/>
        <v>1.5681421655387578E-5</v>
      </c>
      <c r="AW279" s="17">
        <f t="shared" si="378"/>
        <v>6.4631347769404978E-8</v>
      </c>
      <c r="AX279" s="17">
        <f t="shared" si="379"/>
        <v>2.0649917021748707E-4</v>
      </c>
      <c r="AY279" s="17">
        <f t="shared" si="380"/>
        <v>1.6108726595067009E-4</v>
      </c>
      <c r="AZ279" s="17">
        <f t="shared" si="381"/>
        <v>6.283102063832038E-5</v>
      </c>
      <c r="BA279" s="17">
        <f t="shared" si="382"/>
        <v>1.6337882166559999E-5</v>
      </c>
      <c r="BB279" s="17">
        <f t="shared" si="383"/>
        <v>3.1862413379960502E-6</v>
      </c>
      <c r="BC279" s="17">
        <f t="shared" si="384"/>
        <v>4.9710892809517364E-7</v>
      </c>
      <c r="BD279" s="17">
        <f t="shared" si="385"/>
        <v>5.4102029044618678E-5</v>
      </c>
      <c r="BE279" s="17">
        <f t="shared" si="386"/>
        <v>5.2760298724312E-5</v>
      </c>
      <c r="BF279" s="17">
        <f t="shared" si="387"/>
        <v>2.5725921657974466E-5</v>
      </c>
      <c r="BG279" s="17">
        <f t="shared" si="388"/>
        <v>8.3626396002855448E-6</v>
      </c>
      <c r="BH279" s="17">
        <f t="shared" si="389"/>
        <v>2.0388115345496104E-6</v>
      </c>
      <c r="BI279" s="17">
        <f t="shared" si="390"/>
        <v>3.9764980169855515E-7</v>
      </c>
      <c r="BJ279" s="18">
        <f t="shared" si="391"/>
        <v>0.38788863730278239</v>
      </c>
      <c r="BK279" s="18">
        <f t="shared" si="392"/>
        <v>0.33174544489654217</v>
      </c>
      <c r="BL279" s="18">
        <f t="shared" si="393"/>
        <v>0.2667616969436577</v>
      </c>
      <c r="BM279" s="18">
        <f t="shared" si="394"/>
        <v>0.25734856653259996</v>
      </c>
      <c r="BN279" s="18">
        <f t="shared" si="395"/>
        <v>0.74256241066448392</v>
      </c>
    </row>
    <row r="280" spans="1:66" x14ac:dyDescent="0.25">
      <c r="A280" t="s">
        <v>154</v>
      </c>
      <c r="B280" t="s">
        <v>161</v>
      </c>
      <c r="C280" t="s">
        <v>160</v>
      </c>
      <c r="D280" s="15">
        <v>44318</v>
      </c>
      <c r="E280" s="14">
        <f>VLOOKUP(A280,home!$A$2:$E$405,3,FALSE)</f>
        <v>1.3333333333333299</v>
      </c>
      <c r="F280" s="14">
        <f>VLOOKUP(B280,home!$B$2:$E$405,3,FALSE)</f>
        <v>0.44</v>
      </c>
      <c r="G280" s="14">
        <f>VLOOKUP(C280,away!$B$2:$E$405,4,FALSE)</f>
        <v>1.06</v>
      </c>
      <c r="H280" s="14">
        <f>VLOOKUP(A280,away!$A$2:$E$405,3,FALSE)</f>
        <v>1.01204819277108</v>
      </c>
      <c r="I280" s="14">
        <f>VLOOKUP(C280,away!$B$2:$E$405,3,FALSE)</f>
        <v>0.75</v>
      </c>
      <c r="J280" s="14">
        <f>VLOOKUP(B280,home!$B$2:$E$405,4,FALSE)</f>
        <v>0.41</v>
      </c>
      <c r="K280" s="16">
        <f t="shared" si="340"/>
        <v>0.62186666666666512</v>
      </c>
      <c r="L280" s="16">
        <f t="shared" si="341"/>
        <v>0.31120481927710708</v>
      </c>
      <c r="M280" s="17">
        <f t="shared" si="342"/>
        <v>0.39334370340709285</v>
      </c>
      <c r="N280" s="17">
        <f t="shared" si="343"/>
        <v>0.2446073376920902</v>
      </c>
      <c r="O280" s="17">
        <f t="shared" si="344"/>
        <v>0.12241045613259234</v>
      </c>
      <c r="P280" s="17">
        <f t="shared" si="345"/>
        <v>7.6122982320321247E-2</v>
      </c>
      <c r="Q280" s="17">
        <f t="shared" si="346"/>
        <v>7.6056574866393709E-2</v>
      </c>
      <c r="R280" s="17">
        <f t="shared" si="347"/>
        <v>1.9047361939185822E-2</v>
      </c>
      <c r="S280" s="17">
        <f t="shared" si="348"/>
        <v>3.682980296333026E-3</v>
      </c>
      <c r="T280" s="17">
        <f t="shared" si="349"/>
        <v>2.3669172636131823E-2</v>
      </c>
      <c r="U280" s="17">
        <f t="shared" si="350"/>
        <v>1.1844919477914995E-2</v>
      </c>
      <c r="V280" s="17">
        <f t="shared" si="351"/>
        <v>7.9195495089186732E-5</v>
      </c>
      <c r="W280" s="17">
        <f t="shared" si="352"/>
        <v>1.576568289674931E-2</v>
      </c>
      <c r="X280" s="17">
        <f t="shared" si="353"/>
        <v>4.9063564966630472E-3</v>
      </c>
      <c r="Y280" s="17">
        <f t="shared" si="354"/>
        <v>7.6344089342654194E-4</v>
      </c>
      <c r="Z280" s="17">
        <f t="shared" si="355"/>
        <v>1.9758769433299906E-3</v>
      </c>
      <c r="AA280" s="17">
        <f t="shared" si="356"/>
        <v>1.2287320084921405E-3</v>
      </c>
      <c r="AB280" s="17">
        <f t="shared" si="357"/>
        <v>3.8205373917382191E-4</v>
      </c>
      <c r="AC280" s="17">
        <f t="shared" si="358"/>
        <v>9.5790863376995554E-7</v>
      </c>
      <c r="AD280" s="17">
        <f t="shared" si="359"/>
        <v>2.451038167681286E-3</v>
      </c>
      <c r="AE280" s="17">
        <f t="shared" si="360"/>
        <v>7.6277489001454625E-4</v>
      </c>
      <c r="AF280" s="17">
        <f t="shared" si="361"/>
        <v>1.1868961089804606E-4</v>
      </c>
      <c r="AG280" s="17">
        <f t="shared" si="362"/>
        <v>1.2312259636532195E-5</v>
      </c>
      <c r="AH280" s="17">
        <f t="shared" si="363"/>
        <v>1.5372560676570312E-4</v>
      </c>
      <c r="AI280" s="17">
        <f t="shared" si="364"/>
        <v>9.5596830660698358E-5</v>
      </c>
      <c r="AJ280" s="17">
        <f t="shared" si="365"/>
        <v>2.9724241213433063E-5</v>
      </c>
      <c r="AK280" s="17">
        <f t="shared" si="366"/>
        <v>6.1615049341978446E-6</v>
      </c>
      <c r="AL280" s="17">
        <f t="shared" si="367"/>
        <v>7.4152819899075092E-9</v>
      </c>
      <c r="AM280" s="17">
        <f t="shared" si="368"/>
        <v>3.048437870417464E-4</v>
      </c>
      <c r="AN280" s="17">
        <f t="shared" si="369"/>
        <v>9.4868855654075616E-5</v>
      </c>
      <c r="AO280" s="17">
        <f t="shared" si="370"/>
        <v>1.476182253942628E-5</v>
      </c>
      <c r="AP280" s="17">
        <f t="shared" si="371"/>
        <v>1.5313167718609605E-6</v>
      </c>
      <c r="AQ280" s="17">
        <f t="shared" si="372"/>
        <v>1.1913828981074831E-7</v>
      </c>
      <c r="AR280" s="17">
        <f t="shared" si="373"/>
        <v>9.5680299343568568E-6</v>
      </c>
      <c r="AS280" s="17">
        <f t="shared" si="374"/>
        <v>5.9500388818453699E-6</v>
      </c>
      <c r="AT280" s="17">
        <f t="shared" si="375"/>
        <v>1.8500654229951153E-6</v>
      </c>
      <c r="AU280" s="17">
        <f t="shared" si="376"/>
        <v>3.8349800590440882E-7</v>
      </c>
      <c r="AV280" s="17">
        <f t="shared" si="377"/>
        <v>5.9621156651271919E-8</v>
      </c>
      <c r="AW280" s="17">
        <f t="shared" si="378"/>
        <v>3.9862888283800975E-11</v>
      </c>
      <c r="AX280" s="17">
        <f t="shared" si="379"/>
        <v>3.1595364950282253E-5</v>
      </c>
      <c r="AY280" s="17">
        <f t="shared" si="380"/>
        <v>9.8326298393468321E-6</v>
      </c>
      <c r="AZ280" s="17">
        <f t="shared" si="381"/>
        <v>1.5299808960863109E-6</v>
      </c>
      <c r="BA280" s="17">
        <f t="shared" si="382"/>
        <v>1.5871247608798891E-7</v>
      </c>
      <c r="BB280" s="17">
        <f t="shared" si="383"/>
        <v>1.2348021859496191E-8</v>
      </c>
      <c r="BC280" s="17">
        <f t="shared" si="384"/>
        <v>7.6855278224285616E-10</v>
      </c>
      <c r="BD280" s="17">
        <f t="shared" si="385"/>
        <v>4.9626950442657928E-7</v>
      </c>
      <c r="BE280" s="17">
        <f t="shared" si="386"/>
        <v>3.0861346248607469E-7</v>
      </c>
      <c r="BF280" s="17">
        <f t="shared" si="387"/>
        <v>9.595821260233657E-8</v>
      </c>
      <c r="BG280" s="17">
        <f t="shared" si="388"/>
        <v>1.9891071270102077E-8</v>
      </c>
      <c r="BH280" s="17">
        <f t="shared" si="389"/>
        <v>3.0923985467918608E-9</v>
      </c>
      <c r="BI280" s="17">
        <f t="shared" si="390"/>
        <v>3.846119152596588E-10</v>
      </c>
      <c r="BJ280" s="18">
        <f t="shared" si="391"/>
        <v>0.36957263513471844</v>
      </c>
      <c r="BK280" s="18">
        <f t="shared" si="392"/>
        <v>0.47323965947259139</v>
      </c>
      <c r="BL280" s="18">
        <f t="shared" si="393"/>
        <v>0.1552174669435962</v>
      </c>
      <c r="BM280" s="18">
        <f t="shared" si="394"/>
        <v>6.8407389546583333E-2</v>
      </c>
      <c r="BN280" s="18">
        <f t="shared" si="395"/>
        <v>0.9315884163576762</v>
      </c>
    </row>
    <row r="281" spans="1:66" x14ac:dyDescent="0.25">
      <c r="A281" t="s">
        <v>154</v>
      </c>
      <c r="B281" t="s">
        <v>165</v>
      </c>
      <c r="C281" t="s">
        <v>158</v>
      </c>
      <c r="D281" s="15">
        <v>44318</v>
      </c>
      <c r="E281" s="14">
        <f>VLOOKUP(A281,home!$A$2:$E$405,3,FALSE)</f>
        <v>1.3333333333333299</v>
      </c>
      <c r="F281" s="14">
        <f>VLOOKUP(B281,home!$B$2:$E$405,3,FALSE)</f>
        <v>0.87</v>
      </c>
      <c r="G281" s="14">
        <f>VLOOKUP(C281,away!$B$2:$E$405,4,FALSE)</f>
        <v>0.5</v>
      </c>
      <c r="H281" s="14">
        <f>VLOOKUP(A281,away!$A$2:$E$405,3,FALSE)</f>
        <v>1.01204819277108</v>
      </c>
      <c r="I281" s="14">
        <f>VLOOKUP(C281,away!$B$2:$E$405,3,FALSE)</f>
        <v>0.88</v>
      </c>
      <c r="J281" s="14">
        <f>VLOOKUP(B281,home!$B$2:$E$405,4,FALSE)</f>
        <v>1.6</v>
      </c>
      <c r="K281" s="16">
        <f t="shared" si="340"/>
        <v>0.57999999999999852</v>
      </c>
      <c r="L281" s="16">
        <f t="shared" si="341"/>
        <v>1.4249638554216808</v>
      </c>
      <c r="M281" s="17">
        <f t="shared" si="342"/>
        <v>0.13466516302307352</v>
      </c>
      <c r="N281" s="17">
        <f t="shared" si="343"/>
        <v>7.8105794553382429E-2</v>
      </c>
      <c r="O281" s="17">
        <f t="shared" si="344"/>
        <v>0.19189298989234799</v>
      </c>
      <c r="P281" s="17">
        <f t="shared" si="345"/>
        <v>0.11129793413756155</v>
      </c>
      <c r="Q281" s="17">
        <f t="shared" si="346"/>
        <v>2.2650680420480851E-2</v>
      </c>
      <c r="R281" s="17">
        <f t="shared" si="347"/>
        <v>0.13672028735269695</v>
      </c>
      <c r="S281" s="17">
        <f t="shared" si="348"/>
        <v>2.299635233272351E-2</v>
      </c>
      <c r="T281" s="17">
        <f t="shared" si="349"/>
        <v>3.2276400899892768E-2</v>
      </c>
      <c r="U281" s="17">
        <f t="shared" si="350"/>
        <v>7.9297766664564021E-2</v>
      </c>
      <c r="V281" s="17">
        <f t="shared" si="351"/>
        <v>2.1117781234211469E-3</v>
      </c>
      <c r="W281" s="17">
        <f t="shared" si="352"/>
        <v>4.3791315479596192E-3</v>
      </c>
      <c r="X281" s="17">
        <f t="shared" si="353"/>
        <v>6.2401041739792518E-3</v>
      </c>
      <c r="Y281" s="17">
        <f t="shared" si="354"/>
        <v>4.4459614509932003E-3</v>
      </c>
      <c r="Z281" s="17">
        <f t="shared" si="355"/>
        <v>6.4940489260153028E-2</v>
      </c>
      <c r="AA281" s="17">
        <f t="shared" si="356"/>
        <v>3.7665483770888658E-2</v>
      </c>
      <c r="AB281" s="17">
        <f t="shared" si="357"/>
        <v>1.0922990293557684E-2</v>
      </c>
      <c r="AC281" s="17">
        <f t="shared" si="358"/>
        <v>1.0908377174976896E-4</v>
      </c>
      <c r="AD281" s="17">
        <f t="shared" si="359"/>
        <v>6.3497407445414311E-4</v>
      </c>
      <c r="AE281" s="17">
        <f t="shared" si="360"/>
        <v>9.0481510522698913E-4</v>
      </c>
      <c r="AF281" s="17">
        <f t="shared" si="361"/>
        <v>6.4466441039401226E-4</v>
      </c>
      <c r="AG281" s="17">
        <f t="shared" si="362"/>
        <v>3.0620782789606547E-4</v>
      </c>
      <c r="AH281" s="17">
        <f t="shared" si="363"/>
        <v>2.3134462487279472E-2</v>
      </c>
      <c r="AI281" s="17">
        <f t="shared" si="364"/>
        <v>1.341798824262206E-2</v>
      </c>
      <c r="AJ281" s="17">
        <f t="shared" si="365"/>
        <v>3.8912165903603876E-3</v>
      </c>
      <c r="AK281" s="17">
        <f t="shared" si="366"/>
        <v>7.5230187413633963E-4</v>
      </c>
      <c r="AL281" s="17">
        <f t="shared" si="367"/>
        <v>3.6062180213905456E-6</v>
      </c>
      <c r="AM281" s="17">
        <f t="shared" si="368"/>
        <v>7.3656992636680441E-5</v>
      </c>
      <c r="AN281" s="17">
        <f t="shared" si="369"/>
        <v>1.0495855220633051E-4</v>
      </c>
      <c r="AO281" s="17">
        <f t="shared" si="370"/>
        <v>7.4781071605705267E-5</v>
      </c>
      <c r="AP281" s="17">
        <f t="shared" si="371"/>
        <v>3.5520108035943519E-5</v>
      </c>
      <c r="AQ281" s="17">
        <f t="shared" si="372"/>
        <v>1.2653717522973172E-5</v>
      </c>
      <c r="AR281" s="17">
        <f t="shared" si="373"/>
        <v>6.5931545717963997E-3</v>
      </c>
      <c r="AS281" s="17">
        <f t="shared" si="374"/>
        <v>3.8240296516419015E-3</v>
      </c>
      <c r="AT281" s="17">
        <f t="shared" si="375"/>
        <v>1.1089685989761487E-3</v>
      </c>
      <c r="AU281" s="17">
        <f t="shared" si="376"/>
        <v>2.1440059580205486E-4</v>
      </c>
      <c r="AV281" s="17">
        <f t="shared" si="377"/>
        <v>3.1088086391297874E-5</v>
      </c>
      <c r="AW281" s="17">
        <f t="shared" si="378"/>
        <v>8.2790655401279009E-8</v>
      </c>
      <c r="AX281" s="17">
        <f t="shared" si="379"/>
        <v>7.1201759548790871E-6</v>
      </c>
      <c r="AY281" s="17">
        <f t="shared" si="380"/>
        <v>1.0145993379945251E-5</v>
      </c>
      <c r="AZ281" s="17">
        <f t="shared" si="381"/>
        <v>7.2288369218848188E-6</v>
      </c>
      <c r="BA281" s="17">
        <f t="shared" si="382"/>
        <v>3.4336104434745289E-6</v>
      </c>
      <c r="BB281" s="17">
        <f t="shared" si="383"/>
        <v>1.2231926938874026E-6</v>
      </c>
      <c r="BC281" s="17">
        <f t="shared" si="384"/>
        <v>3.4860107540108494E-7</v>
      </c>
      <c r="BD281" s="17">
        <f t="shared" si="385"/>
        <v>1.5658344930030129E-3</v>
      </c>
      <c r="BE281" s="17">
        <f t="shared" si="386"/>
        <v>9.0818400594174517E-4</v>
      </c>
      <c r="BF281" s="17">
        <f t="shared" si="387"/>
        <v>2.6337336172310542E-4</v>
      </c>
      <c r="BG281" s="17">
        <f t="shared" si="388"/>
        <v>5.0918849933133587E-5</v>
      </c>
      <c r="BH281" s="17">
        <f t="shared" si="389"/>
        <v>7.3832332403043501E-6</v>
      </c>
      <c r="BI281" s="17">
        <f t="shared" si="390"/>
        <v>8.5645505587530277E-7</v>
      </c>
      <c r="BJ281" s="18">
        <f t="shared" si="391"/>
        <v>0.1509198053171365</v>
      </c>
      <c r="BK281" s="18">
        <f t="shared" si="392"/>
        <v>0.27119406359993087</v>
      </c>
      <c r="BL281" s="18">
        <f t="shared" si="393"/>
        <v>0.51226367907195847</v>
      </c>
      <c r="BM281" s="18">
        <f t="shared" si="394"/>
        <v>0.32397512466691097</v>
      </c>
      <c r="BN281" s="18">
        <f t="shared" si="395"/>
        <v>0.67533284937954319</v>
      </c>
    </row>
    <row r="282" spans="1:66" x14ac:dyDescent="0.25">
      <c r="A282" t="s">
        <v>154</v>
      </c>
      <c r="B282" t="s">
        <v>169</v>
      </c>
      <c r="C282" t="s">
        <v>168</v>
      </c>
      <c r="D282" s="15">
        <v>44318</v>
      </c>
      <c r="E282" s="14">
        <f>VLOOKUP(A282,home!$A$2:$E$405,3,FALSE)</f>
        <v>1.3333333333333299</v>
      </c>
      <c r="F282" s="14">
        <f>VLOOKUP(B282,home!$B$2:$E$405,3,FALSE)</f>
        <v>0.75</v>
      </c>
      <c r="G282" s="14">
        <f>VLOOKUP(C282,away!$B$2:$E$405,4,FALSE)</f>
        <v>1.1200000000000001</v>
      </c>
      <c r="H282" s="14">
        <f>VLOOKUP(A282,away!$A$2:$E$405,3,FALSE)</f>
        <v>1.01204819277108</v>
      </c>
      <c r="I282" s="14">
        <f>VLOOKUP(C282,away!$B$2:$E$405,3,FALSE)</f>
        <v>0.37</v>
      </c>
      <c r="J282" s="14">
        <f>VLOOKUP(B282,home!$B$2:$E$405,4,FALSE)</f>
        <v>1.1499999999999999</v>
      </c>
      <c r="K282" s="16">
        <f t="shared" si="340"/>
        <v>1.1199999999999972</v>
      </c>
      <c r="L282" s="16">
        <f t="shared" si="341"/>
        <v>0.43062650602409458</v>
      </c>
      <c r="M282" s="17">
        <f t="shared" si="342"/>
        <v>0.2121150408385464</v>
      </c>
      <c r="N282" s="17">
        <f t="shared" si="343"/>
        <v>0.23756884573917136</v>
      </c>
      <c r="O282" s="17">
        <f t="shared" si="344"/>
        <v>9.1342358911461377E-2</v>
      </c>
      <c r="P282" s="17">
        <f t="shared" si="345"/>
        <v>0.10230344198083646</v>
      </c>
      <c r="Q282" s="17">
        <f t="shared" si="346"/>
        <v>0.13303855361393566</v>
      </c>
      <c r="R282" s="17">
        <f t="shared" si="347"/>
        <v>1.9667220435020713E-2</v>
      </c>
      <c r="S282" s="17">
        <f t="shared" si="348"/>
        <v>1.233528065684493E-2</v>
      </c>
      <c r="T282" s="17">
        <f t="shared" si="349"/>
        <v>5.7289927509268285E-2</v>
      </c>
      <c r="U282" s="17">
        <f t="shared" si="350"/>
        <v>2.2027286887223142E-2</v>
      </c>
      <c r="V282" s="17">
        <f t="shared" si="351"/>
        <v>6.610362963659738E-4</v>
      </c>
      <c r="W282" s="17">
        <f t="shared" si="352"/>
        <v>4.9667726682535857E-2</v>
      </c>
      <c r="X282" s="17">
        <f t="shared" si="353"/>
        <v>2.1388239603460112E-2</v>
      </c>
      <c r="Y282" s="17">
        <f t="shared" si="354"/>
        <v>4.605171445222097E-3</v>
      </c>
      <c r="Z282" s="17">
        <f t="shared" si="355"/>
        <v>2.8230754730462146E-3</v>
      </c>
      <c r="AA282" s="17">
        <f t="shared" si="356"/>
        <v>3.1618445298117518E-3</v>
      </c>
      <c r="AB282" s="17">
        <f t="shared" si="357"/>
        <v>1.7706329366945768E-3</v>
      </c>
      <c r="AC282" s="17">
        <f t="shared" si="358"/>
        <v>1.9926182546143046E-5</v>
      </c>
      <c r="AD282" s="17">
        <f t="shared" si="359"/>
        <v>1.3906963471110001E-2</v>
      </c>
      <c r="AE282" s="17">
        <f t="shared" si="360"/>
        <v>5.9887070889688143E-3</v>
      </c>
      <c r="AF282" s="17">
        <f t="shared" si="361"/>
        <v>1.2894480046621835E-3</v>
      </c>
      <c r="AG282" s="17">
        <f t="shared" si="362"/>
        <v>1.8509016298247214E-4</v>
      </c>
      <c r="AH282" s="17">
        <f t="shared" si="363"/>
        <v>3.039227818000523E-4</v>
      </c>
      <c r="AI282" s="17">
        <f t="shared" si="364"/>
        <v>3.403935156160577E-4</v>
      </c>
      <c r="AJ282" s="17">
        <f t="shared" si="365"/>
        <v>1.9062036874499186E-4</v>
      </c>
      <c r="AK282" s="17">
        <f t="shared" si="366"/>
        <v>7.1164937664796798E-5</v>
      </c>
      <c r="AL282" s="17">
        <f t="shared" si="367"/>
        <v>3.8441725809732462E-7</v>
      </c>
      <c r="AM282" s="17">
        <f t="shared" si="368"/>
        <v>3.1151598175286309E-3</v>
      </c>
      <c r="AN282" s="17">
        <f t="shared" si="369"/>
        <v>1.3414703879290103E-3</v>
      </c>
      <c r="AO282" s="17">
        <f t="shared" si="370"/>
        <v>2.888363530443282E-4</v>
      </c>
      <c r="AP282" s="17">
        <f t="shared" si="371"/>
        <v>4.1460196508073641E-5</v>
      </c>
      <c r="AQ282" s="17">
        <f t="shared" si="372"/>
        <v>4.463464890336029E-6</v>
      </c>
      <c r="AR282" s="17">
        <f t="shared" si="373"/>
        <v>2.6175441125535967E-5</v>
      </c>
      <c r="AS282" s="17">
        <f t="shared" si="374"/>
        <v>2.9316494060600206E-5</v>
      </c>
      <c r="AT282" s="17">
        <f t="shared" si="375"/>
        <v>1.6417236673936077E-5</v>
      </c>
      <c r="AU282" s="17">
        <f t="shared" si="376"/>
        <v>6.1291016916027882E-6</v>
      </c>
      <c r="AV282" s="17">
        <f t="shared" si="377"/>
        <v>1.7161484736487757E-6</v>
      </c>
      <c r="AW282" s="17">
        <f t="shared" si="378"/>
        <v>5.1501414443052951E-9</v>
      </c>
      <c r="AX282" s="17">
        <f t="shared" si="379"/>
        <v>5.8149649927200994E-4</v>
      </c>
      <c r="AY282" s="17">
        <f t="shared" si="380"/>
        <v>2.5040780574674809E-4</v>
      </c>
      <c r="AZ282" s="17">
        <f t="shared" si="381"/>
        <v>5.3916119234941165E-5</v>
      </c>
      <c r="BA282" s="17">
        <f t="shared" si="382"/>
        <v>7.7392366815070635E-6</v>
      </c>
      <c r="BB282" s="17">
        <f t="shared" si="383"/>
        <v>8.3318011286272379E-7</v>
      </c>
      <c r="BC282" s="17">
        <f t="shared" si="384"/>
        <v>7.1757888178167124E-8</v>
      </c>
      <c r="BD282" s="17">
        <f t="shared" si="385"/>
        <v>1.8786397925881568E-6</v>
      </c>
      <c r="BE282" s="17">
        <f t="shared" si="386"/>
        <v>2.1040765676987299E-6</v>
      </c>
      <c r="BF282" s="17">
        <f t="shared" si="387"/>
        <v>1.1782828779112859E-6</v>
      </c>
      <c r="BG282" s="17">
        <f t="shared" si="388"/>
        <v>4.3989227442021246E-7</v>
      </c>
      <c r="BH282" s="17">
        <f t="shared" si="389"/>
        <v>1.2316983683765912E-7</v>
      </c>
      <c r="BI282" s="17">
        <f t="shared" si="390"/>
        <v>2.7590043451635563E-8</v>
      </c>
      <c r="BJ282" s="18">
        <f t="shared" si="391"/>
        <v>0.53061452814015331</v>
      </c>
      <c r="BK282" s="18">
        <f t="shared" si="392"/>
        <v>0.32768551817814479</v>
      </c>
      <c r="BL282" s="18">
        <f t="shared" si="393"/>
        <v>0.13896095137745562</v>
      </c>
      <c r="BM282" s="18">
        <f t="shared" si="394"/>
        <v>0.20379820899422288</v>
      </c>
      <c r="BN282" s="18">
        <f t="shared" si="395"/>
        <v>0.79603546151897198</v>
      </c>
    </row>
    <row r="283" spans="1:66" x14ac:dyDescent="0.25">
      <c r="A283" t="s">
        <v>154</v>
      </c>
      <c r="B283" t="s">
        <v>170</v>
      </c>
      <c r="C283" t="s">
        <v>172</v>
      </c>
      <c r="D283" s="15">
        <v>44318</v>
      </c>
      <c r="E283" s="14">
        <f>VLOOKUP(A283,home!$A$2:$E$405,3,FALSE)</f>
        <v>1.3333333333333299</v>
      </c>
      <c r="F283" s="14">
        <f>VLOOKUP(B283,home!$B$2:$E$405,3,FALSE)</f>
        <v>1.25</v>
      </c>
      <c r="G283" s="14">
        <f>VLOOKUP(C283,away!$B$2:$E$405,4,FALSE)</f>
        <v>1.27</v>
      </c>
      <c r="H283" s="14">
        <f>VLOOKUP(A283,away!$A$2:$E$405,3,FALSE)</f>
        <v>1.01204819277108</v>
      </c>
      <c r="I283" s="14">
        <f>VLOOKUP(C283,away!$B$2:$E$405,3,FALSE)</f>
        <v>0.57999999999999996</v>
      </c>
      <c r="J283" s="14">
        <f>VLOOKUP(B283,home!$B$2:$E$405,4,FALSE)</f>
        <v>1.73</v>
      </c>
      <c r="K283" s="16">
        <f t="shared" si="340"/>
        <v>2.1166666666666614</v>
      </c>
      <c r="L283" s="16">
        <f t="shared" si="341"/>
        <v>1.0154891566265016</v>
      </c>
      <c r="M283" s="17">
        <f t="shared" si="342"/>
        <v>4.3623650924993519E-2</v>
      </c>
      <c r="N283" s="17">
        <f t="shared" si="343"/>
        <v>9.2336727791236056E-2</v>
      </c>
      <c r="O283" s="17">
        <f t="shared" si="344"/>
        <v>4.4299344486790571E-2</v>
      </c>
      <c r="P283" s="17">
        <f t="shared" si="345"/>
        <v>9.3766945830373136E-2</v>
      </c>
      <c r="Q283" s="17">
        <f t="shared" si="346"/>
        <v>9.7723036912391273E-2</v>
      </c>
      <c r="R283" s="17">
        <f t="shared" si="347"/>
        <v>2.2492751985998909E-2</v>
      </c>
      <c r="S283" s="17">
        <f t="shared" si="348"/>
        <v>5.0386888441968709E-2</v>
      </c>
      <c r="T283" s="17">
        <f t="shared" si="349"/>
        <v>9.9236684337144693E-2</v>
      </c>
      <c r="U283" s="17">
        <f t="shared" si="350"/>
        <v>4.7609658370364238E-2</v>
      </c>
      <c r="V283" s="17">
        <f t="shared" si="351"/>
        <v>1.203380006262773E-2</v>
      </c>
      <c r="W283" s="17">
        <f t="shared" si="352"/>
        <v>6.8949031599298105E-2</v>
      </c>
      <c r="X283" s="17">
        <f t="shared" si="353"/>
        <v>7.0016993948985223E-2</v>
      </c>
      <c r="Y283" s="17">
        <f t="shared" si="354"/>
        <v>3.5550749067388941E-2</v>
      </c>
      <c r="Z283" s="17">
        <f t="shared" si="355"/>
        <v>7.6137152481570358E-3</v>
      </c>
      <c r="AA283" s="17">
        <f t="shared" si="356"/>
        <v>1.6115697275265687E-2</v>
      </c>
      <c r="AB283" s="17">
        <f t="shared" si="357"/>
        <v>1.7055779616322812E-2</v>
      </c>
      <c r="AC283" s="17">
        <f t="shared" si="358"/>
        <v>1.616629762009831E-3</v>
      </c>
      <c r="AD283" s="17">
        <f t="shared" si="359"/>
        <v>3.6485529221295165E-2</v>
      </c>
      <c r="AE283" s="17">
        <f t="shared" si="360"/>
        <v>3.7050659298004607E-2</v>
      </c>
      <c r="AF283" s="17">
        <f t="shared" si="361"/>
        <v>1.8812271381493273E-2</v>
      </c>
      <c r="AG283" s="17">
        <f t="shared" si="362"/>
        <v>6.3678858664738269E-3</v>
      </c>
      <c r="AH283" s="17">
        <f t="shared" si="363"/>
        <v>1.9329113190363304E-3</v>
      </c>
      <c r="AI283" s="17">
        <f t="shared" si="364"/>
        <v>4.0913289586268888E-3</v>
      </c>
      <c r="AJ283" s="17">
        <f t="shared" si="365"/>
        <v>4.329989814546781E-3</v>
      </c>
      <c r="AK283" s="17">
        <f t="shared" si="366"/>
        <v>3.0550483691524429E-3</v>
      </c>
      <c r="AL283" s="17">
        <f t="shared" si="367"/>
        <v>1.3899472612485594E-4</v>
      </c>
      <c r="AM283" s="17">
        <f t="shared" si="368"/>
        <v>1.5445540703681569E-2</v>
      </c>
      <c r="AN283" s="17">
        <f t="shared" si="369"/>
        <v>1.5684779102821896E-2</v>
      </c>
      <c r="AO283" s="17">
        <f t="shared" si="370"/>
        <v>7.963861551498792E-3</v>
      </c>
      <c r="AP283" s="17">
        <f t="shared" si="371"/>
        <v>2.6957383501405776E-3</v>
      </c>
      <c r="AQ283" s="17">
        <f t="shared" si="372"/>
        <v>6.8437326591749283E-4</v>
      </c>
      <c r="AR283" s="17">
        <f t="shared" si="373"/>
        <v>3.9257009704040459E-4</v>
      </c>
      <c r="AS283" s="17">
        <f t="shared" si="374"/>
        <v>8.3094003873552093E-4</v>
      </c>
      <c r="AT283" s="17">
        <f t="shared" si="375"/>
        <v>8.7941154099509104E-4</v>
      </c>
      <c r="AU283" s="17">
        <f t="shared" si="376"/>
        <v>6.20473698368757E-4</v>
      </c>
      <c r="AV283" s="17">
        <f t="shared" si="377"/>
        <v>3.2833399872013322E-4</v>
      </c>
      <c r="AW283" s="17">
        <f t="shared" si="378"/>
        <v>8.2989582988073027E-6</v>
      </c>
      <c r="AX283" s="17">
        <f t="shared" si="379"/>
        <v>5.4488435260209899E-3</v>
      </c>
      <c r="AY283" s="17">
        <f t="shared" si="380"/>
        <v>5.5332415168288275E-3</v>
      </c>
      <c r="AZ283" s="17">
        <f t="shared" si="381"/>
        <v>2.8094733806676253E-3</v>
      </c>
      <c r="BA283" s="17">
        <f t="shared" si="382"/>
        <v>9.509965846329246E-4</v>
      </c>
      <c r="BB283" s="17">
        <f t="shared" si="383"/>
        <v>2.4143167992089293E-4</v>
      </c>
      <c r="BC283" s="17">
        <f t="shared" si="384"/>
        <v>4.9034250605157433E-5</v>
      </c>
      <c r="BD283" s="17">
        <f t="shared" si="385"/>
        <v>6.6441779460057354E-5</v>
      </c>
      <c r="BE283" s="17">
        <f t="shared" si="386"/>
        <v>1.4063509985712104E-4</v>
      </c>
      <c r="BF283" s="17">
        <f t="shared" si="387"/>
        <v>1.4883881401545277E-4</v>
      </c>
      <c r="BG283" s="17">
        <f t="shared" si="388"/>
        <v>1.050140521109025E-4</v>
      </c>
      <c r="BH283" s="17">
        <f t="shared" si="389"/>
        <v>5.5569935908685793E-5</v>
      </c>
      <c r="BI283" s="17">
        <f t="shared" si="390"/>
        <v>2.3524606201343572E-5</v>
      </c>
      <c r="BJ283" s="18">
        <f t="shared" si="391"/>
        <v>0.62003688333644802</v>
      </c>
      <c r="BK283" s="18">
        <f t="shared" si="392"/>
        <v>0.20710015126492659</v>
      </c>
      <c r="BL283" s="18">
        <f t="shared" si="393"/>
        <v>0.16457426385751811</v>
      </c>
      <c r="BM283" s="18">
        <f t="shared" si="394"/>
        <v>0.59955761321673617</v>
      </c>
      <c r="BN283" s="18">
        <f t="shared" si="395"/>
        <v>0.39424245793178347</v>
      </c>
    </row>
    <row r="284" spans="1:66" x14ac:dyDescent="0.25">
      <c r="A284" t="s">
        <v>154</v>
      </c>
      <c r="B284" t="s">
        <v>166</v>
      </c>
      <c r="C284" t="s">
        <v>164</v>
      </c>
      <c r="D284" s="15">
        <v>44318</v>
      </c>
      <c r="E284" s="14">
        <f>VLOOKUP(A284,home!$A$2:$E$405,3,FALSE)</f>
        <v>1.3333333333333299</v>
      </c>
      <c r="F284" s="14">
        <f>VLOOKUP(B284,home!$B$2:$E$405,3,FALSE)</f>
        <v>0.82</v>
      </c>
      <c r="G284" s="14">
        <f>VLOOKUP(C284,away!$B$2:$E$405,4,FALSE)</f>
        <v>1.1200000000000001</v>
      </c>
      <c r="H284" s="14">
        <f>VLOOKUP(A284,away!$A$2:$E$405,3,FALSE)</f>
        <v>1.01204819277108</v>
      </c>
      <c r="I284" s="14">
        <f>VLOOKUP(C284,away!$B$2:$E$405,3,FALSE)</f>
        <v>0.5</v>
      </c>
      <c r="J284" s="14">
        <f>VLOOKUP(B284,home!$B$2:$E$405,4,FALSE)</f>
        <v>0.72</v>
      </c>
      <c r="K284" s="16">
        <f t="shared" si="340"/>
        <v>1.2245333333333301</v>
      </c>
      <c r="L284" s="16">
        <f t="shared" si="341"/>
        <v>0.36433734939758883</v>
      </c>
      <c r="M284" s="17">
        <f t="shared" si="342"/>
        <v>0.20415603853714703</v>
      </c>
      <c r="N284" s="17">
        <f t="shared" si="343"/>
        <v>0.24999587439002041</v>
      </c>
      <c r="O284" s="17">
        <f t="shared" si="344"/>
        <v>7.4381669944136142E-2</v>
      </c>
      <c r="P284" s="17">
        <f t="shared" si="345"/>
        <v>9.1082834235592589E-2</v>
      </c>
      <c r="Q284" s="17">
        <f t="shared" si="346"/>
        <v>0.15306414069319613</v>
      </c>
      <c r="R284" s="17">
        <f t="shared" si="347"/>
        <v>1.3550010235606428E-2</v>
      </c>
      <c r="S284" s="17">
        <f t="shared" si="348"/>
        <v>1.0158997441164266E-2</v>
      </c>
      <c r="T284" s="17">
        <f t="shared" si="349"/>
        <v>5.5766983307978697E-2</v>
      </c>
      <c r="U284" s="17">
        <f t="shared" si="350"/>
        <v>1.6592439200507878E-2</v>
      </c>
      <c r="V284" s="17">
        <f t="shared" si="351"/>
        <v>5.0359643566077214E-4</v>
      </c>
      <c r="W284" s="17">
        <f t="shared" si="352"/>
        <v>6.2477380805613748E-2</v>
      </c>
      <c r="X284" s="17">
        <f t="shared" si="353"/>
        <v>2.2762843320021108E-2</v>
      </c>
      <c r="Y284" s="17">
        <f t="shared" si="354"/>
        <v>4.1466769999845493E-3</v>
      </c>
      <c r="Z284" s="17">
        <f t="shared" si="355"/>
        <v>1.6455916045170151E-3</v>
      </c>
      <c r="AA284" s="17">
        <f t="shared" si="356"/>
        <v>2.0150817727845631E-3</v>
      </c>
      <c r="AB284" s="17">
        <f t="shared" si="357"/>
        <v>1.2337674000835589E-3</v>
      </c>
      <c r="AC284" s="17">
        <f t="shared" si="358"/>
        <v>1.4042258742257134E-5</v>
      </c>
      <c r="AD284" s="17">
        <f t="shared" si="359"/>
        <v>1.9126408843958512E-2</v>
      </c>
      <c r="AE284" s="17">
        <f t="shared" si="360"/>
        <v>6.9684651017024452E-3</v>
      </c>
      <c r="AF284" s="17">
        <f t="shared" si="361"/>
        <v>1.2694360522619338E-3</v>
      </c>
      <c r="AG284" s="17">
        <f t="shared" si="362"/>
        <v>1.5416765550361735E-4</v>
      </c>
      <c r="AH284" s="17">
        <f t="shared" si="363"/>
        <v>1.4988762084516361E-4</v>
      </c>
      <c r="AI284" s="17">
        <f t="shared" si="364"/>
        <v>1.835423879789305E-4</v>
      </c>
      <c r="AJ284" s="17">
        <f t="shared" si="365"/>
        <v>1.1237688607989958E-4</v>
      </c>
      <c r="AK284" s="17">
        <f t="shared" si="366"/>
        <v>4.5869747633679769E-5</v>
      </c>
      <c r="AL284" s="17">
        <f t="shared" si="367"/>
        <v>2.5059434626158994E-7</v>
      </c>
      <c r="AM284" s="17">
        <f t="shared" si="368"/>
        <v>4.6841850352777178E-3</v>
      </c>
      <c r="AN284" s="17">
        <f t="shared" si="369"/>
        <v>1.7066235598409347E-3</v>
      </c>
      <c r="AO284" s="17">
        <f t="shared" si="370"/>
        <v>3.1089335210596165E-4</v>
      </c>
      <c r="AP284" s="17">
        <f t="shared" si="371"/>
        <v>3.7756686617205796E-5</v>
      </c>
      <c r="AQ284" s="17">
        <f t="shared" si="372"/>
        <v>3.439042781037043E-6</v>
      </c>
      <c r="AR284" s="17">
        <f t="shared" si="373"/>
        <v>1.0921931697247547E-5</v>
      </c>
      <c r="AS284" s="17">
        <f t="shared" si="374"/>
        <v>1.3374269427669492E-5</v>
      </c>
      <c r="AT284" s="17">
        <f t="shared" si="375"/>
        <v>8.1886193615810892E-6</v>
      </c>
      <c r="AU284" s="17">
        <f t="shared" si="376"/>
        <v>3.3424124540782447E-6</v>
      </c>
      <c r="AV284" s="17">
        <f t="shared" si="377"/>
        <v>1.0232238659418175E-6</v>
      </c>
      <c r="AW284" s="17">
        <f t="shared" si="378"/>
        <v>3.1055825219209562E-9</v>
      </c>
      <c r="AX284" s="17">
        <f t="shared" si="379"/>
        <v>9.5599011919978718E-4</v>
      </c>
      <c r="AY284" s="17">
        <f t="shared" si="380"/>
        <v>3.4830290607953544E-4</v>
      </c>
      <c r="AZ284" s="17">
        <f t="shared" si="381"/>
        <v>6.3449878794247626E-5</v>
      </c>
      <c r="BA284" s="17">
        <f t="shared" si="382"/>
        <v>7.7057202198314886E-6</v>
      </c>
      <c r="BB284" s="17">
        <f t="shared" si="383"/>
        <v>7.0187042002320231E-7</v>
      </c>
      <c r="BC284" s="17">
        <f t="shared" si="384"/>
        <v>5.1143521690365218E-8</v>
      </c>
      <c r="BD284" s="17">
        <f t="shared" si="385"/>
        <v>6.6321127414611264E-7</v>
      </c>
      <c r="BE284" s="17">
        <f t="shared" si="386"/>
        <v>8.121243122343842E-7</v>
      </c>
      <c r="BF284" s="17">
        <f t="shared" si="387"/>
        <v>4.9723664557070447E-7</v>
      </c>
      <c r="BG284" s="17">
        <f t="shared" si="388"/>
        <v>2.0296094901872611E-7</v>
      </c>
      <c r="BH284" s="17">
        <f t="shared" si="389"/>
        <v>6.2133111859599207E-8</v>
      </c>
      <c r="BI284" s="17">
        <f t="shared" si="390"/>
        <v>1.5216813315161527E-8</v>
      </c>
      <c r="BJ284" s="18">
        <f t="shared" si="391"/>
        <v>0.58385147648509894</v>
      </c>
      <c r="BK284" s="18">
        <f t="shared" si="392"/>
        <v>0.30626406240873272</v>
      </c>
      <c r="BL284" s="18">
        <f t="shared" si="393"/>
        <v>0.1083037485355689</v>
      </c>
      <c r="BM284" s="18">
        <f t="shared" si="394"/>
        <v>0.21348601119772204</v>
      </c>
      <c r="BN284" s="18">
        <f t="shared" si="395"/>
        <v>0.7862305680356988</v>
      </c>
    </row>
    <row r="285" spans="1:66" x14ac:dyDescent="0.25">
      <c r="A285" t="s">
        <v>154</v>
      </c>
      <c r="B285" t="s">
        <v>171</v>
      </c>
      <c r="C285" t="s">
        <v>167</v>
      </c>
      <c r="D285" s="15">
        <v>44318</v>
      </c>
      <c r="E285" s="14">
        <f>VLOOKUP(A285,home!$A$2:$E$405,3,FALSE)</f>
        <v>1.3333333333333299</v>
      </c>
      <c r="F285" s="14">
        <f>VLOOKUP(B285,home!$B$2:$E$405,3,FALSE)</f>
        <v>0.75</v>
      </c>
      <c r="G285" s="14">
        <f>VLOOKUP(C285,away!$B$2:$E$405,4,FALSE)</f>
        <v>0.63</v>
      </c>
      <c r="H285" s="14">
        <f>VLOOKUP(A285,away!$A$2:$E$405,3,FALSE)</f>
        <v>1.01204819277108</v>
      </c>
      <c r="I285" s="14">
        <f>VLOOKUP(C285,away!$B$2:$E$405,3,FALSE)</f>
        <v>0.75</v>
      </c>
      <c r="J285" s="14">
        <f>VLOOKUP(B285,home!$B$2:$E$405,4,FALSE)</f>
        <v>1.06</v>
      </c>
      <c r="K285" s="16">
        <f t="shared" si="340"/>
        <v>0.62999999999999845</v>
      </c>
      <c r="L285" s="16">
        <f t="shared" si="341"/>
        <v>0.80457831325300866</v>
      </c>
      <c r="M285" s="17">
        <f t="shared" si="342"/>
        <v>0.23821579528172637</v>
      </c>
      <c r="N285" s="17">
        <f t="shared" si="343"/>
        <v>0.15007595102748722</v>
      </c>
      <c r="O285" s="17">
        <f t="shared" si="344"/>
        <v>0.19166326275799542</v>
      </c>
      <c r="P285" s="17">
        <f t="shared" si="345"/>
        <v>0.12074785553753679</v>
      </c>
      <c r="Q285" s="17">
        <f t="shared" si="346"/>
        <v>4.7273924573658359E-2</v>
      </c>
      <c r="R285" s="17">
        <f t="shared" si="347"/>
        <v>7.7104052331198061E-2</v>
      </c>
      <c r="S285" s="17">
        <f t="shared" si="348"/>
        <v>1.5301299185126177E-2</v>
      </c>
      <c r="T285" s="17">
        <f t="shared" si="349"/>
        <v>3.8035574494323994E-2</v>
      </c>
      <c r="U285" s="17">
        <f t="shared" si="350"/>
        <v>4.8575552968654657E-2</v>
      </c>
      <c r="V285" s="17">
        <f t="shared" si="351"/>
        <v>8.6177654422638994E-4</v>
      </c>
      <c r="W285" s="17">
        <f t="shared" si="352"/>
        <v>9.9275241604682308E-3</v>
      </c>
      <c r="X285" s="17">
        <f t="shared" si="353"/>
        <v>7.987470643808019E-3</v>
      </c>
      <c r="Y285" s="17">
        <f t="shared" si="354"/>
        <v>3.2132728288764897E-3</v>
      </c>
      <c r="Z285" s="17">
        <f t="shared" si="355"/>
        <v>2.0678749456535687E-2</v>
      </c>
      <c r="AA285" s="17">
        <f t="shared" si="356"/>
        <v>1.3027612157617448E-2</v>
      </c>
      <c r="AB285" s="17">
        <f t="shared" si="357"/>
        <v>4.1036978296494862E-3</v>
      </c>
      <c r="AC285" s="17">
        <f t="shared" si="358"/>
        <v>2.7301314535215278E-5</v>
      </c>
      <c r="AD285" s="17">
        <f t="shared" si="359"/>
        <v>1.5635850552737423E-3</v>
      </c>
      <c r="AE285" s="17">
        <f t="shared" si="360"/>
        <v>1.2580266263997597E-3</v>
      </c>
      <c r="AF285" s="17">
        <f t="shared" si="361"/>
        <v>5.0609047054804579E-4</v>
      </c>
      <c r="AG285" s="17">
        <f t="shared" si="362"/>
        <v>1.3572980571565607E-4</v>
      </c>
      <c r="AH285" s="17">
        <f t="shared" si="363"/>
        <v>4.1594183394802623E-3</v>
      </c>
      <c r="AI285" s="17">
        <f t="shared" si="364"/>
        <v>2.6204335538725582E-3</v>
      </c>
      <c r="AJ285" s="17">
        <f t="shared" si="365"/>
        <v>8.2543656946985379E-4</v>
      </c>
      <c r="AK285" s="17">
        <f t="shared" si="366"/>
        <v>1.7334167958866887E-4</v>
      </c>
      <c r="AL285" s="17">
        <f t="shared" si="367"/>
        <v>5.5354434907799958E-7</v>
      </c>
      <c r="AM285" s="17">
        <f t="shared" si="368"/>
        <v>1.9701171696449114E-4</v>
      </c>
      <c r="AN285" s="17">
        <f t="shared" si="369"/>
        <v>1.5851135492636942E-4</v>
      </c>
      <c r="AO285" s="17">
        <f t="shared" si="370"/>
        <v>6.3767399289053645E-5</v>
      </c>
      <c r="AP285" s="17">
        <f t="shared" si="371"/>
        <v>1.710195552017263E-5</v>
      </c>
      <c r="AQ285" s="17">
        <f t="shared" si="372"/>
        <v>3.4399656314371182E-6</v>
      </c>
      <c r="AR285" s="17">
        <f t="shared" si="373"/>
        <v>6.6931555833853206E-4</v>
      </c>
      <c r="AS285" s="17">
        <f t="shared" si="374"/>
        <v>4.2166880175327411E-4</v>
      </c>
      <c r="AT285" s="17">
        <f t="shared" si="375"/>
        <v>1.32825672552281E-4</v>
      </c>
      <c r="AU285" s="17">
        <f t="shared" si="376"/>
        <v>2.7893391235978942E-5</v>
      </c>
      <c r="AV285" s="17">
        <f t="shared" si="377"/>
        <v>4.393209119666672E-6</v>
      </c>
      <c r="AW285" s="17">
        <f t="shared" si="378"/>
        <v>7.7939711271084235E-9</v>
      </c>
      <c r="AX285" s="17">
        <f t="shared" si="379"/>
        <v>2.0686230281271504E-5</v>
      </c>
      <c r="AY285" s="17">
        <f t="shared" si="380"/>
        <v>1.6643692267268737E-5</v>
      </c>
      <c r="AZ285" s="17">
        <f t="shared" si="381"/>
        <v>6.6955769253506114E-6</v>
      </c>
      <c r="BA285" s="17">
        <f t="shared" si="382"/>
        <v>1.7957053296181204E-6</v>
      </c>
      <c r="BB285" s="17">
        <f t="shared" si="383"/>
        <v>3.6119639130089624E-7</v>
      </c>
      <c r="BC285" s="17">
        <f t="shared" si="384"/>
        <v>5.8122156653189768E-8</v>
      </c>
      <c r="BD285" s="17">
        <f t="shared" si="385"/>
        <v>8.9752797160335264E-5</v>
      </c>
      <c r="BE285" s="17">
        <f t="shared" si="386"/>
        <v>5.6544262211011068E-5</v>
      </c>
      <c r="BF285" s="17">
        <f t="shared" si="387"/>
        <v>1.7811442596468443E-5</v>
      </c>
      <c r="BG285" s="17">
        <f t="shared" si="388"/>
        <v>3.7404029452583639E-6</v>
      </c>
      <c r="BH285" s="17">
        <f t="shared" si="389"/>
        <v>5.8911346387819076E-7</v>
      </c>
      <c r="BI285" s="17">
        <f t="shared" si="390"/>
        <v>7.4228296448651895E-8</v>
      </c>
      <c r="BJ285" s="18">
        <f t="shared" si="391"/>
        <v>0.26046322260224258</v>
      </c>
      <c r="BK285" s="18">
        <f t="shared" si="392"/>
        <v>0.3751712250997673</v>
      </c>
      <c r="BL285" s="18">
        <f t="shared" si="393"/>
        <v>0.34367741706719962</v>
      </c>
      <c r="BM285" s="18">
        <f t="shared" si="394"/>
        <v>0.17489313681784668</v>
      </c>
      <c r="BN285" s="18">
        <f t="shared" si="395"/>
        <v>0.82508084150960215</v>
      </c>
    </row>
    <row r="286" spans="1:66" x14ac:dyDescent="0.25">
      <c r="A286" t="s">
        <v>154</v>
      </c>
      <c r="B286" t="s">
        <v>173</v>
      </c>
      <c r="C286" t="s">
        <v>156</v>
      </c>
      <c r="D286" s="15">
        <v>44318</v>
      </c>
      <c r="E286" s="14">
        <f>VLOOKUP(A286,home!$A$2:$E$405,3,FALSE)</f>
        <v>1.3333333333333299</v>
      </c>
      <c r="F286" s="14">
        <f>VLOOKUP(B286,home!$B$2:$E$405,3,FALSE)</f>
        <v>0.81</v>
      </c>
      <c r="G286" s="14">
        <f>VLOOKUP(C286,away!$B$2:$E$405,4,FALSE)</f>
        <v>0.75</v>
      </c>
      <c r="H286" s="14">
        <f>VLOOKUP(A286,away!$A$2:$E$405,3,FALSE)</f>
        <v>1.01204819277108</v>
      </c>
      <c r="I286" s="14">
        <f>VLOOKUP(C286,away!$B$2:$E$405,3,FALSE)</f>
        <v>0.52</v>
      </c>
      <c r="J286" s="14">
        <f>VLOOKUP(B286,home!$B$2:$E$405,4,FALSE)</f>
        <v>0.91</v>
      </c>
      <c r="K286" s="16">
        <f t="shared" si="340"/>
        <v>0.80999999999999805</v>
      </c>
      <c r="L286" s="16">
        <f t="shared" si="341"/>
        <v>0.47890120481927512</v>
      </c>
      <c r="M286" s="17">
        <f t="shared" si="342"/>
        <v>0.27557341553469361</v>
      </c>
      <c r="N286" s="17">
        <f t="shared" si="343"/>
        <v>0.22321446658310129</v>
      </c>
      <c r="O286" s="17">
        <f t="shared" si="344"/>
        <v>0.13197244071572753</v>
      </c>
      <c r="P286" s="17">
        <f t="shared" si="345"/>
        <v>0.10689767697973902</v>
      </c>
      <c r="Q286" s="17">
        <f t="shared" si="346"/>
        <v>9.0401858966155796E-2</v>
      </c>
      <c r="R286" s="17">
        <f t="shared" si="347"/>
        <v>3.1600880430851137E-2</v>
      </c>
      <c r="S286" s="17">
        <f t="shared" si="348"/>
        <v>1.0366668825340663E-2</v>
      </c>
      <c r="T286" s="17">
        <f t="shared" si="349"/>
        <v>4.32935591767942E-2</v>
      </c>
      <c r="U286" s="17">
        <f t="shared" si="350"/>
        <v>2.5596713148989356E-2</v>
      </c>
      <c r="V286" s="17">
        <f t="shared" si="351"/>
        <v>4.4681491713762487E-4</v>
      </c>
      <c r="W286" s="17">
        <f t="shared" si="352"/>
        <v>2.4408501920862011E-2</v>
      </c>
      <c r="X286" s="17">
        <f t="shared" si="353"/>
        <v>1.1689260977734407E-2</v>
      </c>
      <c r="Y286" s="17">
        <f t="shared" si="354"/>
        <v>2.7990005828419729E-3</v>
      </c>
      <c r="Z286" s="17">
        <f t="shared" si="355"/>
        <v>5.0445665705614899E-3</v>
      </c>
      <c r="AA286" s="17">
        <f t="shared" si="356"/>
        <v>4.0860989221547968E-3</v>
      </c>
      <c r="AB286" s="17">
        <f t="shared" si="357"/>
        <v>1.6548700634726886E-3</v>
      </c>
      <c r="AC286" s="17">
        <f t="shared" si="358"/>
        <v>1.0832747733764394E-5</v>
      </c>
      <c r="AD286" s="17">
        <f t="shared" si="359"/>
        <v>4.942721638974544E-3</v>
      </c>
      <c r="AE286" s="17">
        <f t="shared" si="360"/>
        <v>2.3670753479912115E-3</v>
      </c>
      <c r="AF286" s="17">
        <f t="shared" si="361"/>
        <v>5.6679761802549803E-4</v>
      </c>
      <c r="AG286" s="17">
        <f t="shared" si="362"/>
        <v>9.0480020720368795E-5</v>
      </c>
      <c r="AH286" s="17">
        <f t="shared" si="363"/>
        <v>6.039622521082338E-4</v>
      </c>
      <c r="AI286" s="17">
        <f t="shared" si="364"/>
        <v>4.8920942420766812E-4</v>
      </c>
      <c r="AJ286" s="17">
        <f t="shared" si="365"/>
        <v>1.9812981680410511E-4</v>
      </c>
      <c r="AK286" s="17">
        <f t="shared" si="366"/>
        <v>5.3495050537108259E-5</v>
      </c>
      <c r="AL286" s="17">
        <f t="shared" si="367"/>
        <v>1.6808523649497826E-7</v>
      </c>
      <c r="AM286" s="17">
        <f t="shared" si="368"/>
        <v>8.007209055138747E-4</v>
      </c>
      <c r="AN286" s="17">
        <f t="shared" si="369"/>
        <v>3.8346620637457553E-4</v>
      </c>
      <c r="AO286" s="17">
        <f t="shared" si="370"/>
        <v>9.1821214120130508E-5</v>
      </c>
      <c r="AP286" s="17">
        <f t="shared" si="371"/>
        <v>1.4657763356699719E-5</v>
      </c>
      <c r="AQ286" s="17">
        <f t="shared" si="372"/>
        <v>1.7549051328698286E-6</v>
      </c>
      <c r="AR286" s="17">
        <f t="shared" si="373"/>
        <v>5.7847650039999208E-5</v>
      </c>
      <c r="AS286" s="17">
        <f t="shared" si="374"/>
        <v>4.6856596532399242E-5</v>
      </c>
      <c r="AT286" s="17">
        <f t="shared" si="375"/>
        <v>1.8976921595621644E-5</v>
      </c>
      <c r="AU286" s="17">
        <f t="shared" si="376"/>
        <v>5.1237688308178329E-6</v>
      </c>
      <c r="AV286" s="17">
        <f t="shared" si="377"/>
        <v>1.0375631882406083E-6</v>
      </c>
      <c r="AW286" s="17">
        <f t="shared" si="378"/>
        <v>1.8111650010699969E-9</v>
      </c>
      <c r="AX286" s="17">
        <f t="shared" si="379"/>
        <v>1.0809732224437277E-4</v>
      </c>
      <c r="AY286" s="17">
        <f t="shared" si="380"/>
        <v>5.1767937860567549E-5</v>
      </c>
      <c r="AZ286" s="17">
        <f t="shared" si="381"/>
        <v>1.2395863906217582E-5</v>
      </c>
      <c r="BA286" s="17">
        <f t="shared" si="382"/>
        <v>1.9787980531544565E-6</v>
      </c>
      <c r="BB286" s="17">
        <f t="shared" si="383"/>
        <v>2.3691219293742617E-7</v>
      </c>
      <c r="BC286" s="17">
        <f t="shared" si="384"/>
        <v>2.2691506926821999E-8</v>
      </c>
      <c r="BD286" s="17">
        <f t="shared" si="385"/>
        <v>4.6172182166865681E-6</v>
      </c>
      <c r="BE286" s="17">
        <f t="shared" si="386"/>
        <v>3.739946755516111E-6</v>
      </c>
      <c r="BF286" s="17">
        <f t="shared" si="387"/>
        <v>1.5146784359840211E-6</v>
      </c>
      <c r="BG286" s="17">
        <f t="shared" si="388"/>
        <v>4.0896317771568478E-7</v>
      </c>
      <c r="BH286" s="17">
        <f t="shared" si="389"/>
        <v>8.2815043487425958E-8</v>
      </c>
      <c r="BI286" s="17">
        <f t="shared" si="390"/>
        <v>1.341603704496298E-8</v>
      </c>
      <c r="BJ286" s="18">
        <f t="shared" si="391"/>
        <v>0.40524064335346366</v>
      </c>
      <c r="BK286" s="18">
        <f t="shared" si="392"/>
        <v>0.39334734502774171</v>
      </c>
      <c r="BL286" s="18">
        <f t="shared" si="393"/>
        <v>0.19639601936270609</v>
      </c>
      <c r="BM286" s="18">
        <f t="shared" si="394"/>
        <v>0.14031606897750906</v>
      </c>
      <c r="BN286" s="18">
        <f t="shared" si="395"/>
        <v>0.85966073921026853</v>
      </c>
    </row>
    <row r="287" spans="1:66" x14ac:dyDescent="0.25">
      <c r="A287" t="s">
        <v>24</v>
      </c>
      <c r="B287" t="s">
        <v>287</v>
      </c>
      <c r="C287" t="s">
        <v>294</v>
      </c>
      <c r="D287" s="15">
        <v>44318</v>
      </c>
      <c r="E287" s="14">
        <f>VLOOKUP(A287,home!$A$2:$E$405,3,FALSE)</f>
        <v>1.58904109589041</v>
      </c>
      <c r="F287" s="14">
        <f>VLOOKUP(B287,home!$B$2:$E$405,3,FALSE)</f>
        <v>0.63</v>
      </c>
      <c r="G287" s="14">
        <f>VLOOKUP(C287,away!$B$2:$E$405,4,FALSE)</f>
        <v>0.56999999999999995</v>
      </c>
      <c r="H287" s="14">
        <f>VLOOKUP(A287,away!$A$2:$E$405,3,FALSE)</f>
        <v>1.4200913242009101</v>
      </c>
      <c r="I287" s="14">
        <f>VLOOKUP(C287,away!$B$2:$E$405,3,FALSE)</f>
        <v>1.26</v>
      </c>
      <c r="J287" s="14">
        <f>VLOOKUP(B287,home!$B$2:$E$405,4,FALSE)</f>
        <v>0.7</v>
      </c>
      <c r="K287" s="16">
        <f t="shared" si="340"/>
        <v>0.57062465753424618</v>
      </c>
      <c r="L287" s="16">
        <f t="shared" si="341"/>
        <v>1.2525205479452026</v>
      </c>
      <c r="M287" s="17">
        <f t="shared" si="342"/>
        <v>0.16151694721978377</v>
      </c>
      <c r="N287" s="17">
        <f t="shared" si="343"/>
        <v>9.2165552693266012E-2</v>
      </c>
      <c r="O287" s="17">
        <f t="shared" si="344"/>
        <v>0.20230329523415988</v>
      </c>
      <c r="P287" s="17">
        <f t="shared" si="345"/>
        <v>0.11543924856104196</v>
      </c>
      <c r="Q287" s="17">
        <f t="shared" si="346"/>
        <v>2.6295968471024715E-2</v>
      </c>
      <c r="R287" s="17">
        <f t="shared" si="347"/>
        <v>0.12669451709890506</v>
      </c>
      <c r="S287" s="17">
        <f t="shared" si="348"/>
        <v>2.0626659210882088E-2</v>
      </c>
      <c r="T287" s="17">
        <f t="shared" si="349"/>
        <v>3.2936240838077641E-2</v>
      </c>
      <c r="U287" s="17">
        <f t="shared" si="350"/>
        <v>7.2295015431029383E-2</v>
      </c>
      <c r="V287" s="17">
        <f t="shared" si="351"/>
        <v>1.6380297207992487E-3</v>
      </c>
      <c r="W287" s="17">
        <f t="shared" si="352"/>
        <v>5.001709334436606E-3</v>
      </c>
      <c r="X287" s="17">
        <f t="shared" si="353"/>
        <v>6.2647437162311713E-3</v>
      </c>
      <c r="Y287" s="17">
        <f t="shared" si="354"/>
        <v>3.9233601160950666E-3</v>
      </c>
      <c r="Z287" s="17">
        <f t="shared" si="355"/>
        <v>5.2895828659457786E-2</v>
      </c>
      <c r="AA287" s="17">
        <f t="shared" si="356"/>
        <v>3.0183664113793258E-2</v>
      </c>
      <c r="AB287" s="17">
        <f t="shared" si="357"/>
        <v>8.611771499030996E-3</v>
      </c>
      <c r="AC287" s="17">
        <f t="shared" si="358"/>
        <v>7.3170696382254453E-5</v>
      </c>
      <c r="AD287" s="17">
        <f t="shared" si="359"/>
        <v>7.1352466901218245E-4</v>
      </c>
      <c r="AE287" s="17">
        <f t="shared" si="360"/>
        <v>8.9370430940355794E-4</v>
      </c>
      <c r="AF287" s="17">
        <f t="shared" si="361"/>
        <v>5.5969150565756678E-4</v>
      </c>
      <c r="AG287" s="17">
        <f t="shared" si="362"/>
        <v>2.3367503711549696E-4</v>
      </c>
      <c r="AH287" s="17">
        <f t="shared" si="363"/>
        <v>1.6563278074139907E-2</v>
      </c>
      <c r="AI287" s="17">
        <f t="shared" si="364"/>
        <v>9.4514148787005706E-3</v>
      </c>
      <c r="AJ287" s="17">
        <f t="shared" si="365"/>
        <v>2.6966051891862959E-3</v>
      </c>
      <c r="AK287" s="17">
        <f t="shared" si="366"/>
        <v>5.1291647086150059E-4</v>
      </c>
      <c r="AL287" s="17">
        <f t="shared" si="367"/>
        <v>2.0918597961269517E-6</v>
      </c>
      <c r="AM287" s="17">
        <f t="shared" si="368"/>
        <v>8.1430953979462603E-5</v>
      </c>
      <c r="AN287" s="17">
        <f t="shared" si="369"/>
        <v>1.0199394309805706E-4</v>
      </c>
      <c r="AO287" s="17">
        <f t="shared" si="370"/>
        <v>6.3874754748135143E-5</v>
      </c>
      <c r="AP287" s="17">
        <f t="shared" si="371"/>
        <v>2.6668147605666547E-5</v>
      </c>
      <c r="AQ287" s="17">
        <f t="shared" si="372"/>
        <v>8.3506007129332518E-6</v>
      </c>
      <c r="AR287" s="17">
        <f t="shared" si="373"/>
        <v>4.1491692258380959E-3</v>
      </c>
      <c r="AS287" s="17">
        <f t="shared" si="374"/>
        <v>2.3676182685454963E-3</v>
      </c>
      <c r="AT287" s="17">
        <f t="shared" si="375"/>
        <v>6.7551068183029929E-4</v>
      </c>
      <c r="AU287" s="17">
        <f t="shared" si="376"/>
        <v>1.2848768382671326E-4</v>
      </c>
      <c r="AV287" s="17">
        <f t="shared" si="377"/>
        <v>1.8329560145246684E-5</v>
      </c>
      <c r="AW287" s="17">
        <f t="shared" si="378"/>
        <v>4.153033802964625E-8</v>
      </c>
      <c r="AX287" s="17">
        <f t="shared" si="379"/>
        <v>7.7444183712029675E-6</v>
      </c>
      <c r="AY287" s="17">
        <f t="shared" si="380"/>
        <v>9.7000431418160324E-6</v>
      </c>
      <c r="AZ287" s="17">
        <f t="shared" si="381"/>
        <v>6.0747516755397624E-6</v>
      </c>
      <c r="BA287" s="17">
        <f t="shared" si="382"/>
        <v>2.536250432426033E-6</v>
      </c>
      <c r="BB287" s="17">
        <f t="shared" si="383"/>
        <v>7.9417644533712806E-7</v>
      </c>
      <c r="BC287" s="17">
        <f t="shared" si="384"/>
        <v>1.9894446329576662E-7</v>
      </c>
      <c r="BD287" s="17">
        <f t="shared" si="385"/>
        <v>8.661532853773494E-4</v>
      </c>
      <c r="BE287" s="17">
        <f t="shared" si="386"/>
        <v>4.9424842184061211E-4</v>
      </c>
      <c r="BF287" s="17">
        <f t="shared" si="387"/>
        <v>1.4101516822482044E-4</v>
      </c>
      <c r="BG287" s="17">
        <f t="shared" si="388"/>
        <v>2.682224402514077E-5</v>
      </c>
      <c r="BH287" s="17">
        <f t="shared" si="389"/>
        <v>3.8263584527864819E-6</v>
      </c>
      <c r="BI287" s="17">
        <f t="shared" si="390"/>
        <v>4.366828963449109E-7</v>
      </c>
      <c r="BJ287" s="18">
        <f t="shared" si="391"/>
        <v>0.16929753767499392</v>
      </c>
      <c r="BK287" s="18">
        <f t="shared" si="392"/>
        <v>0.29930584731182724</v>
      </c>
      <c r="BL287" s="18">
        <f t="shared" si="393"/>
        <v>0.47818409557080971</v>
      </c>
      <c r="BM287" s="18">
        <f t="shared" si="394"/>
        <v>0.2752581214261034</v>
      </c>
      <c r="BN287" s="18">
        <f t="shared" si="395"/>
        <v>0.72441552927818131</v>
      </c>
    </row>
    <row r="288" spans="1:66" x14ac:dyDescent="0.25">
      <c r="A288" t="s">
        <v>27</v>
      </c>
      <c r="B288" t="s">
        <v>195</v>
      </c>
      <c r="C288" t="s">
        <v>187</v>
      </c>
      <c r="D288" s="15">
        <v>44318</v>
      </c>
      <c r="E288" s="14">
        <f>VLOOKUP(A288,home!$A$2:$E$405,3,FALSE)</f>
        <v>1.3</v>
      </c>
      <c r="F288" s="14">
        <f>VLOOKUP(B288,home!$B$2:$E$405,3,FALSE)</f>
        <v>1.47</v>
      </c>
      <c r="G288" s="14">
        <f>VLOOKUP(C288,away!$B$2:$E$405,4,FALSE)</f>
        <v>1.1499999999999999</v>
      </c>
      <c r="H288" s="14">
        <f>VLOOKUP(A288,away!$A$2:$E$405,3,FALSE)</f>
        <v>1.1173913043478301</v>
      </c>
      <c r="I288" s="14">
        <f>VLOOKUP(C288,away!$B$2:$E$405,3,FALSE)</f>
        <v>0.64</v>
      </c>
      <c r="J288" s="14">
        <f>VLOOKUP(B288,home!$B$2:$E$405,4,FALSE)</f>
        <v>1.34</v>
      </c>
      <c r="K288" s="16">
        <f t="shared" ref="K288:K351" si="396">E288*F288*G288</f>
        <v>2.1976499999999999</v>
      </c>
      <c r="L288" s="16">
        <f t="shared" ref="L288:L351" si="397">H288*I288*J288</f>
        <v>0.95827478260869914</v>
      </c>
      <c r="M288" s="17">
        <f t="shared" si="342"/>
        <v>4.2598987968001045E-2</v>
      </c>
      <c r="N288" s="17">
        <f t="shared" si="343"/>
        <v>9.3617665907877512E-2</v>
      </c>
      <c r="O288" s="17">
        <f t="shared" si="344"/>
        <v>4.0821535934386789E-2</v>
      </c>
      <c r="P288" s="17">
        <f t="shared" si="345"/>
        <v>8.9711448446205128E-2</v>
      </c>
      <c r="Q288" s="17">
        <f t="shared" si="346"/>
        <v>0.10286943174122351</v>
      </c>
      <c r="R288" s="17">
        <f t="shared" si="347"/>
        <v>1.9559124236638848E-2</v>
      </c>
      <c r="S288" s="17">
        <f t="shared" si="348"/>
        <v>4.7232013987994398E-2</v>
      </c>
      <c r="T288" s="17">
        <f t="shared" si="349"/>
        <v>9.8577182338901365E-2</v>
      </c>
      <c r="U288" s="17">
        <f t="shared" si="350"/>
        <v>4.2984109378649368E-2</v>
      </c>
      <c r="V288" s="17">
        <f t="shared" si="351"/>
        <v>1.1052042391965021E-2</v>
      </c>
      <c r="W288" s="17">
        <f t="shared" si="352"/>
        <v>7.5357002222033273E-2</v>
      </c>
      <c r="X288" s="17">
        <f t="shared" si="353"/>
        <v>7.2212714922362184E-2</v>
      </c>
      <c r="Y288" s="17">
        <f t="shared" si="354"/>
        <v>3.459981184690529E-2</v>
      </c>
      <c r="Z288" s="17">
        <f t="shared" si="355"/>
        <v>6.2476718419605453E-3</v>
      </c>
      <c r="AA288" s="17">
        <f t="shared" si="356"/>
        <v>1.3730196023484593E-2</v>
      </c>
      <c r="AB288" s="17">
        <f t="shared" si="357"/>
        <v>1.5087082645505458E-2</v>
      </c>
      <c r="AC288" s="17">
        <f t="shared" si="358"/>
        <v>1.4546923215887511E-3</v>
      </c>
      <c r="AD288" s="17">
        <f t="shared" si="359"/>
        <v>4.1402078983312857E-2</v>
      </c>
      <c r="AE288" s="17">
        <f t="shared" si="360"/>
        <v>3.9674568237282312E-2</v>
      </c>
      <c r="AF288" s="17">
        <f t="shared" si="361"/>
        <v>1.9009569126337854E-2</v>
      </c>
      <c r="AG288" s="17">
        <f t="shared" si="362"/>
        <v>6.0721302406754824E-3</v>
      </c>
      <c r="AH288" s="17">
        <f t="shared" si="363"/>
        <v>1.4967465940413077E-3</v>
      </c>
      <c r="AI288" s="17">
        <f t="shared" si="364"/>
        <v>3.2893251523948798E-3</v>
      </c>
      <c r="AJ288" s="17">
        <f t="shared" si="365"/>
        <v>3.6143927105803044E-3</v>
      </c>
      <c r="AK288" s="17">
        <f t="shared" si="366"/>
        <v>2.6477233801356012E-3</v>
      </c>
      <c r="AL288" s="17">
        <f t="shared" si="367"/>
        <v>1.2254052167749065E-4</v>
      </c>
      <c r="AM288" s="17">
        <f t="shared" si="368"/>
        <v>1.8197455775535516E-2</v>
      </c>
      <c r="AN288" s="17">
        <f t="shared" si="369"/>
        <v>1.7438162977332711E-2</v>
      </c>
      <c r="AO288" s="17">
        <f t="shared" si="370"/>
        <v>8.3552759180992829E-3</v>
      </c>
      <c r="AP288" s="17">
        <f t="shared" si="371"/>
        <v>2.6688834046840974E-3</v>
      </c>
      <c r="AQ288" s="17">
        <f t="shared" si="372"/>
        <v>6.3938091610790432E-4</v>
      </c>
      <c r="AR288" s="17">
        <f t="shared" si="373"/>
        <v>2.8685890340504914E-4</v>
      </c>
      <c r="AS288" s="17">
        <f t="shared" si="374"/>
        <v>6.3041546906810624E-4</v>
      </c>
      <c r="AT288" s="17">
        <f t="shared" si="375"/>
        <v>6.9271627779876187E-4</v>
      </c>
      <c r="AU288" s="17">
        <f t="shared" si="376"/>
        <v>5.0744930930148296E-4</v>
      </c>
      <c r="AV288" s="17">
        <f t="shared" si="377"/>
        <v>2.78798993646601E-4</v>
      </c>
      <c r="AW288" s="17">
        <f t="shared" si="378"/>
        <v>7.1684590914193296E-6</v>
      </c>
      <c r="AX288" s="17">
        <f t="shared" si="379"/>
        <v>6.6652731141842647E-3</v>
      </c>
      <c r="AY288" s="17">
        <f t="shared" si="380"/>
        <v>6.3871631445225332E-3</v>
      </c>
      <c r="AZ288" s="17">
        <f t="shared" si="381"/>
        <v>3.0603286869018125E-3</v>
      </c>
      <c r="BA288" s="17">
        <f t="shared" si="382"/>
        <v>9.7754526905066675E-4</v>
      </c>
      <c r="BB288" s="17">
        <f t="shared" si="383"/>
        <v>2.3418924504742245E-4</v>
      </c>
      <c r="BC288" s="17">
        <f t="shared" si="384"/>
        <v>4.4883529577422845E-5</v>
      </c>
      <c r="BD288" s="17">
        <f t="shared" si="385"/>
        <v>4.5814942216640523E-5</v>
      </c>
      <c r="BE288" s="17">
        <f t="shared" si="386"/>
        <v>1.0068520776240005E-4</v>
      </c>
      <c r="BF288" s="17">
        <f t="shared" si="387"/>
        <v>1.1063542341951925E-4</v>
      </c>
      <c r="BG288" s="17">
        <f t="shared" si="388"/>
        <v>8.1045979425968802E-5</v>
      </c>
      <c r="BH288" s="17">
        <f t="shared" si="389"/>
        <v>4.4527674171370093E-5</v>
      </c>
      <c r="BI288" s="17">
        <f t="shared" si="390"/>
        <v>1.9571248628542311E-5</v>
      </c>
      <c r="BJ288" s="18">
        <f t="shared" si="391"/>
        <v>0.64806069754795526</v>
      </c>
      <c r="BK288" s="18">
        <f t="shared" si="392"/>
        <v>0.19855888878195438</v>
      </c>
      <c r="BL288" s="18">
        <f t="shared" si="393"/>
        <v>0.14602875548466163</v>
      </c>
      <c r="BM288" s="18">
        <f t="shared" si="394"/>
        <v>0.60333782473676767</v>
      </c>
      <c r="BN288" s="18">
        <f t="shared" si="395"/>
        <v>0.38917819423433286</v>
      </c>
    </row>
    <row r="289" spans="1:66" x14ac:dyDescent="0.25">
      <c r="A289" t="s">
        <v>196</v>
      </c>
      <c r="B289" t="s">
        <v>204</v>
      </c>
      <c r="C289" t="s">
        <v>202</v>
      </c>
      <c r="D289" s="15">
        <v>44318</v>
      </c>
      <c r="E289" s="14">
        <f>VLOOKUP(A289,home!$A$2:$E$405,3,FALSE)</f>
        <v>1.59278350515464</v>
      </c>
      <c r="F289" s="14">
        <f>VLOOKUP(B289,home!$B$2:$E$405,3,FALSE)</f>
        <v>0.97</v>
      </c>
      <c r="G289" s="14">
        <f>VLOOKUP(C289,away!$B$2:$E$405,4,FALSE)</f>
        <v>1.2</v>
      </c>
      <c r="H289" s="14">
        <f>VLOOKUP(A289,away!$A$2:$E$405,3,FALSE)</f>
        <v>1.4690721649484499</v>
      </c>
      <c r="I289" s="14">
        <f>VLOOKUP(C289,away!$B$2:$E$405,3,FALSE)</f>
        <v>0.51</v>
      </c>
      <c r="J289" s="14">
        <f>VLOOKUP(B289,home!$B$2:$E$405,4,FALSE)</f>
        <v>1.42</v>
      </c>
      <c r="K289" s="16">
        <f t="shared" si="396"/>
        <v>1.854000000000001</v>
      </c>
      <c r="L289" s="16">
        <f t="shared" si="397"/>
        <v>1.0639020618556674</v>
      </c>
      <c r="M289" s="17">
        <f t="shared" si="342"/>
        <v>5.404695561362096E-2</v>
      </c>
      <c r="N289" s="17">
        <f t="shared" si="343"/>
        <v>0.1002030557076533</v>
      </c>
      <c r="O289" s="17">
        <f t="shared" si="344"/>
        <v>5.7500667514353065E-2</v>
      </c>
      <c r="P289" s="17">
        <f t="shared" si="345"/>
        <v>0.10660623757161061</v>
      </c>
      <c r="Q289" s="17">
        <f t="shared" si="346"/>
        <v>9.2888232640994689E-2</v>
      </c>
      <c r="R289" s="17">
        <f t="shared" si="347"/>
        <v>3.0587539363298704E-2</v>
      </c>
      <c r="S289" s="17">
        <f t="shared" si="348"/>
        <v>5.2569519227048292E-2</v>
      </c>
      <c r="T289" s="17">
        <f t="shared" si="349"/>
        <v>9.8823982228883125E-2</v>
      </c>
      <c r="U289" s="17">
        <f t="shared" si="350"/>
        <v>5.6709297979555817E-2</v>
      </c>
      <c r="V289" s="17">
        <f t="shared" si="351"/>
        <v>1.1521336898662081E-2</v>
      </c>
      <c r="W289" s="17">
        <f t="shared" si="352"/>
        <v>5.7404927772134746E-2</v>
      </c>
      <c r="X289" s="17">
        <f t="shared" si="353"/>
        <v>6.1073221017449802E-2</v>
      </c>
      <c r="Y289" s="17">
        <f t="shared" si="354"/>
        <v>3.2487962882315861E-2</v>
      </c>
      <c r="Z289" s="17">
        <f t="shared" si="355"/>
        <v>1.0847382065234962E-2</v>
      </c>
      <c r="AA289" s="17">
        <f t="shared" si="356"/>
        <v>2.0111046348945626E-2</v>
      </c>
      <c r="AB289" s="17">
        <f t="shared" si="357"/>
        <v>1.8642939965472612E-2</v>
      </c>
      <c r="AC289" s="17">
        <f t="shared" si="358"/>
        <v>1.4203463967309364E-3</v>
      </c>
      <c r="AD289" s="17">
        <f t="shared" si="359"/>
        <v>2.6607184022384482E-2</v>
      </c>
      <c r="AE289" s="17">
        <f t="shared" si="360"/>
        <v>2.8307437941588014E-2</v>
      </c>
      <c r="AF289" s="17">
        <f t="shared" si="361"/>
        <v>1.5058170795953417E-2</v>
      </c>
      <c r="AG289" s="17">
        <f t="shared" si="362"/>
        <v>5.3401396525298798E-3</v>
      </c>
      <c r="AH289" s="17">
        <f t="shared" si="363"/>
        <v>2.8851380362349154E-3</v>
      </c>
      <c r="AI289" s="17">
        <f t="shared" si="364"/>
        <v>5.3490459191795348E-3</v>
      </c>
      <c r="AJ289" s="17">
        <f t="shared" si="365"/>
        <v>4.9585655670794336E-3</v>
      </c>
      <c r="AK289" s="17">
        <f t="shared" si="366"/>
        <v>3.0643935204550912E-3</v>
      </c>
      <c r="AL289" s="17">
        <f t="shared" si="367"/>
        <v>1.1206387755592196E-4</v>
      </c>
      <c r="AM289" s="17">
        <f t="shared" si="368"/>
        <v>9.8659438355001589E-3</v>
      </c>
      <c r="AN289" s="17">
        <f t="shared" si="369"/>
        <v>1.0496397988740828E-2</v>
      </c>
      <c r="AO289" s="17">
        <f t="shared" si="370"/>
        <v>5.5835697311395231E-3</v>
      </c>
      <c r="AP289" s="17">
        <f t="shared" si="371"/>
        <v>1.9801237831580782E-3</v>
      </c>
      <c r="AQ289" s="17">
        <f t="shared" si="372"/>
        <v>5.2666444390783078E-4</v>
      </c>
      <c r="AR289" s="17">
        <f t="shared" si="373"/>
        <v>6.1390086109770769E-4</v>
      </c>
      <c r="AS289" s="17">
        <f t="shared" si="374"/>
        <v>1.1381721964751504E-3</v>
      </c>
      <c r="AT289" s="17">
        <f t="shared" si="375"/>
        <v>1.0550856261324654E-3</v>
      </c>
      <c r="AU289" s="17">
        <f t="shared" si="376"/>
        <v>6.5204291694986394E-4</v>
      </c>
      <c r="AV289" s="17">
        <f t="shared" si="377"/>
        <v>3.0222189200626224E-4</v>
      </c>
      <c r="AW289" s="17">
        <f t="shared" si="378"/>
        <v>6.1400870051512497E-6</v>
      </c>
      <c r="AX289" s="17">
        <f t="shared" si="379"/>
        <v>3.0485766451695492E-3</v>
      </c>
      <c r="AY289" s="17">
        <f t="shared" si="380"/>
        <v>3.2433869785209162E-3</v>
      </c>
      <c r="AZ289" s="17">
        <f t="shared" si="381"/>
        <v>1.7253230469221129E-3</v>
      </c>
      <c r="BA289" s="17">
        <f t="shared" si="382"/>
        <v>6.1185824899584614E-4</v>
      </c>
      <c r="BB289" s="17">
        <f t="shared" si="383"/>
        <v>1.6273931316751974E-4</v>
      </c>
      <c r="BC289" s="17">
        <f t="shared" si="384"/>
        <v>3.462773816477989E-5</v>
      </c>
      <c r="BD289" s="17">
        <f t="shared" si="385"/>
        <v>1.0885506531613678E-4</v>
      </c>
      <c r="BE289" s="17">
        <f t="shared" si="386"/>
        <v>2.0181729109611767E-4</v>
      </c>
      <c r="BF289" s="17">
        <f t="shared" si="387"/>
        <v>1.8708462884610124E-4</v>
      </c>
      <c r="BG289" s="17">
        <f t="shared" si="388"/>
        <v>1.1561830062689063E-4</v>
      </c>
      <c r="BH289" s="17">
        <f t="shared" si="389"/>
        <v>5.3589082340563863E-5</v>
      </c>
      <c r="BI289" s="17">
        <f t="shared" si="390"/>
        <v>1.9870831731881065E-5</v>
      </c>
      <c r="BJ289" s="18">
        <f t="shared" si="391"/>
        <v>0.55547352641527437</v>
      </c>
      <c r="BK289" s="18">
        <f t="shared" si="392"/>
        <v>0.22951984656374971</v>
      </c>
      <c r="BL289" s="18">
        <f t="shared" si="393"/>
        <v>0.20425689290719398</v>
      </c>
      <c r="BM289" s="18">
        <f t="shared" si="394"/>
        <v>0.55502771264840578</v>
      </c>
      <c r="BN289" s="18">
        <f t="shared" si="395"/>
        <v>0.44183268841153134</v>
      </c>
    </row>
    <row r="290" spans="1:66" x14ac:dyDescent="0.25">
      <c r="A290" t="s">
        <v>32</v>
      </c>
      <c r="B290" t="s">
        <v>34</v>
      </c>
      <c r="C290" t="s">
        <v>308</v>
      </c>
      <c r="D290" s="15">
        <v>44318</v>
      </c>
      <c r="E290" s="14">
        <f>VLOOKUP(A290,home!$A$2:$E$405,3,FALSE)</f>
        <v>1.2307692307692299</v>
      </c>
      <c r="F290" s="14">
        <f>VLOOKUP(B290,home!$B$2:$E$405,3,FALSE)</f>
        <v>0.81</v>
      </c>
      <c r="G290" s="14">
        <f>VLOOKUP(C290,away!$B$2:$E$405,4,FALSE)</f>
        <v>0.81</v>
      </c>
      <c r="H290" s="14">
        <f>VLOOKUP(A290,away!$A$2:$E$405,3,FALSE)</f>
        <v>1.14201183431953</v>
      </c>
      <c r="I290" s="14">
        <f>VLOOKUP(C290,away!$B$2:$E$405,3,FALSE)</f>
        <v>0.45</v>
      </c>
      <c r="J290" s="14">
        <f>VLOOKUP(B290,home!$B$2:$E$405,4,FALSE)</f>
        <v>0.88</v>
      </c>
      <c r="K290" s="16">
        <f t="shared" si="396"/>
        <v>0.80750769230769193</v>
      </c>
      <c r="L290" s="16">
        <f t="shared" si="397"/>
        <v>0.45223668639053388</v>
      </c>
      <c r="M290" s="17">
        <f t="shared" si="342"/>
        <v>0.28372654377936357</v>
      </c>
      <c r="N290" s="17">
        <f t="shared" si="343"/>
        <v>0.22911136661371118</v>
      </c>
      <c r="O290" s="17">
        <f t="shared" si="344"/>
        <v>0.12831155199981814</v>
      </c>
      <c r="P290" s="17">
        <f t="shared" si="345"/>
        <v>0.10361256525179155</v>
      </c>
      <c r="Q290" s="17">
        <f t="shared" si="346"/>
        <v>9.250459546784974E-2</v>
      </c>
      <c r="R290" s="17">
        <f t="shared" si="347"/>
        <v>2.9013595551012218E-2</v>
      </c>
      <c r="S290" s="17">
        <f t="shared" si="348"/>
        <v>9.4594283769279079E-3</v>
      </c>
      <c r="T290" s="17">
        <f t="shared" si="349"/>
        <v>4.183397173027717E-2</v>
      </c>
      <c r="U290" s="17">
        <f t="shared" si="350"/>
        <v>2.3428701588946589E-2</v>
      </c>
      <c r="V290" s="17">
        <f t="shared" si="351"/>
        <v>3.8382639960823467E-4</v>
      </c>
      <c r="W290" s="17">
        <f t="shared" si="352"/>
        <v>2.4899390804699977E-2</v>
      </c>
      <c r="X290" s="17">
        <f t="shared" si="353"/>
        <v>1.1260417990660448E-2</v>
      </c>
      <c r="Y290" s="17">
        <f t="shared" si="354"/>
        <v>2.5461870597343174E-3</v>
      </c>
      <c r="Z290" s="17">
        <f t="shared" si="355"/>
        <v>4.3736707707549673E-3</v>
      </c>
      <c r="AA290" s="17">
        <f t="shared" si="356"/>
        <v>3.5317727910059472E-3</v>
      </c>
      <c r="AB290" s="17">
        <f t="shared" si="357"/>
        <v>1.4259668481101545E-3</v>
      </c>
      <c r="AC290" s="17">
        <f t="shared" si="358"/>
        <v>8.7604682102140714E-6</v>
      </c>
      <c r="AD290" s="17">
        <f t="shared" si="359"/>
        <v>5.0266124021426592E-3</v>
      </c>
      <c r="AE290" s="17">
        <f t="shared" si="360"/>
        <v>2.2732185365145581E-3</v>
      </c>
      <c r="AF290" s="17">
        <f t="shared" si="361"/>
        <v>5.1401640919744129E-4</v>
      </c>
      <c r="AG290" s="17">
        <f t="shared" si="362"/>
        <v>7.7485692548603867E-5</v>
      </c>
      <c r="AH290" s="17">
        <f t="shared" si="363"/>
        <v>4.944835941823396E-4</v>
      </c>
      <c r="AI290" s="17">
        <f t="shared" si="364"/>
        <v>3.9929930602219423E-4</v>
      </c>
      <c r="AJ290" s="17">
        <f t="shared" si="365"/>
        <v>1.6121863057302245E-4</v>
      </c>
      <c r="AK290" s="17">
        <f t="shared" si="366"/>
        <v>4.3395094777009232E-5</v>
      </c>
      <c r="AL290" s="17">
        <f t="shared" si="367"/>
        <v>1.2796752421908176E-7</v>
      </c>
      <c r="AM290" s="17">
        <f t="shared" si="368"/>
        <v>8.1180563619588891E-4</v>
      </c>
      <c r="AN290" s="17">
        <f t="shared" si="369"/>
        <v>3.6712829090638805E-4</v>
      </c>
      <c r="AO290" s="17">
        <f t="shared" si="370"/>
        <v>8.3014440879862459E-5</v>
      </c>
      <c r="AP290" s="17">
        <f t="shared" si="371"/>
        <v>1.251405855535729E-5</v>
      </c>
      <c r="AQ290" s="17">
        <f t="shared" si="372"/>
        <v>1.414829093592973E-6</v>
      </c>
      <c r="AR290" s="17">
        <f t="shared" si="373"/>
        <v>4.4724724421500564E-5</v>
      </c>
      <c r="AS290" s="17">
        <f t="shared" si="374"/>
        <v>3.611555900670339E-5</v>
      </c>
      <c r="AT290" s="17">
        <f t="shared" si="375"/>
        <v>1.4581795854952664E-5</v>
      </c>
      <c r="AU290" s="17">
        <f t="shared" si="376"/>
        <v>3.924970773511565E-6</v>
      </c>
      <c r="AV290" s="17">
        <f t="shared" si="377"/>
        <v>7.9236102292336489E-7</v>
      </c>
      <c r="AW290" s="17">
        <f t="shared" si="378"/>
        <v>1.2981047091489602E-9</v>
      </c>
      <c r="AX290" s="17">
        <f t="shared" si="379"/>
        <v>1.0925654931448662E-4</v>
      </c>
      <c r="AY290" s="17">
        <f t="shared" si="380"/>
        <v>4.9409819828447385E-5</v>
      </c>
      <c r="AZ290" s="17">
        <f t="shared" si="381"/>
        <v>1.1172466597185171E-5</v>
      </c>
      <c r="BA290" s="17">
        <f t="shared" si="382"/>
        <v>1.6841997575733153E-6</v>
      </c>
      <c r="BB290" s="17">
        <f t="shared" si="383"/>
        <v>1.904142293961741E-7</v>
      </c>
      <c r="BC290" s="17">
        <f t="shared" si="384"/>
        <v>1.7222460028746559E-8</v>
      </c>
      <c r="BD290" s="17">
        <f t="shared" si="385"/>
        <v>3.3710268620181992E-6</v>
      </c>
      <c r="BE290" s="17">
        <f t="shared" si="386"/>
        <v>2.722130122055556E-6</v>
      </c>
      <c r="BF290" s="17">
        <f t="shared" si="387"/>
        <v>1.0990705065111689E-6</v>
      </c>
      <c r="BG290" s="17">
        <f t="shared" si="388"/>
        <v>2.9583596279876006E-7</v>
      </c>
      <c r="BH290" s="17">
        <f t="shared" si="389"/>
        <v>5.9722453905312717E-8</v>
      </c>
      <c r="BI290" s="17">
        <f t="shared" si="390"/>
        <v>9.6452681864063181E-9</v>
      </c>
      <c r="BJ290" s="18">
        <f t="shared" si="391"/>
        <v>0.41149487063515433</v>
      </c>
      <c r="BK290" s="18">
        <f t="shared" si="392"/>
        <v>0.39724066206325409</v>
      </c>
      <c r="BL290" s="18">
        <f t="shared" si="393"/>
        <v>0.18691768224670272</v>
      </c>
      <c r="BM290" s="18">
        <f t="shared" si="394"/>
        <v>0.13369725853059597</v>
      </c>
      <c r="BN290" s="18">
        <f t="shared" si="395"/>
        <v>0.86628021866354632</v>
      </c>
    </row>
    <row r="291" spans="1:66" x14ac:dyDescent="0.25">
      <c r="A291" t="s">
        <v>32</v>
      </c>
      <c r="B291" t="s">
        <v>36</v>
      </c>
      <c r="C291" t="s">
        <v>209</v>
      </c>
      <c r="D291" s="15">
        <v>44318</v>
      </c>
      <c r="E291" s="14">
        <f>VLOOKUP(A291,home!$A$2:$E$405,3,FALSE)</f>
        <v>1.2307692307692299</v>
      </c>
      <c r="F291" s="14">
        <f>VLOOKUP(B291,home!$B$2:$E$405,3,FALSE)</f>
        <v>1.46</v>
      </c>
      <c r="G291" s="14">
        <f>VLOOKUP(C291,away!$B$2:$E$405,4,FALSE)</f>
        <v>0.36</v>
      </c>
      <c r="H291" s="14">
        <f>VLOOKUP(A291,away!$A$2:$E$405,3,FALSE)</f>
        <v>1.14201183431953</v>
      </c>
      <c r="I291" s="14">
        <f>VLOOKUP(C291,away!$B$2:$E$405,3,FALSE)</f>
        <v>1.17</v>
      </c>
      <c r="J291" s="14">
        <f>VLOOKUP(B291,home!$B$2:$E$405,4,FALSE)</f>
        <v>0.7</v>
      </c>
      <c r="K291" s="16">
        <f t="shared" si="396"/>
        <v>0.64689230769230721</v>
      </c>
      <c r="L291" s="16">
        <f t="shared" si="397"/>
        <v>0.93530769230769495</v>
      </c>
      <c r="M291" s="17">
        <f t="shared" si="342"/>
        <v>0.20552245108323378</v>
      </c>
      <c r="N291" s="17">
        <f t="shared" si="343"/>
        <v>0.13295089266381241</v>
      </c>
      <c r="O291" s="17">
        <f t="shared" si="344"/>
        <v>0.19222672944008048</v>
      </c>
      <c r="P291" s="17">
        <f t="shared" si="345"/>
        <v>0.12434999260763842</v>
      </c>
      <c r="Q291" s="17">
        <f t="shared" si="346"/>
        <v>4.3002454882522911E-2</v>
      </c>
      <c r="R291" s="17">
        <f t="shared" si="347"/>
        <v>8.9895569356228652E-2</v>
      </c>
      <c r="S291" s="17">
        <f t="shared" si="348"/>
        <v>1.8809284070937654E-2</v>
      </c>
      <c r="T291" s="17">
        <f t="shared" si="349"/>
        <v>4.0220526839738271E-2</v>
      </c>
      <c r="U291" s="17">
        <f t="shared" si="350"/>
        <v>5.8152752312164609E-2</v>
      </c>
      <c r="V291" s="17">
        <f t="shared" si="351"/>
        <v>1.2644924748006852E-3</v>
      </c>
      <c r="W291" s="17">
        <f t="shared" si="352"/>
        <v>9.2726524251298594E-3</v>
      </c>
      <c r="X291" s="17">
        <f t="shared" si="353"/>
        <v>8.6727831413195584E-3</v>
      </c>
      <c r="Y291" s="17">
        <f t="shared" si="354"/>
        <v>4.0558603928963384E-3</v>
      </c>
      <c r="Z291" s="17">
        <f t="shared" si="355"/>
        <v>2.8026672507753522E-2</v>
      </c>
      <c r="AA291" s="17">
        <f t="shared" si="356"/>
        <v>1.8130238855477217E-2</v>
      </c>
      <c r="AB291" s="17">
        <f t="shared" si="357"/>
        <v>5.864156026116194E-3</v>
      </c>
      <c r="AC291" s="17">
        <f t="shared" si="358"/>
        <v>4.7817047804609344E-5</v>
      </c>
      <c r="AD291" s="17">
        <f t="shared" si="359"/>
        <v>1.4996018814302306E-3</v>
      </c>
      <c r="AE291" s="17">
        <f t="shared" si="360"/>
        <v>1.4025891751007864E-3</v>
      </c>
      <c r="AF291" s="17">
        <f t="shared" si="361"/>
        <v>6.5592622230963504E-4</v>
      </c>
      <c r="AG291" s="17">
        <f t="shared" si="362"/>
        <v>2.0449761377084295E-4</v>
      </c>
      <c r="AH291" s="17">
        <f t="shared" si="363"/>
        <v>6.5533905965726152E-3</v>
      </c>
      <c r="AI291" s="17">
        <f t="shared" si="364"/>
        <v>4.2393379662259249E-3</v>
      </c>
      <c r="AJ291" s="17">
        <f t="shared" si="365"/>
        <v>1.37119756002975E-3</v>
      </c>
      <c r="AK291" s="17">
        <f t="shared" si="366"/>
        <v>2.9567238463656871E-4</v>
      </c>
      <c r="AL291" s="17">
        <f t="shared" si="367"/>
        <v>1.1572554744618534E-6</v>
      </c>
      <c r="AM291" s="17">
        <f t="shared" si="368"/>
        <v>1.9401618433962552E-4</v>
      </c>
      <c r="AN291" s="17">
        <f t="shared" si="369"/>
        <v>1.8146482964503949E-4</v>
      </c>
      <c r="AO291" s="17">
        <f t="shared" si="370"/>
        <v>8.4862725525155431E-5</v>
      </c>
      <c r="AP291" s="17">
        <f t="shared" si="371"/>
        <v>2.6457586657958152E-5</v>
      </c>
      <c r="AQ291" s="17">
        <f t="shared" si="372"/>
        <v>6.1864960802714234E-6</v>
      </c>
      <c r="AR291" s="17">
        <f t="shared" si="373"/>
        <v>1.2258873271342565E-3</v>
      </c>
      <c r="AS291" s="17">
        <f t="shared" si="374"/>
        <v>7.9301708202063348E-4</v>
      </c>
      <c r="AT291" s="17">
        <f t="shared" si="375"/>
        <v>2.5649832511387356E-4</v>
      </c>
      <c r="AU291" s="17">
        <f t="shared" si="376"/>
        <v>5.5308931150708459E-5</v>
      </c>
      <c r="AV291" s="17">
        <f t="shared" si="377"/>
        <v>8.9447305270191815E-6</v>
      </c>
      <c r="AW291" s="17">
        <f t="shared" si="378"/>
        <v>1.9449714744059903E-8</v>
      </c>
      <c r="AX291" s="17">
        <f t="shared" si="379"/>
        <v>2.0917929536186063E-5</v>
      </c>
      <c r="AY291" s="17">
        <f t="shared" si="380"/>
        <v>1.9564700402345155E-5</v>
      </c>
      <c r="AZ291" s="17">
        <f t="shared" si="381"/>
        <v>9.1495073920044392E-6</v>
      </c>
      <c r="BA291" s="17">
        <f t="shared" si="382"/>
        <v>2.8525348815226232E-6</v>
      </c>
      <c r="BB291" s="17">
        <f t="shared" si="383"/>
        <v>6.6699945431603208E-7</v>
      </c>
      <c r="BC291" s="17">
        <f t="shared" si="384"/>
        <v>1.2476994407736397E-7</v>
      </c>
      <c r="BD291" s="17">
        <f t="shared" si="385"/>
        <v>1.9109697449519821E-4</v>
      </c>
      <c r="BE291" s="17">
        <f t="shared" si="386"/>
        <v>1.2361916282421675E-4</v>
      </c>
      <c r="BF291" s="17">
        <f t="shared" si="387"/>
        <v>3.9984142757174309E-5</v>
      </c>
      <c r="BG291" s="17">
        <f t="shared" si="388"/>
        <v>8.6218114597623834E-6</v>
      </c>
      <c r="BH291" s="17">
        <f t="shared" si="389"/>
        <v>1.3943458779234167E-6</v>
      </c>
      <c r="BI291" s="17">
        <f t="shared" si="390"/>
        <v>1.8039832453822706E-7</v>
      </c>
      <c r="BJ291" s="18">
        <f t="shared" si="391"/>
        <v>0.24248404950188934</v>
      </c>
      <c r="BK291" s="18">
        <f t="shared" si="392"/>
        <v>0.35001475924029191</v>
      </c>
      <c r="BL291" s="18">
        <f t="shared" si="393"/>
        <v>0.37943359772921731</v>
      </c>
      <c r="BM291" s="18">
        <f t="shared" si="394"/>
        <v>0.21199144369494791</v>
      </c>
      <c r="BN291" s="18">
        <f t="shared" si="395"/>
        <v>0.78794809003351673</v>
      </c>
    </row>
    <row r="292" spans="1:66" x14ac:dyDescent="0.25">
      <c r="A292" t="s">
        <v>32</v>
      </c>
      <c r="B292" t="s">
        <v>313</v>
      </c>
      <c r="C292" t="s">
        <v>33</v>
      </c>
      <c r="D292" s="15">
        <v>44318</v>
      </c>
      <c r="E292" s="14">
        <f>VLOOKUP(A292,home!$A$2:$E$405,3,FALSE)</f>
        <v>1.2307692307692299</v>
      </c>
      <c r="F292" s="14">
        <f>VLOOKUP(B292,home!$B$2:$E$405,3,FALSE)</f>
        <v>0.54</v>
      </c>
      <c r="G292" s="14">
        <f>VLOOKUP(C292,away!$B$2:$E$405,4,FALSE)</f>
        <v>0.41</v>
      </c>
      <c r="H292" s="14">
        <f>VLOOKUP(A292,away!$A$2:$E$405,3,FALSE)</f>
        <v>1.14201183431953</v>
      </c>
      <c r="I292" s="14">
        <f>VLOOKUP(C292,away!$B$2:$E$405,3,FALSE)</f>
        <v>1.79</v>
      </c>
      <c r="J292" s="14">
        <f>VLOOKUP(B292,home!$B$2:$E$405,4,FALSE)</f>
        <v>1.17</v>
      </c>
      <c r="K292" s="16">
        <f t="shared" si="396"/>
        <v>0.27249230769230748</v>
      </c>
      <c r="L292" s="16">
        <f t="shared" si="397"/>
        <v>2.3917153846153916</v>
      </c>
      <c r="M292" s="17">
        <f t="shared" si="342"/>
        <v>6.9654519487771779E-2</v>
      </c>
      <c r="N292" s="17">
        <f t="shared" si="343"/>
        <v>1.8980320756421736E-2</v>
      </c>
      <c r="O292" s="17">
        <f t="shared" si="344"/>
        <v>0.16659378586689635</v>
      </c>
      <c r="P292" s="17">
        <f t="shared" si="345"/>
        <v>4.539552515806871E-2</v>
      </c>
      <c r="Q292" s="17">
        <f t="shared" si="346"/>
        <v>2.5859957018287811E-3</v>
      </c>
      <c r="R292" s="17">
        <f t="shared" si="347"/>
        <v>0.19922246031958918</v>
      </c>
      <c r="S292" s="17">
        <f t="shared" si="348"/>
        <v>7.3963388145209521E-3</v>
      </c>
      <c r="T292" s="17">
        <f t="shared" si="349"/>
        <v>6.1849657046131722E-3</v>
      </c>
      <c r="U292" s="17">
        <f t="shared" si="350"/>
        <v>5.4286587956624013E-2</v>
      </c>
      <c r="V292" s="17">
        <f t="shared" si="351"/>
        <v>5.3559687185222881E-4</v>
      </c>
      <c r="W292" s="17">
        <f t="shared" si="352"/>
        <v>2.3488797882457104E-4</v>
      </c>
      <c r="X292" s="17">
        <f t="shared" si="353"/>
        <v>5.6178519261594086E-4</v>
      </c>
      <c r="Y292" s="17">
        <f t="shared" si="354"/>
        <v>6.7181514401433364E-4</v>
      </c>
      <c r="Z292" s="17">
        <f t="shared" si="355"/>
        <v>0.15882780776909691</v>
      </c>
      <c r="AA292" s="17">
        <f t="shared" si="356"/>
        <v>4.3279355864711426E-2</v>
      </c>
      <c r="AB292" s="17">
        <f t="shared" si="357"/>
        <v>5.8966457775059093E-3</v>
      </c>
      <c r="AC292" s="17">
        <f t="shared" si="358"/>
        <v>2.181633497146868E-5</v>
      </c>
      <c r="AD292" s="17">
        <f t="shared" si="359"/>
        <v>1.60012918497723E-5</v>
      </c>
      <c r="AE292" s="17">
        <f t="shared" si="360"/>
        <v>3.8270535890821286E-5</v>
      </c>
      <c r="AF292" s="17">
        <f t="shared" si="361"/>
        <v>4.5766114733776409E-5</v>
      </c>
      <c r="AG292" s="17">
        <f t="shared" si="362"/>
        <v>3.6486506900948722E-5</v>
      </c>
      <c r="AH292" s="17">
        <f t="shared" si="363"/>
        <v>9.4967727836521285E-2</v>
      </c>
      <c r="AI292" s="17">
        <f t="shared" si="364"/>
        <v>2.5877975314468674E-2</v>
      </c>
      <c r="AJ292" s="17">
        <f t="shared" si="365"/>
        <v>3.5257746059220679E-3</v>
      </c>
      <c r="AK292" s="17">
        <f t="shared" si="366"/>
        <v>3.2024881959021354E-4</v>
      </c>
      <c r="AL292" s="17">
        <f t="shared" si="367"/>
        <v>5.6872920254831397E-7</v>
      </c>
      <c r="AM292" s="17">
        <f t="shared" si="368"/>
        <v>8.7204578844051351E-7</v>
      </c>
      <c r="AN292" s="17">
        <f t="shared" si="369"/>
        <v>2.0856853283022353E-6</v>
      </c>
      <c r="AO292" s="17">
        <f t="shared" si="370"/>
        <v>2.4941828435835306E-6</v>
      </c>
      <c r="AP292" s="17">
        <f t="shared" si="371"/>
        <v>1.9884584930141647E-6</v>
      </c>
      <c r="AQ292" s="17">
        <f t="shared" si="372"/>
        <v>1.1889566923527788E-6</v>
      </c>
      <c r="AR292" s="17">
        <f t="shared" si="373"/>
        <v>4.542715514171506E-2</v>
      </c>
      <c r="AS292" s="17">
        <f t="shared" si="374"/>
        <v>1.2378550336462409E-2</v>
      </c>
      <c r="AT292" s="17">
        <f t="shared" si="375"/>
        <v>1.6865298735340155E-3</v>
      </c>
      <c r="AU292" s="17">
        <f t="shared" si="376"/>
        <v>1.5318880574376653E-4</v>
      </c>
      <c r="AV292" s="17">
        <f t="shared" si="377"/>
        <v>1.0435692797436885E-5</v>
      </c>
      <c r="AW292" s="17">
        <f t="shared" si="378"/>
        <v>1.0295958225232365E-8</v>
      </c>
      <c r="AX292" s="17">
        <f t="shared" si="379"/>
        <v>3.9604294884252193E-8</v>
      </c>
      <c r="AY292" s="17">
        <f t="shared" si="380"/>
        <v>9.4722201371510617E-8</v>
      </c>
      <c r="AZ292" s="17">
        <f t="shared" si="381"/>
        <v>1.1327427314243959E-7</v>
      </c>
      <c r="BA292" s="17">
        <f t="shared" si="382"/>
        <v>9.0306607251966262E-8</v>
      </c>
      <c r="BB292" s="17">
        <f t="shared" si="383"/>
        <v>5.3996925474236902E-8</v>
      </c>
      <c r="BC292" s="17">
        <f t="shared" si="384"/>
        <v>2.5829055475732627E-8</v>
      </c>
      <c r="BD292" s="17">
        <f t="shared" si="385"/>
        <v>1.8108137638625031E-2</v>
      </c>
      <c r="BE292" s="17">
        <f t="shared" si="386"/>
        <v>4.9343282131588664E-3</v>
      </c>
      <c r="BF292" s="17">
        <f t="shared" si="387"/>
        <v>6.7228324085745982E-4</v>
      </c>
      <c r="BG292" s="17">
        <f t="shared" si="388"/>
        <v>6.1064003908037559E-5</v>
      </c>
      <c r="BH292" s="17">
        <f t="shared" si="389"/>
        <v>4.1598678354583084E-6</v>
      </c>
      <c r="BI292" s="17">
        <f t="shared" si="390"/>
        <v>2.2670639723580778E-7</v>
      </c>
      <c r="BJ292" s="18">
        <f t="shared" si="391"/>
        <v>2.9365341990197143E-2</v>
      </c>
      <c r="BK292" s="18">
        <f t="shared" si="392"/>
        <v>0.12300446011858907</v>
      </c>
      <c r="BL292" s="18">
        <f t="shared" si="393"/>
        <v>0.67740662188286394</v>
      </c>
      <c r="BM292" s="18">
        <f t="shared" si="394"/>
        <v>0.48617154004392737</v>
      </c>
      <c r="BN292" s="18">
        <f t="shared" si="395"/>
        <v>0.50243260729057648</v>
      </c>
    </row>
    <row r="293" spans="1:66" x14ac:dyDescent="0.25">
      <c r="A293" t="s">
        <v>32</v>
      </c>
      <c r="B293" t="s">
        <v>212</v>
      </c>
      <c r="C293" t="s">
        <v>312</v>
      </c>
      <c r="D293" s="15">
        <v>44318</v>
      </c>
      <c r="E293" s="14">
        <f>VLOOKUP(A293,home!$A$2:$E$405,3,FALSE)</f>
        <v>1.2307692307692299</v>
      </c>
      <c r="F293" s="14">
        <f>VLOOKUP(B293,home!$B$2:$E$405,3,FALSE)</f>
        <v>0.54</v>
      </c>
      <c r="G293" s="14">
        <f>VLOOKUP(C293,away!$B$2:$E$405,4,FALSE)</f>
        <v>1.3</v>
      </c>
      <c r="H293" s="14">
        <f>VLOOKUP(A293,away!$A$2:$E$405,3,FALSE)</f>
        <v>1.14201183431953</v>
      </c>
      <c r="I293" s="14">
        <f>VLOOKUP(C293,away!$B$2:$E$405,3,FALSE)</f>
        <v>0.65</v>
      </c>
      <c r="J293" s="14">
        <f>VLOOKUP(B293,home!$B$2:$E$405,4,FALSE)</f>
        <v>1.56</v>
      </c>
      <c r="K293" s="16">
        <f t="shared" si="396"/>
        <v>0.86399999999999944</v>
      </c>
      <c r="L293" s="16">
        <f t="shared" si="397"/>
        <v>1.1580000000000035</v>
      </c>
      <c r="M293" s="17">
        <f t="shared" si="342"/>
        <v>0.13239041928410572</v>
      </c>
      <c r="N293" s="17">
        <f t="shared" si="343"/>
        <v>0.11438532226146726</v>
      </c>
      <c r="O293" s="17">
        <f t="shared" si="344"/>
        <v>0.15330810553099486</v>
      </c>
      <c r="P293" s="17">
        <f t="shared" si="345"/>
        <v>0.13245820317877949</v>
      </c>
      <c r="Q293" s="17">
        <f t="shared" si="346"/>
        <v>4.9414459216953817E-2</v>
      </c>
      <c r="R293" s="17">
        <f t="shared" si="347"/>
        <v>8.8765393102446299E-2</v>
      </c>
      <c r="S293" s="17">
        <f t="shared" si="348"/>
        <v>3.313150544470183E-2</v>
      </c>
      <c r="T293" s="17">
        <f t="shared" si="349"/>
        <v>5.7221943773232684E-2</v>
      </c>
      <c r="U293" s="17">
        <f t="shared" si="350"/>
        <v>7.6693299640513565E-2</v>
      </c>
      <c r="V293" s="17">
        <f t="shared" si="351"/>
        <v>3.6831631972766205E-3</v>
      </c>
      <c r="W293" s="17">
        <f t="shared" si="352"/>
        <v>1.423136425448269E-2</v>
      </c>
      <c r="X293" s="17">
        <f t="shared" si="353"/>
        <v>1.6479919806691001E-2</v>
      </c>
      <c r="Y293" s="17">
        <f t="shared" si="354"/>
        <v>9.5418735680741201E-3</v>
      </c>
      <c r="Z293" s="17">
        <f t="shared" si="355"/>
        <v>3.4263441737544365E-2</v>
      </c>
      <c r="AA293" s="17">
        <f t="shared" si="356"/>
        <v>2.9603613661238315E-2</v>
      </c>
      <c r="AB293" s="17">
        <f t="shared" si="357"/>
        <v>1.2788761101654941E-2</v>
      </c>
      <c r="AC293" s="17">
        <f t="shared" si="358"/>
        <v>2.3031556105210222E-4</v>
      </c>
      <c r="AD293" s="17">
        <f t="shared" si="359"/>
        <v>3.0739746789682589E-3</v>
      </c>
      <c r="AE293" s="17">
        <f t="shared" si="360"/>
        <v>3.5596626782452541E-3</v>
      </c>
      <c r="AF293" s="17">
        <f t="shared" si="361"/>
        <v>2.0610446907040085E-3</v>
      </c>
      <c r="AG293" s="17">
        <f t="shared" si="362"/>
        <v>7.9556325061174945E-4</v>
      </c>
      <c r="AH293" s="17">
        <f t="shared" si="363"/>
        <v>9.9192663830191263E-3</v>
      </c>
      <c r="AI293" s="17">
        <f t="shared" si="364"/>
        <v>8.5702461549285198E-3</v>
      </c>
      <c r="AJ293" s="17">
        <f t="shared" si="365"/>
        <v>3.7023463389291174E-3</v>
      </c>
      <c r="AK293" s="17">
        <f t="shared" si="366"/>
        <v>1.0662757456115851E-3</v>
      </c>
      <c r="AL293" s="17">
        <f t="shared" si="367"/>
        <v>9.217339304774461E-6</v>
      </c>
      <c r="AM293" s="17">
        <f t="shared" si="368"/>
        <v>5.311828245257149E-4</v>
      </c>
      <c r="AN293" s="17">
        <f t="shared" si="369"/>
        <v>6.1510971080077964E-4</v>
      </c>
      <c r="AO293" s="17">
        <f t="shared" si="370"/>
        <v>3.5614852255365256E-4</v>
      </c>
      <c r="AP293" s="17">
        <f t="shared" si="371"/>
        <v>1.3747332970571026E-4</v>
      </c>
      <c r="AQ293" s="17">
        <f t="shared" si="372"/>
        <v>3.979852894980325E-5</v>
      </c>
      <c r="AR293" s="17">
        <f t="shared" si="373"/>
        <v>2.2973020943072367E-3</v>
      </c>
      <c r="AS293" s="17">
        <f t="shared" si="374"/>
        <v>1.9848690094814514E-3</v>
      </c>
      <c r="AT293" s="17">
        <f t="shared" si="375"/>
        <v>8.5746341209598617E-4</v>
      </c>
      <c r="AU293" s="17">
        <f t="shared" si="376"/>
        <v>2.4694946268364384E-4</v>
      </c>
      <c r="AV293" s="17">
        <f t="shared" si="377"/>
        <v>5.3341083939667035E-5</v>
      </c>
      <c r="AW293" s="17">
        <f t="shared" si="378"/>
        <v>2.5616829395829221E-7</v>
      </c>
      <c r="AX293" s="17">
        <f t="shared" si="379"/>
        <v>7.6490326731702858E-5</v>
      </c>
      <c r="AY293" s="17">
        <f t="shared" si="380"/>
        <v>8.8575798355312169E-5</v>
      </c>
      <c r="AZ293" s="17">
        <f t="shared" si="381"/>
        <v>5.1285387247725912E-5</v>
      </c>
      <c r="BA293" s="17">
        <f t="shared" si="382"/>
        <v>1.9796159477622255E-5</v>
      </c>
      <c r="BB293" s="17">
        <f t="shared" si="383"/>
        <v>5.7309881687716615E-6</v>
      </c>
      <c r="BC293" s="17">
        <f t="shared" si="384"/>
        <v>1.3272968598875208E-6</v>
      </c>
      <c r="BD293" s="17">
        <f t="shared" si="385"/>
        <v>4.4337930420129787E-4</v>
      </c>
      <c r="BE293" s="17">
        <f t="shared" si="386"/>
        <v>3.8307971882992113E-4</v>
      </c>
      <c r="BF293" s="17">
        <f t="shared" si="387"/>
        <v>1.6549043853452579E-4</v>
      </c>
      <c r="BG293" s="17">
        <f t="shared" si="388"/>
        <v>4.7661246297943395E-5</v>
      </c>
      <c r="BH293" s="17">
        <f t="shared" si="389"/>
        <v>1.0294829200355767E-5</v>
      </c>
      <c r="BI293" s="17">
        <f t="shared" si="390"/>
        <v>1.7789464858214758E-6</v>
      </c>
      <c r="BJ293" s="18">
        <f t="shared" si="391"/>
        <v>0.27268804705280741</v>
      </c>
      <c r="BK293" s="18">
        <f t="shared" si="392"/>
        <v>0.30199139980357581</v>
      </c>
      <c r="BL293" s="18">
        <f t="shared" si="393"/>
        <v>0.39090891720539422</v>
      </c>
      <c r="BM293" s="18">
        <f t="shared" si="394"/>
        <v>0.32904158359451308</v>
      </c>
      <c r="BN293" s="18">
        <f t="shared" si="395"/>
        <v>0.67072190257474751</v>
      </c>
    </row>
    <row r="294" spans="1:66" x14ac:dyDescent="0.25">
      <c r="A294" t="s">
        <v>32</v>
      </c>
      <c r="B294" t="s">
        <v>207</v>
      </c>
      <c r="C294" t="s">
        <v>211</v>
      </c>
      <c r="D294" s="15">
        <v>44318</v>
      </c>
      <c r="E294" s="14">
        <f>VLOOKUP(A294,home!$A$2:$E$405,3,FALSE)</f>
        <v>1.2307692307692299</v>
      </c>
      <c r="F294" s="14">
        <f>VLOOKUP(B294,home!$B$2:$E$405,3,FALSE)</f>
        <v>1.26</v>
      </c>
      <c r="G294" s="14">
        <f>VLOOKUP(C294,away!$B$2:$E$405,4,FALSE)</f>
        <v>1.9</v>
      </c>
      <c r="H294" s="14">
        <f>VLOOKUP(A294,away!$A$2:$E$405,3,FALSE)</f>
        <v>1.14201183431953</v>
      </c>
      <c r="I294" s="14">
        <f>VLOOKUP(C294,away!$B$2:$E$405,3,FALSE)</f>
        <v>0.63</v>
      </c>
      <c r="J294" s="14">
        <f>VLOOKUP(B294,home!$B$2:$E$405,4,FALSE)</f>
        <v>0.68</v>
      </c>
      <c r="K294" s="16">
        <f t="shared" si="396"/>
        <v>2.9464615384615365</v>
      </c>
      <c r="L294" s="16">
        <f t="shared" si="397"/>
        <v>0.48923786982248668</v>
      </c>
      <c r="M294" s="17">
        <f t="shared" si="342"/>
        <v>3.2202879393090668E-2</v>
      </c>
      <c r="N294" s="17">
        <f t="shared" si="343"/>
        <v>9.4884545559457231E-2</v>
      </c>
      <c r="O294" s="17">
        <f t="shared" si="344"/>
        <v>1.5754868116426131E-2</v>
      </c>
      <c r="P294" s="17">
        <f t="shared" si="345"/>
        <v>4.6421112948583546E-2</v>
      </c>
      <c r="Q294" s="17">
        <f t="shared" si="346"/>
        <v>0.13978683204267109</v>
      </c>
      <c r="R294" s="17">
        <f t="shared" si="347"/>
        <v>3.8539390583072672E-3</v>
      </c>
      <c r="S294" s="17">
        <f t="shared" si="348"/>
        <v>1.6729247259854529E-2</v>
      </c>
      <c r="T294" s="17">
        <f t="shared" si="349"/>
        <v>6.8389011937790137E-2</v>
      </c>
      <c r="U294" s="17">
        <f t="shared" si="350"/>
        <v>1.1355483206877034E-2</v>
      </c>
      <c r="V294" s="17">
        <f t="shared" si="351"/>
        <v>2.6795059987403604E-3</v>
      </c>
      <c r="W294" s="17">
        <f t="shared" si="352"/>
        <v>0.13729217473237101</v>
      </c>
      <c r="X294" s="17">
        <f t="shared" si="353"/>
        <v>6.7168531109361829E-2</v>
      </c>
      <c r="Y294" s="17">
        <f t="shared" si="354"/>
        <v>1.6430694539524806E-2</v>
      </c>
      <c r="Z294" s="17">
        <f t="shared" si="355"/>
        <v>6.2849764510397599E-4</v>
      </c>
      <c r="AA294" s="17">
        <f t="shared" si="356"/>
        <v>1.8518441383125134E-3</v>
      </c>
      <c r="AB294" s="17">
        <f t="shared" si="357"/>
        <v>2.7281937643816342E-3</v>
      </c>
      <c r="AC294" s="17">
        <f t="shared" si="358"/>
        <v>2.4141018784297965E-4</v>
      </c>
      <c r="AD294" s="17">
        <f t="shared" si="359"/>
        <v>0.101131528095168</v>
      </c>
      <c r="AE294" s="17">
        <f t="shared" si="360"/>
        <v>4.9477373377172958E-2</v>
      </c>
      <c r="AF294" s="17">
        <f t="shared" si="361"/>
        <v>1.2103102377729956E-2</v>
      </c>
      <c r="AG294" s="17">
        <f t="shared" si="362"/>
        <v>1.9737653418413592E-3</v>
      </c>
      <c r="AH294" s="17">
        <f t="shared" si="363"/>
        <v>7.6871212269779583E-5</v>
      </c>
      <c r="AI294" s="17">
        <f t="shared" si="364"/>
        <v>2.2649807036781804E-4</v>
      </c>
      <c r="AJ294" s="17">
        <f t="shared" si="365"/>
        <v>3.3368392643726537E-4</v>
      </c>
      <c r="AK294" s="17">
        <f t="shared" si="366"/>
        <v>3.2772895175007703E-4</v>
      </c>
      <c r="AL294" s="17">
        <f t="shared" si="367"/>
        <v>1.3919910030408221E-5</v>
      </c>
      <c r="AM294" s="17">
        <f t="shared" si="368"/>
        <v>5.9596031571650936E-2</v>
      </c>
      <c r="AN294" s="17">
        <f t="shared" si="369"/>
        <v>2.9156635535988167E-2</v>
      </c>
      <c r="AO294" s="17">
        <f t="shared" si="370"/>
        <v>7.1322651304087338E-3</v>
      </c>
      <c r="AP294" s="17">
        <f t="shared" si="371"/>
        <v>1.16312473313679E-3</v>
      </c>
      <c r="AQ294" s="17">
        <f t="shared" si="372"/>
        <v>1.422611666944228E-4</v>
      </c>
      <c r="AR294" s="17">
        <f t="shared" si="373"/>
        <v>7.5216616283078334E-6</v>
      </c>
      <c r="AS294" s="17">
        <f t="shared" si="374"/>
        <v>2.2162286693131002E-5</v>
      </c>
      <c r="AT294" s="17">
        <f t="shared" si="375"/>
        <v>3.2650162672834215E-5</v>
      </c>
      <c r="AU294" s="17">
        <f t="shared" si="376"/>
        <v>3.2067482846672845E-5</v>
      </c>
      <c r="AV294" s="17">
        <f t="shared" si="377"/>
        <v>2.3621401210749149E-5</v>
      </c>
      <c r="AW294" s="17">
        <f t="shared" si="378"/>
        <v>5.573843498313094E-7</v>
      </c>
      <c r="AX294" s="17">
        <f t="shared" si="379"/>
        <v>2.9266235811801478E-2</v>
      </c>
      <c r="AY294" s="17">
        <f t="shared" si="380"/>
        <v>1.4318150866288329E-2</v>
      </c>
      <c r="AZ294" s="17">
        <f t="shared" si="381"/>
        <v>3.5024908148099474E-3</v>
      </c>
      <c r="BA294" s="17">
        <f t="shared" si="382"/>
        <v>5.7118371510348149E-4</v>
      </c>
      <c r="BB294" s="17">
        <f t="shared" si="383"/>
        <v>6.9861176013630334E-5</v>
      </c>
      <c r="BC294" s="17">
        <f t="shared" si="384"/>
        <v>6.835746587240461E-6</v>
      </c>
      <c r="BD294" s="17">
        <f t="shared" si="385"/>
        <v>6.1331361875981013E-7</v>
      </c>
      <c r="BE294" s="17">
        <f t="shared" si="386"/>
        <v>1.8071049886904423E-6</v>
      </c>
      <c r="BF294" s="17">
        <f t="shared" si="387"/>
        <v>2.66228267256918E-6</v>
      </c>
      <c r="BG294" s="17">
        <f t="shared" si="388"/>
        <v>2.614771166412559E-6</v>
      </c>
      <c r="BH294" s="17">
        <f t="shared" si="389"/>
        <v>1.9260806684282034E-6</v>
      </c>
      <c r="BI294" s="17">
        <f t="shared" si="390"/>
        <v>1.1350245218995973E-6</v>
      </c>
      <c r="BJ294" s="18">
        <f t="shared" si="391"/>
        <v>0.83356263538157138</v>
      </c>
      <c r="BK294" s="18">
        <f t="shared" si="392"/>
        <v>0.11260622656443084</v>
      </c>
      <c r="BL294" s="18">
        <f t="shared" si="393"/>
        <v>3.6637892017817975E-2</v>
      </c>
      <c r="BM294" s="18">
        <f t="shared" si="394"/>
        <v>0.63621348100844966</v>
      </c>
      <c r="BN294" s="18">
        <f t="shared" si="395"/>
        <v>0.33290417711853598</v>
      </c>
    </row>
    <row r="295" spans="1:66" x14ac:dyDescent="0.25">
      <c r="A295" t="s">
        <v>37</v>
      </c>
      <c r="B295" t="s">
        <v>227</v>
      </c>
      <c r="C295" t="s">
        <v>225</v>
      </c>
      <c r="D295" s="15">
        <v>44318</v>
      </c>
      <c r="E295" s="14">
        <f>VLOOKUP(A295,home!$A$2:$E$405,3,FALSE)</f>
        <v>1.75</v>
      </c>
      <c r="F295" s="14">
        <f>VLOOKUP(B295,home!$B$2:$E$405,3,FALSE)</f>
        <v>0.73</v>
      </c>
      <c r="G295" s="14">
        <f>VLOOKUP(C295,away!$B$2:$E$405,4,FALSE)</f>
        <v>0.5</v>
      </c>
      <c r="H295" s="14">
        <f>VLOOKUP(A295,away!$A$2:$E$405,3,FALSE)</f>
        <v>1.30555555555556</v>
      </c>
      <c r="I295" s="14">
        <f>VLOOKUP(C295,away!$B$2:$E$405,3,FALSE)</f>
        <v>1</v>
      </c>
      <c r="J295" s="14">
        <f>VLOOKUP(B295,home!$B$2:$E$405,4,FALSE)</f>
        <v>0.44</v>
      </c>
      <c r="K295" s="16">
        <f t="shared" si="396"/>
        <v>0.63874999999999993</v>
      </c>
      <c r="L295" s="16">
        <f t="shared" si="397"/>
        <v>0.57444444444444642</v>
      </c>
      <c r="M295" s="17">
        <f t="shared" si="342"/>
        <v>0.29724622464185668</v>
      </c>
      <c r="N295" s="17">
        <f t="shared" si="343"/>
        <v>0.18986602598998595</v>
      </c>
      <c r="O295" s="17">
        <f t="shared" si="344"/>
        <v>0.17075144237760048</v>
      </c>
      <c r="P295" s="17">
        <f t="shared" si="345"/>
        <v>0.1090674838186923</v>
      </c>
      <c r="Q295" s="17">
        <f t="shared" si="346"/>
        <v>6.063846205055174E-2</v>
      </c>
      <c r="R295" s="17">
        <f t="shared" si="347"/>
        <v>4.9043608727344305E-2</v>
      </c>
      <c r="S295" s="17">
        <f t="shared" si="348"/>
        <v>1.0004934495697552E-2</v>
      </c>
      <c r="T295" s="17">
        <f t="shared" si="349"/>
        <v>3.4833427644594843E-2</v>
      </c>
      <c r="U295" s="17">
        <f t="shared" si="350"/>
        <v>3.1326605074591174E-2</v>
      </c>
      <c r="V295" s="17">
        <f t="shared" si="351"/>
        <v>4.0789716506402148E-4</v>
      </c>
      <c r="W295" s="17">
        <f t="shared" si="352"/>
        <v>1.2910939211596641E-2</v>
      </c>
      <c r="X295" s="17">
        <f t="shared" si="353"/>
        <v>7.4166173026616522E-3</v>
      </c>
      <c r="Y295" s="17">
        <f t="shared" si="354"/>
        <v>2.1302173030422703E-3</v>
      </c>
      <c r="Z295" s="17">
        <f t="shared" si="355"/>
        <v>9.3909428563100378E-3</v>
      </c>
      <c r="AA295" s="17">
        <f t="shared" si="356"/>
        <v>5.9984647494680365E-3</v>
      </c>
      <c r="AB295" s="17">
        <f t="shared" si="357"/>
        <v>1.9157596793613534E-3</v>
      </c>
      <c r="AC295" s="17">
        <f t="shared" si="358"/>
        <v>9.3542646134348038E-6</v>
      </c>
      <c r="AD295" s="17">
        <f t="shared" si="359"/>
        <v>2.0617156053518381E-3</v>
      </c>
      <c r="AE295" s="17">
        <f t="shared" si="360"/>
        <v>1.1843410755187822E-3</v>
      </c>
      <c r="AF295" s="17">
        <f t="shared" si="361"/>
        <v>3.4016907557956249E-4</v>
      </c>
      <c r="AG295" s="17">
        <f t="shared" si="362"/>
        <v>6.5136078546160916E-5</v>
      </c>
      <c r="AH295" s="17">
        <f t="shared" si="363"/>
        <v>1.3486437379756401E-3</v>
      </c>
      <c r="AI295" s="17">
        <f t="shared" si="364"/>
        <v>8.6144618763194002E-4</v>
      </c>
      <c r="AJ295" s="17">
        <f t="shared" si="365"/>
        <v>2.7512437617495074E-4</v>
      </c>
      <c r="AK295" s="17">
        <f t="shared" si="366"/>
        <v>5.8578565093916593E-5</v>
      </c>
      <c r="AL295" s="17">
        <f t="shared" si="367"/>
        <v>1.3729306141275057E-7</v>
      </c>
      <c r="AM295" s="17">
        <f t="shared" si="368"/>
        <v>2.6338416858369737E-4</v>
      </c>
      <c r="AN295" s="17">
        <f t="shared" si="369"/>
        <v>1.5129957239752448E-4</v>
      </c>
      <c r="AO295" s="17">
        <f t="shared" si="370"/>
        <v>4.3456599405289121E-5</v>
      </c>
      <c r="AP295" s="17">
        <f t="shared" si="371"/>
        <v>8.3211340342720596E-6</v>
      </c>
      <c r="AQ295" s="17">
        <f t="shared" si="372"/>
        <v>1.1950073043662965E-6</v>
      </c>
      <c r="AR295" s="17">
        <f t="shared" si="373"/>
        <v>1.5494418056297967E-4</v>
      </c>
      <c r="AS295" s="17">
        <f t="shared" si="374"/>
        <v>9.8970595334603253E-5</v>
      </c>
      <c r="AT295" s="17">
        <f t="shared" si="375"/>
        <v>3.1608733884988905E-5</v>
      </c>
      <c r="AU295" s="17">
        <f t="shared" si="376"/>
        <v>6.7300262563455542E-6</v>
      </c>
      <c r="AV295" s="17">
        <f t="shared" si="377"/>
        <v>1.0747010678101805E-6</v>
      </c>
      <c r="AW295" s="17">
        <f t="shared" si="378"/>
        <v>1.3993457567689211E-9</v>
      </c>
      <c r="AX295" s="17">
        <f t="shared" si="379"/>
        <v>2.8039439613806099E-5</v>
      </c>
      <c r="AY295" s="17">
        <f t="shared" si="380"/>
        <v>1.610710031148645E-5</v>
      </c>
      <c r="AZ295" s="17">
        <f t="shared" si="381"/>
        <v>4.626317145021401E-6</v>
      </c>
      <c r="BA295" s="17">
        <f t="shared" si="382"/>
        <v>8.85854060731879E-7</v>
      </c>
      <c r="BB295" s="17">
        <f t="shared" si="383"/>
        <v>1.2721848594399522E-7</v>
      </c>
      <c r="BC295" s="17">
        <f t="shared" si="384"/>
        <v>1.4615990496232394E-8</v>
      </c>
      <c r="BD295" s="17">
        <f t="shared" si="385"/>
        <v>1.4834470620566808E-5</v>
      </c>
      <c r="BE295" s="17">
        <f t="shared" si="386"/>
        <v>9.4755181088870478E-6</v>
      </c>
      <c r="BF295" s="17">
        <f t="shared" si="387"/>
        <v>3.0262435960258003E-6</v>
      </c>
      <c r="BG295" s="17">
        <f t="shared" si="388"/>
        <v>6.4433769898715991E-7</v>
      </c>
      <c r="BH295" s="17">
        <f t="shared" si="389"/>
        <v>1.0289267630701208E-7</v>
      </c>
      <c r="BI295" s="17">
        <f t="shared" si="390"/>
        <v>1.3144539398220796E-8</v>
      </c>
      <c r="BJ295" s="18">
        <f t="shared" si="391"/>
        <v>0.31196450836476203</v>
      </c>
      <c r="BK295" s="18">
        <f t="shared" si="392"/>
        <v>0.4167521387792969</v>
      </c>
      <c r="BL295" s="18">
        <f t="shared" si="393"/>
        <v>0.26190109831958869</v>
      </c>
      <c r="BM295" s="18">
        <f t="shared" si="394"/>
        <v>0.12337933501296049</v>
      </c>
      <c r="BN295" s="18">
        <f t="shared" si="395"/>
        <v>0.87661324760603132</v>
      </c>
    </row>
    <row r="296" spans="1:66" x14ac:dyDescent="0.25">
      <c r="A296" t="s">
        <v>340</v>
      </c>
      <c r="B296" t="s">
        <v>341</v>
      </c>
      <c r="C296" t="s">
        <v>429</v>
      </c>
      <c r="D296" s="15">
        <v>44318</v>
      </c>
      <c r="E296" s="14">
        <f>VLOOKUP(A296,home!$A$2:$E$405,3,FALSE)</f>
        <v>1.3672566371681401</v>
      </c>
      <c r="F296" s="14">
        <f>VLOOKUP(B296,home!$B$2:$E$405,3,FALSE)</f>
        <v>0.61</v>
      </c>
      <c r="G296" s="14">
        <f>VLOOKUP(C296,away!$B$2:$E$405,4,FALSE)</f>
        <v>0.91</v>
      </c>
      <c r="H296" s="14">
        <f>VLOOKUP(A296,away!$A$2:$E$405,3,FALSE)</f>
        <v>1.15486725663717</v>
      </c>
      <c r="I296" s="14">
        <f>VLOOKUP(C296,away!$B$2:$E$405,3,FALSE)</f>
        <v>0.61</v>
      </c>
      <c r="J296" s="14">
        <f>VLOOKUP(B296,home!$B$2:$E$405,4,FALSE)</f>
        <v>1.08</v>
      </c>
      <c r="K296" s="16">
        <f t="shared" si="396"/>
        <v>0.75896415929203453</v>
      </c>
      <c r="L296" s="16">
        <f t="shared" si="397"/>
        <v>0.76082654867256772</v>
      </c>
      <c r="M296" s="17">
        <f t="shared" si="342"/>
        <v>0.21875766639867031</v>
      </c>
      <c r="N296" s="17">
        <f t="shared" si="343"/>
        <v>0.16602922836695416</v>
      </c>
      <c r="O296" s="17">
        <f t="shared" si="344"/>
        <v>0.16643664032176528</v>
      </c>
      <c r="P296" s="17">
        <f t="shared" si="345"/>
        <v>0.12631944479719934</v>
      </c>
      <c r="Q296" s="17">
        <f t="shared" si="346"/>
        <v>6.3005116862715288E-2</v>
      </c>
      <c r="R296" s="17">
        <f t="shared" si="347"/>
        <v>6.3314707314333085E-2</v>
      </c>
      <c r="S296" s="17">
        <f t="shared" si="348"/>
        <v>1.8235477636693323E-2</v>
      </c>
      <c r="T296" s="17">
        <f t="shared" si="349"/>
        <v>4.7935965611371478E-2</v>
      </c>
      <c r="U296" s="17">
        <f t="shared" si="350"/>
        <v>4.8053593607644045E-2</v>
      </c>
      <c r="V296" s="17">
        <f t="shared" si="351"/>
        <v>1.1699884110732469E-3</v>
      </c>
      <c r="W296" s="17">
        <f t="shared" si="352"/>
        <v>1.5939541850269034E-2</v>
      </c>
      <c r="X296" s="17">
        <f t="shared" si="353"/>
        <v>1.2127226613362142E-2</v>
      </c>
      <c r="Y296" s="17">
        <f t="shared" si="354"/>
        <v>4.6133579846072146E-3</v>
      </c>
      <c r="Z296" s="17">
        <f t="shared" si="355"/>
        <v>1.6057170082059279E-2</v>
      </c>
      <c r="AA296" s="17">
        <f t="shared" si="356"/>
        <v>1.2186816591939331E-2</v>
      </c>
      <c r="AB296" s="17">
        <f t="shared" si="357"/>
        <v>4.6246785045737249E-3</v>
      </c>
      <c r="AC296" s="17">
        <f t="shared" si="358"/>
        <v>4.2224887743073687E-5</v>
      </c>
      <c r="AD296" s="17">
        <f t="shared" si="359"/>
        <v>3.0243852449724079E-3</v>
      </c>
      <c r="AE296" s="17">
        <f t="shared" si="360"/>
        <v>2.3010325877885957E-3</v>
      </c>
      <c r="AF296" s="17">
        <f t="shared" si="361"/>
        <v>8.7534334107515206E-4</v>
      </c>
      <c r="AG296" s="17">
        <f t="shared" si="362"/>
        <v>2.2199481769790745E-4</v>
      </c>
      <c r="AH296" s="17">
        <f t="shared" si="363"/>
        <v>3.0541803237453921E-3</v>
      </c>
      <c r="AI296" s="17">
        <f t="shared" si="364"/>
        <v>2.3180134017376955E-3</v>
      </c>
      <c r="AJ296" s="17">
        <f t="shared" si="365"/>
        <v>8.7964454633875956E-4</v>
      </c>
      <c r="AK296" s="17">
        <f t="shared" si="366"/>
        <v>2.225395611959399E-4</v>
      </c>
      <c r="AL296" s="17">
        <f t="shared" si="367"/>
        <v>9.7529370542993798E-7</v>
      </c>
      <c r="AM296" s="17">
        <f t="shared" si="368"/>
        <v>4.5908000096514366E-4</v>
      </c>
      <c r="AN296" s="17">
        <f t="shared" si="369"/>
        <v>3.4928025269890931E-4</v>
      </c>
      <c r="AO296" s="17">
        <f t="shared" si="370"/>
        <v>1.3287084459019671E-4</v>
      </c>
      <c r="AP296" s="17">
        <f t="shared" si="371"/>
        <v>3.3697222036256168E-5</v>
      </c>
      <c r="AQ296" s="17">
        <f t="shared" si="372"/>
        <v>6.4094352854244922E-6</v>
      </c>
      <c r="AR296" s="17">
        <f t="shared" si="373"/>
        <v>4.6474029494777443E-4</v>
      </c>
      <c r="AS296" s="17">
        <f t="shared" si="374"/>
        <v>3.5272122724416978E-4</v>
      </c>
      <c r="AT296" s="17">
        <f t="shared" si="375"/>
        <v>1.3385138484991299E-4</v>
      </c>
      <c r="AU296" s="17">
        <f t="shared" si="376"/>
        <v>3.3862801257562926E-5</v>
      </c>
      <c r="AV296" s="17">
        <f t="shared" si="377"/>
        <v>6.4251631219298714E-6</v>
      </c>
      <c r="AW296" s="17">
        <f t="shared" si="378"/>
        <v>1.5643713253356642E-8</v>
      </c>
      <c r="AX296" s="17">
        <f t="shared" si="379"/>
        <v>5.8070877830049439E-5</v>
      </c>
      <c r="AY296" s="17">
        <f t="shared" si="380"/>
        <v>4.4181865557822847E-5</v>
      </c>
      <c r="AZ296" s="17">
        <f t="shared" si="381"/>
        <v>1.6807368143136869E-5</v>
      </c>
      <c r="BA296" s="17">
        <f t="shared" si="382"/>
        <v>4.2624972988706969E-6</v>
      </c>
      <c r="BB296" s="17">
        <f t="shared" si="383"/>
        <v>8.1075527715648342E-7</v>
      </c>
      <c r="BC296" s="17">
        <f t="shared" si="384"/>
        <v>1.2336882786740767E-7</v>
      </c>
      <c r="BD296" s="17">
        <f t="shared" si="385"/>
        <v>5.8931125772364381E-5</v>
      </c>
      <c r="BE296" s="17">
        <f t="shared" si="386"/>
        <v>4.4726612327955686E-5</v>
      </c>
      <c r="BF296" s="17">
        <f t="shared" si="387"/>
        <v>1.6972947861733817E-5</v>
      </c>
      <c r="BG296" s="17">
        <f t="shared" si="388"/>
        <v>4.2939530348627797E-6</v>
      </c>
      <c r="BH296" s="17">
        <f t="shared" si="389"/>
        <v>8.1473911378602721E-7</v>
      </c>
      <c r="BI296" s="17">
        <f t="shared" si="390"/>
        <v>1.2367155730738993E-7</v>
      </c>
      <c r="BJ296" s="18">
        <f t="shared" si="391"/>
        <v>0.31717878776932412</v>
      </c>
      <c r="BK296" s="18">
        <f t="shared" si="392"/>
        <v>0.36456995929064251</v>
      </c>
      <c r="BL296" s="18">
        <f t="shared" si="393"/>
        <v>0.30220827809436257</v>
      </c>
      <c r="BM296" s="18">
        <f t="shared" si="394"/>
        <v>0.19610722495290664</v>
      </c>
      <c r="BN296" s="18">
        <f t="shared" si="395"/>
        <v>0.80386280406163746</v>
      </c>
    </row>
    <row r="297" spans="1:66" x14ac:dyDescent="0.25">
      <c r="A297" t="s">
        <v>342</v>
      </c>
      <c r="B297" t="s">
        <v>343</v>
      </c>
      <c r="C297" t="s">
        <v>400</v>
      </c>
      <c r="D297" s="15">
        <v>44318</v>
      </c>
      <c r="E297" s="14">
        <f>VLOOKUP(A297,home!$A$2:$E$405,3,FALSE)</f>
        <v>1.1459854014598501</v>
      </c>
      <c r="F297" s="14">
        <f>VLOOKUP(B297,home!$B$2:$E$405,3,FALSE)</f>
        <v>0.73</v>
      </c>
      <c r="G297" s="14">
        <f>VLOOKUP(C297,away!$B$2:$E$405,4,FALSE)</f>
        <v>0.28999999999999998</v>
      </c>
      <c r="H297" s="14">
        <f>VLOOKUP(A297,away!$A$2:$E$405,3,FALSE)</f>
        <v>0.86496350364963503</v>
      </c>
      <c r="I297" s="14">
        <f>VLOOKUP(C297,away!$B$2:$E$405,3,FALSE)</f>
        <v>1.02</v>
      </c>
      <c r="J297" s="14">
        <f>VLOOKUP(B297,home!$B$2:$E$405,4,FALSE)</f>
        <v>1.25</v>
      </c>
      <c r="K297" s="16">
        <f t="shared" si="396"/>
        <v>0.24260510948905023</v>
      </c>
      <c r="L297" s="16">
        <f t="shared" si="397"/>
        <v>1.1028284671532846</v>
      </c>
      <c r="M297" s="17">
        <f t="shared" si="342"/>
        <v>0.26042676841396895</v>
      </c>
      <c r="N297" s="17">
        <f t="shared" si="343"/>
        <v>6.3180864664950445E-2</v>
      </c>
      <c r="O297" s="17">
        <f t="shared" si="344"/>
        <v>0.28720605381566078</v>
      </c>
      <c r="P297" s="17">
        <f t="shared" si="345"/>
        <v>6.9677656131866425E-2</v>
      </c>
      <c r="Q297" s="17">
        <f t="shared" si="346"/>
        <v>7.664000294826584E-3</v>
      </c>
      <c r="R297" s="17">
        <f t="shared" si="347"/>
        <v>0.15836950604333452</v>
      </c>
      <c r="S297" s="17">
        <f t="shared" si="348"/>
        <v>4.6605959456453199E-3</v>
      </c>
      <c r="T297" s="17">
        <f t="shared" si="349"/>
        <v>8.4520776974059235E-3</v>
      </c>
      <c r="U297" s="17">
        <f t="shared" si="350"/>
        <v>3.8421251353369969E-2</v>
      </c>
      <c r="V297" s="17">
        <f t="shared" si="351"/>
        <v>1.385501035891324E-4</v>
      </c>
      <c r="W297" s="17">
        <f t="shared" si="352"/>
        <v>6.1977521021683876E-4</v>
      </c>
      <c r="X297" s="17">
        <f t="shared" si="353"/>
        <v>6.8350574506304115E-4</v>
      </c>
      <c r="Y297" s="17">
        <f t="shared" si="354"/>
        <v>3.7689479655916874E-4</v>
      </c>
      <c r="Z297" s="17">
        <f t="shared" si="355"/>
        <v>5.8218133197864494E-2</v>
      </c>
      <c r="AA297" s="17">
        <f t="shared" si="356"/>
        <v>1.4124016578716024E-2</v>
      </c>
      <c r="AB297" s="17">
        <f t="shared" si="357"/>
        <v>1.7132792942522808E-3</v>
      </c>
      <c r="AC297" s="17">
        <f t="shared" si="358"/>
        <v>2.316833282373186E-6</v>
      </c>
      <c r="AD297" s="17">
        <f t="shared" si="359"/>
        <v>3.7590158183313817E-5</v>
      </c>
      <c r="AE297" s="17">
        <f t="shared" si="360"/>
        <v>4.145549652935347E-5</v>
      </c>
      <c r="AF297" s="17">
        <f t="shared" si="361"/>
        <v>2.2859150846272606E-5</v>
      </c>
      <c r="AG297" s="17">
        <f t="shared" si="362"/>
        <v>8.4032407627401761E-6</v>
      </c>
      <c r="AH297" s="17">
        <f t="shared" si="363"/>
        <v>1.6051153648781659E-2</v>
      </c>
      <c r="AI297" s="17">
        <f t="shared" si="364"/>
        <v>3.8940918883882416E-3</v>
      </c>
      <c r="AJ297" s="17">
        <f t="shared" si="365"/>
        <v>4.7236329447142587E-4</v>
      </c>
      <c r="AK297" s="17">
        <f t="shared" si="366"/>
        <v>3.8199249591282908E-5</v>
      </c>
      <c r="AL297" s="17">
        <f t="shared" si="367"/>
        <v>2.479491854807401E-8</v>
      </c>
      <c r="AM297" s="17">
        <f t="shared" si="368"/>
        <v>1.8239128883547139E-6</v>
      </c>
      <c r="AN297" s="17">
        <f t="shared" si="369"/>
        <v>2.0114630548853491E-6</v>
      </c>
      <c r="AO297" s="17">
        <f t="shared" si="370"/>
        <v>1.1091493587773365E-6</v>
      </c>
      <c r="AP297" s="17">
        <f t="shared" si="371"/>
        <v>4.0773382906148626E-7</v>
      </c>
      <c r="AQ297" s="17">
        <f t="shared" si="372"/>
        <v>1.1241511842760454E-7</v>
      </c>
      <c r="AR297" s="17">
        <f t="shared" si="373"/>
        <v>3.540333834905545E-3</v>
      </c>
      <c r="AS297" s="17">
        <f t="shared" si="374"/>
        <v>8.5890307764504865E-4</v>
      </c>
      <c r="AT297" s="17">
        <f t="shared" si="375"/>
        <v>1.0418713759627962E-4</v>
      </c>
      <c r="AU297" s="17">
        <f t="shared" si="376"/>
        <v>8.4254439746320521E-6</v>
      </c>
      <c r="AV297" s="17">
        <f t="shared" si="377"/>
        <v>5.110139394898667E-7</v>
      </c>
      <c r="AW297" s="17">
        <f t="shared" si="378"/>
        <v>1.8427571137815533E-10</v>
      </c>
      <c r="AX297" s="17">
        <f t="shared" si="379"/>
        <v>7.3748430996297481E-8</v>
      </c>
      <c r="AY297" s="17">
        <f t="shared" si="380"/>
        <v>8.1331869110606533E-8</v>
      </c>
      <c r="AZ297" s="17">
        <f t="shared" si="381"/>
        <v>4.4847550270980902E-8</v>
      </c>
      <c r="BA297" s="17">
        <f t="shared" si="382"/>
        <v>1.6486385040308584E-8</v>
      </c>
      <c r="BB297" s="17">
        <f t="shared" si="383"/>
        <v>4.545413685725588E-9</v>
      </c>
      <c r="BC297" s="17">
        <f t="shared" si="384"/>
        <v>1.0025623215212624E-9</v>
      </c>
      <c r="BD297" s="17">
        <f t="shared" si="385"/>
        <v>6.5073015605996527E-4</v>
      </c>
      <c r="BE297" s="17">
        <f t="shared" si="386"/>
        <v>1.5787046075875459E-4</v>
      </c>
      <c r="BF297" s="17">
        <f t="shared" si="387"/>
        <v>1.9150090208732233E-5</v>
      </c>
      <c r="BG297" s="17">
        <f t="shared" si="388"/>
        <v>1.548636577271557E-6</v>
      </c>
      <c r="BH297" s="17">
        <f t="shared" si="389"/>
        <v>9.3926786596928492E-8</v>
      </c>
      <c r="BI297" s="17">
        <f t="shared" si="390"/>
        <v>4.5574236692605003E-9</v>
      </c>
      <c r="BJ297" s="18">
        <f t="shared" si="391"/>
        <v>8.10931130918046E-2</v>
      </c>
      <c r="BK297" s="18">
        <f t="shared" si="392"/>
        <v>0.33490599355513995</v>
      </c>
      <c r="BL297" s="18">
        <f t="shared" si="393"/>
        <v>0.52563167350244233</v>
      </c>
      <c r="BM297" s="18">
        <f t="shared" si="394"/>
        <v>0.15332398283504994</v>
      </c>
      <c r="BN297" s="18">
        <f t="shared" si="395"/>
        <v>0.8465248493646077</v>
      </c>
    </row>
    <row r="298" spans="1:66" x14ac:dyDescent="0.25">
      <c r="A298" t="s">
        <v>10</v>
      </c>
      <c r="B298" t="s">
        <v>43</v>
      </c>
      <c r="C298" t="s">
        <v>246</v>
      </c>
      <c r="D298" s="15">
        <v>44349</v>
      </c>
      <c r="E298" s="14">
        <f>VLOOKUP(A298,home!$A$2:$E$405,3,FALSE)</f>
        <v>1.50416666666667</v>
      </c>
      <c r="F298" s="14">
        <f>VLOOKUP(B298,home!$B$2:$E$405,3,FALSE)</f>
        <v>1.38</v>
      </c>
      <c r="G298" s="14">
        <f>VLOOKUP(C298,away!$B$2:$E$405,4,FALSE)</f>
        <v>1.33</v>
      </c>
      <c r="H298" s="14">
        <f>VLOOKUP(A298,away!$A$2:$E$405,3,FALSE)</f>
        <v>1.4125000000000001</v>
      </c>
      <c r="I298" s="14">
        <f>VLOOKUP(C298,away!$B$2:$E$405,3,FALSE)</f>
        <v>0.87</v>
      </c>
      <c r="J298" s="14">
        <f>VLOOKUP(B298,home!$B$2:$E$405,4,FALSE)</f>
        <v>0.93</v>
      </c>
      <c r="K298" s="16">
        <f t="shared" si="396"/>
        <v>2.7607475000000057</v>
      </c>
      <c r="L298" s="16">
        <f t="shared" si="397"/>
        <v>1.1428537500000002</v>
      </c>
      <c r="M298" s="17">
        <f t="shared" si="342"/>
        <v>2.0169146363477289E-2</v>
      </c>
      <c r="N298" s="17">
        <f t="shared" si="343"/>
        <v>5.5681920400104133E-2</v>
      </c>
      <c r="O298" s="17">
        <f t="shared" si="344"/>
        <v>2.3050384555798883E-2</v>
      </c>
      <c r="P298" s="17">
        <f t="shared" si="345"/>
        <v>6.3636291536460499E-2</v>
      </c>
      <c r="Q298" s="17">
        <f t="shared" si="346"/>
        <v>7.6861861269893417E-2</v>
      </c>
      <c r="R298" s="17">
        <f t="shared" si="347"/>
        <v>1.3171609214268427E-2</v>
      </c>
      <c r="S298" s="17">
        <f t="shared" si="348"/>
        <v>5.019520320213524E-2</v>
      </c>
      <c r="T298" s="17">
        <f t="shared" si="349"/>
        <v>8.7841866384277448E-2</v>
      </c>
      <c r="U298" s="17">
        <f t="shared" si="350"/>
        <v>3.6363487209268595E-2</v>
      </c>
      <c r="V298" s="17">
        <f t="shared" si="351"/>
        <v>1.7596935917961985E-2</v>
      </c>
      <c r="W298" s="17">
        <f t="shared" si="352"/>
        <v>7.0732063782068491E-2</v>
      </c>
      <c r="X298" s="17">
        <f t="shared" si="353"/>
        <v>8.0836404338576154E-2</v>
      </c>
      <c r="Y298" s="17">
        <f t="shared" si="354"/>
        <v>4.6192093917429046E-2</v>
      </c>
      <c r="Z298" s="17">
        <f t="shared" si="355"/>
        <v>5.0177409946870729E-3</v>
      </c>
      <c r="AA298" s="17">
        <f t="shared" si="356"/>
        <v>1.3852715906729879E-2</v>
      </c>
      <c r="AB298" s="17">
        <f t="shared" si="357"/>
        <v>1.9121925403857418E-2</v>
      </c>
      <c r="AC298" s="17">
        <f t="shared" si="358"/>
        <v>3.4700394728021519E-3</v>
      </c>
      <c r="AD298" s="17">
        <f t="shared" si="359"/>
        <v>4.8818342064046644E-2</v>
      </c>
      <c r="AE298" s="17">
        <f t="shared" si="360"/>
        <v>5.5792225296678447E-2</v>
      </c>
      <c r="AF298" s="17">
        <f t="shared" si="361"/>
        <v>3.1881176950576934E-2</v>
      </c>
      <c r="AG298" s="17">
        <f t="shared" si="362"/>
        <v>1.2145174210793466E-2</v>
      </c>
      <c r="AH298" s="17">
        <f t="shared" si="363"/>
        <v>1.4336360280767133E-3</v>
      </c>
      <c r="AI298" s="17">
        <f t="shared" si="364"/>
        <v>3.9579070804227241E-3</v>
      </c>
      <c r="AJ298" s="17">
        <f t="shared" si="365"/>
        <v>5.4633910387546798E-3</v>
      </c>
      <c r="AK298" s="17">
        <f t="shared" si="366"/>
        <v>5.0276810505881378E-3</v>
      </c>
      <c r="AL298" s="17">
        <f t="shared" si="367"/>
        <v>4.3793711355901425E-4</v>
      </c>
      <c r="AM298" s="17">
        <f t="shared" si="368"/>
        <v>2.695502316149237E-2</v>
      </c>
      <c r="AN298" s="17">
        <f t="shared" si="369"/>
        <v>3.0805649301448409E-2</v>
      </c>
      <c r="AO298" s="17">
        <f t="shared" si="370"/>
        <v>1.7603175912672606E-2</v>
      </c>
      <c r="AP298" s="17">
        <f t="shared" si="371"/>
        <v>6.7059518679025189E-3</v>
      </c>
      <c r="AQ298" s="17">
        <f t="shared" si="372"/>
        <v>1.915980559887975E-3</v>
      </c>
      <c r="AR298" s="17">
        <f t="shared" si="373"/>
        <v>3.2768726216451531E-4</v>
      </c>
      <c r="AS298" s="17">
        <f t="shared" si="374"/>
        <v>9.0466178980253215E-4</v>
      </c>
      <c r="AT298" s="17">
        <f t="shared" si="375"/>
        <v>1.2487713872714359E-3</v>
      </c>
      <c r="AU298" s="17">
        <f t="shared" si="376"/>
        <v>1.1491808284937184E-3</v>
      </c>
      <c r="AV298" s="17">
        <f t="shared" si="377"/>
        <v>7.931495248279922E-4</v>
      </c>
      <c r="AW298" s="17">
        <f t="shared" si="378"/>
        <v>3.8381911177657066E-5</v>
      </c>
      <c r="AX298" s="17">
        <f t="shared" si="379"/>
        <v>1.240266880092205E-2</v>
      </c>
      <c r="AY298" s="17">
        <f t="shared" si="380"/>
        <v>1.4174436549141767E-2</v>
      </c>
      <c r="AZ298" s="17">
        <f t="shared" si="381"/>
        <v>8.0996539821618693E-3</v>
      </c>
      <c r="BA298" s="17">
        <f t="shared" si="382"/>
        <v>3.0855733090720408E-3</v>
      </c>
      <c r="BB298" s="17">
        <f t="shared" si="383"/>
        <v>8.8158975679322293E-4</v>
      </c>
      <c r="BC298" s="17">
        <f t="shared" si="384"/>
        <v>2.0150563190254452E-4</v>
      </c>
      <c r="BD298" s="17">
        <f t="shared" si="385"/>
        <v>6.2416436065324847E-5</v>
      </c>
      <c r="BE298" s="17">
        <f t="shared" si="386"/>
        <v>1.7231601982625578E-4</v>
      </c>
      <c r="BF298" s="17">
        <f t="shared" si="387"/>
        <v>2.3786051047264357E-4</v>
      </c>
      <c r="BG298" s="17">
        <f t="shared" si="388"/>
        <v>2.1889093654535859E-4</v>
      </c>
      <c r="BH298" s="17">
        <f t="shared" si="389"/>
        <v>1.5107565146006469E-4</v>
      </c>
      <c r="BI298" s="17">
        <f t="shared" si="390"/>
        <v>8.3416345415849137E-5</v>
      </c>
      <c r="BJ298" s="18">
        <f t="shared" si="391"/>
        <v>0.68961433744784129</v>
      </c>
      <c r="BK298" s="18">
        <f t="shared" si="392"/>
        <v>0.16967999015553795</v>
      </c>
      <c r="BL298" s="18">
        <f t="shared" si="393"/>
        <v>0.12679216418011111</v>
      </c>
      <c r="BM298" s="18">
        <f t="shared" si="394"/>
        <v>0.72439696480021076</v>
      </c>
      <c r="BN298" s="18">
        <f t="shared" si="395"/>
        <v>0.25257121334000265</v>
      </c>
    </row>
    <row r="299" spans="1:66" x14ac:dyDescent="0.25">
      <c r="A299" t="s">
        <v>10</v>
      </c>
      <c r="B299" t="s">
        <v>242</v>
      </c>
      <c r="C299" t="s">
        <v>50</v>
      </c>
      <c r="D299" s="15">
        <v>44349</v>
      </c>
      <c r="E299" s="14">
        <f>VLOOKUP(A299,home!$A$2:$E$405,3,FALSE)</f>
        <v>1.50416666666667</v>
      </c>
      <c r="F299" s="14">
        <f>VLOOKUP(B299,home!$B$2:$E$405,3,FALSE)</f>
        <v>0.85</v>
      </c>
      <c r="G299" s="14">
        <f>VLOOKUP(C299,away!$B$2:$E$405,4,FALSE)</f>
        <v>0.92</v>
      </c>
      <c r="H299" s="14">
        <f>VLOOKUP(A299,away!$A$2:$E$405,3,FALSE)</f>
        <v>1.4125000000000001</v>
      </c>
      <c r="I299" s="14">
        <f>VLOOKUP(C299,away!$B$2:$E$405,3,FALSE)</f>
        <v>0.97</v>
      </c>
      <c r="J299" s="14">
        <f>VLOOKUP(B299,home!$B$2:$E$405,4,FALSE)</f>
        <v>1.26</v>
      </c>
      <c r="K299" s="16">
        <f t="shared" si="396"/>
        <v>1.1762583333333358</v>
      </c>
      <c r="L299" s="16">
        <f t="shared" si="397"/>
        <v>1.7263575</v>
      </c>
      <c r="M299" s="17">
        <f t="shared" si="342"/>
        <v>5.4879476569742867E-2</v>
      </c>
      <c r="N299" s="17">
        <f t="shared" si="343"/>
        <v>6.4552441644131597E-2</v>
      </c>
      <c r="O299" s="17">
        <f t="shared" si="344"/>
        <v>9.4741595972249876E-2</v>
      </c>
      <c r="P299" s="17">
        <f t="shared" si="345"/>
        <v>0.11144059177565893</v>
      </c>
      <c r="Q299" s="17">
        <f t="shared" si="346"/>
        <v>3.7965173710461833E-2</v>
      </c>
      <c r="R299" s="17">
        <f t="shared" si="347"/>
        <v>8.177893238433169E-2</v>
      </c>
      <c r="S299" s="17">
        <f t="shared" si="348"/>
        <v>5.6573997565039322E-2</v>
      </c>
      <c r="T299" s="17">
        <f t="shared" si="349"/>
        <v>6.5541462373858619E-2</v>
      </c>
      <c r="U299" s="17">
        <f t="shared" si="350"/>
        <v>9.6193150708173566E-2</v>
      </c>
      <c r="V299" s="17">
        <f t="shared" si="351"/>
        <v>1.2764617549898938E-2</v>
      </c>
      <c r="W299" s="17">
        <f t="shared" si="352"/>
        <v>1.4885617317792805E-2</v>
      </c>
      <c r="X299" s="17">
        <f t="shared" si="353"/>
        <v>2.5697897098701492E-2</v>
      </c>
      <c r="Y299" s="17">
        <f t="shared" si="354"/>
        <v>2.2181878695285782E-2</v>
      </c>
      <c r="Z299" s="17">
        <f t="shared" si="355"/>
        <v>4.7059891087894622E-2</v>
      </c>
      <c r="AA299" s="17">
        <f t="shared" si="356"/>
        <v>5.5354589057895233E-2</v>
      </c>
      <c r="AB299" s="17">
        <f t="shared" si="357"/>
        <v>3.2555648333795782E-2</v>
      </c>
      <c r="AC299" s="17">
        <f t="shared" si="358"/>
        <v>1.6200233475975978E-3</v>
      </c>
      <c r="AD299" s="17">
        <f t="shared" si="359"/>
        <v>4.3773328542162015E-3</v>
      </c>
      <c r="AE299" s="17">
        <f t="shared" si="360"/>
        <v>7.5568414028725469E-3</v>
      </c>
      <c r="AF299" s="17">
        <f t="shared" si="361"/>
        <v>6.5229049160797714E-3</v>
      </c>
      <c r="AG299" s="17">
        <f t="shared" si="362"/>
        <v>3.7536219412203941E-3</v>
      </c>
      <c r="AH299" s="17">
        <f t="shared" si="363"/>
        <v>2.0310548982192523E-2</v>
      </c>
      <c r="AI299" s="17">
        <f t="shared" si="364"/>
        <v>2.389045249487886E-2</v>
      </c>
      <c r="AJ299" s="17">
        <f t="shared" si="365"/>
        <v>1.4050671917102724E-2</v>
      </c>
      <c r="AK299" s="17">
        <f t="shared" si="366"/>
        <v>5.5090733104749181E-3</v>
      </c>
      <c r="AL299" s="17">
        <f t="shared" si="367"/>
        <v>1.3158752366541091E-4</v>
      </c>
      <c r="AM299" s="17">
        <f t="shared" si="368"/>
        <v>1.029774849509121E-3</v>
      </c>
      <c r="AN299" s="17">
        <f t="shared" si="369"/>
        <v>1.7777595347614424E-3</v>
      </c>
      <c r="AO299" s="17">
        <f t="shared" si="370"/>
        <v>1.5345242530159637E-3</v>
      </c>
      <c r="AP299" s="17">
        <f t="shared" si="371"/>
        <v>8.8304581770866863E-4</v>
      </c>
      <c r="AQ299" s="17">
        <f t="shared" si="372"/>
        <v>3.811131925612485E-4</v>
      </c>
      <c r="AR299" s="17">
        <f t="shared" si="373"/>
        <v>7.0126537129050759E-3</v>
      </c>
      <c r="AS299" s="17">
        <f t="shared" si="374"/>
        <v>8.2486923685855546E-3</v>
      </c>
      <c r="AT299" s="17">
        <f t="shared" si="375"/>
        <v>4.8512965688259262E-3</v>
      </c>
      <c r="AU299" s="17">
        <f t="shared" si="376"/>
        <v>1.9021260055176379E-3</v>
      </c>
      <c r="AV299" s="17">
        <f t="shared" si="377"/>
        <v>5.5934789126004317E-4</v>
      </c>
      <c r="AW299" s="17">
        <f t="shared" si="378"/>
        <v>7.4224223416254465E-6</v>
      </c>
      <c r="AX299" s="17">
        <f t="shared" si="379"/>
        <v>2.0188020803203063E-4</v>
      </c>
      <c r="AY299" s="17">
        <f t="shared" si="380"/>
        <v>3.4851741123765635E-4</v>
      </c>
      <c r="AZ299" s="17">
        <f t="shared" si="381"/>
        <v>3.0083282338535616E-4</v>
      </c>
      <c r="BA299" s="17">
        <f t="shared" si="382"/>
        <v>1.7311500029916163E-4</v>
      </c>
      <c r="BB299" s="17">
        <f t="shared" si="383"/>
        <v>7.4714594782240038E-5</v>
      </c>
      <c r="BC299" s="17">
        <f t="shared" si="384"/>
        <v>2.5796820212356155E-5</v>
      </c>
      <c r="BD299" s="17">
        <f t="shared" si="385"/>
        <v>2.017724555362756E-3</v>
      </c>
      <c r="BE299" s="17">
        <f t="shared" si="386"/>
        <v>2.3733653226167416E-3</v>
      </c>
      <c r="BF299" s="17">
        <f t="shared" si="387"/>
        <v>1.3958453693861518E-3</v>
      </c>
      <c r="BG299" s="17">
        <f t="shared" si="388"/>
        <v>5.4729158259506972E-4</v>
      </c>
      <c r="BH299" s="17">
        <f t="shared" si="389"/>
        <v>1.6093907119766012E-4</v>
      </c>
      <c r="BI299" s="17">
        <f t="shared" si="390"/>
        <v>3.7861184731034969E-5</v>
      </c>
      <c r="BJ299" s="18">
        <f t="shared" si="391"/>
        <v>0.25976624646012625</v>
      </c>
      <c r="BK299" s="18">
        <f t="shared" si="392"/>
        <v>0.23775881174284072</v>
      </c>
      <c r="BL299" s="18">
        <f t="shared" si="393"/>
        <v>0.45349180679407891</v>
      </c>
      <c r="BM299" s="18">
        <f t="shared" si="394"/>
        <v>0.55237744903946762</v>
      </c>
      <c r="BN299" s="18">
        <f t="shared" si="395"/>
        <v>0.44535821205657683</v>
      </c>
    </row>
    <row r="300" spans="1:66" x14ac:dyDescent="0.25">
      <c r="A300" t="s">
        <v>10</v>
      </c>
      <c r="B300" t="s">
        <v>47</v>
      </c>
      <c r="C300" t="s">
        <v>245</v>
      </c>
      <c r="D300" s="15">
        <v>44349</v>
      </c>
      <c r="E300" s="14">
        <f>VLOOKUP(A300,home!$A$2:$E$405,3,FALSE)</f>
        <v>1.50416666666667</v>
      </c>
      <c r="F300" s="14">
        <f>VLOOKUP(B300,home!$B$2:$E$405,3,FALSE)</f>
        <v>0.72</v>
      </c>
      <c r="G300" s="14">
        <f>VLOOKUP(C300,away!$B$2:$E$405,4,FALSE)</f>
        <v>0.36</v>
      </c>
      <c r="H300" s="14">
        <f>VLOOKUP(A300,away!$A$2:$E$405,3,FALSE)</f>
        <v>1.4125000000000001</v>
      </c>
      <c r="I300" s="14">
        <f>VLOOKUP(C300,away!$B$2:$E$405,3,FALSE)</f>
        <v>1.59</v>
      </c>
      <c r="J300" s="14">
        <f>VLOOKUP(B300,home!$B$2:$E$405,4,FALSE)</f>
        <v>1.71</v>
      </c>
      <c r="K300" s="16">
        <f t="shared" si="396"/>
        <v>0.38988000000000084</v>
      </c>
      <c r="L300" s="16">
        <f t="shared" si="397"/>
        <v>3.8404462500000003</v>
      </c>
      <c r="M300" s="17">
        <f t="shared" si="342"/>
        <v>1.454764360538688E-2</v>
      </c>
      <c r="N300" s="17">
        <f t="shared" si="343"/>
        <v>5.6718352888682497E-3</v>
      </c>
      <c r="O300" s="17">
        <f t="shared" si="344"/>
        <v>5.5869443330644517E-2</v>
      </c>
      <c r="P300" s="17">
        <f t="shared" si="345"/>
        <v>2.1782378565751735E-2</v>
      </c>
      <c r="Q300" s="17">
        <f t="shared" si="346"/>
        <v>1.1056675712119788E-3</v>
      </c>
      <c r="R300" s="17">
        <f t="shared" si="347"/>
        <v>0.10728179706438067</v>
      </c>
      <c r="S300" s="17">
        <f t="shared" si="348"/>
        <v>8.1537606510725096E-3</v>
      </c>
      <c r="T300" s="17">
        <f t="shared" si="349"/>
        <v>4.2462568776076518E-3</v>
      </c>
      <c r="U300" s="17">
        <f t="shared" si="350"/>
        <v>4.1827027039460826E-2</v>
      </c>
      <c r="V300" s="17">
        <f t="shared" si="351"/>
        <v>1.3565259246248477E-3</v>
      </c>
      <c r="W300" s="17">
        <f t="shared" si="352"/>
        <v>1.4369255755470906E-4</v>
      </c>
      <c r="X300" s="17">
        <f t="shared" si="353"/>
        <v>5.5184354381389159E-4</v>
      </c>
      <c r="Y300" s="17">
        <f t="shared" si="354"/>
        <v>1.0596627342133857E-3</v>
      </c>
      <c r="Z300" s="17">
        <f t="shared" si="355"/>
        <v>0.13733665840972056</v>
      </c>
      <c r="AA300" s="17">
        <f t="shared" si="356"/>
        <v>5.354481638078197E-2</v>
      </c>
      <c r="AB300" s="17">
        <f t="shared" si="357"/>
        <v>1.0438026505269659E-2</v>
      </c>
      <c r="AC300" s="17">
        <f t="shared" si="358"/>
        <v>1.2694650945692206E-4</v>
      </c>
      <c r="AD300" s="17">
        <f t="shared" si="359"/>
        <v>1.4005713584857521E-5</v>
      </c>
      <c r="AE300" s="17">
        <f t="shared" si="360"/>
        <v>5.3788190215540117E-5</v>
      </c>
      <c r="AF300" s="17">
        <f t="shared" si="361"/>
        <v>1.0328532670377891E-4</v>
      </c>
      <c r="AG300" s="17">
        <f t="shared" si="362"/>
        <v>1.3222058187318419E-4</v>
      </c>
      <c r="AH300" s="17">
        <f t="shared" si="363"/>
        <v>0.13185851369428561</v>
      </c>
      <c r="AI300" s="17">
        <f t="shared" si="364"/>
        <v>5.1408997319128187E-2</v>
      </c>
      <c r="AJ300" s="17">
        <f t="shared" si="365"/>
        <v>1.0021669937390868E-2</v>
      </c>
      <c r="AK300" s="17">
        <f t="shared" si="366"/>
        <v>1.30241622506332E-3</v>
      </c>
      <c r="AL300" s="17">
        <f t="shared" si="367"/>
        <v>7.6031472906513263E-6</v>
      </c>
      <c r="AM300" s="17">
        <f t="shared" si="368"/>
        <v>1.0921095224928524E-6</v>
      </c>
      <c r="AN300" s="17">
        <f t="shared" si="369"/>
        <v>4.1941879202469658E-6</v>
      </c>
      <c r="AO300" s="17">
        <f t="shared" si="370"/>
        <v>8.0537766350538822E-6</v>
      </c>
      <c r="AP300" s="17">
        <f t="shared" si="371"/>
        <v>1.0310032092143433E-5</v>
      </c>
      <c r="AQ300" s="17">
        <f t="shared" si="372"/>
        <v>9.8987810214129765E-6</v>
      </c>
      <c r="AR300" s="17">
        <f t="shared" si="373"/>
        <v>0.10127910688955855</v>
      </c>
      <c r="AS300" s="17">
        <f t="shared" si="374"/>
        <v>3.9486698194101173E-2</v>
      </c>
      <c r="AT300" s="17">
        <f t="shared" si="375"/>
        <v>7.6975369459580979E-3</v>
      </c>
      <c r="AU300" s="17">
        <f t="shared" si="376"/>
        <v>1.0003719014967166E-3</v>
      </c>
      <c r="AV300" s="17">
        <f t="shared" si="377"/>
        <v>9.7506249238885157E-5</v>
      </c>
      <c r="AW300" s="17">
        <f t="shared" si="378"/>
        <v>3.1623035216127711E-7</v>
      </c>
      <c r="AX300" s="17">
        <f t="shared" si="379"/>
        <v>7.0965276771585694E-8</v>
      </c>
      <c r="AY300" s="17">
        <f t="shared" si="380"/>
        <v>2.7253833105764839E-7</v>
      </c>
      <c r="AZ300" s="17">
        <f t="shared" si="381"/>
        <v>5.2333440574580235E-7</v>
      </c>
      <c r="BA300" s="17">
        <f t="shared" si="382"/>
        <v>6.6994588534748154E-7</v>
      </c>
      <c r="BB300" s="17">
        <f t="shared" si="383"/>
        <v>6.4322279077141654E-7</v>
      </c>
      <c r="BC300" s="17">
        <f t="shared" si="384"/>
        <v>4.9405251094652412E-7</v>
      </c>
      <c r="BD300" s="17">
        <f t="shared" si="385"/>
        <v>6.4826161042892377E-2</v>
      </c>
      <c r="BE300" s="17">
        <f t="shared" si="386"/>
        <v>2.5274423667402936E-2</v>
      </c>
      <c r="BF300" s="17">
        <f t="shared" si="387"/>
        <v>4.9269961497235386E-3</v>
      </c>
      <c r="BG300" s="17">
        <f t="shared" si="388"/>
        <v>6.4031241961807236E-4</v>
      </c>
      <c r="BH300" s="17">
        <f t="shared" si="389"/>
        <v>6.2411251540173642E-5</v>
      </c>
      <c r="BI300" s="17">
        <f t="shared" si="390"/>
        <v>4.8665797500965911E-6</v>
      </c>
      <c r="BJ300" s="18">
        <f t="shared" si="391"/>
        <v>1.3118481332039217E-2</v>
      </c>
      <c r="BK300" s="18">
        <f t="shared" si="392"/>
        <v>4.5975130941914605E-2</v>
      </c>
      <c r="BL300" s="18">
        <f t="shared" si="393"/>
        <v>0.7088490987876862</v>
      </c>
      <c r="BM300" s="18">
        <f t="shared" si="394"/>
        <v>0.69902064773713757</v>
      </c>
      <c r="BN300" s="18">
        <f t="shared" si="395"/>
        <v>0.20625876542624402</v>
      </c>
    </row>
    <row r="301" spans="1:66" x14ac:dyDescent="0.25">
      <c r="A301" t="s">
        <v>10</v>
      </c>
      <c r="B301" t="s">
        <v>243</v>
      </c>
      <c r="C301" t="s">
        <v>247</v>
      </c>
      <c r="D301" s="15">
        <v>44349</v>
      </c>
      <c r="E301" s="14">
        <f>VLOOKUP(A301,home!$A$2:$E$405,3,FALSE)</f>
        <v>1.50416666666667</v>
      </c>
      <c r="F301" s="14">
        <f>VLOOKUP(B301,home!$B$2:$E$405,3,FALSE)</f>
        <v>0.95</v>
      </c>
      <c r="G301" s="14">
        <f>VLOOKUP(C301,away!$B$2:$E$405,4,FALSE)</f>
        <v>1.28</v>
      </c>
      <c r="H301" s="14">
        <f>VLOOKUP(A301,away!$A$2:$E$405,3,FALSE)</f>
        <v>1.4125000000000001</v>
      </c>
      <c r="I301" s="14">
        <f>VLOOKUP(C301,away!$B$2:$E$405,3,FALSE)</f>
        <v>1.28</v>
      </c>
      <c r="J301" s="14">
        <f>VLOOKUP(B301,home!$B$2:$E$405,4,FALSE)</f>
        <v>0.81</v>
      </c>
      <c r="K301" s="16">
        <f t="shared" si="396"/>
        <v>1.8290666666666706</v>
      </c>
      <c r="L301" s="16">
        <f t="shared" si="397"/>
        <v>1.4644800000000002</v>
      </c>
      <c r="M301" s="17">
        <f t="shared" si="342"/>
        <v>3.7121956438789967E-2</v>
      </c>
      <c r="N301" s="17">
        <f t="shared" si="343"/>
        <v>6.7898533123642912E-2</v>
      </c>
      <c r="O301" s="17">
        <f t="shared" si="344"/>
        <v>5.4364362765479138E-2</v>
      </c>
      <c r="P301" s="17">
        <f t="shared" si="345"/>
        <v>9.9436043788912576E-2</v>
      </c>
      <c r="Q301" s="17">
        <f t="shared" si="346"/>
        <v>6.2095471826009038E-2</v>
      </c>
      <c r="R301" s="17">
        <f t="shared" si="347"/>
        <v>3.980776099139445E-2</v>
      </c>
      <c r="S301" s="17">
        <f t="shared" si="348"/>
        <v>6.6588131074758888E-2</v>
      </c>
      <c r="T301" s="17">
        <f t="shared" si="349"/>
        <v>9.0937576579753723E-2</v>
      </c>
      <c r="U301" s="17">
        <f t="shared" si="350"/>
        <v>7.2811048703993367E-2</v>
      </c>
      <c r="V301" s="17">
        <f t="shared" si="351"/>
        <v>1.9818340987284584E-2</v>
      </c>
      <c r="W301" s="17">
        <f t="shared" si="352"/>
        <v>3.7858919222630842E-2</v>
      </c>
      <c r="X301" s="17">
        <f t="shared" si="353"/>
        <v>5.544363002315842E-2</v>
      </c>
      <c r="Y301" s="17">
        <f t="shared" si="354"/>
        <v>4.0598043648157535E-2</v>
      </c>
      <c r="Z301" s="17">
        <f t="shared" si="355"/>
        <v>1.943255660555912E-2</v>
      </c>
      <c r="AA301" s="17">
        <f t="shared" si="356"/>
        <v>3.5543441535341412E-2</v>
      </c>
      <c r="AB301" s="17">
        <f t="shared" si="357"/>
        <v>3.2505662065454306E-2</v>
      </c>
      <c r="AC301" s="17">
        <f t="shared" si="358"/>
        <v>3.3178770923022178E-3</v>
      </c>
      <c r="AD301" s="17">
        <f t="shared" si="359"/>
        <v>1.7311621796535039E-2</v>
      </c>
      <c r="AE301" s="17">
        <f t="shared" si="360"/>
        <v>2.5352523888589638E-2</v>
      </c>
      <c r="AF301" s="17">
        <f t="shared" si="361"/>
        <v>1.8564132092180882E-2</v>
      </c>
      <c r="AG301" s="17">
        <f t="shared" si="362"/>
        <v>9.0622667221190219E-3</v>
      </c>
      <c r="AH301" s="17">
        <f t="shared" si="363"/>
        <v>7.1146476244273085E-3</v>
      </c>
      <c r="AI301" s="17">
        <f t="shared" si="364"/>
        <v>1.3013164814919204E-2</v>
      </c>
      <c r="AJ301" s="17">
        <f t="shared" si="365"/>
        <v>1.1900972995404137E-2</v>
      </c>
      <c r="AK301" s="17">
        <f t="shared" si="366"/>
        <v>7.255891002264636E-3</v>
      </c>
      <c r="AL301" s="17">
        <f t="shared" si="367"/>
        <v>3.554948106039501E-4</v>
      </c>
      <c r="AM301" s="17">
        <f t="shared" si="368"/>
        <v>6.3328220747964807E-3</v>
      </c>
      <c r="AN301" s="17">
        <f t="shared" si="369"/>
        <v>9.2742912720979523E-3</v>
      </c>
      <c r="AO301" s="17">
        <f t="shared" si="370"/>
        <v>6.7910070410810057E-3</v>
      </c>
      <c r="AP301" s="17">
        <f t="shared" si="371"/>
        <v>3.3150979971741045E-3</v>
      </c>
      <c r="AQ301" s="17">
        <f t="shared" si="372"/>
        <v>1.2137236787253837E-3</v>
      </c>
      <c r="AR301" s="17">
        <f t="shared" si="373"/>
        <v>2.0838518306042619E-3</v>
      </c>
      <c r="AS301" s="17">
        <f t="shared" si="374"/>
        <v>3.8115039216305765E-3</v>
      </c>
      <c r="AT301" s="17">
        <f t="shared" si="375"/>
        <v>3.4857473864618911E-3</v>
      </c>
      <c r="AU301" s="17">
        <f t="shared" si="376"/>
        <v>2.1252214509993035E-3</v>
      </c>
      <c r="AV301" s="17">
        <f t="shared" si="377"/>
        <v>9.7179292882695076E-4</v>
      </c>
      <c r="AW301" s="17">
        <f t="shared" si="378"/>
        <v>2.6451100451555729E-5</v>
      </c>
      <c r="AX301" s="17">
        <f t="shared" si="379"/>
        <v>1.9305256271568514E-3</v>
      </c>
      <c r="AY301" s="17">
        <f t="shared" si="380"/>
        <v>2.8272161704586659E-3</v>
      </c>
      <c r="AZ301" s="17">
        <f t="shared" si="381"/>
        <v>2.0702007686566543E-3</v>
      </c>
      <c r="BA301" s="17">
        <f t="shared" si="382"/>
        <v>1.0105892072274324E-3</v>
      </c>
      <c r="BB301" s="17">
        <f t="shared" si="383"/>
        <v>3.6999692055010775E-4</v>
      </c>
      <c r="BC301" s="17">
        <f t="shared" si="384"/>
        <v>1.0837061804144441E-4</v>
      </c>
      <c r="BD301" s="17">
        <f t="shared" si="385"/>
        <v>5.0862655481388774E-4</v>
      </c>
      <c r="BE301" s="17">
        <f t="shared" si="386"/>
        <v>9.3031187719159027E-4</v>
      </c>
      <c r="BF301" s="17">
        <f t="shared" si="387"/>
        <v>8.5080122208761771E-4</v>
      </c>
      <c r="BG301" s="17">
        <f t="shared" si="388"/>
        <v>5.1872405175990965E-4</v>
      </c>
      <c r="BH301" s="17">
        <f t="shared" si="389"/>
        <v>2.3719521806808192E-4</v>
      </c>
      <c r="BI301" s="17">
        <f t="shared" si="390"/>
        <v>8.6769173372212076E-5</v>
      </c>
      <c r="BJ301" s="18">
        <f t="shared" si="391"/>
        <v>0.46036656029874318</v>
      </c>
      <c r="BK301" s="18">
        <f t="shared" si="392"/>
        <v>0.22946506036311085</v>
      </c>
      <c r="BL301" s="18">
        <f t="shared" si="393"/>
        <v>0.28992749811449431</v>
      </c>
      <c r="BM301" s="18">
        <f t="shared" si="394"/>
        <v>0.63566678137767207</v>
      </c>
      <c r="BN301" s="18">
        <f t="shared" si="395"/>
        <v>0.36072412893422806</v>
      </c>
    </row>
    <row r="302" spans="1:66" x14ac:dyDescent="0.25">
      <c r="A302" t="s">
        <v>13</v>
      </c>
      <c r="B302" t="s">
        <v>58</v>
      </c>
      <c r="C302" t="s">
        <v>59</v>
      </c>
      <c r="D302" s="15">
        <v>44349</v>
      </c>
      <c r="E302" s="14">
        <f>VLOOKUP(A302,home!$A$2:$E$405,3,FALSE)</f>
        <v>1.61170212765957</v>
      </c>
      <c r="F302" s="14">
        <f>VLOOKUP(B302,home!$B$2:$E$405,3,FALSE)</f>
        <v>0.62</v>
      </c>
      <c r="G302" s="14">
        <f>VLOOKUP(C302,away!$B$2:$E$405,4,FALSE)</f>
        <v>0.62</v>
      </c>
      <c r="H302" s="14">
        <f>VLOOKUP(A302,away!$A$2:$E$405,3,FALSE)</f>
        <v>1.44148936170213</v>
      </c>
      <c r="I302" s="14">
        <f>VLOOKUP(C302,away!$B$2:$E$405,3,FALSE)</f>
        <v>0.85</v>
      </c>
      <c r="J302" s="14">
        <f>VLOOKUP(B302,home!$B$2:$E$405,4,FALSE)</f>
        <v>1.2</v>
      </c>
      <c r="K302" s="16">
        <f t="shared" si="396"/>
        <v>0.61953829787233872</v>
      </c>
      <c r="L302" s="16">
        <f t="shared" si="397"/>
        <v>1.4703191489361727</v>
      </c>
      <c r="M302" s="17">
        <f t="shared" si="342"/>
        <v>0.12370476907022006</v>
      </c>
      <c r="N302" s="17">
        <f t="shared" si="343"/>
        <v>7.6639842068454866E-2</v>
      </c>
      <c r="O302" s="17">
        <f t="shared" si="344"/>
        <v>0.18188549077867175</v>
      </c>
      <c r="P302" s="17">
        <f t="shared" si="345"/>
        <v>0.11268502736469324</v>
      </c>
      <c r="Q302" s="17">
        <f t="shared" si="346"/>
        <v>2.3740658652147688E-2</v>
      </c>
      <c r="R302" s="17">
        <f t="shared" si="347"/>
        <v>0.13371486000276736</v>
      </c>
      <c r="S302" s="17">
        <f t="shared" si="348"/>
        <v>2.5661733754528473E-2</v>
      </c>
      <c r="T302" s="17">
        <f t="shared" si="349"/>
        <v>3.4906345024609972E-2</v>
      </c>
      <c r="U302" s="17">
        <f t="shared" si="350"/>
        <v>8.2841476766352562E-2</v>
      </c>
      <c r="V302" s="17">
        <f t="shared" si="351"/>
        <v>2.5973068262883097E-3</v>
      </c>
      <c r="W302" s="17">
        <f t="shared" si="352"/>
        <v>4.9027490839065966E-3</v>
      </c>
      <c r="X302" s="17">
        <f t="shared" si="353"/>
        <v>7.2086058604971482E-3</v>
      </c>
      <c r="Y302" s="17">
        <f t="shared" si="354"/>
        <v>5.299475616911237E-3</v>
      </c>
      <c r="Z302" s="17">
        <f t="shared" si="355"/>
        <v>6.5534506386462799E-2</v>
      </c>
      <c r="AA302" s="17">
        <f t="shared" si="356"/>
        <v>4.0601136538573071E-2</v>
      </c>
      <c r="AB302" s="17">
        <f t="shared" si="357"/>
        <v>1.2576979511394986E-2</v>
      </c>
      <c r="AC302" s="17">
        <f t="shared" si="358"/>
        <v>1.4787101226705065E-4</v>
      </c>
      <c r="AD302" s="17">
        <f t="shared" si="359"/>
        <v>7.5936020558466523E-4</v>
      </c>
      <c r="AE302" s="17">
        <f t="shared" si="360"/>
        <v>1.1165018512112421E-3</v>
      </c>
      <c r="AF302" s="17">
        <f t="shared" si="361"/>
        <v>8.2080702582928739E-4</v>
      </c>
      <c r="AG302" s="17">
        <f t="shared" si="362"/>
        <v>4.0228276255271629E-4</v>
      </c>
      <c r="AH302" s="17">
        <f t="shared" si="363"/>
        <v>2.408915991402405E-2</v>
      </c>
      <c r="AI302" s="17">
        <f t="shared" si="364"/>
        <v>1.4924157130309033E-2</v>
      </c>
      <c r="AJ302" s="17">
        <f t="shared" si="365"/>
        <v>4.6230434528454914E-3</v>
      </c>
      <c r="AK302" s="17">
        <f t="shared" si="366"/>
        <v>9.5471749058858527E-4</v>
      </c>
      <c r="AL302" s="17">
        <f t="shared" si="367"/>
        <v>5.3879407201508752E-6</v>
      </c>
      <c r="AM302" s="17">
        <f t="shared" si="368"/>
        <v>9.4090545847982552E-5</v>
      </c>
      <c r="AN302" s="17">
        <f t="shared" si="369"/>
        <v>1.3834313129414564E-4</v>
      </c>
      <c r="AO302" s="17">
        <f t="shared" si="370"/>
        <v>1.0170427753278672E-4</v>
      </c>
      <c r="AP302" s="17">
        <f t="shared" si="371"/>
        <v>4.9845915595058424E-5</v>
      </c>
      <c r="AQ302" s="17">
        <f t="shared" si="372"/>
        <v>1.8322351048917659E-5</v>
      </c>
      <c r="AR302" s="17">
        <f t="shared" si="373"/>
        <v>7.0837506206750346E-3</v>
      </c>
      <c r="AS302" s="17">
        <f t="shared" si="374"/>
        <v>4.3886548020851341E-3</v>
      </c>
      <c r="AT302" s="17">
        <f t="shared" si="375"/>
        <v>1.3594698630165444E-3</v>
      </c>
      <c r="AU302" s="17">
        <f t="shared" si="376"/>
        <v>2.8074788164733714E-4</v>
      </c>
      <c r="AV302" s="17">
        <f t="shared" si="377"/>
        <v>4.3483516181764009E-5</v>
      </c>
      <c r="AW302" s="17">
        <f t="shared" si="378"/>
        <v>1.3633271377869287E-7</v>
      </c>
      <c r="AX302" s="17">
        <f t="shared" si="379"/>
        <v>9.7154494367563889E-6</v>
      </c>
      <c r="AY302" s="17">
        <f t="shared" si="380"/>
        <v>1.4284811347384072E-5</v>
      </c>
      <c r="AZ302" s="17">
        <f t="shared" si="381"/>
        <v>1.0501615831499766E-5</v>
      </c>
      <c r="BA302" s="17">
        <f t="shared" si="382"/>
        <v>5.1469089506084579E-6</v>
      </c>
      <c r="BB302" s="17">
        <f t="shared" si="383"/>
        <v>1.8918996969776503E-6</v>
      </c>
      <c r="BC302" s="17">
        <f t="shared" si="384"/>
        <v>5.5633927046655582E-7</v>
      </c>
      <c r="BD302" s="17">
        <f t="shared" si="385"/>
        <v>1.7358956973111664E-3</v>
      </c>
      <c r="BE302" s="17">
        <f t="shared" si="386"/>
        <v>1.0754538655960765E-3</v>
      </c>
      <c r="BF302" s="17">
        <f t="shared" si="387"/>
        <v>3.3314242866581002E-4</v>
      </c>
      <c r="BG302" s="17">
        <f t="shared" si="388"/>
        <v>6.8798164401557662E-5</v>
      </c>
      <c r="BH302" s="17">
        <f t="shared" si="389"/>
        <v>1.0655774417520588E-5</v>
      </c>
      <c r="BI302" s="17">
        <f t="shared" si="390"/>
        <v>1.3203320690284638E-6</v>
      </c>
      <c r="BJ302" s="18">
        <f t="shared" si="391"/>
        <v>0.15624103139755804</v>
      </c>
      <c r="BK302" s="18">
        <f t="shared" si="392"/>
        <v>0.2648163807800647</v>
      </c>
      <c r="BL302" s="18">
        <f t="shared" si="393"/>
        <v>0.51259239453159366</v>
      </c>
      <c r="BM302" s="18">
        <f t="shared" si="394"/>
        <v>0.34679951668009062</v>
      </c>
      <c r="BN302" s="18">
        <f t="shared" si="395"/>
        <v>0.65237064793695487</v>
      </c>
    </row>
    <row r="303" spans="1:66" x14ac:dyDescent="0.25">
      <c r="A303" t="s">
        <v>13</v>
      </c>
      <c r="B303" t="s">
        <v>249</v>
      </c>
      <c r="C303" t="s">
        <v>51</v>
      </c>
      <c r="D303" s="15">
        <v>44349</v>
      </c>
      <c r="E303" s="14">
        <f>VLOOKUP(A303,home!$A$2:$E$405,3,FALSE)</f>
        <v>1.61170212765957</v>
      </c>
      <c r="F303" s="14">
        <f>VLOOKUP(B303,home!$B$2:$E$405,3,FALSE)</f>
        <v>1.35</v>
      </c>
      <c r="G303" s="14">
        <f>VLOOKUP(C303,away!$B$2:$E$405,4,FALSE)</f>
        <v>0.96</v>
      </c>
      <c r="H303" s="14">
        <f>VLOOKUP(A303,away!$A$2:$E$405,3,FALSE)</f>
        <v>1.44148936170213</v>
      </c>
      <c r="I303" s="14">
        <f>VLOOKUP(C303,away!$B$2:$E$405,3,FALSE)</f>
        <v>1.07</v>
      </c>
      <c r="J303" s="14">
        <f>VLOOKUP(B303,home!$B$2:$E$405,4,FALSE)</f>
        <v>1.01</v>
      </c>
      <c r="K303" s="16">
        <f t="shared" si="396"/>
        <v>2.0887659574468027</v>
      </c>
      <c r="L303" s="16">
        <f t="shared" si="397"/>
        <v>1.5578175531914922</v>
      </c>
      <c r="M303" s="17">
        <f t="shared" si="342"/>
        <v>2.6080079056042788E-2</v>
      </c>
      <c r="N303" s="17">
        <f t="shared" si="343"/>
        <v>5.4475181299783529E-2</v>
      </c>
      <c r="O303" s="17">
        <f t="shared" si="344"/>
        <v>4.0628004942125255E-2</v>
      </c>
      <c r="P303" s="17">
        <f t="shared" si="345"/>
        <v>8.4862393642091694E-2</v>
      </c>
      <c r="Q303" s="17">
        <f t="shared" si="346"/>
        <v>5.6892952112365253E-2</v>
      </c>
      <c r="R303" s="17">
        <f t="shared" si="347"/>
        <v>3.1645509624996716E-2</v>
      </c>
      <c r="S303" s="17">
        <f t="shared" si="348"/>
        <v>6.9033780909846423E-2</v>
      </c>
      <c r="T303" s="17">
        <f t="shared" si="349"/>
        <v>8.8628839453525579E-2</v>
      </c>
      <c r="U303" s="17">
        <f t="shared" si="350"/>
        <v>6.6100063210748294E-2</v>
      </c>
      <c r="V303" s="17">
        <f t="shared" si="351"/>
        <v>2.4958904787845505E-2</v>
      </c>
      <c r="W303" s="17">
        <f t="shared" si="352"/>
        <v>3.9612020530319904E-2</v>
      </c>
      <c r="X303" s="17">
        <f t="shared" si="353"/>
        <v>6.1708300899514103E-2</v>
      </c>
      <c r="Y303" s="17">
        <f t="shared" si="354"/>
        <v>4.8065137159442724E-2</v>
      </c>
      <c r="Z303" s="17">
        <f t="shared" si="355"/>
        <v>1.6432643457836731E-2</v>
      </c>
      <c r="AA303" s="17">
        <f t="shared" si="356"/>
        <v>3.4323946245590278E-2</v>
      </c>
      <c r="AB303" s="17">
        <f t="shared" si="357"/>
        <v>3.5847345221511492E-2</v>
      </c>
      <c r="AC303" s="17">
        <f t="shared" si="358"/>
        <v>5.0758866528696177E-3</v>
      </c>
      <c r="AD303" s="17">
        <f t="shared" si="359"/>
        <v>2.0685059997354011E-2</v>
      </c>
      <c r="AE303" s="17">
        <f t="shared" si="360"/>
        <v>3.2223549552697239E-2</v>
      </c>
      <c r="AF303" s="17">
        <f t="shared" si="361"/>
        <v>2.5099205559663815E-2</v>
      </c>
      <c r="AG303" s="17">
        <f t="shared" si="362"/>
        <v>1.3033327664001924E-2</v>
      </c>
      <c r="AH303" s="17">
        <f t="shared" si="363"/>
        <v>6.3997651059888513E-3</v>
      </c>
      <c r="AI303" s="17">
        <f t="shared" si="364"/>
        <v>1.3367611489045443E-2</v>
      </c>
      <c r="AJ303" s="17">
        <f t="shared" si="365"/>
        <v>1.3960905905346445E-2</v>
      </c>
      <c r="AK303" s="17">
        <f t="shared" si="366"/>
        <v>9.7203549967352278E-3</v>
      </c>
      <c r="AL303" s="17">
        <f t="shared" si="367"/>
        <v>6.6066040719098946E-4</v>
      </c>
      <c r="AM303" s="17">
        <f t="shared" si="368"/>
        <v>8.6412498300435445E-3</v>
      </c>
      <c r="AN303" s="17">
        <f t="shared" si="369"/>
        <v>1.3461490666754831E-2</v>
      </c>
      <c r="AO303" s="17">
        <f t="shared" si="370"/>
        <v>1.0485273226397062E-2</v>
      </c>
      <c r="AP303" s="17">
        <f t="shared" si="371"/>
        <v>5.4447142273633771E-3</v>
      </c>
      <c r="AQ303" s="17">
        <f t="shared" si="372"/>
        <v>2.120467848874531E-3</v>
      </c>
      <c r="AR303" s="17">
        <f t="shared" si="373"/>
        <v>1.9939332836823678E-3</v>
      </c>
      <c r="AS303" s="17">
        <f t="shared" si="374"/>
        <v>4.1648599643758482E-3</v>
      </c>
      <c r="AT303" s="17">
        <f t="shared" si="375"/>
        <v>4.3497088555606881E-3</v>
      </c>
      <c r="AU303" s="17">
        <f t="shared" si="376"/>
        <v>3.0285079274333525E-3</v>
      </c>
      <c r="AV303" s="17">
        <f t="shared" si="377"/>
        <v>1.5814610651701394E-3</v>
      </c>
      <c r="AW303" s="17">
        <f t="shared" si="378"/>
        <v>5.971482360828951E-5</v>
      </c>
      <c r="AX303" s="17">
        <f t="shared" si="379"/>
        <v>3.0082580791313206E-3</v>
      </c>
      <c r="AY303" s="17">
        <f t="shared" si="380"/>
        <v>4.6863172402008919E-3</v>
      </c>
      <c r="AZ303" s="17">
        <f t="shared" si="381"/>
        <v>3.6502136283044309E-3</v>
      </c>
      <c r="BA303" s="17">
        <f t="shared" si="382"/>
        <v>1.8954556210238154E-3</v>
      </c>
      <c r="BB303" s="17">
        <f t="shared" si="383"/>
        <v>7.3819350943159538E-4</v>
      </c>
      <c r="BC303" s="17">
        <f t="shared" si="384"/>
        <v>2.299941613289136E-4</v>
      </c>
      <c r="BD303" s="17">
        <f t="shared" si="385"/>
        <v>5.1769737820218996E-4</v>
      </c>
      <c r="BE303" s="17">
        <f t="shared" si="386"/>
        <v>1.0813486598481969E-3</v>
      </c>
      <c r="BF303" s="17">
        <f t="shared" si="387"/>
        <v>1.1293421344108182E-3</v>
      </c>
      <c r="BG303" s="17">
        <f t="shared" si="388"/>
        <v>7.8631046822254269E-4</v>
      </c>
      <c r="BH303" s="17">
        <f t="shared" si="389"/>
        <v>4.1060463450182577E-4</v>
      </c>
      <c r="BI303" s="17">
        <f t="shared" si="390"/>
        <v>1.7153139650346016E-4</v>
      </c>
      <c r="BJ303" s="18">
        <f t="shared" si="391"/>
        <v>0.49478520226752248</v>
      </c>
      <c r="BK303" s="18">
        <f t="shared" si="392"/>
        <v>0.21535802269608792</v>
      </c>
      <c r="BL303" s="18">
        <f t="shared" si="393"/>
        <v>0.2712088125099994</v>
      </c>
      <c r="BM303" s="18">
        <f t="shared" si="394"/>
        <v>0.69857395783744869</v>
      </c>
      <c r="BN303" s="18">
        <f t="shared" si="395"/>
        <v>0.29458412067740525</v>
      </c>
    </row>
    <row r="304" spans="1:66" x14ac:dyDescent="0.25">
      <c r="A304" t="s">
        <v>13</v>
      </c>
      <c r="B304" t="s">
        <v>15</v>
      </c>
      <c r="C304" t="s">
        <v>61</v>
      </c>
      <c r="D304" s="15">
        <v>44349</v>
      </c>
      <c r="E304" s="14">
        <f>VLOOKUP(A304,home!$A$2:$E$405,3,FALSE)</f>
        <v>1.61170212765957</v>
      </c>
      <c r="F304" s="14">
        <f>VLOOKUP(B304,home!$B$2:$E$405,3,FALSE)</f>
        <v>1.3</v>
      </c>
      <c r="G304" s="14">
        <f>VLOOKUP(C304,away!$B$2:$E$405,4,FALSE)</f>
        <v>1.07</v>
      </c>
      <c r="H304" s="14">
        <f>VLOOKUP(A304,away!$A$2:$E$405,3,FALSE)</f>
        <v>1.44148936170213</v>
      </c>
      <c r="I304" s="14">
        <f>VLOOKUP(C304,away!$B$2:$E$405,3,FALSE)</f>
        <v>1.35</v>
      </c>
      <c r="J304" s="14">
        <f>VLOOKUP(B304,home!$B$2:$E$405,4,FALSE)</f>
        <v>0.95</v>
      </c>
      <c r="K304" s="16">
        <f t="shared" si="396"/>
        <v>2.2418776595744623</v>
      </c>
      <c r="L304" s="16">
        <f t="shared" si="397"/>
        <v>1.8487101063829818</v>
      </c>
      <c r="M304" s="17">
        <f t="shared" si="342"/>
        <v>1.6729397697816416E-2</v>
      </c>
      <c r="N304" s="17">
        <f t="shared" si="343"/>
        <v>3.7505262956871059E-2</v>
      </c>
      <c r="O304" s="17">
        <f t="shared" si="344"/>
        <v>3.0927806597653394E-2</v>
      </c>
      <c r="P304" s="17">
        <f t="shared" si="345"/>
        <v>6.9336358670918793E-2</v>
      </c>
      <c r="Q304" s="17">
        <f t="shared" si="346"/>
        <v>4.2041105569737447E-2</v>
      </c>
      <c r="R304" s="17">
        <f t="shared" si="347"/>
        <v>2.8588274312670053E-2</v>
      </c>
      <c r="S304" s="17">
        <f t="shared" si="348"/>
        <v>7.1842554056351302E-2</v>
      </c>
      <c r="T304" s="17">
        <f t="shared" si="349"/>
        <v>7.772181675028747E-2</v>
      </c>
      <c r="U304" s="17">
        <f t="shared" si="350"/>
        <v>6.4091413507361444E-2</v>
      </c>
      <c r="V304" s="17">
        <f t="shared" si="351"/>
        <v>3.3084149802663602E-2</v>
      </c>
      <c r="W304" s="17">
        <f t="shared" si="352"/>
        <v>3.1417005120201957E-2</v>
      </c>
      <c r="X304" s="17">
        <f t="shared" si="353"/>
        <v>5.808093487800324E-2</v>
      </c>
      <c r="Y304" s="17">
        <f t="shared" si="354"/>
        <v>5.3687405648568221E-2</v>
      </c>
      <c r="Z304" s="17">
        <f t="shared" si="355"/>
        <v>1.7617143881960701E-2</v>
      </c>
      <c r="AA304" s="17">
        <f t="shared" si="356"/>
        <v>3.9495481294476602E-2</v>
      </c>
      <c r="AB304" s="17">
        <f t="shared" si="357"/>
        <v>4.4272018584114094E-2</v>
      </c>
      <c r="AC304" s="17">
        <f t="shared" si="358"/>
        <v>8.5699980002093279E-3</v>
      </c>
      <c r="AD304" s="17">
        <f t="shared" si="359"/>
        <v>1.7608270477429317E-2</v>
      </c>
      <c r="AE304" s="17">
        <f t="shared" si="360"/>
        <v>3.255258758754867E-2</v>
      </c>
      <c r="AF304" s="17">
        <f t="shared" si="361"/>
        <v>3.0090148831009224E-2</v>
      </c>
      <c r="AG304" s="17">
        <f t="shared" si="362"/>
        <v>1.8542654082151597E-2</v>
      </c>
      <c r="AH304" s="17">
        <f t="shared" si="363"/>
        <v>8.1422479850459667E-3</v>
      </c>
      <c r="AI304" s="17">
        <f t="shared" si="364"/>
        <v>1.8253923856389728E-2</v>
      </c>
      <c r="AJ304" s="17">
        <f t="shared" si="365"/>
        <v>2.046153204660673E-2</v>
      </c>
      <c r="AK304" s="17">
        <f t="shared" si="366"/>
        <v>1.5290750525318185E-2</v>
      </c>
      <c r="AL304" s="17">
        <f t="shared" si="367"/>
        <v>1.4207623391704774E-3</v>
      </c>
      <c r="AM304" s="17">
        <f t="shared" si="368"/>
        <v>7.89511764141867E-3</v>
      </c>
      <c r="AN304" s="17">
        <f t="shared" si="369"/>
        <v>1.4595783774773264E-2</v>
      </c>
      <c r="AO304" s="17">
        <f t="shared" si="370"/>
        <v>1.3491686487502043E-2</v>
      </c>
      <c r="AP304" s="17">
        <f t="shared" si="371"/>
        <v>8.3140723871985775E-3</v>
      </c>
      <c r="AQ304" s="17">
        <f t="shared" si="372"/>
        <v>3.8425774118534231E-3</v>
      </c>
      <c r="AR304" s="17">
        <f t="shared" si="373"/>
        <v>3.0105312277261902E-3</v>
      </c>
      <c r="AS304" s="17">
        <f t="shared" si="374"/>
        <v>6.7492427028906224E-3</v>
      </c>
      <c r="AT304" s="17">
        <f t="shared" si="375"/>
        <v>7.5654882173282261E-3</v>
      </c>
      <c r="AU304" s="17">
        <f t="shared" si="376"/>
        <v>5.6536330060673245E-3</v>
      </c>
      <c r="AV304" s="17">
        <f t="shared" si="377"/>
        <v>3.1686883829337869E-3</v>
      </c>
      <c r="AW304" s="17">
        <f t="shared" si="378"/>
        <v>1.6356849599970225E-4</v>
      </c>
      <c r="AX304" s="17">
        <f t="shared" si="379"/>
        <v>2.9499813100014524E-3</v>
      </c>
      <c r="AY304" s="17">
        <f t="shared" si="380"/>
        <v>5.4536602614405931E-3</v>
      </c>
      <c r="AZ304" s="17">
        <f t="shared" si="381"/>
        <v>5.0411184210522406E-3</v>
      </c>
      <c r="BA304" s="17">
        <f t="shared" si="382"/>
        <v>3.106522190824231E-3</v>
      </c>
      <c r="BB304" s="17">
        <f t="shared" si="383"/>
        <v>1.4357647424699394E-3</v>
      </c>
      <c r="BC304" s="17">
        <f t="shared" si="384"/>
        <v>5.3086255795850741E-4</v>
      </c>
      <c r="BD304" s="17">
        <f t="shared" si="385"/>
        <v>9.2759991771316174E-4</v>
      </c>
      <c r="BE304" s="17">
        <f t="shared" si="386"/>
        <v>2.0795655325442463E-3</v>
      </c>
      <c r="BF304" s="17">
        <f t="shared" si="387"/>
        <v>2.3310657545160085E-3</v>
      </c>
      <c r="BG304" s="17">
        <f t="shared" si="388"/>
        <v>1.741988079349509E-3</v>
      </c>
      <c r="BH304" s="17">
        <f t="shared" si="389"/>
        <v>9.7633103958467266E-4</v>
      </c>
      <c r="BI304" s="17">
        <f t="shared" si="390"/>
        <v>4.3776294919879765E-4</v>
      </c>
      <c r="BJ304" s="18">
        <f t="shared" si="391"/>
        <v>0.4659043390883012</v>
      </c>
      <c r="BK304" s="18">
        <f t="shared" si="392"/>
        <v>0.20643688082857053</v>
      </c>
      <c r="BL304" s="18">
        <f t="shared" si="393"/>
        <v>0.30416534551948876</v>
      </c>
      <c r="BM304" s="18">
        <f t="shared" si="394"/>
        <v>0.7637054117472134</v>
      </c>
      <c r="BN304" s="18">
        <f t="shared" si="395"/>
        <v>0.22512820580566714</v>
      </c>
    </row>
    <row r="305" spans="1:66" x14ac:dyDescent="0.25">
      <c r="A305" t="s">
        <v>13</v>
      </c>
      <c r="B305" t="s">
        <v>52</v>
      </c>
      <c r="C305" t="s">
        <v>14</v>
      </c>
      <c r="D305" s="15">
        <v>44349</v>
      </c>
      <c r="E305" s="14">
        <f>VLOOKUP(A305,home!$A$2:$E$405,3,FALSE)</f>
        <v>1.61170212765957</v>
      </c>
      <c r="F305" s="14">
        <f>VLOOKUP(B305,home!$B$2:$E$405,3,FALSE)</f>
        <v>0.56000000000000005</v>
      </c>
      <c r="G305" s="14">
        <f>VLOOKUP(C305,away!$B$2:$E$405,4,FALSE)</f>
        <v>0.81</v>
      </c>
      <c r="H305" s="14">
        <f>VLOOKUP(A305,away!$A$2:$E$405,3,FALSE)</f>
        <v>1.44148936170213</v>
      </c>
      <c r="I305" s="14">
        <f>VLOOKUP(C305,away!$B$2:$E$405,3,FALSE)</f>
        <v>0.81</v>
      </c>
      <c r="J305" s="14">
        <f>VLOOKUP(B305,home!$B$2:$E$405,4,FALSE)</f>
        <v>1.2</v>
      </c>
      <c r="K305" s="16">
        <f t="shared" si="396"/>
        <v>0.7310680851063811</v>
      </c>
      <c r="L305" s="16">
        <f t="shared" si="397"/>
        <v>1.4011276595744704</v>
      </c>
      <c r="M305" s="17">
        <f t="shared" si="342"/>
        <v>0.11857664376179401</v>
      </c>
      <c r="N305" s="17">
        <f t="shared" si="343"/>
        <v>8.6687599893276249E-2</v>
      </c>
      <c r="O305" s="17">
        <f t="shared" si="344"/>
        <v>0.16614101535415815</v>
      </c>
      <c r="P305" s="17">
        <f t="shared" si="345"/>
        <v>0.12146039395259425</v>
      </c>
      <c r="Q305" s="17">
        <f t="shared" si="346"/>
        <v>3.16872688282228E-2</v>
      </c>
      <c r="R305" s="17">
        <f t="shared" si="347"/>
        <v>0.11639238600124892</v>
      </c>
      <c r="S305" s="17">
        <f t="shared" si="348"/>
        <v>3.1103569031595352E-2</v>
      </c>
      <c r="T305" s="17">
        <f t="shared" si="349"/>
        <v>4.4397908811594881E-2</v>
      </c>
      <c r="U305" s="17">
        <f t="shared" si="350"/>
        <v>8.5090758754895787E-2</v>
      </c>
      <c r="V305" s="17">
        <f t="shared" si="351"/>
        <v>3.5399998853610911E-3</v>
      </c>
      <c r="W305" s="17">
        <f t="shared" si="352"/>
        <v>7.7218503148333215E-3</v>
      </c>
      <c r="X305" s="17">
        <f t="shared" si="353"/>
        <v>1.0819298059206799E-2</v>
      </c>
      <c r="Y305" s="17">
        <f t="shared" si="354"/>
        <v>7.5796088839675171E-3</v>
      </c>
      <c r="Z305" s="17">
        <f t="shared" si="355"/>
        <v>5.4360197130072764E-2</v>
      </c>
      <c r="AA305" s="17">
        <f t="shared" si="356"/>
        <v>3.9741005221887685E-2</v>
      </c>
      <c r="AB305" s="17">
        <f t="shared" si="357"/>
        <v>1.4526690293884061E-2</v>
      </c>
      <c r="AC305" s="17">
        <f t="shared" si="358"/>
        <v>2.26630729621095E-4</v>
      </c>
      <c r="AD305" s="17">
        <f t="shared" si="359"/>
        <v>1.4112995807858252E-3</v>
      </c>
      <c r="AE305" s="17">
        <f t="shared" si="360"/>
        <v>1.9774108785848743E-3</v>
      </c>
      <c r="AF305" s="17">
        <f t="shared" si="361"/>
        <v>1.3853025381643615E-3</v>
      </c>
      <c r="AG305" s="17">
        <f t="shared" si="362"/>
        <v>6.4699523436693529E-4</v>
      </c>
      <c r="AH305" s="17">
        <f t="shared" si="363"/>
        <v>1.9041393944716423E-2</v>
      </c>
      <c r="AI305" s="17">
        <f t="shared" si="364"/>
        <v>1.3920555408920073E-2</v>
      </c>
      <c r="AJ305" s="17">
        <f t="shared" si="365"/>
        <v>5.0884368932082374E-3</v>
      </c>
      <c r="AK305" s="17">
        <f t="shared" si="366"/>
        <v>1.2399979385674699E-3</v>
      </c>
      <c r="AL305" s="17">
        <f t="shared" si="367"/>
        <v>9.2856929757060015E-6</v>
      </c>
      <c r="AM305" s="17">
        <f t="shared" si="368"/>
        <v>2.063512164073064E-4</v>
      </c>
      <c r="AN305" s="17">
        <f t="shared" si="369"/>
        <v>2.8912439689511425E-4</v>
      </c>
      <c r="AO305" s="17">
        <f t="shared" si="370"/>
        <v>2.0255009477376589E-4</v>
      </c>
      <c r="AP305" s="17">
        <f t="shared" si="371"/>
        <v>9.4599513412317956E-5</v>
      </c>
      <c r="AQ305" s="17">
        <f t="shared" si="372"/>
        <v>3.3136498706071193E-5</v>
      </c>
      <c r="AR305" s="17">
        <f t="shared" si="373"/>
        <v>5.3358847465592042E-3</v>
      </c>
      <c r="AS305" s="17">
        <f t="shared" si="374"/>
        <v>3.9008950440153839E-3</v>
      </c>
      <c r="AT305" s="17">
        <f t="shared" si="375"/>
        <v>1.4259099350146496E-3</v>
      </c>
      <c r="AU305" s="17">
        <f t="shared" si="376"/>
        <v>3.4747908190844144E-4</v>
      </c>
      <c r="AV305" s="17">
        <f t="shared" si="377"/>
        <v>6.3507716756331899E-5</v>
      </c>
      <c r="AW305" s="17">
        <f t="shared" si="378"/>
        <v>2.6420884397628456E-7</v>
      </c>
      <c r="AX305" s="17">
        <f t="shared" si="379"/>
        <v>2.5142798106376981E-5</v>
      </c>
      <c r="AY305" s="17">
        <f t="shared" si="380"/>
        <v>3.5228269865941404E-5</v>
      </c>
      <c r="AZ305" s="17">
        <f t="shared" si="381"/>
        <v>2.4679651654062165E-5</v>
      </c>
      <c r="BA305" s="17">
        <f t="shared" si="382"/>
        <v>1.1526447520389779E-5</v>
      </c>
      <c r="BB305" s="17">
        <f t="shared" si="383"/>
        <v>4.0375061093629222E-6</v>
      </c>
      <c r="BC305" s="17">
        <f t="shared" si="384"/>
        <v>1.1314122971058595E-6</v>
      </c>
      <c r="BD305" s="17">
        <f t="shared" si="385"/>
        <v>1.2460426177842679E-3</v>
      </c>
      <c r="BE305" s="17">
        <f t="shared" si="386"/>
        <v>9.1094199054448689E-4</v>
      </c>
      <c r="BF305" s="17">
        <f t="shared" si="387"/>
        <v>3.3298030833517665E-4</v>
      </c>
      <c r="BG305" s="17">
        <f t="shared" si="388"/>
        <v>8.1143758797576644E-5</v>
      </c>
      <c r="BH305" s="17">
        <f t="shared" si="389"/>
        <v>1.4830403090619602E-5</v>
      </c>
      <c r="BI305" s="17">
        <f t="shared" si="390"/>
        <v>2.1684068777630066E-6</v>
      </c>
      <c r="BJ305" s="18">
        <f t="shared" si="391"/>
        <v>0.19524205082875135</v>
      </c>
      <c r="BK305" s="18">
        <f t="shared" si="392"/>
        <v>0.27495175132380745</v>
      </c>
      <c r="BL305" s="18">
        <f t="shared" si="393"/>
        <v>0.47484402382117075</v>
      </c>
      <c r="BM305" s="18">
        <f t="shared" si="394"/>
        <v>0.35841775125148617</v>
      </c>
      <c r="BN305" s="18">
        <f t="shared" si="395"/>
        <v>0.64094530779129433</v>
      </c>
    </row>
    <row r="306" spans="1:66" x14ac:dyDescent="0.25">
      <c r="A306" t="s">
        <v>13</v>
      </c>
      <c r="B306" t="s">
        <v>251</v>
      </c>
      <c r="C306" t="s">
        <v>60</v>
      </c>
      <c r="D306" s="15">
        <v>44349</v>
      </c>
      <c r="E306" s="14">
        <f>VLOOKUP(A306,home!$A$2:$E$405,3,FALSE)</f>
        <v>1.61170212765957</v>
      </c>
      <c r="F306" s="14">
        <f>VLOOKUP(B306,home!$B$2:$E$405,3,FALSE)</f>
        <v>0.45</v>
      </c>
      <c r="G306" s="14">
        <f>VLOOKUP(C306,away!$B$2:$E$405,4,FALSE)</f>
        <v>0.68</v>
      </c>
      <c r="H306" s="14">
        <f>VLOOKUP(A306,away!$A$2:$E$405,3,FALSE)</f>
        <v>1.44148936170213</v>
      </c>
      <c r="I306" s="14">
        <f>VLOOKUP(C306,away!$B$2:$E$405,3,FALSE)</f>
        <v>0.99</v>
      </c>
      <c r="J306" s="14">
        <f>VLOOKUP(B306,home!$B$2:$E$405,4,FALSE)</f>
        <v>1.39</v>
      </c>
      <c r="K306" s="16">
        <f t="shared" si="396"/>
        <v>0.49318085106382847</v>
      </c>
      <c r="L306" s="16">
        <f t="shared" si="397"/>
        <v>1.983633510638301</v>
      </c>
      <c r="M306" s="17">
        <f t="shared" si="342"/>
        <v>8.401042659573528E-2</v>
      </c>
      <c r="N306" s="17">
        <f t="shared" si="343"/>
        <v>4.1432333686720023E-2</v>
      </c>
      <c r="O306" s="17">
        <f t="shared" si="344"/>
        <v>0.16664589743831967</v>
      </c>
      <c r="P306" s="17">
        <f t="shared" si="345"/>
        <v>8.2186565524925981E-2</v>
      </c>
      <c r="Q306" s="17">
        <f t="shared" si="346"/>
        <v>1.0216816794588553E-2</v>
      </c>
      <c r="R306" s="17">
        <f t="shared" si="347"/>
        <v>0.16528219328452215</v>
      </c>
      <c r="S306" s="17">
        <f t="shared" si="348"/>
        <v>2.010057509077642E-2</v>
      </c>
      <c r="T306" s="17">
        <f t="shared" si="349"/>
        <v>2.0266420165798049E-2</v>
      </c>
      <c r="U306" s="17">
        <f t="shared" si="350"/>
        <v>8.1514012749756837E-2</v>
      </c>
      <c r="V306" s="17">
        <f t="shared" si="351"/>
        <v>2.1849103190439952E-3</v>
      </c>
      <c r="W306" s="17">
        <f t="shared" si="352"/>
        <v>1.6795794673061335E-3</v>
      </c>
      <c r="X306" s="17">
        <f t="shared" si="353"/>
        <v>3.3316701151284733E-3</v>
      </c>
      <c r="Y306" s="17">
        <f t="shared" si="354"/>
        <v>3.304406243380503E-3</v>
      </c>
      <c r="Z306" s="17">
        <f t="shared" si="355"/>
        <v>0.10928643243699161</v>
      </c>
      <c r="AA306" s="17">
        <f t="shared" si="356"/>
        <v>5.3897975759005116E-2</v>
      </c>
      <c r="AB306" s="17">
        <f t="shared" si="357"/>
        <v>1.3290724777721868E-2</v>
      </c>
      <c r="AC306" s="17">
        <f t="shared" si="358"/>
        <v>1.3359225335081204E-4</v>
      </c>
      <c r="AD306" s="17">
        <f t="shared" si="359"/>
        <v>2.0708410777884258E-4</v>
      </c>
      <c r="AE306" s="17">
        <f t="shared" si="360"/>
        <v>4.107789757107458E-4</v>
      </c>
      <c r="AF306" s="17">
        <f t="shared" si="361"/>
        <v>4.0741747084275604E-4</v>
      </c>
      <c r="AG306" s="17">
        <f t="shared" si="362"/>
        <v>2.6938898266106457E-4</v>
      </c>
      <c r="AH306" s="17">
        <f t="shared" si="363"/>
        <v>5.4196057410031313E-2</v>
      </c>
      <c r="AI306" s="17">
        <f t="shared" si="364"/>
        <v>2.6728457717783354E-2</v>
      </c>
      <c r="AJ306" s="17">
        <f t="shared" si="365"/>
        <v>6.5909817624399741E-3</v>
      </c>
      <c r="AK306" s="17">
        <f t="shared" si="366"/>
        <v>1.0835153316487733E-3</v>
      </c>
      <c r="AL306" s="17">
        <f t="shared" si="367"/>
        <v>5.2276789577432711E-6</v>
      </c>
      <c r="AM306" s="17">
        <f t="shared" si="368"/>
        <v>2.0425983303232639E-5</v>
      </c>
      <c r="AN306" s="17">
        <f t="shared" si="369"/>
        <v>4.0517664968030677E-5</v>
      </c>
      <c r="AO306" s="17">
        <f t="shared" si="370"/>
        <v>4.01860990017006E-5</v>
      </c>
      <c r="AP306" s="17">
        <f t="shared" si="371"/>
        <v>2.6571497547200556E-5</v>
      </c>
      <c r="AQ306" s="17">
        <f t="shared" si="372"/>
        <v>1.3177028240617618E-5</v>
      </c>
      <c r="AR306" s="17">
        <f t="shared" si="373"/>
        <v>2.1501023124603062E-2</v>
      </c>
      <c r="AS306" s="17">
        <f t="shared" si="374"/>
        <v>1.0603892883334794E-2</v>
      </c>
      <c r="AT306" s="17">
        <f t="shared" si="375"/>
        <v>2.6148184583963639E-3</v>
      </c>
      <c r="AU306" s="17">
        <f t="shared" si="376"/>
        <v>4.2985946422977571E-4</v>
      </c>
      <c r="AV306" s="17">
        <f t="shared" si="377"/>
        <v>5.2999614101670508E-5</v>
      </c>
      <c r="AW306" s="17">
        <f t="shared" si="378"/>
        <v>1.4206073268848495E-7</v>
      </c>
      <c r="AX306" s="17">
        <f t="shared" si="379"/>
        <v>1.6789506382173042E-6</v>
      </c>
      <c r="AY306" s="17">
        <f t="shared" si="380"/>
        <v>3.3304227486754074E-6</v>
      </c>
      <c r="AZ306" s="17">
        <f t="shared" si="381"/>
        <v>3.3031690844323291E-6</v>
      </c>
      <c r="BA306" s="17">
        <f t="shared" si="382"/>
        <v>2.1840922957281342E-6</v>
      </c>
      <c r="BB306" s="17">
        <f t="shared" si="383"/>
        <v>1.0831096670333166E-6</v>
      </c>
      <c r="BC306" s="17">
        <f t="shared" si="384"/>
        <v>4.2969852624471575E-7</v>
      </c>
      <c r="BD306" s="17">
        <f t="shared" si="385"/>
        <v>7.1083583304952782E-3</v>
      </c>
      <c r="BE306" s="17">
        <f t="shared" si="386"/>
        <v>3.5057062111003164E-3</v>
      </c>
      <c r="BF306" s="17">
        <f t="shared" si="387"/>
        <v>8.6447358638510165E-4</v>
      </c>
      <c r="BG306" s="17">
        <f t="shared" si="388"/>
        <v>1.4211393968520156E-4</v>
      </c>
      <c r="BH306" s="17">
        <f t="shared" si="389"/>
        <v>1.7521968430495315E-5</v>
      </c>
      <c r="BI306" s="17">
        <f t="shared" si="390"/>
        <v>1.7282998605730432E-6</v>
      </c>
      <c r="BJ306" s="18">
        <f t="shared" si="391"/>
        <v>8.1678783725936288E-2</v>
      </c>
      <c r="BK306" s="18">
        <f t="shared" si="392"/>
        <v>0.18862462788553888</v>
      </c>
      <c r="BL306" s="18">
        <f t="shared" si="393"/>
        <v>0.61607231211185176</v>
      </c>
      <c r="BM306" s="18">
        <f t="shared" si="394"/>
        <v>0.44588473447349081</v>
      </c>
      <c r="BN306" s="18">
        <f t="shared" si="395"/>
        <v>0.54977423332481168</v>
      </c>
    </row>
    <row r="307" spans="1:66" x14ac:dyDescent="0.25">
      <c r="A307" t="s">
        <v>13</v>
      </c>
      <c r="B307" t="s">
        <v>62</v>
      </c>
      <c r="C307" t="s">
        <v>53</v>
      </c>
      <c r="D307" s="15">
        <v>44349</v>
      </c>
      <c r="E307" s="14">
        <f>VLOOKUP(A307,home!$A$2:$E$405,3,FALSE)</f>
        <v>1.61170212765957</v>
      </c>
      <c r="F307" s="14">
        <f>VLOOKUP(B307,home!$B$2:$E$405,3,FALSE)</f>
        <v>1.07</v>
      </c>
      <c r="G307" s="14">
        <f>VLOOKUP(C307,away!$B$2:$E$405,4,FALSE)</f>
        <v>0.9</v>
      </c>
      <c r="H307" s="14">
        <f>VLOOKUP(A307,away!$A$2:$E$405,3,FALSE)</f>
        <v>1.44148936170213</v>
      </c>
      <c r="I307" s="14">
        <f>VLOOKUP(C307,away!$B$2:$E$405,3,FALSE)</f>
        <v>0.51</v>
      </c>
      <c r="J307" s="14">
        <f>VLOOKUP(B307,home!$B$2:$E$405,4,FALSE)</f>
        <v>0.82</v>
      </c>
      <c r="K307" s="16">
        <f t="shared" si="396"/>
        <v>1.552069148936166</v>
      </c>
      <c r="L307" s="16">
        <f t="shared" si="397"/>
        <v>0.60283085106383072</v>
      </c>
      <c r="M307" s="17">
        <f t="shared" si="342"/>
        <v>0.1159147815114757</v>
      </c>
      <c r="N307" s="17">
        <f t="shared" si="343"/>
        <v>0.17990775628963773</v>
      </c>
      <c r="O307" s="17">
        <f t="shared" si="344"/>
        <v>6.9877006389440874E-2</v>
      </c>
      <c r="P307" s="17">
        <f t="shared" si="345"/>
        <v>0.10845394583706654</v>
      </c>
      <c r="Q307" s="17">
        <f t="shared" si="346"/>
        <v>0.1396146390957366</v>
      </c>
      <c r="R307" s="17">
        <f t="shared" si="347"/>
        <v>2.1062007615769693E-2</v>
      </c>
      <c r="S307" s="17">
        <f t="shared" si="348"/>
        <v>2.5368331403154323E-2</v>
      </c>
      <c r="T307" s="17">
        <f t="shared" si="349"/>
        <v>8.4164011707052455E-2</v>
      </c>
      <c r="U307" s="17">
        <f t="shared" si="350"/>
        <v>3.2689692235094714E-2</v>
      </c>
      <c r="V307" s="17">
        <f t="shared" si="351"/>
        <v>2.6372781069552592E-3</v>
      </c>
      <c r="W307" s="17">
        <f t="shared" si="352"/>
        <v>7.2230524693449968E-2</v>
      </c>
      <c r="X307" s="17">
        <f t="shared" si="353"/>
        <v>4.354278867373948E-2</v>
      </c>
      <c r="Y307" s="17">
        <f t="shared" si="354"/>
        <v>1.312446817694145E-2</v>
      </c>
      <c r="Z307" s="17">
        <f t="shared" si="355"/>
        <v>4.2322759920424427E-3</v>
      </c>
      <c r="AA307" s="17">
        <f t="shared" si="356"/>
        <v>6.5687849970322816E-3</v>
      </c>
      <c r="AB307" s="17">
        <f t="shared" si="357"/>
        <v>5.0976042699442748E-3</v>
      </c>
      <c r="AC307" s="17">
        <f t="shared" si="358"/>
        <v>1.5422063370574659E-4</v>
      </c>
      <c r="AD307" s="17">
        <f t="shared" si="359"/>
        <v>2.8026692247043905E-2</v>
      </c>
      <c r="AE307" s="17">
        <f t="shared" si="360"/>
        <v>1.689535473978954E-2</v>
      </c>
      <c r="AF307" s="17">
        <f t="shared" si="361"/>
        <v>5.0925205384063279E-3</v>
      </c>
      <c r="AG307" s="17">
        <f t="shared" si="362"/>
        <v>1.023309496742508E-3</v>
      </c>
      <c r="AH307" s="17">
        <f t="shared" si="363"/>
        <v>6.3783663455499093E-4</v>
      </c>
      <c r="AI307" s="17">
        <f t="shared" si="364"/>
        <v>9.899665625540731E-4</v>
      </c>
      <c r="AJ307" s="17">
        <f t="shared" si="365"/>
        <v>7.6824828010928106E-4</v>
      </c>
      <c r="AK307" s="17">
        <f t="shared" si="366"/>
        <v>3.9745815142696174E-4</v>
      </c>
      <c r="AL307" s="17">
        <f t="shared" si="367"/>
        <v>5.7717699284884548E-6</v>
      </c>
      <c r="AM307" s="17">
        <f t="shared" si="368"/>
        <v>8.6998728766730527E-3</v>
      </c>
      <c r="AN307" s="17">
        <f t="shared" si="369"/>
        <v>5.2445517703919526E-3</v>
      </c>
      <c r="AO307" s="17">
        <f t="shared" si="370"/>
        <v>1.5807888035968506E-3</v>
      </c>
      <c r="AP307" s="17">
        <f t="shared" si="371"/>
        <v>3.1764941994148803E-4</v>
      </c>
      <c r="AQ307" s="17">
        <f t="shared" si="372"/>
        <v>4.7872217540814848E-5</v>
      </c>
      <c r="AR307" s="17">
        <f t="shared" si="373"/>
        <v>7.6901520249694996E-5</v>
      </c>
      <c r="AS307" s="17">
        <f t="shared" si="374"/>
        <v>1.1935647708584144E-4</v>
      </c>
      <c r="AT307" s="17">
        <f t="shared" si="375"/>
        <v>9.2624752905320473E-5</v>
      </c>
      <c r="AU307" s="17">
        <f t="shared" si="376"/>
        <v>4.7920007137394478E-5</v>
      </c>
      <c r="AV307" s="17">
        <f t="shared" si="377"/>
        <v>1.8593791173687711E-5</v>
      </c>
      <c r="AW307" s="17">
        <f t="shared" si="378"/>
        <v>1.500075254150597E-7</v>
      </c>
      <c r="AX307" s="17">
        <f t="shared" si="379"/>
        <v>2.2504673819251312E-3</v>
      </c>
      <c r="AY307" s="17">
        <f t="shared" si="380"/>
        <v>1.3566511671373176E-3</v>
      </c>
      <c r="AZ307" s="17">
        <f t="shared" si="381"/>
        <v>4.0891558884106422E-4</v>
      </c>
      <c r="BA307" s="17">
        <f t="shared" si="382"/>
        <v>8.2168977478108739E-5</v>
      </c>
      <c r="BB307" s="17">
        <f t="shared" si="383"/>
        <v>1.2383498656043256E-5</v>
      </c>
      <c r="BC307" s="17">
        <f t="shared" si="384"/>
        <v>1.4930310067940728E-6</v>
      </c>
      <c r="BD307" s="17">
        <f t="shared" si="385"/>
        <v>7.7264348167043337E-6</v>
      </c>
      <c r="BE307" s="17">
        <f t="shared" si="386"/>
        <v>1.1991961110273057E-5</v>
      </c>
      <c r="BF307" s="17">
        <f t="shared" si="387"/>
        <v>9.3061764372485533E-6</v>
      </c>
      <c r="BG307" s="17">
        <f t="shared" si="388"/>
        <v>4.8146097809367218E-6</v>
      </c>
      <c r="BH307" s="17">
        <f t="shared" si="389"/>
        <v>1.8681518262895497E-6</v>
      </c>
      <c r="BI307" s="17">
        <f t="shared" si="390"/>
        <v>5.7990016302255289E-7</v>
      </c>
      <c r="BJ307" s="18">
        <f t="shared" si="391"/>
        <v>0.60362488039172857</v>
      </c>
      <c r="BK307" s="18">
        <f t="shared" si="392"/>
        <v>0.25389098042942332</v>
      </c>
      <c r="BL307" s="18">
        <f t="shared" si="393"/>
        <v>0.1384802889186135</v>
      </c>
      <c r="BM307" s="18">
        <f t="shared" si="394"/>
        <v>0.36404178783306884</v>
      </c>
      <c r="BN307" s="18">
        <f t="shared" si="395"/>
        <v>0.63483013673912714</v>
      </c>
    </row>
    <row r="308" spans="1:66" x14ac:dyDescent="0.25">
      <c r="A308" t="s">
        <v>16</v>
      </c>
      <c r="B308" t="s">
        <v>20</v>
      </c>
      <c r="C308" t="s">
        <v>67</v>
      </c>
      <c r="D308" s="15">
        <v>44349</v>
      </c>
      <c r="E308" s="14">
        <f>VLOOKUP(A308,home!$A$2:$E$405,3,FALSE)</f>
        <v>1.5904255319148899</v>
      </c>
      <c r="F308" s="14">
        <f>VLOOKUP(B308,home!$B$2:$E$405,3,FALSE)</f>
        <v>0.69</v>
      </c>
      <c r="G308" s="14">
        <f>VLOOKUP(C308,away!$B$2:$E$405,4,FALSE)</f>
        <v>0.86</v>
      </c>
      <c r="H308" s="14">
        <f>VLOOKUP(A308,away!$A$2:$E$405,3,FALSE)</f>
        <v>1.2978723404255299</v>
      </c>
      <c r="I308" s="14">
        <f>VLOOKUP(C308,away!$B$2:$E$405,3,FALSE)</f>
        <v>0.74</v>
      </c>
      <c r="J308" s="14">
        <f>VLOOKUP(B308,home!$B$2:$E$405,4,FALSE)</f>
        <v>1.26</v>
      </c>
      <c r="K308" s="16">
        <f t="shared" si="396"/>
        <v>0.94375851063829552</v>
      </c>
      <c r="L308" s="16">
        <f t="shared" si="397"/>
        <v>1.210136170212764</v>
      </c>
      <c r="M308" s="17">
        <f t="shared" si="342"/>
        <v>0.11603137145620662</v>
      </c>
      <c r="N308" s="17">
        <f t="shared" si="343"/>
        <v>0.10950559431282839</v>
      </c>
      <c r="O308" s="17">
        <f t="shared" si="344"/>
        <v>0.14041375947854848</v>
      </c>
      <c r="P308" s="17">
        <f t="shared" si="345"/>
        <v>0.13251668051859875</v>
      </c>
      <c r="Q308" s="17">
        <f t="shared" si="346"/>
        <v>5.1673418297618151E-2</v>
      </c>
      <c r="R308" s="17">
        <f t="shared" si="347"/>
        <v>8.4959884570273453E-2</v>
      </c>
      <c r="S308" s="17">
        <f t="shared" si="348"/>
        <v>3.7836040364084313E-2</v>
      </c>
      <c r="T308" s="17">
        <f t="shared" si="349"/>
        <v>6.2531872520481785E-2</v>
      </c>
      <c r="U308" s="17">
        <f t="shared" si="350"/>
        <v>8.0181614126042772E-2</v>
      </c>
      <c r="V308" s="17">
        <f t="shared" si="351"/>
        <v>4.8012939279467506E-3</v>
      </c>
      <c r="W308" s="17">
        <f t="shared" si="352"/>
        <v>1.6255742764049924E-2</v>
      </c>
      <c r="X308" s="17">
        <f t="shared" si="353"/>
        <v>1.9671662292451222E-2</v>
      </c>
      <c r="Y308" s="17">
        <f t="shared" si="354"/>
        <v>1.1902695034152885E-2</v>
      </c>
      <c r="Z308" s="17">
        <f t="shared" si="355"/>
        <v>3.4271009778529725E-2</v>
      </c>
      <c r="AA308" s="17">
        <f t="shared" si="356"/>
        <v>3.2343557146655676E-2</v>
      </c>
      <c r="AB308" s="17">
        <f t="shared" si="357"/>
        <v>1.5262253660736176E-2</v>
      </c>
      <c r="AC308" s="17">
        <f t="shared" si="358"/>
        <v>3.4271525317925908E-4</v>
      </c>
      <c r="AD308" s="17">
        <f t="shared" si="359"/>
        <v>3.8353738950797503E-3</v>
      </c>
      <c r="AE308" s="17">
        <f t="shared" si="360"/>
        <v>4.6413246767258191E-3</v>
      </c>
      <c r="AF308" s="17">
        <f t="shared" si="361"/>
        <v>2.8083174345034903E-3</v>
      </c>
      <c r="AG308" s="17">
        <f t="shared" si="362"/>
        <v>1.132815501643929E-3</v>
      </c>
      <c r="AH308" s="17">
        <f t="shared" si="363"/>
        <v>1.0368147130678544E-2</v>
      </c>
      <c r="AI308" s="17">
        <f t="shared" si="364"/>
        <v>9.7850270941278981E-3</v>
      </c>
      <c r="AJ308" s="17">
        <f t="shared" si="365"/>
        <v>4.617351298454757E-3</v>
      </c>
      <c r="AK308" s="17">
        <f t="shared" si="366"/>
        <v>1.4525548615078208E-3</v>
      </c>
      <c r="AL308" s="17">
        <f t="shared" si="367"/>
        <v>1.5656278864737052E-5</v>
      </c>
      <c r="AM308" s="17">
        <f t="shared" si="368"/>
        <v>7.239333509922928E-4</v>
      </c>
      <c r="AN308" s="17">
        <f t="shared" si="369"/>
        <v>8.7605793285910568E-4</v>
      </c>
      <c r="AO308" s="17">
        <f t="shared" si="370"/>
        <v>5.300746958773146E-4</v>
      </c>
      <c r="AP308" s="17">
        <f t="shared" si="371"/>
        <v>2.1382085413188963E-4</v>
      </c>
      <c r="AQ308" s="17">
        <f t="shared" si="372"/>
        <v>6.4688087382696783E-5</v>
      </c>
      <c r="AR308" s="17">
        <f t="shared" si="373"/>
        <v>2.5093739721843565E-3</v>
      </c>
      <c r="AS308" s="17">
        <f t="shared" si="374"/>
        <v>2.3682430426232117E-3</v>
      </c>
      <c r="AT308" s="17">
        <f t="shared" si="375"/>
        <v>1.1175247633677938E-3</v>
      </c>
      <c r="AU308" s="17">
        <f t="shared" si="376"/>
        <v>3.5155783542580098E-4</v>
      </c>
      <c r="AV308" s="17">
        <f t="shared" si="377"/>
        <v>8.2946424791169215E-5</v>
      </c>
      <c r="AW308" s="17">
        <f t="shared" si="378"/>
        <v>4.9668514413877517E-7</v>
      </c>
      <c r="AX308" s="17">
        <f t="shared" si="379"/>
        <v>1.1386971018897942E-4</v>
      </c>
      <c r="AY308" s="17">
        <f t="shared" si="380"/>
        <v>1.3779785499132887E-4</v>
      </c>
      <c r="AZ308" s="17">
        <f t="shared" si="381"/>
        <v>8.3377084251370296E-5</v>
      </c>
      <c r="BA308" s="17">
        <f t="shared" si="382"/>
        <v>3.3632541806486726E-5</v>
      </c>
      <c r="BB308" s="17">
        <f t="shared" si="383"/>
        <v>1.0174988834055637E-5</v>
      </c>
      <c r="BC308" s="17">
        <f t="shared" si="384"/>
        <v>2.4626244039203437E-6</v>
      </c>
      <c r="BD308" s="17">
        <f t="shared" si="385"/>
        <v>5.0611403472179391E-4</v>
      </c>
      <c r="BE308" s="17">
        <f t="shared" si="386"/>
        <v>4.7764942762217879E-4</v>
      </c>
      <c r="BF308" s="17">
        <f t="shared" si="387"/>
        <v>2.2539285620997086E-4</v>
      </c>
      <c r="BG308" s="17">
        <f t="shared" si="388"/>
        <v>7.0905475428411225E-5</v>
      </c>
      <c r="BH308" s="17">
        <f t="shared" si="389"/>
        <v>1.6729411471604404E-5</v>
      </c>
      <c r="BI308" s="17">
        <f t="shared" si="390"/>
        <v>3.1577048908593179E-6</v>
      </c>
      <c r="BJ308" s="18">
        <f t="shared" si="391"/>
        <v>0.28674870645525474</v>
      </c>
      <c r="BK308" s="18">
        <f t="shared" si="392"/>
        <v>0.29168155565387177</v>
      </c>
      <c r="BL308" s="18">
        <f t="shared" si="393"/>
        <v>0.38711374431576273</v>
      </c>
      <c r="BM308" s="18">
        <f t="shared" si="394"/>
        <v>0.36457700639949792</v>
      </c>
      <c r="BN308" s="18">
        <f t="shared" si="395"/>
        <v>0.63510070863407386</v>
      </c>
    </row>
    <row r="309" spans="1:66" x14ac:dyDescent="0.25">
      <c r="A309" t="s">
        <v>16</v>
      </c>
      <c r="B309" t="s">
        <v>253</v>
      </c>
      <c r="C309" t="s">
        <v>64</v>
      </c>
      <c r="D309" s="15">
        <v>44349</v>
      </c>
      <c r="E309" s="14">
        <f>VLOOKUP(A309,home!$A$2:$E$405,3,FALSE)</f>
        <v>1.5904255319148899</v>
      </c>
      <c r="F309" s="14">
        <f>VLOOKUP(B309,home!$B$2:$E$405,3,FALSE)</f>
        <v>0.8</v>
      </c>
      <c r="G309" s="14">
        <f>VLOOKUP(C309,away!$B$2:$E$405,4,FALSE)</f>
        <v>1.01</v>
      </c>
      <c r="H309" s="14">
        <f>VLOOKUP(A309,away!$A$2:$E$405,3,FALSE)</f>
        <v>1.2978723404255299</v>
      </c>
      <c r="I309" s="14">
        <f>VLOOKUP(C309,away!$B$2:$E$405,3,FALSE)</f>
        <v>0.88</v>
      </c>
      <c r="J309" s="14">
        <f>VLOOKUP(B309,home!$B$2:$E$405,4,FALSE)</f>
        <v>1.05</v>
      </c>
      <c r="K309" s="16">
        <f t="shared" si="396"/>
        <v>1.285063829787231</v>
      </c>
      <c r="L309" s="16">
        <f t="shared" si="397"/>
        <v>1.1992340425531895</v>
      </c>
      <c r="M309" s="17">
        <f t="shared" si="342"/>
        <v>8.3384080232514923E-2</v>
      </c>
      <c r="N309" s="17">
        <f t="shared" si="343"/>
        <v>0.10715386548688137</v>
      </c>
      <c r="O309" s="17">
        <f t="shared" si="344"/>
        <v>9.9997027621818377E-2</v>
      </c>
      <c r="P309" s="17">
        <f t="shared" si="345"/>
        <v>0.12850256328303344</v>
      </c>
      <c r="Q309" s="17">
        <f t="shared" si="346"/>
        <v>6.8849778379538776E-2</v>
      </c>
      <c r="R309" s="17">
        <f t="shared" si="347"/>
        <v>5.9959919839108117E-2</v>
      </c>
      <c r="S309" s="17">
        <f t="shared" si="348"/>
        <v>4.9508577429480803E-2</v>
      </c>
      <c r="T309" s="17">
        <f t="shared" si="349"/>
        <v>8.2566998054985477E-2</v>
      </c>
      <c r="U309" s="17">
        <f t="shared" si="350"/>
        <v>7.7052324222179641E-2</v>
      </c>
      <c r="V309" s="17">
        <f t="shared" si="351"/>
        <v>8.4774763379353354E-3</v>
      </c>
      <c r="W309" s="17">
        <f t="shared" si="352"/>
        <v>2.9492119961470744E-2</v>
      </c>
      <c r="X309" s="17">
        <f t="shared" si="353"/>
        <v>3.5367954244858182E-2</v>
      </c>
      <c r="Y309" s="17">
        <f t="shared" si="354"/>
        <v>2.1207227372948764E-2</v>
      </c>
      <c r="Z309" s="17">
        <f t="shared" si="355"/>
        <v>2.3968659019939609E-2</v>
      </c>
      <c r="AA309" s="17">
        <f t="shared" si="356"/>
        <v>3.0801256755027848E-2</v>
      </c>
      <c r="AB309" s="17">
        <f t="shared" si="357"/>
        <v>1.9790790483937955E-2</v>
      </c>
      <c r="AC309" s="17">
        <f t="shared" si="358"/>
        <v>8.1653583975370772E-4</v>
      </c>
      <c r="AD309" s="17">
        <f t="shared" si="359"/>
        <v>9.4748141565580077E-3</v>
      </c>
      <c r="AE309" s="17">
        <f t="shared" si="360"/>
        <v>1.1362519683409249E-2</v>
      </c>
      <c r="AF309" s="17">
        <f t="shared" si="361"/>
        <v>6.813160206762532E-3</v>
      </c>
      <c r="AG309" s="17">
        <f t="shared" si="362"/>
        <v>2.723524552439452E-3</v>
      </c>
      <c r="AH309" s="17">
        <f t="shared" si="363"/>
        <v>7.1860079627652871E-3</v>
      </c>
      <c r="AI309" s="17">
        <f t="shared" si="364"/>
        <v>9.2344789135126969E-3</v>
      </c>
      <c r="AJ309" s="17">
        <f t="shared" si="365"/>
        <v>5.9334474193440271E-3</v>
      </c>
      <c r="AK309" s="17">
        <f t="shared" si="366"/>
        <v>2.5416195548478003E-3</v>
      </c>
      <c r="AL309" s="17">
        <f t="shared" si="367"/>
        <v>5.0334283536247564E-5</v>
      </c>
      <c r="AM309" s="17">
        <f t="shared" si="368"/>
        <v>2.4351481933097409E-3</v>
      </c>
      <c r="AN309" s="17">
        <f t="shared" si="369"/>
        <v>2.9203126120789361E-3</v>
      </c>
      <c r="AO309" s="17">
        <f t="shared" si="370"/>
        <v>1.7510691496512439E-3</v>
      </c>
      <c r="AP309" s="17">
        <f t="shared" si="371"/>
        <v>6.9998057837547913E-4</v>
      </c>
      <c r="AQ309" s="17">
        <f t="shared" si="372"/>
        <v>2.0986013467848643E-4</v>
      </c>
      <c r="AR309" s="17">
        <f t="shared" si="373"/>
        <v>1.7235410758012833E-3</v>
      </c>
      <c r="AS309" s="17">
        <f t="shared" si="374"/>
        <v>2.2148602956648012E-3</v>
      </c>
      <c r="AT309" s="17">
        <f t="shared" si="375"/>
        <v>1.4231184269953442E-3</v>
      </c>
      <c r="AU309" s="17">
        <f t="shared" si="376"/>
        <v>6.0959933867847258E-4</v>
      </c>
      <c r="AV309" s="17">
        <f t="shared" si="377"/>
        <v>1.9584351519948026E-4</v>
      </c>
      <c r="AW309" s="17">
        <f t="shared" si="378"/>
        <v>2.1547160099341497E-6</v>
      </c>
      <c r="AX309" s="17">
        <f t="shared" si="379"/>
        <v>5.2155347723234567E-4</v>
      </c>
      <c r="AY309" s="17">
        <f t="shared" si="380"/>
        <v>6.2546468490901877E-4</v>
      </c>
      <c r="AZ309" s="17">
        <f t="shared" si="381"/>
        <v>3.7503927127884983E-4</v>
      </c>
      <c r="BA309" s="17">
        <f t="shared" si="382"/>
        <v>1.4991995380397914E-4</v>
      </c>
      <c r="BB309" s="17">
        <f t="shared" si="383"/>
        <v>4.4947278064933338E-5</v>
      </c>
      <c r="BC309" s="17">
        <f t="shared" si="384"/>
        <v>1.0780461195114451E-5</v>
      </c>
      <c r="BD309" s="17">
        <f t="shared" si="385"/>
        <v>3.4448818863994123E-4</v>
      </c>
      <c r="BE309" s="17">
        <f t="shared" si="386"/>
        <v>4.426893110101089E-4</v>
      </c>
      <c r="BF309" s="17">
        <f t="shared" si="387"/>
        <v>2.8444201070626057E-4</v>
      </c>
      <c r="BG309" s="17">
        <f t="shared" si="388"/>
        <v>1.2184204654352265E-4</v>
      </c>
      <c r="BH309" s="17">
        <f t="shared" si="389"/>
        <v>3.9143701740083307E-5</v>
      </c>
      <c r="BI309" s="17">
        <f t="shared" si="390"/>
        <v>1.0060431054032109E-5</v>
      </c>
      <c r="BJ309" s="18">
        <f t="shared" si="391"/>
        <v>0.38475603789443069</v>
      </c>
      <c r="BK309" s="18">
        <f t="shared" si="392"/>
        <v>0.27136503209116347</v>
      </c>
      <c r="BL309" s="18">
        <f t="shared" si="393"/>
        <v>0.31990650111457514</v>
      </c>
      <c r="BM309" s="18">
        <f t="shared" si="394"/>
        <v>0.45152568530831494</v>
      </c>
      <c r="BN309" s="18">
        <f t="shared" si="395"/>
        <v>0.54784723484289499</v>
      </c>
    </row>
    <row r="310" spans="1:66" x14ac:dyDescent="0.25">
      <c r="A310" t="s">
        <v>16</v>
      </c>
      <c r="B310" t="s">
        <v>323</v>
      </c>
      <c r="C310" t="s">
        <v>63</v>
      </c>
      <c r="D310" s="15">
        <v>44349</v>
      </c>
      <c r="E310" s="14">
        <f>VLOOKUP(A310,home!$A$2:$E$405,3,FALSE)</f>
        <v>1.5904255319148899</v>
      </c>
      <c r="F310" s="14">
        <f>VLOOKUP(B310,home!$B$2:$E$405,3,FALSE)</f>
        <v>0.63</v>
      </c>
      <c r="G310" s="14">
        <f>VLOOKUP(C310,away!$B$2:$E$405,4,FALSE)</f>
        <v>0.88</v>
      </c>
      <c r="H310" s="14">
        <f>VLOOKUP(A310,away!$A$2:$E$405,3,FALSE)</f>
        <v>1.2978723404255299</v>
      </c>
      <c r="I310" s="14">
        <f>VLOOKUP(C310,away!$B$2:$E$405,3,FALSE)</f>
        <v>1.07</v>
      </c>
      <c r="J310" s="14">
        <f>VLOOKUP(B310,home!$B$2:$E$405,4,FALSE)</f>
        <v>1.31</v>
      </c>
      <c r="K310" s="16">
        <f t="shared" si="396"/>
        <v>0.88173191489361491</v>
      </c>
      <c r="L310" s="16">
        <f t="shared" si="397"/>
        <v>1.8192276595744656</v>
      </c>
      <c r="M310" s="17">
        <f t="shared" si="342"/>
        <v>6.7141054976568318E-2</v>
      </c>
      <c r="N310" s="17">
        <f t="shared" si="343"/>
        <v>5.9200410972467046E-2</v>
      </c>
      <c r="O310" s="17">
        <f t="shared" si="344"/>
        <v>0.12214486430638291</v>
      </c>
      <c r="P310" s="17">
        <f t="shared" si="345"/>
        <v>0.10769902509928776</v>
      </c>
      <c r="Q310" s="17">
        <f t="shared" si="346"/>
        <v>2.6099445864621169E-2</v>
      </c>
      <c r="R310" s="17">
        <f t="shared" si="347"/>
        <v>0.11110465781057086</v>
      </c>
      <c r="S310" s="17">
        <f t="shared" si="348"/>
        <v>4.3189223089304299E-2</v>
      </c>
      <c r="T310" s="17">
        <f t="shared" si="349"/>
        <v>4.7480833816485241E-2</v>
      </c>
      <c r="U310" s="17">
        <f t="shared" si="350"/>
        <v>9.7964522684914457E-2</v>
      </c>
      <c r="V310" s="17">
        <f t="shared" si="351"/>
        <v>7.6976204518433219E-3</v>
      </c>
      <c r="W310" s="17">
        <f t="shared" si="352"/>
        <v>7.6709047932915549E-3</v>
      </c>
      <c r="X310" s="17">
        <f t="shared" si="353"/>
        <v>1.3955122173918347E-2</v>
      </c>
      <c r="Y310" s="17">
        <f t="shared" si="354"/>
        <v>1.2693772125766603E-2</v>
      </c>
      <c r="Z310" s="17">
        <f t="shared" si="355"/>
        <v>6.7374888865515556E-2</v>
      </c>
      <c r="AA310" s="17">
        <f t="shared" si="356"/>
        <v>5.9406589775135521E-2</v>
      </c>
      <c r="AB310" s="17">
        <f t="shared" si="357"/>
        <v>2.6190343079864842E-2</v>
      </c>
      <c r="AC310" s="17">
        <f t="shared" si="358"/>
        <v>7.7172065077878572E-4</v>
      </c>
      <c r="AD310" s="17">
        <f t="shared" si="359"/>
        <v>1.6909203930888927E-3</v>
      </c>
      <c r="AE310" s="17">
        <f t="shared" si="360"/>
        <v>3.0761691492458419E-3</v>
      </c>
      <c r="AF310" s="17">
        <f t="shared" si="361"/>
        <v>2.7981260009188446E-3</v>
      </c>
      <c r="AG310" s="17">
        <f t="shared" si="362"/>
        <v>1.6968094052820159E-3</v>
      </c>
      <c r="AH310" s="17">
        <f t="shared" si="363"/>
        <v>3.0642565346225396E-2</v>
      </c>
      <c r="AI310" s="17">
        <f t="shared" si="364"/>
        <v>2.7018527819980043E-2</v>
      </c>
      <c r="AJ310" s="17">
        <f t="shared" si="365"/>
        <v>1.1911549136158705E-2</v>
      </c>
      <c r="AK310" s="17">
        <f t="shared" si="366"/>
        <v>3.5009310097248668E-3</v>
      </c>
      <c r="AL310" s="17">
        <f t="shared" si="367"/>
        <v>4.9515791354109117E-5</v>
      </c>
      <c r="AM310" s="17">
        <f t="shared" si="368"/>
        <v>2.9818769522618678E-4</v>
      </c>
      <c r="AN310" s="17">
        <f t="shared" si="369"/>
        <v>5.4247130290023993E-4</v>
      </c>
      <c r="AO310" s="17">
        <f t="shared" si="370"/>
        <v>4.9343939938075723E-4</v>
      </c>
      <c r="AP310" s="17">
        <f t="shared" si="371"/>
        <v>2.9922620122576168E-4</v>
      </c>
      <c r="AQ310" s="17">
        <f t="shared" si="372"/>
        <v>1.3609014543482513E-4</v>
      </c>
      <c r="AR310" s="17">
        <f t="shared" si="373"/>
        <v>1.1149160487634251E-2</v>
      </c>
      <c r="AS310" s="17">
        <f t="shared" si="374"/>
        <v>9.8305706262179771E-3</v>
      </c>
      <c r="AT310" s="17">
        <f t="shared" si="375"/>
        <v>4.3339639313760498E-3</v>
      </c>
      <c r="AU310" s="17">
        <f t="shared" si="376"/>
        <v>1.2737981054306881E-3</v>
      </c>
      <c r="AV310" s="17">
        <f t="shared" si="377"/>
        <v>2.807871106723148E-4</v>
      </c>
      <c r="AW310" s="17">
        <f t="shared" si="378"/>
        <v>2.2063013696059548E-6</v>
      </c>
      <c r="AX310" s="17">
        <f t="shared" si="379"/>
        <v>4.3820267918249866E-5</v>
      </c>
      <c r="AY310" s="17">
        <f t="shared" si="380"/>
        <v>7.9719043446843752E-5</v>
      </c>
      <c r="AZ310" s="17">
        <f t="shared" si="381"/>
        <v>7.2513544416658349E-5</v>
      </c>
      <c r="BA310" s="17">
        <f t="shared" si="382"/>
        <v>4.3972881898855475E-5</v>
      </c>
      <c r="BB310" s="17">
        <f t="shared" si="383"/>
        <v>1.9999170755399809E-5</v>
      </c>
      <c r="BC310" s="17">
        <f t="shared" si="384"/>
        <v>7.2766089213552181E-6</v>
      </c>
      <c r="BD310" s="17">
        <f t="shared" si="385"/>
        <v>3.3804768566898275E-3</v>
      </c>
      <c r="BE310" s="17">
        <f t="shared" si="386"/>
        <v>2.9806743321026696E-3</v>
      </c>
      <c r="BF310" s="17">
        <f t="shared" si="387"/>
        <v>1.3140778432595666E-3</v>
      </c>
      <c r="BG310" s="17">
        <f t="shared" si="388"/>
        <v>3.8622145768550979E-4</v>
      </c>
      <c r="BH310" s="17">
        <f t="shared" si="389"/>
        <v>8.5135946364511947E-5</v>
      </c>
      <c r="BI310" s="17">
        <f t="shared" si="390"/>
        <v>1.5013416202852246E-5</v>
      </c>
      <c r="BJ310" s="18">
        <f t="shared" si="391"/>
        <v>0.1783992309566107</v>
      </c>
      <c r="BK310" s="18">
        <f t="shared" si="392"/>
        <v>0.22662787910258347</v>
      </c>
      <c r="BL310" s="18">
        <f t="shared" si="393"/>
        <v>0.52491443108259384</v>
      </c>
      <c r="BM310" s="18">
        <f t="shared" si="394"/>
        <v>0.50384945823532801</v>
      </c>
      <c r="BN310" s="18">
        <f t="shared" si="395"/>
        <v>0.49338945902989806</v>
      </c>
    </row>
    <row r="311" spans="1:66" x14ac:dyDescent="0.25">
      <c r="A311" t="s">
        <v>69</v>
      </c>
      <c r="B311" t="s">
        <v>351</v>
      </c>
      <c r="C311" t="s">
        <v>324</v>
      </c>
      <c r="D311" s="15">
        <v>44349</v>
      </c>
      <c r="E311" s="14">
        <f>VLOOKUP(A311,home!$A$2:$E$405,3,FALSE)</f>
        <v>1.36170212765957</v>
      </c>
      <c r="F311" s="14">
        <f>VLOOKUP(B311,home!$B$2:$E$405,3,FALSE)</f>
        <v>1.4</v>
      </c>
      <c r="G311" s="14">
        <f>VLOOKUP(C311,away!$B$2:$E$405,4,FALSE)</f>
        <v>0.73</v>
      </c>
      <c r="H311" s="14">
        <f>VLOOKUP(A311,away!$A$2:$E$405,3,FALSE)</f>
        <v>1.3574468085106399</v>
      </c>
      <c r="I311" s="14">
        <f>VLOOKUP(C311,away!$B$2:$E$405,3,FALSE)</f>
        <v>0.92</v>
      </c>
      <c r="J311" s="14">
        <f>VLOOKUP(B311,home!$B$2:$E$405,4,FALSE)</f>
        <v>1.03</v>
      </c>
      <c r="K311" s="16">
        <f t="shared" si="396"/>
        <v>1.3916595744680804</v>
      </c>
      <c r="L311" s="16">
        <f t="shared" si="397"/>
        <v>1.2863165957446825</v>
      </c>
      <c r="M311" s="17">
        <f t="shared" si="342"/>
        <v>6.8702054816200689E-2</v>
      </c>
      <c r="N311" s="17">
        <f t="shared" si="343"/>
        <v>9.560987237059658E-2</v>
      </c>
      <c r="O311" s="17">
        <f t="shared" si="344"/>
        <v>8.8372593271839842E-2</v>
      </c>
      <c r="P311" s="17">
        <f t="shared" si="345"/>
        <v>0.12298456554732938</v>
      </c>
      <c r="Q311" s="17">
        <f t="shared" si="346"/>
        <v>6.6528197149105975E-2</v>
      </c>
      <c r="R311" s="17">
        <f t="shared" si="347"/>
        <v>5.6837566667281257E-2</v>
      </c>
      <c r="S311" s="17">
        <f t="shared" si="348"/>
        <v>5.5039122932094169E-2</v>
      </c>
      <c r="T311" s="17">
        <f t="shared" si="349"/>
        <v>8.5576324077869095E-2</v>
      </c>
      <c r="U311" s="17">
        <f t="shared" si="350"/>
        <v>7.9098543841989777E-2</v>
      </c>
      <c r="V311" s="17">
        <f t="shared" si="351"/>
        <v>1.0947372098288485E-2</v>
      </c>
      <c r="W311" s="17">
        <f t="shared" si="352"/>
        <v>3.0861534178217798E-2</v>
      </c>
      <c r="X311" s="17">
        <f t="shared" si="353"/>
        <v>3.9697703583583287E-2</v>
      </c>
      <c r="Y311" s="17">
        <f t="shared" si="354"/>
        <v>2.5531907466258177E-2</v>
      </c>
      <c r="Z311" s="17">
        <f t="shared" si="355"/>
        <v>2.4370368421956216E-2</v>
      </c>
      <c r="AA311" s="17">
        <f t="shared" si="356"/>
        <v>3.3915256547729929E-2</v>
      </c>
      <c r="AB311" s="17">
        <f t="shared" si="357"/>
        <v>2.3599245747594814E-2</v>
      </c>
      <c r="AC311" s="17">
        <f t="shared" si="358"/>
        <v>1.2248158051775977E-3</v>
      </c>
      <c r="AD311" s="17">
        <f t="shared" si="359"/>
        <v>1.0737187380472673E-2</v>
      </c>
      <c r="AE311" s="17">
        <f t="shared" si="360"/>
        <v>1.3811422319122373E-2</v>
      </c>
      <c r="AF311" s="17">
        <f t="shared" si="361"/>
        <v>8.8829308699628125E-3</v>
      </c>
      <c r="AG311" s="17">
        <f t="shared" si="362"/>
        <v>3.8087537989619715E-3</v>
      </c>
      <c r="AH311" s="17">
        <f t="shared" si="363"/>
        <v>7.8370023363936083E-3</v>
      </c>
      <c r="AI311" s="17">
        <f t="shared" si="364"/>
        <v>1.0906439336570881E-2</v>
      </c>
      <c r="AJ311" s="17">
        <f t="shared" si="365"/>
        <v>7.5890253630470856E-3</v>
      </c>
      <c r="AK311" s="17">
        <f t="shared" si="366"/>
        <v>3.5204466024551921E-3</v>
      </c>
      <c r="AL311" s="17">
        <f t="shared" si="367"/>
        <v>8.7702436311845589E-5</v>
      </c>
      <c r="AM311" s="17">
        <f t="shared" si="368"/>
        <v>2.9885019241785273E-3</v>
      </c>
      <c r="AN311" s="17">
        <f t="shared" si="369"/>
        <v>3.8441596214857563E-3</v>
      </c>
      <c r="AO311" s="17">
        <f t="shared" si="370"/>
        <v>2.4724031589043638E-3</v>
      </c>
      <c r="AP311" s="17">
        <f t="shared" si="371"/>
        <v>1.06009773822342E-3</v>
      </c>
      <c r="AQ311" s="17">
        <f t="shared" si="372"/>
        <v>3.4090532844704687E-4</v>
      </c>
      <c r="AR311" s="17">
        <f t="shared" si="373"/>
        <v>2.016173233238589E-3</v>
      </c>
      <c r="AS311" s="17">
        <f t="shared" si="374"/>
        <v>2.8058267838227484E-3</v>
      </c>
      <c r="AT311" s="17">
        <f t="shared" si="375"/>
        <v>1.9523778540029549E-3</v>
      </c>
      <c r="AU311" s="17">
        <f t="shared" si="376"/>
        <v>9.0568177783421878E-4</v>
      </c>
      <c r="AV311" s="17">
        <f t="shared" si="377"/>
        <v>3.1510017938606575E-4</v>
      </c>
      <c r="AW311" s="17">
        <f t="shared" si="378"/>
        <v>4.3610397163158881E-6</v>
      </c>
      <c r="AX311" s="17">
        <f t="shared" si="379"/>
        <v>6.9316288601655493E-4</v>
      </c>
      <c r="AY311" s="17">
        <f t="shared" si="380"/>
        <v>8.9162692383737429E-4</v>
      </c>
      <c r="AZ311" s="17">
        <f t="shared" si="381"/>
        <v>5.7345725467239752E-4</v>
      </c>
      <c r="BA311" s="17">
        <f t="shared" si="382"/>
        <v>2.4588252787842988E-4</v>
      </c>
      <c r="BB311" s="17">
        <f t="shared" si="383"/>
        <v>7.9070694053419744E-5</v>
      </c>
      <c r="BC311" s="17">
        <f t="shared" si="384"/>
        <v>2.0341989199592827E-5</v>
      </c>
      <c r="BD311" s="17">
        <f t="shared" si="385"/>
        <v>4.322395149685016E-4</v>
      </c>
      <c r="BE311" s="17">
        <f t="shared" si="386"/>
        <v>6.0153025946935439E-4</v>
      </c>
      <c r="BF311" s="17">
        <f t="shared" si="387"/>
        <v>4.1856267246139802E-4</v>
      </c>
      <c r="BG311" s="17">
        <f t="shared" si="388"/>
        <v>1.9416558354861722E-4</v>
      </c>
      <c r="BH311" s="17">
        <f t="shared" si="389"/>
        <v>6.7553098344403783E-5</v>
      </c>
      <c r="BI311" s="17">
        <f t="shared" si="390"/>
        <v>1.8802183219194662E-5</v>
      </c>
      <c r="BJ311" s="18">
        <f t="shared" si="391"/>
        <v>0.39425544324104761</v>
      </c>
      <c r="BK311" s="18">
        <f t="shared" si="392"/>
        <v>0.25987726055923954</v>
      </c>
      <c r="BL311" s="18">
        <f t="shared" si="393"/>
        <v>0.32140413285519842</v>
      </c>
      <c r="BM311" s="18">
        <f t="shared" si="394"/>
        <v>0.49998508937096697</v>
      </c>
      <c r="BN311" s="18">
        <f t="shared" si="395"/>
        <v>0.49903484982235369</v>
      </c>
    </row>
    <row r="312" spans="1:66" x14ac:dyDescent="0.25">
      <c r="A312" t="s">
        <v>69</v>
      </c>
      <c r="B312" t="s">
        <v>75</v>
      </c>
      <c r="C312" t="s">
        <v>73</v>
      </c>
      <c r="D312" s="15">
        <v>44349</v>
      </c>
      <c r="E312" s="14">
        <f>VLOOKUP(A312,home!$A$2:$E$405,3,FALSE)</f>
        <v>1.36170212765957</v>
      </c>
      <c r="F312" s="14">
        <f>VLOOKUP(B312,home!$B$2:$E$405,3,FALSE)</f>
        <v>0.6</v>
      </c>
      <c r="G312" s="14">
        <f>VLOOKUP(C312,away!$B$2:$E$405,4,FALSE)</f>
        <v>0.92</v>
      </c>
      <c r="H312" s="14">
        <f>VLOOKUP(A312,away!$A$2:$E$405,3,FALSE)</f>
        <v>1.3574468085106399</v>
      </c>
      <c r="I312" s="14">
        <f>VLOOKUP(C312,away!$B$2:$E$405,3,FALSE)</f>
        <v>0.86</v>
      </c>
      <c r="J312" s="14">
        <f>VLOOKUP(B312,home!$B$2:$E$405,4,FALSE)</f>
        <v>0.87</v>
      </c>
      <c r="K312" s="16">
        <f t="shared" si="396"/>
        <v>0.75165957446808263</v>
      </c>
      <c r="L312" s="16">
        <f t="shared" si="397"/>
        <v>1.0156417021276609</v>
      </c>
      <c r="M312" s="17">
        <f t="shared" si="342"/>
        <v>0.17079329128400919</v>
      </c>
      <c r="N312" s="17">
        <f t="shared" si="343"/>
        <v>0.12837841264854163</v>
      </c>
      <c r="O312" s="17">
        <f t="shared" si="344"/>
        <v>0.17346478907167648</v>
      </c>
      <c r="P312" s="17">
        <f t="shared" si="345"/>
        <v>0.13038646953881206</v>
      </c>
      <c r="Q312" s="17">
        <f t="shared" si="346"/>
        <v>4.824843151114535E-2</v>
      </c>
      <c r="R312" s="17">
        <f t="shared" si="347"/>
        <v>8.8089036815986593E-2</v>
      </c>
      <c r="S312" s="17">
        <f t="shared" si="348"/>
        <v>2.4884805648667879E-2</v>
      </c>
      <c r="T312" s="17">
        <f t="shared" si="349"/>
        <v>4.9003119104969531E-2</v>
      </c>
      <c r="U312" s="17">
        <f t="shared" si="350"/>
        <v>6.6212967928407737E-2</v>
      </c>
      <c r="V312" s="17">
        <f t="shared" si="351"/>
        <v>2.110830992961242E-3</v>
      </c>
      <c r="W312" s="17">
        <f t="shared" si="352"/>
        <v>1.2088798499473318E-2</v>
      </c>
      <c r="X312" s="17">
        <f t="shared" si="353"/>
        <v>1.2277887884683394E-2</v>
      </c>
      <c r="Y312" s="17">
        <f t="shared" si="354"/>
        <v>6.2349674748662133E-3</v>
      </c>
      <c r="Z312" s="17">
        <f t="shared" si="355"/>
        <v>2.9822299763524938E-2</v>
      </c>
      <c r="AA312" s="17">
        <f t="shared" si="356"/>
        <v>2.2416217149910756E-2</v>
      </c>
      <c r="AB312" s="17">
        <f t="shared" si="357"/>
        <v>8.424682122043026E-3</v>
      </c>
      <c r="AC312" s="17">
        <f t="shared" si="358"/>
        <v>1.0071524139509982E-4</v>
      </c>
      <c r="AD312" s="17">
        <f t="shared" si="359"/>
        <v>2.2716652839861271E-3</v>
      </c>
      <c r="AE312" s="17">
        <f t="shared" si="360"/>
        <v>2.3071979956919863E-3</v>
      </c>
      <c r="AF312" s="17">
        <f t="shared" si="361"/>
        <v>1.1716432497450684E-3</v>
      </c>
      <c r="AG312" s="17">
        <f t="shared" si="362"/>
        <v>3.9665658148582179E-4</v>
      </c>
      <c r="AH312" s="17">
        <f t="shared" si="363"/>
        <v>7.5721928232969516E-3</v>
      </c>
      <c r="AI312" s="17">
        <f t="shared" si="364"/>
        <v>5.6917112353496559E-3</v>
      </c>
      <c r="AJ312" s="17">
        <f t="shared" si="365"/>
        <v>2.1391146225790631E-3</v>
      </c>
      <c r="AK312" s="17">
        <f t="shared" si="366"/>
        <v>5.3596199564874406E-4</v>
      </c>
      <c r="AL312" s="17">
        <f t="shared" si="367"/>
        <v>3.075508330691859E-6</v>
      </c>
      <c r="AM312" s="17">
        <f t="shared" si="368"/>
        <v>3.4150379213898575E-4</v>
      </c>
      <c r="AN312" s="17">
        <f t="shared" si="369"/>
        <v>3.4684549273109039E-4</v>
      </c>
      <c r="AO312" s="17">
        <f t="shared" si="370"/>
        <v>1.7613537330635594E-4</v>
      </c>
      <c r="AP312" s="17">
        <f t="shared" si="371"/>
        <v>5.963014344991944E-5</v>
      </c>
      <c r="AQ312" s="17">
        <f t="shared" si="372"/>
        <v>1.5140715097898193E-5</v>
      </c>
      <c r="AR312" s="17">
        <f t="shared" si="373"/>
        <v>1.5381269615784351E-3</v>
      </c>
      <c r="AS312" s="17">
        <f t="shared" si="374"/>
        <v>1.1561478574179313E-3</v>
      </c>
      <c r="AT312" s="17">
        <f t="shared" si="375"/>
        <v>4.3451480326447376E-4</v>
      </c>
      <c r="AU312" s="17">
        <f t="shared" si="376"/>
        <v>1.0886907070728569E-4</v>
      </c>
      <c r="AV312" s="17">
        <f t="shared" si="377"/>
        <v>2.0458119840143488E-5</v>
      </c>
      <c r="AW312" s="17">
        <f t="shared" si="378"/>
        <v>6.5219298828262914E-8</v>
      </c>
      <c r="AX312" s="17">
        <f t="shared" si="379"/>
        <v>4.2782432513071078E-5</v>
      </c>
      <c r="AY312" s="17">
        <f t="shared" si="380"/>
        <v>4.345162257873729E-5</v>
      </c>
      <c r="AZ312" s="17">
        <f t="shared" si="381"/>
        <v>2.206563995803872E-5</v>
      </c>
      <c r="BA312" s="17">
        <f t="shared" si="382"/>
        <v>7.4702613751728596E-6</v>
      </c>
      <c r="BB312" s="17">
        <f t="shared" si="383"/>
        <v>1.8967772446047708E-6</v>
      </c>
      <c r="BC312" s="17">
        <f t="shared" si="384"/>
        <v>3.8528921385348086E-7</v>
      </c>
      <c r="BD312" s="17">
        <f t="shared" si="385"/>
        <v>2.6036431422432811E-4</v>
      </c>
      <c r="BE312" s="17">
        <f t="shared" si="386"/>
        <v>1.957053296365326E-4</v>
      </c>
      <c r="BF312" s="17">
        <f t="shared" si="387"/>
        <v>7.3551892397865945E-5</v>
      </c>
      <c r="BG312" s="17">
        <f t="shared" si="388"/>
        <v>1.8428661380367381E-5</v>
      </c>
      <c r="BH312" s="17">
        <f t="shared" si="389"/>
        <v>3.4630199427958326E-6</v>
      </c>
      <c r="BI312" s="17">
        <f t="shared" si="390"/>
        <v>5.2060241931527999E-7</v>
      </c>
      <c r="BJ312" s="18">
        <f t="shared" si="391"/>
        <v>0.26343608777419608</v>
      </c>
      <c r="BK312" s="18">
        <f t="shared" si="392"/>
        <v>0.32832263983675491</v>
      </c>
      <c r="BL312" s="18">
        <f t="shared" si="393"/>
        <v>0.37835682439770851</v>
      </c>
      <c r="BM312" s="18">
        <f t="shared" si="394"/>
        <v>0.26053403449873319</v>
      </c>
      <c r="BN312" s="18">
        <f t="shared" si="395"/>
        <v>0.73936043087017123</v>
      </c>
    </row>
    <row r="313" spans="1:66" x14ac:dyDescent="0.25">
      <c r="A313" t="s">
        <v>69</v>
      </c>
      <c r="B313" t="s">
        <v>325</v>
      </c>
      <c r="C313" t="s">
        <v>79</v>
      </c>
      <c r="D313" s="15">
        <v>44349</v>
      </c>
      <c r="E313" s="14">
        <f>VLOOKUP(A313,home!$A$2:$E$405,3,FALSE)</f>
        <v>1.36170212765957</v>
      </c>
      <c r="F313" s="14">
        <f>VLOOKUP(B313,home!$B$2:$E$405,3,FALSE)</f>
        <v>0.92</v>
      </c>
      <c r="G313" s="14">
        <f>VLOOKUP(C313,away!$B$2:$E$405,4,FALSE)</f>
        <v>1.6</v>
      </c>
      <c r="H313" s="14">
        <f>VLOOKUP(A313,away!$A$2:$E$405,3,FALSE)</f>
        <v>1.3574468085106399</v>
      </c>
      <c r="I313" s="14">
        <f>VLOOKUP(C313,away!$B$2:$E$405,3,FALSE)</f>
        <v>0.93</v>
      </c>
      <c r="J313" s="14">
        <f>VLOOKUP(B313,home!$B$2:$E$405,4,FALSE)</f>
        <v>1.29</v>
      </c>
      <c r="K313" s="16">
        <f t="shared" si="396"/>
        <v>2.0044255319148871</v>
      </c>
      <c r="L313" s="16">
        <f t="shared" si="397"/>
        <v>1.6285289361702149</v>
      </c>
      <c r="M313" s="17">
        <f t="shared" si="342"/>
        <v>2.6437958802749646E-2</v>
      </c>
      <c r="N313" s="17">
        <f t="shared" si="343"/>
        <v>5.2992919635945324E-2</v>
      </c>
      <c r="O313" s="17">
        <f t="shared" si="344"/>
        <v>4.3054980923553851E-2</v>
      </c>
      <c r="P313" s="17">
        <f t="shared" si="345"/>
        <v>8.6300503039279733E-2</v>
      </c>
      <c r="Q313" s="17">
        <f t="shared" si="346"/>
        <v>5.3110180564501307E-2</v>
      </c>
      <c r="R313" s="17">
        <f t="shared" si="347"/>
        <v>3.5058141140132025E-2</v>
      </c>
      <c r="S313" s="17">
        <f t="shared" si="348"/>
        <v>7.042692743792818E-2</v>
      </c>
      <c r="T313" s="17">
        <f t="shared" si="349"/>
        <v>8.6491465854515351E-2</v>
      </c>
      <c r="U313" s="17">
        <f t="shared" si="350"/>
        <v>7.027143320275632E-2</v>
      </c>
      <c r="V313" s="17">
        <f t="shared" si="351"/>
        <v>2.5543572535864322E-2</v>
      </c>
      <c r="W313" s="17">
        <f t="shared" si="352"/>
        <v>3.548513397603207E-2</v>
      </c>
      <c r="X313" s="17">
        <f t="shared" si="353"/>
        <v>5.778856748384506E-2</v>
      </c>
      <c r="Y313" s="17">
        <f t="shared" si="354"/>
        <v>4.7055177163633437E-2</v>
      </c>
      <c r="Z313" s="17">
        <f t="shared" si="355"/>
        <v>1.9031065765014822E-2</v>
      </c>
      <c r="AA313" s="17">
        <f t="shared" si="356"/>
        <v>3.8146354118947026E-2</v>
      </c>
      <c r="AB313" s="17">
        <f t="shared" si="357"/>
        <v>3.8230763072742036E-2</v>
      </c>
      <c r="AC313" s="17">
        <f t="shared" si="358"/>
        <v>5.2113118294049065E-3</v>
      </c>
      <c r="AD313" s="17">
        <f t="shared" si="359"/>
        <v>1.7781827136244786E-2</v>
      </c>
      <c r="AE313" s="17">
        <f t="shared" si="360"/>
        <v>2.8958220029351379E-2</v>
      </c>
      <c r="AF313" s="17">
        <f t="shared" si="361"/>
        <v>2.3579649628891308E-2</v>
      </c>
      <c r="AG313" s="17">
        <f t="shared" si="362"/>
        <v>1.2800047241801591E-2</v>
      </c>
      <c r="AH313" s="17">
        <f t="shared" si="363"/>
        <v>7.7481603211212412E-3</v>
      </c>
      <c r="AI313" s="17">
        <f t="shared" si="364"/>
        <v>1.5530610373025265E-2</v>
      </c>
      <c r="AJ313" s="17">
        <f t="shared" si="365"/>
        <v>1.5564975978957021E-2</v>
      </c>
      <c r="AK313" s="17">
        <f t="shared" si="366"/>
        <v>1.0399611751954455E-2</v>
      </c>
      <c r="AL313" s="17">
        <f t="shared" si="367"/>
        <v>6.8044410800037762E-4</v>
      </c>
      <c r="AM313" s="17">
        <f t="shared" si="368"/>
        <v>7.1284696631972013E-3</v>
      </c>
      <c r="AN313" s="17">
        <f t="shared" si="369"/>
        <v>1.1608919117128188E-2</v>
      </c>
      <c r="AO313" s="17">
        <f t="shared" si="370"/>
        <v>9.4527303499514197E-3</v>
      </c>
      <c r="AP313" s="17">
        <f t="shared" si="371"/>
        <v>5.1313483002367643E-3</v>
      </c>
      <c r="AQ313" s="17">
        <f t="shared" si="372"/>
        <v>2.089137297125853E-3</v>
      </c>
      <c r="AR313" s="17">
        <f t="shared" si="373"/>
        <v>2.5236206570063723E-3</v>
      </c>
      <c r="AS313" s="17">
        <f t="shared" si="374"/>
        <v>5.0584096777713944E-3</v>
      </c>
      <c r="AT313" s="17">
        <f t="shared" si="375"/>
        <v>5.0696027545051713E-3</v>
      </c>
      <c r="AU313" s="17">
        <f t="shared" si="376"/>
        <v>3.3872137325987347E-3</v>
      </c>
      <c r="AV313" s="17">
        <f t="shared" si="377"/>
        <v>1.6973544219184076E-3</v>
      </c>
      <c r="AW313" s="17">
        <f t="shared" si="378"/>
        <v>6.1698607555427373E-5</v>
      </c>
      <c r="AX313" s="17">
        <f t="shared" si="379"/>
        <v>2.3814144327322E-3</v>
      </c>
      <c r="AY313" s="17">
        <f t="shared" si="380"/>
        <v>3.878202312717766E-3</v>
      </c>
      <c r="AZ313" s="17">
        <f t="shared" si="381"/>
        <v>3.1578823432915652E-3</v>
      </c>
      <c r="BA313" s="17">
        <f t="shared" si="382"/>
        <v>1.7142342576904398E-3</v>
      </c>
      <c r="BB313" s="17">
        <f t="shared" si="383"/>
        <v>6.9792002300578704E-4</v>
      </c>
      <c r="BC313" s="17">
        <f t="shared" si="384"/>
        <v>2.2731659051950152E-4</v>
      </c>
      <c r="BD313" s="17">
        <f t="shared" si="385"/>
        <v>6.849648773086278E-4</v>
      </c>
      <c r="BE313" s="17">
        <f t="shared" si="386"/>
        <v>1.3729610885423616E-3</v>
      </c>
      <c r="BF313" s="17">
        <f t="shared" si="387"/>
        <v>1.3759991300999832E-3</v>
      </c>
      <c r="BG313" s="17">
        <f t="shared" si="388"/>
        <v>9.1936259608836016E-4</v>
      </c>
      <c r="BH313" s="17">
        <f t="shared" si="389"/>
        <v>4.606984651717658E-4</v>
      </c>
      <c r="BI313" s="17">
        <f t="shared" si="390"/>
        <v>1.8468715322085763E-4</v>
      </c>
      <c r="BJ313" s="18">
        <f t="shared" si="391"/>
        <v>0.46351076340235836</v>
      </c>
      <c r="BK313" s="18">
        <f t="shared" si="392"/>
        <v>0.21847892006594494</v>
      </c>
      <c r="BL313" s="18">
        <f t="shared" si="393"/>
        <v>0.29673990543742135</v>
      </c>
      <c r="BM313" s="18">
        <f t="shared" si="394"/>
        <v>0.69698946685941532</v>
      </c>
      <c r="BN313" s="18">
        <f t="shared" si="395"/>
        <v>0.29695468410616183</v>
      </c>
    </row>
    <row r="314" spans="1:66" x14ac:dyDescent="0.25">
      <c r="A314" t="s">
        <v>69</v>
      </c>
      <c r="B314" t="s">
        <v>76</v>
      </c>
      <c r="C314" t="s">
        <v>74</v>
      </c>
      <c r="D314" s="15">
        <v>44349</v>
      </c>
      <c r="E314" s="14">
        <f>VLOOKUP(A314,home!$A$2:$E$405,3,FALSE)</f>
        <v>1.36170212765957</v>
      </c>
      <c r="F314" s="14">
        <f>VLOOKUP(B314,home!$B$2:$E$405,3,FALSE)</f>
        <v>0.43</v>
      </c>
      <c r="G314" s="14">
        <f>VLOOKUP(C314,away!$B$2:$E$405,4,FALSE)</f>
        <v>0.86</v>
      </c>
      <c r="H314" s="14">
        <f>VLOOKUP(A314,away!$A$2:$E$405,3,FALSE)</f>
        <v>1.3574468085106399</v>
      </c>
      <c r="I314" s="14">
        <f>VLOOKUP(C314,away!$B$2:$E$405,3,FALSE)</f>
        <v>1.1000000000000001</v>
      </c>
      <c r="J314" s="14">
        <f>VLOOKUP(B314,home!$B$2:$E$405,4,FALSE)</f>
        <v>1.04</v>
      </c>
      <c r="K314" s="16">
        <f t="shared" si="396"/>
        <v>0.503557446808509</v>
      </c>
      <c r="L314" s="16">
        <f t="shared" si="397"/>
        <v>1.5529191489361722</v>
      </c>
      <c r="M314" s="17">
        <f t="shared" si="342"/>
        <v>0.12790383381553344</v>
      </c>
      <c r="N314" s="17">
        <f t="shared" si="343"/>
        <v>6.4406927993169841E-2</v>
      </c>
      <c r="O314" s="17">
        <f t="shared" si="344"/>
        <v>0.1986243127544918</v>
      </c>
      <c r="P314" s="17">
        <f t="shared" si="345"/>
        <v>0.10001875180474665</v>
      </c>
      <c r="Q314" s="17">
        <f t="shared" si="346"/>
        <v>1.6216294108510044E-2</v>
      </c>
      <c r="R314" s="17">
        <f t="shared" si="347"/>
        <v>0.15422374936036876</v>
      </c>
      <c r="S314" s="17">
        <f t="shared" si="348"/>
        <v>1.9553265946287434E-2</v>
      </c>
      <c r="T314" s="17">
        <f t="shared" si="349"/>
        <v>2.518259364588608E-2</v>
      </c>
      <c r="U314" s="17">
        <f t="shared" si="350"/>
        <v>7.76605174651427E-2</v>
      </c>
      <c r="V314" s="17">
        <f t="shared" si="351"/>
        <v>1.6989267946368766E-3</v>
      </c>
      <c r="W314" s="17">
        <f t="shared" si="352"/>
        <v>2.7219452193257285E-3</v>
      </c>
      <c r="X314" s="17">
        <f t="shared" si="353"/>
        <v>4.2269608534461931E-3</v>
      </c>
      <c r="Y314" s="17">
        <f t="shared" si="354"/>
        <v>3.2820642255600892E-3</v>
      </c>
      <c r="Z314" s="17">
        <f t="shared" si="355"/>
        <v>7.9832337867483116E-2</v>
      </c>
      <c r="AA314" s="17">
        <f t="shared" si="356"/>
        <v>4.0200168229304042E-2</v>
      </c>
      <c r="AB314" s="17">
        <f t="shared" si="357"/>
        <v>1.0121547037410439E-2</v>
      </c>
      <c r="AC314" s="17">
        <f t="shared" si="358"/>
        <v>8.3033348345664965E-5</v>
      </c>
      <c r="AD314" s="17">
        <f t="shared" si="359"/>
        <v>3.4266394624907264E-4</v>
      </c>
      <c r="AE314" s="17">
        <f t="shared" si="360"/>
        <v>5.321294037802202E-4</v>
      </c>
      <c r="AF314" s="17">
        <f t="shared" si="361"/>
        <v>4.1317697042114613E-4</v>
      </c>
      <c r="AG314" s="17">
        <f t="shared" si="362"/>
        <v>2.1387680975547738E-4</v>
      </c>
      <c r="AH314" s="17">
        <f t="shared" si="363"/>
        <v>3.0993291544689237E-2</v>
      </c>
      <c r="AI314" s="17">
        <f t="shared" si="364"/>
        <v>1.5606902758435459E-2</v>
      </c>
      <c r="AJ314" s="17">
        <f t="shared" si="365"/>
        <v>3.9294860528132167E-3</v>
      </c>
      <c r="AK314" s="17">
        <f t="shared" si="366"/>
        <v>6.5957398800809005E-4</v>
      </c>
      <c r="AL314" s="17">
        <f t="shared" si="367"/>
        <v>2.597230000683071E-6</v>
      </c>
      <c r="AM314" s="17">
        <f t="shared" si="368"/>
        <v>3.4510196377302244E-5</v>
      </c>
      <c r="AN314" s="17">
        <f t="shared" si="369"/>
        <v>5.3591544787860381E-5</v>
      </c>
      <c r="AO314" s="17">
        <f t="shared" si="370"/>
        <v>4.1611668061069448E-5</v>
      </c>
      <c r="AP314" s="17">
        <f t="shared" si="371"/>
        <v>2.1539852050403487E-5</v>
      </c>
      <c r="AQ314" s="17">
        <f t="shared" si="372"/>
        <v>8.3624121785809194E-6</v>
      </c>
      <c r="AR314" s="17">
        <f t="shared" si="373"/>
        <v>9.6260151856618886E-3</v>
      </c>
      <c r="AS314" s="17">
        <f t="shared" si="374"/>
        <v>4.8472516298318355E-3</v>
      </c>
      <c r="AT314" s="17">
        <f t="shared" si="375"/>
        <v>1.2204348273782513E-3</v>
      </c>
      <c r="AU314" s="17">
        <f t="shared" si="376"/>
        <v>2.048530152235919E-4</v>
      </c>
      <c r="AV314" s="17">
        <f t="shared" si="377"/>
        <v>2.5788815329254135E-5</v>
      </c>
      <c r="AW314" s="17">
        <f t="shared" si="378"/>
        <v>5.641645303802844E-8</v>
      </c>
      <c r="AX314" s="17">
        <f t="shared" si="379"/>
        <v>2.8963110627690947E-6</v>
      </c>
      <c r="AY314" s="17">
        <f t="shared" si="380"/>
        <v>4.4977369106498034E-6</v>
      </c>
      <c r="AZ314" s="17">
        <f t="shared" si="381"/>
        <v>3.4923108877125506E-6</v>
      </c>
      <c r="BA314" s="17">
        <f t="shared" si="382"/>
        <v>1.8077588171890337E-6</v>
      </c>
      <c r="BB314" s="17">
        <f t="shared" si="383"/>
        <v>7.0182582096776453E-7</v>
      </c>
      <c r="BC314" s="17">
        <f t="shared" si="384"/>
        <v>2.1797575131973812E-7</v>
      </c>
      <c r="BD314" s="17">
        <f t="shared" si="385"/>
        <v>2.4914038849607897E-3</v>
      </c>
      <c r="BE314" s="17">
        <f t="shared" si="386"/>
        <v>1.2545649792796553E-3</v>
      </c>
      <c r="BF314" s="17">
        <f t="shared" si="387"/>
        <v>3.1587276891071654E-4</v>
      </c>
      <c r="BG314" s="17">
        <f t="shared" si="388"/>
        <v>5.3020028343004881E-5</v>
      </c>
      <c r="BH314" s="17">
        <f t="shared" si="389"/>
        <v>6.6746575255295783E-6</v>
      </c>
      <c r="BI314" s="17">
        <f t="shared" si="390"/>
        <v>6.7221470037537521E-7</v>
      </c>
      <c r="BJ314" s="18">
        <f t="shared" si="391"/>
        <v>0.11771186276880972</v>
      </c>
      <c r="BK314" s="18">
        <f t="shared" si="392"/>
        <v>0.2492649066764614</v>
      </c>
      <c r="BL314" s="18">
        <f t="shared" si="393"/>
        <v>0.55206610119780841</v>
      </c>
      <c r="BM314" s="18">
        <f t="shared" si="394"/>
        <v>0.33747689735328468</v>
      </c>
      <c r="BN314" s="18">
        <f t="shared" si="395"/>
        <v>0.66139386983682047</v>
      </c>
    </row>
    <row r="315" spans="1:66" x14ac:dyDescent="0.25">
      <c r="A315" t="s">
        <v>69</v>
      </c>
      <c r="B315" t="s">
        <v>261</v>
      </c>
      <c r="C315" t="s">
        <v>381</v>
      </c>
      <c r="D315" s="15">
        <v>44349</v>
      </c>
      <c r="E315" s="14">
        <f>VLOOKUP(A315,home!$A$2:$E$405,3,FALSE)</f>
        <v>1.36170212765957</v>
      </c>
      <c r="F315" s="14">
        <f>VLOOKUP(B315,home!$B$2:$E$405,3,FALSE)</f>
        <v>1.53</v>
      </c>
      <c r="G315" s="14">
        <f>VLOOKUP(C315,away!$B$2:$E$405,4,FALSE)</f>
        <v>0.87</v>
      </c>
      <c r="H315" s="14">
        <f>VLOOKUP(A315,away!$A$2:$E$405,3,FALSE)</f>
        <v>1.3574468085106399</v>
      </c>
      <c r="I315" s="14">
        <f>VLOOKUP(C315,away!$B$2:$E$405,3,FALSE)</f>
        <v>1.2</v>
      </c>
      <c r="J315" s="14">
        <f>VLOOKUP(B315,home!$B$2:$E$405,4,FALSE)</f>
        <v>1.1100000000000001</v>
      </c>
      <c r="K315" s="16">
        <f t="shared" si="396"/>
        <v>1.8125617021276537</v>
      </c>
      <c r="L315" s="16">
        <f t="shared" si="397"/>
        <v>1.8081191489361725</v>
      </c>
      <c r="M315" s="17">
        <f t="shared" si="342"/>
        <v>2.6764447685111728E-2</v>
      </c>
      <c r="N315" s="17">
        <f t="shared" si="343"/>
        <v>4.8512212852632651E-2</v>
      </c>
      <c r="O315" s="17">
        <f t="shared" si="344"/>
        <v>4.8393310370150926E-2</v>
      </c>
      <c r="P315" s="17">
        <f t="shared" si="345"/>
        <v>8.771586101611259E-2</v>
      </c>
      <c r="Q315" s="17">
        <f t="shared" si="346"/>
        <v>4.3965689551073439E-2</v>
      </c>
      <c r="R315" s="17">
        <f t="shared" si="347"/>
        <v>4.3750435580340689E-2</v>
      </c>
      <c r="S315" s="17">
        <f t="shared" si="348"/>
        <v>7.1868401361388556E-2</v>
      </c>
      <c r="T315" s="17">
        <f t="shared" si="349"/>
        <v>7.9495205173478883E-2</v>
      </c>
      <c r="U315" s="17">
        <f t="shared" si="350"/>
        <v>7.9300363984328576E-2</v>
      </c>
      <c r="V315" s="17">
        <f t="shared" si="351"/>
        <v>2.6170698862383796E-2</v>
      </c>
      <c r="W315" s="17">
        <f t="shared" si="352"/>
        <v>2.6563508362636563E-2</v>
      </c>
      <c r="X315" s="17">
        <f t="shared" si="353"/>
        <v>4.8029988133409321E-2</v>
      </c>
      <c r="Y315" s="17">
        <f t="shared" si="354"/>
        <v>4.3421970633597276E-2</v>
      </c>
      <c r="Z315" s="17">
        <f t="shared" si="355"/>
        <v>2.6368666782370816E-2</v>
      </c>
      <c r="AA315" s="17">
        <f t="shared" si="356"/>
        <v>4.7794835545890965E-2</v>
      </c>
      <c r="AB315" s="17">
        <f t="shared" si="357"/>
        <v>4.3315544234985709E-2</v>
      </c>
      <c r="AC315" s="17">
        <f t="shared" si="358"/>
        <v>5.3606219786303533E-3</v>
      </c>
      <c r="AD315" s="17">
        <f t="shared" si="359"/>
        <v>1.2036999483065676E-2</v>
      </c>
      <c r="AE315" s="17">
        <f t="shared" si="360"/>
        <v>2.1764329261065855E-2</v>
      </c>
      <c r="AF315" s="17">
        <f t="shared" si="361"/>
        <v>1.9676250250342524E-2</v>
      </c>
      <c r="AG315" s="17">
        <f t="shared" si="362"/>
        <v>1.1859001618968159E-2</v>
      </c>
      <c r="AH315" s="17">
        <f t="shared" si="363"/>
        <v>1.1919422835280467E-2</v>
      </c>
      <c r="AI315" s="17">
        <f t="shared" si="364"/>
        <v>2.1604689342695188E-2</v>
      </c>
      <c r="AJ315" s="17">
        <f t="shared" si="365"/>
        <v>1.9579916244467387E-2</v>
      </c>
      <c r="AK315" s="17">
        <f t="shared" si="366"/>
        <v>1.1829935438529568E-2</v>
      </c>
      <c r="AL315" s="17">
        <f t="shared" si="367"/>
        <v>7.0274055787674305E-4</v>
      </c>
      <c r="AM315" s="17">
        <f t="shared" si="368"/>
        <v>4.363560854307039E-3</v>
      </c>
      <c r="AN315" s="17">
        <f t="shared" si="369"/>
        <v>7.8898379382208398E-3</v>
      </c>
      <c r="AO315" s="17">
        <f t="shared" si="370"/>
        <v>7.1328835290500985E-3</v>
      </c>
      <c r="AP315" s="17">
        <f t="shared" si="371"/>
        <v>4.2990344320023022E-3</v>
      </c>
      <c r="AQ315" s="17">
        <f t="shared" si="372"/>
        <v>1.9432916196098272E-3</v>
      </c>
      <c r="AR315" s="17">
        <f t="shared" si="373"/>
        <v>4.3103473345475372E-3</v>
      </c>
      <c r="AS315" s="17">
        <f t="shared" si="374"/>
        <v>7.8127705014688787E-3</v>
      </c>
      <c r="AT315" s="17">
        <f t="shared" si="375"/>
        <v>7.0805642992375776E-3</v>
      </c>
      <c r="AU315" s="17">
        <f t="shared" si="376"/>
        <v>4.2779865594167873E-3</v>
      </c>
      <c r="AV315" s="17">
        <f t="shared" si="377"/>
        <v>1.9385286499539298E-3</v>
      </c>
      <c r="AW315" s="17">
        <f t="shared" si="378"/>
        <v>6.3975304759097376E-5</v>
      </c>
      <c r="AX315" s="17">
        <f t="shared" si="379"/>
        <v>1.3182038815700622E-3</v>
      </c>
      <c r="AY315" s="17">
        <f t="shared" si="380"/>
        <v>2.3834696804688198E-3</v>
      </c>
      <c r="AZ315" s="17">
        <f t="shared" si="381"/>
        <v>2.1547985850822273E-3</v>
      </c>
      <c r="BA315" s="17">
        <f t="shared" si="382"/>
        <v>1.2987108612625819E-3</v>
      </c>
      <c r="BB315" s="17">
        <f t="shared" si="383"/>
        <v>5.8705599429506616E-4</v>
      </c>
      <c r="BC315" s="17">
        <f t="shared" si="384"/>
        <v>2.122934369565346E-4</v>
      </c>
      <c r="BD315" s="17">
        <f t="shared" si="385"/>
        <v>1.2989369256935653E-3</v>
      </c>
      <c r="BE315" s="17">
        <f t="shared" si="386"/>
        <v>2.3544033249915902E-3</v>
      </c>
      <c r="BF315" s="17">
        <f t="shared" si="387"/>
        <v>2.1337506491208823E-3</v>
      </c>
      <c r="BG315" s="17">
        <f t="shared" si="388"/>
        <v>1.2891849028288443E-3</v>
      </c>
      <c r="BH315" s="17">
        <f t="shared" si="389"/>
        <v>5.8418179545718105E-4</v>
      </c>
      <c r="BI315" s="17">
        <f t="shared" si="390"/>
        <v>2.1177310990517126E-4</v>
      </c>
      <c r="BJ315" s="18">
        <f t="shared" si="391"/>
        <v>0.38890829613309585</v>
      </c>
      <c r="BK315" s="18">
        <f t="shared" si="392"/>
        <v>0.22096624114197261</v>
      </c>
      <c r="BL315" s="18">
        <f t="shared" si="393"/>
        <v>0.36078088162929139</v>
      </c>
      <c r="BM315" s="18">
        <f t="shared" si="394"/>
        <v>0.69560263425559887</v>
      </c>
      <c r="BN315" s="18">
        <f t="shared" si="395"/>
        <v>0.29910195705542203</v>
      </c>
    </row>
    <row r="316" spans="1:66" x14ac:dyDescent="0.25">
      <c r="A316" t="s">
        <v>80</v>
      </c>
      <c r="B316" t="s">
        <v>369</v>
      </c>
      <c r="C316" t="s">
        <v>95</v>
      </c>
      <c r="D316" s="15">
        <v>44349</v>
      </c>
      <c r="E316" s="14">
        <f>VLOOKUP(A316,home!$A$2:$E$405,3,FALSE)</f>
        <v>1.2105263157894699</v>
      </c>
      <c r="F316" s="14">
        <f>VLOOKUP(B316,home!$B$2:$E$405,3,FALSE)</f>
        <v>0.89</v>
      </c>
      <c r="G316" s="14">
        <f>VLOOKUP(C316,away!$B$2:$E$405,4,FALSE)</f>
        <v>0.53</v>
      </c>
      <c r="H316" s="14">
        <f>VLOOKUP(A316,away!$A$2:$E$405,3,FALSE)</f>
        <v>1.0380116959064301</v>
      </c>
      <c r="I316" s="14">
        <f>VLOOKUP(C316,away!$B$2:$E$405,3,FALSE)</f>
        <v>0.41</v>
      </c>
      <c r="J316" s="14">
        <f>VLOOKUP(B316,home!$B$2:$E$405,4,FALSE)</f>
        <v>1.03</v>
      </c>
      <c r="K316" s="16">
        <f t="shared" si="396"/>
        <v>0.57100526315789302</v>
      </c>
      <c r="L316" s="16">
        <f t="shared" si="397"/>
        <v>0.43835233918128541</v>
      </c>
      <c r="M316" s="17">
        <f t="shared" si="342"/>
        <v>0.36445302816011099</v>
      </c>
      <c r="N316" s="17">
        <f t="shared" si="343"/>
        <v>0.20810459725325517</v>
      </c>
      <c r="O316" s="17">
        <f t="shared" si="344"/>
        <v>0.1597588374156875</v>
      </c>
      <c r="P316" s="17">
        <f t="shared" si="345"/>
        <v>9.1223137000343693E-2</v>
      </c>
      <c r="Q316" s="17">
        <f t="shared" si="346"/>
        <v>5.9414410159481151E-2</v>
      </c>
      <c r="R316" s="17">
        <f t="shared" si="347"/>
        <v>3.5015330043024644E-2</v>
      </c>
      <c r="S316" s="17">
        <f t="shared" si="348"/>
        <v>5.7083218420451807E-3</v>
      </c>
      <c r="T316" s="17">
        <f t="shared" si="349"/>
        <v>2.6044445674484887E-2</v>
      </c>
      <c r="U316" s="17">
        <f t="shared" si="350"/>
        <v>1.9993937745777762E-2</v>
      </c>
      <c r="V316" s="17">
        <f t="shared" si="351"/>
        <v>1.5875571982113039E-4</v>
      </c>
      <c r="W316" s="17">
        <f t="shared" si="352"/>
        <v>1.1308646969495179E-2</v>
      </c>
      <c r="X316" s="17">
        <f t="shared" si="353"/>
        <v>4.9571718520535647E-3</v>
      </c>
      <c r="Y316" s="17">
        <f t="shared" si="354"/>
        <v>1.0864939385356526E-3</v>
      </c>
      <c r="Z316" s="17">
        <f t="shared" si="355"/>
        <v>5.1163506105215313E-3</v>
      </c>
      <c r="AA316" s="17">
        <f t="shared" si="356"/>
        <v>2.9214631267688936E-3</v>
      </c>
      <c r="AB316" s="17">
        <f t="shared" si="357"/>
        <v>8.3408541075337644E-4</v>
      </c>
      <c r="AC316" s="17">
        <f t="shared" si="358"/>
        <v>2.4835496037621154E-6</v>
      </c>
      <c r="AD316" s="17">
        <f t="shared" si="359"/>
        <v>1.6143242346940755E-3</v>
      </c>
      <c r="AE316" s="17">
        <f t="shared" si="360"/>
        <v>7.076428044751862E-4</v>
      </c>
      <c r="AF316" s="17">
        <f t="shared" si="361"/>
        <v>1.5509843932325144E-4</v>
      </c>
      <c r="AG316" s="17">
        <f t="shared" si="362"/>
        <v>2.2662587893571316E-5</v>
      </c>
      <c r="AH316" s="17">
        <f t="shared" si="363"/>
        <v>5.6069106454842757E-4</v>
      </c>
      <c r="AI316" s="17">
        <f t="shared" si="364"/>
        <v>3.2015754886275402E-4</v>
      </c>
      <c r="AJ316" s="17">
        <f t="shared" si="365"/>
        <v>9.140582272018142E-5</v>
      </c>
      <c r="AK316" s="17">
        <f t="shared" si="366"/>
        <v>1.7397735285500309E-5</v>
      </c>
      <c r="AL316" s="17">
        <f t="shared" si="367"/>
        <v>2.4865446929595576E-8</v>
      </c>
      <c r="AM316" s="17">
        <f t="shared" si="368"/>
        <v>1.8435752689073106E-4</v>
      </c>
      <c r="AN316" s="17">
        <f t="shared" si="369"/>
        <v>8.0813553158228668E-5</v>
      </c>
      <c r="AO316" s="17">
        <f t="shared" si="370"/>
        <v>1.7712405032230346E-5</v>
      </c>
      <c r="AP316" s="17">
        <f t="shared" si="371"/>
        <v>2.588091392801515E-6</v>
      </c>
      <c r="AQ316" s="17">
        <f t="shared" si="372"/>
        <v>2.8362397901237364E-7</v>
      </c>
      <c r="AR316" s="17">
        <f t="shared" si="373"/>
        <v>4.9156047940569695E-5</v>
      </c>
      <c r="AS316" s="17">
        <f t="shared" si="374"/>
        <v>2.8068362090107002E-5</v>
      </c>
      <c r="AT316" s="17">
        <f t="shared" si="375"/>
        <v>8.0135912408362877E-6</v>
      </c>
      <c r="AU316" s="17">
        <f t="shared" si="376"/>
        <v>1.5252675917711707E-6</v>
      </c>
      <c r="AV316" s="17">
        <f t="shared" si="377"/>
        <v>2.1773395565637571E-7</v>
      </c>
      <c r="AW316" s="17">
        <f t="shared" si="378"/>
        <v>1.7288495792695761E-10</v>
      </c>
      <c r="AX316" s="17">
        <f t="shared" si="379"/>
        <v>1.7544853026230032E-5</v>
      </c>
      <c r="AY316" s="17">
        <f t="shared" si="380"/>
        <v>7.6908273646397876E-6</v>
      </c>
      <c r="AZ316" s="17">
        <f t="shared" si="381"/>
        <v>1.6856460827646457E-6</v>
      </c>
      <c r="BA316" s="17">
        <f t="shared" si="382"/>
        <v>2.4630230113721776E-7</v>
      </c>
      <c r="BB316" s="17">
        <f t="shared" si="383"/>
        <v>2.6991797462308183E-8</v>
      </c>
      <c r="BC316" s="17">
        <f t="shared" si="384"/>
        <v>2.3663835112620567E-9</v>
      </c>
      <c r="BD316" s="17">
        <f t="shared" si="385"/>
        <v>3.5912780999426868E-6</v>
      </c>
      <c r="BE316" s="17">
        <f t="shared" si="386"/>
        <v>2.0506386965309517E-6</v>
      </c>
      <c r="BF316" s="17">
        <f t="shared" si="387"/>
        <v>5.8546274427720742E-7</v>
      </c>
      <c r="BG316" s="17">
        <f t="shared" si="388"/>
        <v>1.1143410278838304E-7</v>
      </c>
      <c r="BH316" s="17">
        <f t="shared" si="389"/>
        <v>1.5907364796861083E-8</v>
      </c>
      <c r="BI316" s="17">
        <f t="shared" si="390"/>
        <v>1.8166378043960542E-9</v>
      </c>
      <c r="BJ316" s="18">
        <f t="shared" si="391"/>
        <v>0.31372844610110051</v>
      </c>
      <c r="BK316" s="18">
        <f t="shared" si="392"/>
        <v>0.4615534419647363</v>
      </c>
      <c r="BL316" s="18">
        <f t="shared" si="393"/>
        <v>0.21960664345389411</v>
      </c>
      <c r="BM316" s="18">
        <f t="shared" si="394"/>
        <v>8.2027851443869551E-2</v>
      </c>
      <c r="BN316" s="18">
        <f t="shared" si="395"/>
        <v>0.91796934003190311</v>
      </c>
    </row>
    <row r="317" spans="1:66" x14ac:dyDescent="0.25">
      <c r="A317" t="s">
        <v>80</v>
      </c>
      <c r="B317" t="s">
        <v>97</v>
      </c>
      <c r="C317" t="s">
        <v>91</v>
      </c>
      <c r="D317" s="15">
        <v>44349</v>
      </c>
      <c r="E317" s="14">
        <f>VLOOKUP(A317,home!$A$2:$E$405,3,FALSE)</f>
        <v>1.2105263157894699</v>
      </c>
      <c r="F317" s="14">
        <f>VLOOKUP(B317,home!$B$2:$E$405,3,FALSE)</f>
        <v>1.02</v>
      </c>
      <c r="G317" s="14">
        <f>VLOOKUP(C317,away!$B$2:$E$405,4,FALSE)</f>
        <v>0.83</v>
      </c>
      <c r="H317" s="14">
        <f>VLOOKUP(A317,away!$A$2:$E$405,3,FALSE)</f>
        <v>1.0380116959064301</v>
      </c>
      <c r="I317" s="14">
        <f>VLOOKUP(C317,away!$B$2:$E$405,3,FALSE)</f>
        <v>0.64</v>
      </c>
      <c r="J317" s="14">
        <f>VLOOKUP(B317,home!$B$2:$E$405,4,FALSE)</f>
        <v>1.1100000000000001</v>
      </c>
      <c r="K317" s="16">
        <f t="shared" si="396"/>
        <v>1.0248315789473652</v>
      </c>
      <c r="L317" s="16">
        <f t="shared" si="397"/>
        <v>0.73740350877192795</v>
      </c>
      <c r="M317" s="17">
        <f t="shared" si="342"/>
        <v>0.17166075787589868</v>
      </c>
      <c r="N317" s="17">
        <f t="shared" si="343"/>
        <v>0.17592336553725862</v>
      </c>
      <c r="O317" s="17">
        <f t="shared" si="344"/>
        <v>0.12658324517613606</v>
      </c>
      <c r="P317" s="17">
        <f t="shared" si="345"/>
        <v>0.12972650702214097</v>
      </c>
      <c r="Q317" s="17">
        <f t="shared" si="346"/>
        <v>9.0145910238641602E-2</v>
      </c>
      <c r="R317" s="17">
        <f t="shared" si="347"/>
        <v>4.6671464572309966E-2</v>
      </c>
      <c r="S317" s="17">
        <f t="shared" si="348"/>
        <v>2.4509047426453757E-2</v>
      </c>
      <c r="T317" s="17">
        <f t="shared" si="349"/>
        <v>6.6473910511413589E-2</v>
      </c>
      <c r="U317" s="17">
        <f t="shared" si="350"/>
        <v>4.7830390729426443E-2</v>
      </c>
      <c r="V317" s="17">
        <f t="shared" si="351"/>
        <v>2.0579822360852918E-3</v>
      </c>
      <c r="W317" s="17">
        <f t="shared" si="352"/>
        <v>3.0794791841838188E-2</v>
      </c>
      <c r="X317" s="17">
        <f t="shared" si="353"/>
        <v>2.2708187556072623E-2</v>
      </c>
      <c r="Y317" s="17">
        <f t="shared" si="354"/>
        <v>8.3725485908494896E-3</v>
      </c>
      <c r="Z317" s="17">
        <f t="shared" si="355"/>
        <v>1.1471900578382033E-2</v>
      </c>
      <c r="AA317" s="17">
        <f t="shared" si="356"/>
        <v>1.1756765983270452E-2</v>
      </c>
      <c r="AB317" s="17">
        <f t="shared" si="357"/>
        <v>6.024352522974865E-3</v>
      </c>
      <c r="AC317" s="17">
        <f t="shared" si="358"/>
        <v>9.7202925957154426E-5</v>
      </c>
      <c r="AD317" s="17">
        <f t="shared" si="359"/>
        <v>7.8898687866566161E-3</v>
      </c>
      <c r="AE317" s="17">
        <f t="shared" si="360"/>
        <v>5.8180169270307027E-3</v>
      </c>
      <c r="AF317" s="17">
        <f t="shared" si="361"/>
        <v>2.1451130480434543E-3</v>
      </c>
      <c r="AG317" s="17">
        <f t="shared" si="362"/>
        <v>5.2727129611322959E-4</v>
      </c>
      <c r="AH317" s="17">
        <f t="shared" si="363"/>
        <v>2.1148549346954051E-3</v>
      </c>
      <c r="AI317" s="17">
        <f t="shared" si="364"/>
        <v>2.1673701219685191E-3</v>
      </c>
      <c r="AJ317" s="17">
        <f t="shared" si="365"/>
        <v>1.1105946721301704E-3</v>
      </c>
      <c r="AK317" s="17">
        <f t="shared" si="366"/>
        <v>3.793908304698981E-4</v>
      </c>
      <c r="AL317" s="17">
        <f t="shared" si="367"/>
        <v>2.9383060433345267E-6</v>
      </c>
      <c r="AM317" s="17">
        <f t="shared" si="368"/>
        <v>1.6171573372633667E-3</v>
      </c>
      <c r="AN317" s="17">
        <f t="shared" si="369"/>
        <v>1.1924974947342749E-3</v>
      </c>
      <c r="AO317" s="17">
        <f t="shared" si="370"/>
        <v>4.3967591840939383E-4</v>
      </c>
      <c r="AP317" s="17">
        <f t="shared" si="371"/>
        <v>1.0807285498586899E-4</v>
      </c>
      <c r="AQ317" s="17">
        <f t="shared" si="372"/>
        <v>1.9923325617394883E-5</v>
      </c>
      <c r="AR317" s="17">
        <f t="shared" si="373"/>
        <v>3.1190028987760385E-4</v>
      </c>
      <c r="AS317" s="17">
        <f t="shared" si="374"/>
        <v>3.1964526654940567E-4</v>
      </c>
      <c r="AT317" s="17">
        <f t="shared" si="375"/>
        <v>1.6379128161043939E-4</v>
      </c>
      <c r="AU317" s="17">
        <f t="shared" si="376"/>
        <v>5.595282591687973E-5</v>
      </c>
      <c r="AV317" s="17">
        <f t="shared" si="377"/>
        <v>1.4335555732740724E-5</v>
      </c>
      <c r="AW317" s="17">
        <f t="shared" si="378"/>
        <v>6.1681116529622007E-8</v>
      </c>
      <c r="AX317" s="17">
        <f t="shared" si="379"/>
        <v>2.762189845589887E-4</v>
      </c>
      <c r="AY317" s="17">
        <f t="shared" si="380"/>
        <v>2.0368484840321729E-4</v>
      </c>
      <c r="AZ317" s="17">
        <f t="shared" si="381"/>
        <v>7.50989609481053E-5</v>
      </c>
      <c r="BA317" s="17">
        <f t="shared" si="382"/>
        <v>1.8459412436086284E-5</v>
      </c>
      <c r="BB317" s="17">
        <f t="shared" si="383"/>
        <v>3.4030088750595468E-6</v>
      </c>
      <c r="BC317" s="17">
        <f t="shared" si="384"/>
        <v>5.0187813697018445E-7</v>
      </c>
      <c r="BD317" s="17">
        <f t="shared" si="385"/>
        <v>3.8332728023787731E-5</v>
      </c>
      <c r="BE317" s="17">
        <f t="shared" si="386"/>
        <v>3.9284590185978294E-5</v>
      </c>
      <c r="BF317" s="17">
        <f t="shared" si="387"/>
        <v>2.0130044294298151E-5</v>
      </c>
      <c r="BG317" s="17">
        <f t="shared" si="388"/>
        <v>6.8766350261353264E-6</v>
      </c>
      <c r="BH317" s="17">
        <f t="shared" si="389"/>
        <v>1.7618481829197551E-6</v>
      </c>
      <c r="BI317" s="17">
        <f t="shared" si="390"/>
        <v>3.6111953103343984E-7</v>
      </c>
      <c r="BJ317" s="18">
        <f t="shared" si="391"/>
        <v>0.41475367835828691</v>
      </c>
      <c r="BK317" s="18">
        <f t="shared" si="392"/>
        <v>0.32825812064098242</v>
      </c>
      <c r="BL317" s="18">
        <f t="shared" si="393"/>
        <v>0.24561080172831298</v>
      </c>
      <c r="BM317" s="18">
        <f t="shared" si="394"/>
        <v>0.25917962771629172</v>
      </c>
      <c r="BN317" s="18">
        <f t="shared" si="395"/>
        <v>0.74071125042238595</v>
      </c>
    </row>
    <row r="318" spans="1:66" x14ac:dyDescent="0.25">
      <c r="A318" t="s">
        <v>80</v>
      </c>
      <c r="B318" t="s">
        <v>85</v>
      </c>
      <c r="C318" t="s">
        <v>82</v>
      </c>
      <c r="D318" s="15">
        <v>44349</v>
      </c>
      <c r="E318" s="14">
        <f>VLOOKUP(A318,home!$A$2:$E$405,3,FALSE)</f>
        <v>1.2105263157894699</v>
      </c>
      <c r="F318" s="14">
        <f>VLOOKUP(B318,home!$B$2:$E$405,3,FALSE)</f>
        <v>1.48</v>
      </c>
      <c r="G318" s="14">
        <f>VLOOKUP(C318,away!$B$2:$E$405,4,FALSE)</f>
        <v>0.65</v>
      </c>
      <c r="H318" s="14">
        <f>VLOOKUP(A318,away!$A$2:$E$405,3,FALSE)</f>
        <v>1.0380116959064301</v>
      </c>
      <c r="I318" s="14">
        <f>VLOOKUP(C318,away!$B$2:$E$405,3,FALSE)</f>
        <v>0.71</v>
      </c>
      <c r="J318" s="14">
        <f>VLOOKUP(B318,home!$B$2:$E$405,4,FALSE)</f>
        <v>0.96</v>
      </c>
      <c r="K318" s="16">
        <f t="shared" si="396"/>
        <v>1.1645263157894701</v>
      </c>
      <c r="L318" s="16">
        <f t="shared" si="397"/>
        <v>0.70750877192982264</v>
      </c>
      <c r="M318" s="17">
        <f t="shared" si="342"/>
        <v>0.15381032558521809</v>
      </c>
      <c r="N318" s="17">
        <f t="shared" si="343"/>
        <v>0.17911617178413289</v>
      </c>
      <c r="O318" s="17">
        <f t="shared" si="344"/>
        <v>0.10882215456492382</v>
      </c>
      <c r="P318" s="17">
        <f t="shared" si="345"/>
        <v>0.12672626273176299</v>
      </c>
      <c r="Q318" s="17">
        <f t="shared" si="346"/>
        <v>0.10429274781304507</v>
      </c>
      <c r="R318" s="17">
        <f t="shared" si="347"/>
        <v>3.8496314467493298E-2</v>
      </c>
      <c r="S318" s="17">
        <f t="shared" si="348"/>
        <v>2.6102840633189624E-2</v>
      </c>
      <c r="T318" s="17">
        <f t="shared" si="349"/>
        <v>7.37880339263942E-2</v>
      </c>
      <c r="U318" s="17">
        <f t="shared" si="350"/>
        <v>4.4829971258302841E-2</v>
      </c>
      <c r="V318" s="17">
        <f t="shared" si="351"/>
        <v>2.3896065404950019E-3</v>
      </c>
      <c r="W318" s="17">
        <f t="shared" si="352"/>
        <v>4.048388312476188E-2</v>
      </c>
      <c r="X318" s="17">
        <f t="shared" si="353"/>
        <v>2.8642702432550744E-2</v>
      </c>
      <c r="Y318" s="17">
        <f t="shared" si="354"/>
        <v>1.013248161140266E-2</v>
      </c>
      <c r="Z318" s="17">
        <f t="shared" si="355"/>
        <v>9.0788267242401487E-3</v>
      </c>
      <c r="AA318" s="17">
        <f t="shared" si="356"/>
        <v>1.0572532636870363E-2</v>
      </c>
      <c r="AB318" s="17">
        <f t="shared" si="357"/>
        <v>6.1559962400892882E-3</v>
      </c>
      <c r="AC318" s="17">
        <f t="shared" si="358"/>
        <v>1.2305168115506714E-4</v>
      </c>
      <c r="AD318" s="17">
        <f t="shared" si="359"/>
        <v>1.1786136816032619E-2</v>
      </c>
      <c r="AE318" s="17">
        <f t="shared" si="360"/>
        <v>8.338795184508108E-3</v>
      </c>
      <c r="AF318" s="17">
        <f t="shared" si="361"/>
        <v>2.9498853701828251E-3</v>
      </c>
      <c r="AG318" s="17">
        <f t="shared" si="362"/>
        <v>6.9568992519726688E-4</v>
      </c>
      <c r="AH318" s="17">
        <f t="shared" si="363"/>
        <v>1.6058373865577005E-3</v>
      </c>
      <c r="AI318" s="17">
        <f t="shared" si="364"/>
        <v>1.87003989552503E-3</v>
      </c>
      <c r="AJ318" s="17">
        <f t="shared" si="365"/>
        <v>1.0888553349575445E-3</v>
      </c>
      <c r="AK318" s="17">
        <f t="shared" si="366"/>
        <v>4.2266689721527271E-4</v>
      </c>
      <c r="AL318" s="17">
        <f t="shared" si="367"/>
        <v>4.0553531412954268E-6</v>
      </c>
      <c r="AM318" s="17">
        <f t="shared" si="368"/>
        <v>2.7450532967530192E-3</v>
      </c>
      <c r="AN318" s="17">
        <f t="shared" si="369"/>
        <v>1.9421492868676392E-3</v>
      </c>
      <c r="AO318" s="17">
        <f t="shared" si="370"/>
        <v>6.870438284280521E-4</v>
      </c>
      <c r="AP318" s="17">
        <f t="shared" si="371"/>
        <v>1.6202984510436496E-4</v>
      </c>
      <c r="AQ318" s="17">
        <f t="shared" si="372"/>
        <v>2.865938418144216E-5</v>
      </c>
      <c r="AR318" s="17">
        <f t="shared" si="373"/>
        <v>2.2722880745648698E-4</v>
      </c>
      <c r="AS318" s="17">
        <f t="shared" si="374"/>
        <v>2.6461392598853766E-4</v>
      </c>
      <c r="AT318" s="17">
        <f t="shared" si="375"/>
        <v>1.5407494016900965E-4</v>
      </c>
      <c r="AU318" s="17">
        <f t="shared" si="376"/>
        <v>5.9808107476833254E-5</v>
      </c>
      <c r="AV318" s="17">
        <f t="shared" si="377"/>
        <v>1.7412028763584334E-5</v>
      </c>
      <c r="AW318" s="17">
        <f t="shared" si="378"/>
        <v>9.2812680108605138E-8</v>
      </c>
      <c r="AX318" s="17">
        <f t="shared" si="379"/>
        <v>5.3278113371892251E-4</v>
      </c>
      <c r="AY318" s="17">
        <f t="shared" si="380"/>
        <v>3.7694732562485351E-4</v>
      </c>
      <c r="AZ318" s="17">
        <f t="shared" si="381"/>
        <v>1.3334676971753554E-4</v>
      </c>
      <c r="BA318" s="17">
        <f t="shared" si="382"/>
        <v>3.1448003094554142E-5</v>
      </c>
      <c r="BB318" s="17">
        <f t="shared" si="383"/>
        <v>5.5624345122683156E-6</v>
      </c>
      <c r="BC318" s="17">
        <f t="shared" si="384"/>
        <v>7.8709424214300375E-7</v>
      </c>
      <c r="BD318" s="17">
        <f t="shared" si="385"/>
        <v>2.6794395751769525E-5</v>
      </c>
      <c r="BE318" s="17">
        <f t="shared" si="386"/>
        <v>3.1202778968613189E-5</v>
      </c>
      <c r="BF318" s="17">
        <f t="shared" si="387"/>
        <v>1.8168228617356145E-5</v>
      </c>
      <c r="BG318" s="17">
        <f t="shared" si="388"/>
        <v>7.0524601120635198E-6</v>
      </c>
      <c r="BH318" s="17">
        <f t="shared" si="389"/>
        <v>2.0531938478883825E-6</v>
      </c>
      <c r="BI318" s="17">
        <f t="shared" si="390"/>
        <v>4.7819965345661243E-7</v>
      </c>
      <c r="BJ318" s="18">
        <f t="shared" si="391"/>
        <v>0.46687233639045306</v>
      </c>
      <c r="BK318" s="18">
        <f t="shared" si="392"/>
        <v>0.30953308985058697</v>
      </c>
      <c r="BL318" s="18">
        <f t="shared" si="393"/>
        <v>0.21467325574874074</v>
      </c>
      <c r="BM318" s="18">
        <f t="shared" si="394"/>
        <v>0.28851667725449992</v>
      </c>
      <c r="BN318" s="18">
        <f t="shared" si="395"/>
        <v>0.71126397694657628</v>
      </c>
    </row>
    <row r="319" spans="1:66" x14ac:dyDescent="0.25">
      <c r="A319" t="s">
        <v>80</v>
      </c>
      <c r="B319" t="s">
        <v>87</v>
      </c>
      <c r="C319" t="s">
        <v>89</v>
      </c>
      <c r="D319" s="15">
        <v>44349</v>
      </c>
      <c r="E319" s="14">
        <f>VLOOKUP(A319,home!$A$2:$E$405,3,FALSE)</f>
        <v>1.2105263157894699</v>
      </c>
      <c r="F319" s="14">
        <f>VLOOKUP(B319,home!$B$2:$E$405,3,FALSE)</f>
        <v>0.83</v>
      </c>
      <c r="G319" s="14">
        <f>VLOOKUP(C319,away!$B$2:$E$405,4,FALSE)</f>
        <v>0.83</v>
      </c>
      <c r="H319" s="14">
        <f>VLOOKUP(A319,away!$A$2:$E$405,3,FALSE)</f>
        <v>1.0380116959064301</v>
      </c>
      <c r="I319" s="14">
        <f>VLOOKUP(C319,away!$B$2:$E$405,3,FALSE)</f>
        <v>1</v>
      </c>
      <c r="J319" s="14">
        <f>VLOOKUP(B319,home!$B$2:$E$405,4,FALSE)</f>
        <v>0.89</v>
      </c>
      <c r="K319" s="16">
        <f t="shared" si="396"/>
        <v>0.8339315789473658</v>
      </c>
      <c r="L319" s="16">
        <f t="shared" si="397"/>
        <v>0.92383040935672278</v>
      </c>
      <c r="M319" s="17">
        <f t="shared" si="342"/>
        <v>0.17243033342235217</v>
      </c>
      <c r="N319" s="17">
        <f t="shared" si="343"/>
        <v>0.1437951002093229</v>
      </c>
      <c r="O319" s="17">
        <f t="shared" si="344"/>
        <v>0.1592963855110878</v>
      </c>
      <c r="P319" s="17">
        <f t="shared" si="345"/>
        <v>0.13284228628986974</v>
      </c>
      <c r="Q319" s="17">
        <f t="shared" si="346"/>
        <v>5.9957637481227663E-2</v>
      </c>
      <c r="R319" s="17">
        <f t="shared" si="347"/>
        <v>7.3581422517877276E-2</v>
      </c>
      <c r="S319" s="17">
        <f t="shared" si="348"/>
        <v>2.5585801344324428E-2</v>
      </c>
      <c r="T319" s="17">
        <f t="shared" si="349"/>
        <v>5.5390688778344535E-2</v>
      </c>
      <c r="U319" s="17">
        <f t="shared" si="350"/>
        <v>6.1361871861526654E-2</v>
      </c>
      <c r="V319" s="17">
        <f t="shared" si="351"/>
        <v>2.1901768671687546E-3</v>
      </c>
      <c r="W319" s="17">
        <f t="shared" si="352"/>
        <v>1.6666855764891315E-2</v>
      </c>
      <c r="X319" s="17">
        <f t="shared" si="353"/>
        <v>1.5397348183968996E-2</v>
      </c>
      <c r="Y319" s="17">
        <f t="shared" si="354"/>
        <v>7.1122692379020349E-3</v>
      </c>
      <c r="Z319" s="17">
        <f t="shared" si="355"/>
        <v>2.2658918561913516E-2</v>
      </c>
      <c r="AA319" s="17">
        <f t="shared" si="356"/>
        <v>1.8895987733576314E-2</v>
      </c>
      <c r="AB319" s="17">
        <f t="shared" si="357"/>
        <v>7.8789804432156749E-3</v>
      </c>
      <c r="AC319" s="17">
        <f t="shared" si="358"/>
        <v>1.0545857007842666E-4</v>
      </c>
      <c r="AD319" s="17">
        <f t="shared" si="359"/>
        <v>3.4747543360259545E-3</v>
      </c>
      <c r="AE319" s="17">
        <f t="shared" si="360"/>
        <v>3.2100837206649048E-3</v>
      </c>
      <c r="AF319" s="17">
        <f t="shared" si="361"/>
        <v>1.4827864788656052E-3</v>
      </c>
      <c r="AG319" s="17">
        <f t="shared" si="362"/>
        <v>4.5661441325300857E-4</v>
      </c>
      <c r="AH319" s="17">
        <f t="shared" si="363"/>
        <v>5.233249502658301E-3</v>
      </c>
      <c r="AI319" s="17">
        <f t="shared" si="364"/>
        <v>4.3641720207773542E-3</v>
      </c>
      <c r="AJ319" s="17">
        <f t="shared" si="365"/>
        <v>1.8197104320423873E-3</v>
      </c>
      <c r="AK319" s="17">
        <f t="shared" si="366"/>
        <v>5.0583799794003375E-4</v>
      </c>
      <c r="AL319" s="17">
        <f t="shared" si="367"/>
        <v>3.2498591819721249E-6</v>
      </c>
      <c r="AM319" s="17">
        <f t="shared" si="368"/>
        <v>5.7954147397926625E-4</v>
      </c>
      <c r="AN319" s="17">
        <f t="shared" si="369"/>
        <v>5.3539803714546398E-4</v>
      </c>
      <c r="AO319" s="17">
        <f t="shared" si="370"/>
        <v>2.4730849391243988E-4</v>
      </c>
      <c r="AP319" s="17">
        <f t="shared" si="371"/>
        <v>7.6157035722841321E-5</v>
      </c>
      <c r="AQ319" s="17">
        <f t="shared" si="372"/>
        <v>1.7589046371806762E-5</v>
      </c>
      <c r="AR319" s="17">
        <f t="shared" si="373"/>
        <v>9.6692700606133711E-4</v>
      </c>
      <c r="AS319" s="17">
        <f t="shared" si="374"/>
        <v>8.063509648915801E-4</v>
      </c>
      <c r="AT319" s="17">
        <f t="shared" si="375"/>
        <v>3.3622076666888363E-4</v>
      </c>
      <c r="AU319" s="17">
        <f t="shared" si="376"/>
        <v>9.3461704941025318E-5</v>
      </c>
      <c r="AV319" s="17">
        <f t="shared" si="377"/>
        <v>1.9485166793145516E-5</v>
      </c>
      <c r="AW319" s="17">
        <f t="shared" si="378"/>
        <v>6.954801127901953E-8</v>
      </c>
      <c r="AX319" s="17">
        <f t="shared" si="379"/>
        <v>8.0549656076835482E-5</v>
      </c>
      <c r="AY319" s="17">
        <f t="shared" si="380"/>
        <v>7.4414221747006156E-5</v>
      </c>
      <c r="AZ319" s="17">
        <f t="shared" si="381"/>
        <v>3.4373060469249316E-5</v>
      </c>
      <c r="BA319" s="17">
        <f t="shared" si="382"/>
        <v>1.0584959508049995E-5</v>
      </c>
      <c r="BB319" s="17">
        <f t="shared" si="383"/>
        <v>2.4446768688365399E-6</v>
      </c>
      <c r="BC319" s="17">
        <f t="shared" si="384"/>
        <v>4.5169336649643455E-7</v>
      </c>
      <c r="BD319" s="17">
        <f t="shared" si="385"/>
        <v>1.4887942863795253E-4</v>
      </c>
      <c r="BE319" s="17">
        <f t="shared" si="386"/>
        <v>1.2415525699682942E-4</v>
      </c>
      <c r="BF319" s="17">
        <f t="shared" si="387"/>
        <v>5.1768494750990972E-5</v>
      </c>
      <c r="BG319" s="17">
        <f t="shared" si="388"/>
        <v>1.4390460855807439E-5</v>
      </c>
      <c r="BH319" s="17">
        <f t="shared" si="389"/>
        <v>3.0001649358159393E-6</v>
      </c>
      <c r="BI319" s="17">
        <f t="shared" si="390"/>
        <v>5.0038645640550189E-7</v>
      </c>
      <c r="BJ319" s="18">
        <f t="shared" si="391"/>
        <v>0.30860295095963519</v>
      </c>
      <c r="BK319" s="18">
        <f t="shared" si="392"/>
        <v>0.33323172057472256</v>
      </c>
      <c r="BL319" s="18">
        <f t="shared" si="393"/>
        <v>0.33550275782269146</v>
      </c>
      <c r="BM319" s="18">
        <f t="shared" si="394"/>
        <v>0.25801883781348944</v>
      </c>
      <c r="BN319" s="18">
        <f t="shared" si="395"/>
        <v>0.74190316543173751</v>
      </c>
    </row>
    <row r="320" spans="1:66" x14ac:dyDescent="0.25">
      <c r="A320" t="s">
        <v>80</v>
      </c>
      <c r="B320" t="s">
        <v>86</v>
      </c>
      <c r="C320" t="s">
        <v>96</v>
      </c>
      <c r="D320" s="15">
        <v>44349</v>
      </c>
      <c r="E320" s="14">
        <f>VLOOKUP(A320,home!$A$2:$E$405,3,FALSE)</f>
        <v>1.2105263157894699</v>
      </c>
      <c r="F320" s="14">
        <f>VLOOKUP(B320,home!$B$2:$E$405,3,FALSE)</f>
        <v>1.02</v>
      </c>
      <c r="G320" s="14">
        <f>VLOOKUP(C320,away!$B$2:$E$405,4,FALSE)</f>
        <v>1.53</v>
      </c>
      <c r="H320" s="14">
        <f>VLOOKUP(A320,away!$A$2:$E$405,3,FALSE)</f>
        <v>1.0380116959064301</v>
      </c>
      <c r="I320" s="14">
        <f>VLOOKUP(C320,away!$B$2:$E$405,3,FALSE)</f>
        <v>0.77</v>
      </c>
      <c r="J320" s="14">
        <f>VLOOKUP(B320,home!$B$2:$E$405,4,FALSE)</f>
        <v>1.04</v>
      </c>
      <c r="K320" s="16">
        <f t="shared" si="396"/>
        <v>1.8891473684210469</v>
      </c>
      <c r="L320" s="16">
        <f t="shared" si="397"/>
        <v>0.83123976608186922</v>
      </c>
      <c r="M320" s="17">
        <f t="shared" si="342"/>
        <v>6.5849256971884013E-2</v>
      </c>
      <c r="N320" s="17">
        <f t="shared" si="343"/>
        <v>0.12439895052091596</v>
      </c>
      <c r="O320" s="17">
        <f t="shared" si="344"/>
        <v>5.4736520961973768E-2</v>
      </c>
      <c r="P320" s="17">
        <f t="shared" si="345"/>
        <v>0.1034053545318362</v>
      </c>
      <c r="Q320" s="17">
        <f t="shared" si="346"/>
        <v>0.11750397500546422</v>
      </c>
      <c r="R320" s="17">
        <f t="shared" si="347"/>
        <v>2.2749586440283201E-2</v>
      </c>
      <c r="S320" s="17">
        <f t="shared" si="348"/>
        <v>4.0595246771046485E-2</v>
      </c>
      <c r="T320" s="17">
        <f t="shared" si="349"/>
        <v>9.7673976697231893E-2</v>
      </c>
      <c r="U320" s="17">
        <f t="shared" si="350"/>
        <v>4.2977321356328133E-2</v>
      </c>
      <c r="V320" s="17">
        <f t="shared" si="351"/>
        <v>7.0831236839751224E-3</v>
      </c>
      <c r="W320" s="17">
        <f t="shared" si="352"/>
        <v>7.3994108386861726E-2</v>
      </c>
      <c r="X320" s="17">
        <f t="shared" si="353"/>
        <v>6.1506845346931412E-2</v>
      </c>
      <c r="Y320" s="17">
        <f t="shared" si="354"/>
        <v>2.5563467869308486E-2</v>
      </c>
      <c r="Z320" s="17">
        <f t="shared" si="355"/>
        <v>6.3034536370267583E-3</v>
      </c>
      <c r="AA320" s="17">
        <f t="shared" si="356"/>
        <v>1.1908152850353177E-2</v>
      </c>
      <c r="AB320" s="17">
        <f t="shared" si="357"/>
        <v>1.1248127810000147E-2</v>
      </c>
      <c r="AC320" s="17">
        <f t="shared" si="358"/>
        <v>6.9517955613286543E-4</v>
      </c>
      <c r="AD320" s="17">
        <f t="shared" si="359"/>
        <v>3.4946443784425386E-2</v>
      </c>
      <c r="AE320" s="17">
        <f t="shared" si="360"/>
        <v>2.9048873756758947E-2</v>
      </c>
      <c r="AF320" s="17">
        <f t="shared" si="361"/>
        <v>1.2073289513255028E-2</v>
      </c>
      <c r="AG320" s="17">
        <f t="shared" si="362"/>
        <v>3.3452661169455986E-3</v>
      </c>
      <c r="AH320" s="17">
        <f t="shared" si="363"/>
        <v>1.3099203316875073E-3</v>
      </c>
      <c r="AI320" s="17">
        <f t="shared" si="364"/>
        <v>2.4746325474486793E-3</v>
      </c>
      <c r="AJ320" s="17">
        <f t="shared" si="365"/>
        <v>2.3374727824108724E-3</v>
      </c>
      <c r="AK320" s="17">
        <f t="shared" si="366"/>
        <v>1.4719435185491069E-3</v>
      </c>
      <c r="AL320" s="17">
        <f t="shared" si="367"/>
        <v>4.3666575309055798E-5</v>
      </c>
      <c r="AM320" s="17">
        <f t="shared" si="368"/>
        <v>1.3203796462204258E-2</v>
      </c>
      <c r="AN320" s="17">
        <f t="shared" si="369"/>
        <v>1.0975520682635279E-2</v>
      </c>
      <c r="AO320" s="17">
        <f t="shared" si="370"/>
        <v>4.5616446224302333E-3</v>
      </c>
      <c r="AP320" s="17">
        <f t="shared" si="371"/>
        <v>1.2639401362991747E-3</v>
      </c>
      <c r="AQ320" s="17">
        <f t="shared" si="372"/>
        <v>2.6265932580970294E-4</v>
      </c>
      <c r="AR320" s="17">
        <f t="shared" si="373"/>
        <v>2.1777157401956166E-4</v>
      </c>
      <c r="AS320" s="17">
        <f t="shared" si="374"/>
        <v>4.1140259597596411E-4</v>
      </c>
      <c r="AT320" s="17">
        <f t="shared" si="375"/>
        <v>3.8860006577478998E-4</v>
      </c>
      <c r="AU320" s="17">
        <f t="shared" si="376"/>
        <v>2.4470759720889669E-4</v>
      </c>
      <c r="AV320" s="17">
        <f t="shared" si="377"/>
        <v>1.1557217832495617E-4</v>
      </c>
      <c r="AW320" s="17">
        <f t="shared" si="378"/>
        <v>1.9047535017711337E-6</v>
      </c>
      <c r="AX320" s="17">
        <f t="shared" si="379"/>
        <v>4.1573195566233841E-3</v>
      </c>
      <c r="AY320" s="17">
        <f t="shared" si="380"/>
        <v>3.4557293357752022E-3</v>
      </c>
      <c r="AZ320" s="17">
        <f t="shared" si="381"/>
        <v>1.436269822356016E-3</v>
      </c>
      <c r="BA320" s="17">
        <f t="shared" si="382"/>
        <v>3.9796153038855426E-4</v>
      </c>
      <c r="BB320" s="17">
        <f t="shared" si="383"/>
        <v>8.2700362357441122E-5</v>
      </c>
      <c r="BC320" s="17">
        <f t="shared" si="384"/>
        <v>1.3748765972177038E-5</v>
      </c>
      <c r="BD320" s="17">
        <f t="shared" si="385"/>
        <v>3.0170065374550145E-5</v>
      </c>
      <c r="BE320" s="17">
        <f t="shared" si="386"/>
        <v>5.6995699607422347E-5</v>
      </c>
      <c r="BF320" s="17">
        <f t="shared" si="387"/>
        <v>5.3836637962339224E-5</v>
      </c>
      <c r="BG320" s="17">
        <f t="shared" si="388"/>
        <v>3.3901780977063252E-5</v>
      </c>
      <c r="BH320" s="17">
        <f t="shared" si="389"/>
        <v>1.6011365079401439E-5</v>
      </c>
      <c r="BI320" s="17">
        <f t="shared" si="390"/>
        <v>6.0495656409159767E-6</v>
      </c>
      <c r="BJ320" s="18">
        <f t="shared" si="391"/>
        <v>0.61986648760094998</v>
      </c>
      <c r="BK320" s="18">
        <f t="shared" si="392"/>
        <v>0.22112755742595894</v>
      </c>
      <c r="BL320" s="18">
        <f t="shared" si="393"/>
        <v>0.15278869772498044</v>
      </c>
      <c r="BM320" s="18">
        <f t="shared" si="394"/>
        <v>0.50798872737428546</v>
      </c>
      <c r="BN320" s="18">
        <f t="shared" si="395"/>
        <v>0.48864364443235736</v>
      </c>
    </row>
    <row r="321" spans="1:66" x14ac:dyDescent="0.25">
      <c r="A321" t="s">
        <v>80</v>
      </c>
      <c r="B321" t="s">
        <v>81</v>
      </c>
      <c r="C321" t="s">
        <v>359</v>
      </c>
      <c r="D321" s="15">
        <v>44349</v>
      </c>
      <c r="E321" s="14">
        <f>VLOOKUP(A321,home!$A$2:$E$405,3,FALSE)</f>
        <v>1.2105263157894699</v>
      </c>
      <c r="F321" s="14">
        <f>VLOOKUP(B321,home!$B$2:$E$405,3,FALSE)</f>
        <v>0.94</v>
      </c>
      <c r="G321" s="14">
        <f>VLOOKUP(C321,away!$B$2:$E$405,4,FALSE)</f>
        <v>0.77</v>
      </c>
      <c r="H321" s="14">
        <f>VLOOKUP(A321,away!$A$2:$E$405,3,FALSE)</f>
        <v>1.0380116959064301</v>
      </c>
      <c r="I321" s="14">
        <f>VLOOKUP(C321,away!$B$2:$E$405,3,FALSE)</f>
        <v>1.53</v>
      </c>
      <c r="J321" s="14">
        <f>VLOOKUP(B321,home!$B$2:$E$405,4,FALSE)</f>
        <v>0.89</v>
      </c>
      <c r="K321" s="16">
        <f t="shared" si="396"/>
        <v>0.87617894736841839</v>
      </c>
      <c r="L321" s="16">
        <f t="shared" si="397"/>
        <v>1.4134605263157858</v>
      </c>
      <c r="M321" s="17">
        <f t="shared" si="342"/>
        <v>0.10130297766034832</v>
      </c>
      <c r="N321" s="17">
        <f t="shared" si="343"/>
        <v>8.8759536331730393E-2</v>
      </c>
      <c r="O321" s="17">
        <f t="shared" si="344"/>
        <v>0.14318776012115222</v>
      </c>
      <c r="P321" s="17">
        <f t="shared" si="345"/>
        <v>0.12545810093899276</v>
      </c>
      <c r="Q321" s="17">
        <f t="shared" si="346"/>
        <v>3.8884618556022203E-2</v>
      </c>
      <c r="R321" s="17">
        <f t="shared" si="347"/>
        <v>0.10119512339141117</v>
      </c>
      <c r="S321" s="17">
        <f t="shared" si="348"/>
        <v>3.8843219258547251E-2</v>
      </c>
      <c r="T321" s="17">
        <f t="shared" si="349"/>
        <v>5.4961873409783722E-2</v>
      </c>
      <c r="U321" s="17">
        <f t="shared" si="350"/>
        <v>8.8665036691903856E-2</v>
      </c>
      <c r="V321" s="17">
        <f t="shared" si="351"/>
        <v>5.3450184070307155E-3</v>
      </c>
      <c r="W321" s="17">
        <f t="shared" si="352"/>
        <v>1.1356628051746004E-2</v>
      </c>
      <c r="X321" s="17">
        <f t="shared" si="353"/>
        <v>1.6052145463193526E-2</v>
      </c>
      <c r="Y321" s="17">
        <f t="shared" si="354"/>
        <v>1.1344536987451538E-2</v>
      </c>
      <c r="Z321" s="17">
        <f t="shared" si="355"/>
        <v>4.7678437456471635E-2</v>
      </c>
      <c r="AA321" s="17">
        <f t="shared" si="356"/>
        <v>4.1774843142782285E-2</v>
      </c>
      <c r="AB321" s="17">
        <f t="shared" si="357"/>
        <v>1.8301119045661885E-2</v>
      </c>
      <c r="AC321" s="17">
        <f t="shared" si="358"/>
        <v>4.1371924246291693E-4</v>
      </c>
      <c r="AD321" s="17">
        <f t="shared" si="359"/>
        <v>2.4876096030083659E-3</v>
      </c>
      <c r="AE321" s="17">
        <f t="shared" si="360"/>
        <v>3.5161379787364078E-3</v>
      </c>
      <c r="AF321" s="17">
        <f t="shared" si="361"/>
        <v>2.4849611190118433E-3</v>
      </c>
      <c r="AG321" s="17">
        <f t="shared" si="362"/>
        <v>1.1707981503842478E-3</v>
      </c>
      <c r="AH321" s="17">
        <f t="shared" si="363"/>
        <v>1.6847897325284668E-2</v>
      </c>
      <c r="AI321" s="17">
        <f t="shared" si="364"/>
        <v>1.4761772943839112E-2</v>
      </c>
      <c r="AJ321" s="17">
        <f t="shared" si="365"/>
        <v>6.4669773396122754E-3</v>
      </c>
      <c r="AK321" s="17">
        <f t="shared" si="366"/>
        <v>1.8887431326922999E-3</v>
      </c>
      <c r="AL321" s="17">
        <f t="shared" si="367"/>
        <v>2.0494730433430297E-5</v>
      </c>
      <c r="AM321" s="17">
        <f t="shared" si="368"/>
        <v>4.3591823268548805E-4</v>
      </c>
      <c r="AN321" s="17">
        <f t="shared" si="369"/>
        <v>6.1615321460227706E-4</v>
      </c>
      <c r="AO321" s="17">
        <f t="shared" si="370"/>
        <v>4.3545412350144897E-4</v>
      </c>
      <c r="AP321" s="17">
        <f t="shared" si="371"/>
        <v>2.0516573819691242E-4</v>
      </c>
      <c r="AQ321" s="17">
        <f t="shared" si="372"/>
        <v>7.2498418073443631E-5</v>
      </c>
      <c r="AR321" s="17">
        <f t="shared" si="373"/>
        <v>4.7627675641422366E-3</v>
      </c>
      <c r="AS321" s="17">
        <f t="shared" si="374"/>
        <v>4.1730366709105907E-3</v>
      </c>
      <c r="AT321" s="17">
        <f t="shared" si="375"/>
        <v>1.8281634388241249E-3</v>
      </c>
      <c r="AU321" s="17">
        <f t="shared" si="376"/>
        <v>5.3393277248211667E-4</v>
      </c>
      <c r="AV321" s="17">
        <f t="shared" si="377"/>
        <v>1.1695516363972052E-4</v>
      </c>
      <c r="AW321" s="17">
        <f t="shared" si="378"/>
        <v>7.0504397874870195E-7</v>
      </c>
      <c r="AX321" s="17">
        <f t="shared" si="379"/>
        <v>6.3657063042178659E-5</v>
      </c>
      <c r="AY321" s="17">
        <f t="shared" si="380"/>
        <v>8.9976745831315023E-5</v>
      </c>
      <c r="AZ321" s="17">
        <f t="shared" si="381"/>
        <v>6.3589289259456113E-5</v>
      </c>
      <c r="BA321" s="17">
        <f t="shared" si="382"/>
        <v>2.9960316754905855E-5</v>
      </c>
      <c r="BB321" s="17">
        <f t="shared" si="383"/>
        <v>1.0586931272244223E-5</v>
      </c>
      <c r="BC321" s="17">
        <f t="shared" si="384"/>
        <v>2.9928418896270731E-6</v>
      </c>
      <c r="BD321" s="17">
        <f t="shared" si="385"/>
        <v>1.1219973246553725E-3</v>
      </c>
      <c r="BE321" s="17">
        <f t="shared" si="386"/>
        <v>9.8307043486672591E-4</v>
      </c>
      <c r="BF321" s="17">
        <f t="shared" si="387"/>
        <v>4.3067280940527051E-4</v>
      </c>
      <c r="BG321" s="17">
        <f t="shared" si="388"/>
        <v>1.2578214960163651E-4</v>
      </c>
      <c r="BH321" s="17">
        <f t="shared" si="389"/>
        <v>2.755191785892469E-5</v>
      </c>
      <c r="BI321" s="17">
        <f t="shared" si="390"/>
        <v>4.8280820775227545E-6</v>
      </c>
      <c r="BJ321" s="18">
        <f t="shared" si="391"/>
        <v>0.23304479856617752</v>
      </c>
      <c r="BK321" s="18">
        <f t="shared" si="392"/>
        <v>0.2714735069836467</v>
      </c>
      <c r="BL321" s="18">
        <f t="shared" si="393"/>
        <v>0.44719803146280401</v>
      </c>
      <c r="BM321" s="18">
        <f t="shared" si="394"/>
        <v>0.40051738576759033</v>
      </c>
      <c r="BN321" s="18">
        <f t="shared" si="395"/>
        <v>0.59878811699965706</v>
      </c>
    </row>
    <row r="322" spans="1:66" x14ac:dyDescent="0.25">
      <c r="A322" t="s">
        <v>80</v>
      </c>
      <c r="B322" t="s">
        <v>94</v>
      </c>
      <c r="C322" t="s">
        <v>416</v>
      </c>
      <c r="D322" s="15">
        <v>44349</v>
      </c>
      <c r="E322" s="14">
        <f>VLOOKUP(A322,home!$A$2:$E$405,3,FALSE)</f>
        <v>1.2105263157894699</v>
      </c>
      <c r="F322" s="14">
        <f>VLOOKUP(B322,home!$B$2:$E$405,3,FALSE)</f>
        <v>0.77</v>
      </c>
      <c r="G322" s="14">
        <f>VLOOKUP(C322,away!$B$2:$E$405,4,FALSE)</f>
        <v>1.3</v>
      </c>
      <c r="H322" s="14">
        <f>VLOOKUP(A322,away!$A$2:$E$405,3,FALSE)</f>
        <v>1.0380116959064301</v>
      </c>
      <c r="I322" s="14">
        <f>VLOOKUP(C322,away!$B$2:$E$405,3,FALSE)</f>
        <v>0.53</v>
      </c>
      <c r="J322" s="14">
        <f>VLOOKUP(B322,home!$B$2:$E$405,4,FALSE)</f>
        <v>0.89</v>
      </c>
      <c r="K322" s="16">
        <f t="shared" si="396"/>
        <v>1.2117368421052594</v>
      </c>
      <c r="L322" s="16">
        <f t="shared" si="397"/>
        <v>0.48963011695906306</v>
      </c>
      <c r="M322" s="17">
        <f t="shared" si="342"/>
        <v>0.18243397375500781</v>
      </c>
      <c r="N322" s="17">
        <f t="shared" si="343"/>
        <v>0.22106196725060692</v>
      </c>
      <c r="O322" s="17">
        <f t="shared" si="344"/>
        <v>8.9325167906971092E-2</v>
      </c>
      <c r="P322" s="17">
        <f t="shared" si="345"/>
        <v>0.10823859688011521</v>
      </c>
      <c r="Q322" s="17">
        <f t="shared" si="346"/>
        <v>0.13393446505291343</v>
      </c>
      <c r="R322" s="17">
        <f t="shared" si="347"/>
        <v>2.1868146204839102E-2</v>
      </c>
      <c r="S322" s="17">
        <f t="shared" si="348"/>
        <v>1.605456704888349E-2</v>
      </c>
      <c r="T322" s="17">
        <f t="shared" si="349"/>
        <v>6.5578347788707525E-2</v>
      </c>
      <c r="U322" s="17">
        <f t="shared" si="350"/>
        <v>2.6498438424947847E-2</v>
      </c>
      <c r="V322" s="17">
        <f t="shared" si="351"/>
        <v>1.0583578236989309E-3</v>
      </c>
      <c r="W322" s="17">
        <f t="shared" si="352"/>
        <v>5.4097775244091512E-2</v>
      </c>
      <c r="X322" s="17">
        <f t="shared" si="353"/>
        <v>2.6487900019989626E-2</v>
      </c>
      <c r="Y322" s="17">
        <f t="shared" si="354"/>
        <v>6.4846367923937446E-3</v>
      </c>
      <c r="Z322" s="17">
        <f t="shared" si="355"/>
        <v>3.5691009946510867E-3</v>
      </c>
      <c r="AA322" s="17">
        <f t="shared" si="356"/>
        <v>4.3248111684132482E-3</v>
      </c>
      <c r="AB322" s="17">
        <f t="shared" si="357"/>
        <v>2.6202665139573142E-3</v>
      </c>
      <c r="AC322" s="17">
        <f t="shared" si="358"/>
        <v>3.9245419684035172E-5</v>
      </c>
      <c r="AD322" s="17">
        <f t="shared" si="359"/>
        <v>1.6388066834798883E-2</v>
      </c>
      <c r="AE322" s="17">
        <f t="shared" si="360"/>
        <v>8.024091081055517E-3</v>
      </c>
      <c r="AF322" s="17">
        <f t="shared" si="361"/>
        <v>1.9644183272536937E-3</v>
      </c>
      <c r="AG322" s="17">
        <f t="shared" si="362"/>
        <v>3.2061279177658436E-4</v>
      </c>
      <c r="AH322" s="17">
        <f t="shared" si="363"/>
        <v>4.3688483436242991E-4</v>
      </c>
      <c r="AI322" s="17">
        <f t="shared" si="364"/>
        <v>5.2938944955401013E-4</v>
      </c>
      <c r="AJ322" s="17">
        <f t="shared" si="365"/>
        <v>3.2074034992320903E-4</v>
      </c>
      <c r="AK322" s="17">
        <f t="shared" si="366"/>
        <v>1.2955096625056172E-4</v>
      </c>
      <c r="AL322" s="17">
        <f t="shared" si="367"/>
        <v>9.3137677662510822E-7</v>
      </c>
      <c r="AM322" s="17">
        <f t="shared" si="368"/>
        <v>3.97160487092182E-3</v>
      </c>
      <c r="AN322" s="17">
        <f t="shared" si="369"/>
        <v>1.944617357464635E-3</v>
      </c>
      <c r="AO322" s="17">
        <f t="shared" si="370"/>
        <v>4.7607161208801672E-4</v>
      </c>
      <c r="AP322" s="17">
        <f t="shared" si="371"/>
        <v>7.7699666369181774E-5</v>
      </c>
      <c r="AQ322" s="17">
        <f t="shared" si="372"/>
        <v>9.511024183005661E-6</v>
      </c>
      <c r="AR322" s="17">
        <f t="shared" si="373"/>
        <v>4.2782394509303512E-5</v>
      </c>
      <c r="AS322" s="17">
        <f t="shared" si="374"/>
        <v>5.1841003620404819E-5</v>
      </c>
      <c r="AT322" s="17">
        <f t="shared" si="375"/>
        <v>3.1408827009278342E-5</v>
      </c>
      <c r="AU322" s="17">
        <f t="shared" si="376"/>
        <v>1.2686410951484439E-5</v>
      </c>
      <c r="AV322" s="17">
        <f t="shared" si="377"/>
        <v>3.8431478860003337E-6</v>
      </c>
      <c r="AW322" s="17">
        <f t="shared" si="378"/>
        <v>1.5349680488911516E-8</v>
      </c>
      <c r="AX322" s="17">
        <f t="shared" si="379"/>
        <v>8.020899907301125E-4</v>
      </c>
      <c r="AY322" s="17">
        <f t="shared" si="380"/>
        <v>3.927274159728787E-4</v>
      </c>
      <c r="AZ322" s="17">
        <f t="shared" si="381"/>
        <v>9.6145585307915615E-5</v>
      </c>
      <c r="BA322" s="17">
        <f t="shared" si="382"/>
        <v>1.5691924726470764E-5</v>
      </c>
      <c r="BB322" s="17">
        <f t="shared" si="383"/>
        <v>1.920809734783673E-6</v>
      </c>
      <c r="BC322" s="17">
        <f t="shared" si="384"/>
        <v>1.8809725901964744E-7</v>
      </c>
      <c r="BD322" s="17">
        <f t="shared" si="385"/>
        <v>3.4912581378965069E-6</v>
      </c>
      <c r="BE322" s="17">
        <f t="shared" si="386"/>
        <v>4.230486110989001E-6</v>
      </c>
      <c r="BF322" s="17">
        <f t="shared" si="387"/>
        <v>2.5631179403499872E-6</v>
      </c>
      <c r="BG322" s="17">
        <f t="shared" si="388"/>
        <v>1.0352748129943434E-6</v>
      </c>
      <c r="BH322" s="17">
        <f t="shared" si="389"/>
        <v>3.1362015815221967E-7</v>
      </c>
      <c r="BI322" s="17">
        <f t="shared" si="390"/>
        <v>7.6005020011984422E-8</v>
      </c>
      <c r="BJ322" s="18">
        <f t="shared" si="391"/>
        <v>0.54213054953834516</v>
      </c>
      <c r="BK322" s="18">
        <f t="shared" si="392"/>
        <v>0.30821839972013904</v>
      </c>
      <c r="BL322" s="18">
        <f t="shared" si="393"/>
        <v>0.14620766736537563</v>
      </c>
      <c r="BM322" s="18">
        <f t="shared" si="394"/>
        <v>0.24287068850176499</v>
      </c>
      <c r="BN322" s="18">
        <f t="shared" si="395"/>
        <v>0.75686231705045348</v>
      </c>
    </row>
    <row r="323" spans="1:66" x14ac:dyDescent="0.25">
      <c r="A323" t="s">
        <v>80</v>
      </c>
      <c r="B323" t="s">
        <v>88</v>
      </c>
      <c r="C323" t="s">
        <v>92</v>
      </c>
      <c r="D323" s="15">
        <v>44349</v>
      </c>
      <c r="E323" s="14">
        <f>VLOOKUP(A323,home!$A$2:$E$405,3,FALSE)</f>
        <v>1.2105263157894699</v>
      </c>
      <c r="F323" s="14">
        <f>VLOOKUP(B323,home!$B$2:$E$405,3,FALSE)</f>
        <v>0.65</v>
      </c>
      <c r="G323" s="14">
        <f>VLOOKUP(C323,away!$B$2:$E$405,4,FALSE)</f>
        <v>1.1399999999999999</v>
      </c>
      <c r="H323" s="14">
        <f>VLOOKUP(A323,away!$A$2:$E$405,3,FALSE)</f>
        <v>1.0380116959064301</v>
      </c>
      <c r="I323" s="14">
        <f>VLOOKUP(C323,away!$B$2:$E$405,3,FALSE)</f>
        <v>0.83</v>
      </c>
      <c r="J323" s="14">
        <f>VLOOKUP(B323,home!$B$2:$E$405,4,FALSE)</f>
        <v>1.03</v>
      </c>
      <c r="K323" s="16">
        <f t="shared" si="396"/>
        <v>0.89699999999999713</v>
      </c>
      <c r="L323" s="16">
        <f t="shared" si="397"/>
        <v>0.8873961988304071</v>
      </c>
      <c r="M323" s="17">
        <f t="shared" si="342"/>
        <v>0.16789840765540798</v>
      </c>
      <c r="N323" s="17">
        <f t="shared" si="343"/>
        <v>0.15060487166690045</v>
      </c>
      <c r="O323" s="17">
        <f t="shared" si="344"/>
        <v>0.14899240874308714</v>
      </c>
      <c r="P323" s="17">
        <f t="shared" si="345"/>
        <v>0.13364619064254873</v>
      </c>
      <c r="Q323" s="17">
        <f t="shared" si="346"/>
        <v>6.7546284942604631E-2</v>
      </c>
      <c r="R323" s="17">
        <f t="shared" si="347"/>
        <v>6.6107648586600912E-2</v>
      </c>
      <c r="S323" s="17">
        <f t="shared" si="348"/>
        <v>2.6595404510808014E-2</v>
      </c>
      <c r="T323" s="17">
        <f t="shared" si="349"/>
        <v>5.9940316503182919E-2</v>
      </c>
      <c r="U323" s="17">
        <f t="shared" si="350"/>
        <v>5.929856078218082E-2</v>
      </c>
      <c r="V323" s="17">
        <f t="shared" si="351"/>
        <v>2.3521991999683866E-3</v>
      </c>
      <c r="W323" s="17">
        <f t="shared" si="352"/>
        <v>2.0196339197838725E-2</v>
      </c>
      <c r="X323" s="17">
        <f t="shared" si="353"/>
        <v>1.7922154634451636E-2</v>
      </c>
      <c r="Y323" s="17">
        <f t="shared" si="354"/>
        <v>7.9520259487315722E-3</v>
      </c>
      <c r="Z323" s="17">
        <f t="shared" si="355"/>
        <v>1.9554558689788663E-2</v>
      </c>
      <c r="AA323" s="17">
        <f t="shared" si="356"/>
        <v>1.7540439144740374E-2</v>
      </c>
      <c r="AB323" s="17">
        <f t="shared" si="357"/>
        <v>7.8668869564160332E-3</v>
      </c>
      <c r="AC323" s="17">
        <f t="shared" si="358"/>
        <v>1.1702108551016534E-4</v>
      </c>
      <c r="AD323" s="17">
        <f t="shared" si="359"/>
        <v>4.5290290651153189E-3</v>
      </c>
      <c r="AE323" s="17">
        <f t="shared" si="360"/>
        <v>4.0190431767757667E-3</v>
      </c>
      <c r="AF323" s="17">
        <f t="shared" si="361"/>
        <v>1.7832418190030491E-3</v>
      </c>
      <c r="AG323" s="17">
        <f t="shared" si="362"/>
        <v>5.2748067059290899E-4</v>
      </c>
      <c r="AH323" s="17">
        <f t="shared" si="363"/>
        <v>4.3381602627811404E-3</v>
      </c>
      <c r="AI323" s="17">
        <f t="shared" si="364"/>
        <v>3.8913297557146703E-3</v>
      </c>
      <c r="AJ323" s="17">
        <f t="shared" si="365"/>
        <v>1.745261395438024E-3</v>
      </c>
      <c r="AK323" s="17">
        <f t="shared" si="366"/>
        <v>5.2183315723596749E-4</v>
      </c>
      <c r="AL323" s="17">
        <f t="shared" si="367"/>
        <v>3.7259251047544584E-6</v>
      </c>
      <c r="AM323" s="17">
        <f t="shared" si="368"/>
        <v>8.1250781428168588E-4</v>
      </c>
      <c r="AN323" s="17">
        <f t="shared" si="369"/>
        <v>7.2101634591357035E-4</v>
      </c>
      <c r="AO323" s="17">
        <f t="shared" si="370"/>
        <v>3.1991358232914607E-4</v>
      </c>
      <c r="AP323" s="17">
        <f t="shared" si="371"/>
        <v>9.4630032304367589E-5</v>
      </c>
      <c r="AQ323" s="17">
        <f t="shared" si="372"/>
        <v>2.0993582740523602E-5</v>
      </c>
      <c r="AR323" s="17">
        <f t="shared" si="373"/>
        <v>7.6993338542182108E-4</v>
      </c>
      <c r="AS323" s="17">
        <f t="shared" si="374"/>
        <v>6.9063024672337125E-4</v>
      </c>
      <c r="AT323" s="17">
        <f t="shared" si="375"/>
        <v>3.0974766565543103E-4</v>
      </c>
      <c r="AU323" s="17">
        <f t="shared" si="376"/>
        <v>9.2614552030973577E-5</v>
      </c>
      <c r="AV323" s="17">
        <f t="shared" si="377"/>
        <v>2.0768813292945758E-5</v>
      </c>
      <c r="AW323" s="17">
        <f t="shared" si="378"/>
        <v>8.2383763395889825E-8</v>
      </c>
      <c r="AX323" s="17">
        <f t="shared" si="379"/>
        <v>1.2146991823511158E-4</v>
      </c>
      <c r="AY323" s="17">
        <f t="shared" si="380"/>
        <v>1.0779194371407836E-4</v>
      </c>
      <c r="AZ323" s="17">
        <f t="shared" si="381"/>
        <v>4.7827080558207154E-5</v>
      </c>
      <c r="BA323" s="17">
        <f t="shared" si="382"/>
        <v>1.4147189829502901E-5</v>
      </c>
      <c r="BB323" s="17">
        <f t="shared" si="383"/>
        <v>3.1385406197082667E-6</v>
      </c>
      <c r="BC323" s="17">
        <f t="shared" si="384"/>
        <v>5.5702580316078943E-7</v>
      </c>
      <c r="BD323" s="17">
        <f t="shared" si="385"/>
        <v>1.138726599293251E-4</v>
      </c>
      <c r="BE323" s="17">
        <f t="shared" si="386"/>
        <v>1.0214377595660428E-4</v>
      </c>
      <c r="BF323" s="17">
        <f t="shared" si="387"/>
        <v>4.5811483516536873E-5</v>
      </c>
      <c r="BG323" s="17">
        <f t="shared" si="388"/>
        <v>1.3697633571444484E-5</v>
      </c>
      <c r="BH323" s="17">
        <f t="shared" si="389"/>
        <v>3.0716943283964152E-6</v>
      </c>
      <c r="BI323" s="17">
        <f t="shared" si="390"/>
        <v>5.5106196251431532E-7</v>
      </c>
      <c r="BJ323" s="18">
        <f t="shared" si="391"/>
        <v>0.33728478068152595</v>
      </c>
      <c r="BK323" s="18">
        <f t="shared" si="392"/>
        <v>0.33072074096306209</v>
      </c>
      <c r="BL323" s="18">
        <f t="shared" si="393"/>
        <v>0.31246537175658445</v>
      </c>
      <c r="BM323" s="18">
        <f t="shared" si="394"/>
        <v>0.26512193029386077</v>
      </c>
      <c r="BN323" s="18">
        <f t="shared" si="395"/>
        <v>0.73479581223714985</v>
      </c>
    </row>
    <row r="324" spans="1:66" x14ac:dyDescent="0.25">
      <c r="A324" t="s">
        <v>80</v>
      </c>
      <c r="B324" t="s">
        <v>410</v>
      </c>
      <c r="C324" t="s">
        <v>83</v>
      </c>
      <c r="D324" s="15">
        <v>44349</v>
      </c>
      <c r="E324" s="14">
        <f>VLOOKUP(A324,home!$A$2:$E$405,3,FALSE)</f>
        <v>1.2105263157894699</v>
      </c>
      <c r="F324" s="14">
        <f>VLOOKUP(B324,home!$B$2:$E$405,3,FALSE)</f>
        <v>0.76</v>
      </c>
      <c r="G324" s="14">
        <f>VLOOKUP(C324,away!$B$2:$E$405,4,FALSE)</f>
        <v>0.94</v>
      </c>
      <c r="H324" s="14">
        <f>VLOOKUP(A324,away!$A$2:$E$405,3,FALSE)</f>
        <v>1.0380116959064301</v>
      </c>
      <c r="I324" s="14">
        <f>VLOOKUP(C324,away!$B$2:$E$405,3,FALSE)</f>
        <v>1.24</v>
      </c>
      <c r="J324" s="14">
        <f>VLOOKUP(B324,home!$B$2:$E$405,4,FALSE)</f>
        <v>1.04</v>
      </c>
      <c r="K324" s="16">
        <f t="shared" si="396"/>
        <v>0.86479999999999724</v>
      </c>
      <c r="L324" s="16">
        <f t="shared" si="397"/>
        <v>1.3386198830409324</v>
      </c>
      <c r="M324" s="17">
        <f t="shared" si="342"/>
        <v>0.1104248717368673</v>
      </c>
      <c r="N324" s="17">
        <f t="shared" si="343"/>
        <v>9.5495429078042524E-2</v>
      </c>
      <c r="O324" s="17">
        <f t="shared" si="344"/>
        <v>0.14781692888921527</v>
      </c>
      <c r="P324" s="17">
        <f t="shared" si="345"/>
        <v>0.12783208010339295</v>
      </c>
      <c r="Q324" s="17">
        <f t="shared" si="346"/>
        <v>4.1292223533345461E-2</v>
      </c>
      <c r="R324" s="17">
        <f t="shared" si="347"/>
        <v>9.893534003057558E-2</v>
      </c>
      <c r="S324" s="17">
        <f t="shared" si="348"/>
        <v>3.6995833562069987E-2</v>
      </c>
      <c r="T324" s="17">
        <f t="shared" si="349"/>
        <v>5.5274591436706939E-2</v>
      </c>
      <c r="U324" s="17">
        <f t="shared" si="350"/>
        <v>8.5559282058441488E-2</v>
      </c>
      <c r="V324" s="17">
        <f t="shared" si="351"/>
        <v>4.7586444823043911E-3</v>
      </c>
      <c r="W324" s="17">
        <f t="shared" si="352"/>
        <v>1.1903171637212348E-2</v>
      </c>
      <c r="X324" s="17">
        <f t="shared" si="353"/>
        <v>1.5933822224821335E-2</v>
      </c>
      <c r="Y324" s="17">
        <f t="shared" si="354"/>
        <v>1.0664665621492674E-2</v>
      </c>
      <c r="Z324" s="17">
        <f t="shared" si="355"/>
        <v>4.4145604433447984E-2</v>
      </c>
      <c r="AA324" s="17">
        <f t="shared" si="356"/>
        <v>3.8177118714045694E-2</v>
      </c>
      <c r="AB324" s="17">
        <f t="shared" si="357"/>
        <v>1.6507786131953306E-2</v>
      </c>
      <c r="AC324" s="17">
        <f t="shared" si="358"/>
        <v>3.4429937130414255E-4</v>
      </c>
      <c r="AD324" s="17">
        <f t="shared" si="359"/>
        <v>2.573465707965301E-3</v>
      </c>
      <c r="AE324" s="17">
        <f t="shared" si="360"/>
        <v>3.4448923650063613E-3</v>
      </c>
      <c r="AF324" s="17">
        <f t="shared" si="361"/>
        <v>2.3057007073667085E-3</v>
      </c>
      <c r="AG324" s="17">
        <f t="shared" si="362"/>
        <v>1.0288189370742059E-3</v>
      </c>
      <c r="AH324" s="17">
        <f t="shared" si="363"/>
        <v>1.4773545960868353E-2</v>
      </c>
      <c r="AI324" s="17">
        <f t="shared" si="364"/>
        <v>1.2776162546958911E-2</v>
      </c>
      <c r="AJ324" s="17">
        <f t="shared" si="365"/>
        <v>5.5244126853050161E-3</v>
      </c>
      <c r="AK324" s="17">
        <f t="shared" si="366"/>
        <v>1.5925040300839208E-3</v>
      </c>
      <c r="AL324" s="17">
        <f t="shared" si="367"/>
        <v>1.5942967963585924E-5</v>
      </c>
      <c r="AM324" s="17">
        <f t="shared" si="368"/>
        <v>4.4510662884967716E-4</v>
      </c>
      <c r="AN324" s="17">
        <f t="shared" si="369"/>
        <v>5.9582858345149856E-4</v>
      </c>
      <c r="AO324" s="17">
        <f t="shared" si="370"/>
        <v>3.9879399434614474E-4</v>
      </c>
      <c r="AP324" s="17">
        <f t="shared" si="371"/>
        <v>1.7794452335635416E-4</v>
      </c>
      <c r="AQ324" s="17">
        <f t="shared" si="372"/>
        <v>5.9550019260764327E-5</v>
      </c>
      <c r="AR324" s="17">
        <f t="shared" si="373"/>
        <v>3.9552324732474867E-3</v>
      </c>
      <c r="AS324" s="17">
        <f t="shared" si="374"/>
        <v>3.4204850428644156E-3</v>
      </c>
      <c r="AT324" s="17">
        <f t="shared" si="375"/>
        <v>1.4790177325345688E-3</v>
      </c>
      <c r="AU324" s="17">
        <f t="shared" si="376"/>
        <v>4.2635151169863035E-4</v>
      </c>
      <c r="AV324" s="17">
        <f t="shared" si="377"/>
        <v>9.2177196829243573E-5</v>
      </c>
      <c r="AW324" s="17">
        <f t="shared" si="378"/>
        <v>5.1267203105579147E-7</v>
      </c>
      <c r="AX324" s="17">
        <f t="shared" si="379"/>
        <v>6.4154702104866565E-5</v>
      </c>
      <c r="AY324" s="17">
        <f t="shared" si="380"/>
        <v>8.5878759828142347E-5</v>
      </c>
      <c r="AZ324" s="17">
        <f t="shared" si="381"/>
        <v>5.7479507718424116E-5</v>
      </c>
      <c r="BA324" s="17">
        <f t="shared" si="382"/>
        <v>2.5647737299762419E-5</v>
      </c>
      <c r="BB324" s="17">
        <f t="shared" si="383"/>
        <v>8.5831427761181333E-6</v>
      </c>
      <c r="BC324" s="17">
        <f t="shared" si="384"/>
        <v>2.2979131158181757E-6</v>
      </c>
      <c r="BD324" s="17">
        <f t="shared" si="385"/>
        <v>8.824254717897075E-4</v>
      </c>
      <c r="BE324" s="17">
        <f t="shared" si="386"/>
        <v>7.6312154800373653E-4</v>
      </c>
      <c r="BF324" s="17">
        <f t="shared" si="387"/>
        <v>3.2997375735681469E-4</v>
      </c>
      <c r="BG324" s="17">
        <f t="shared" si="388"/>
        <v>9.5120435120724144E-5</v>
      </c>
      <c r="BH324" s="17">
        <f t="shared" si="389"/>
        <v>2.0565038073100493E-5</v>
      </c>
      <c r="BI324" s="17">
        <f t="shared" si="390"/>
        <v>3.556928985123451E-6</v>
      </c>
      <c r="BJ324" s="18">
        <f t="shared" si="391"/>
        <v>0.2418380467611414</v>
      </c>
      <c r="BK324" s="18">
        <f t="shared" si="392"/>
        <v>0.28045755098373049</v>
      </c>
      <c r="BL324" s="18">
        <f t="shared" si="393"/>
        <v>0.43313110818395101</v>
      </c>
      <c r="BM324" s="18">
        <f t="shared" si="394"/>
        <v>0.37769007090303469</v>
      </c>
      <c r="BN324" s="18">
        <f t="shared" si="395"/>
        <v>0.62179687337143907</v>
      </c>
    </row>
    <row r="325" spans="1:66" x14ac:dyDescent="0.25">
      <c r="A325" t="s">
        <v>80</v>
      </c>
      <c r="B325" t="s">
        <v>84</v>
      </c>
      <c r="C325" t="s">
        <v>412</v>
      </c>
      <c r="D325" s="15">
        <v>44349</v>
      </c>
      <c r="E325" s="14">
        <f>VLOOKUP(A325,home!$A$2:$E$405,3,FALSE)</f>
        <v>1.2105263157894699</v>
      </c>
      <c r="F325" s="14">
        <f>VLOOKUP(B325,home!$B$2:$E$405,3,FALSE)</f>
        <v>1.06</v>
      </c>
      <c r="G325" s="14">
        <f>VLOOKUP(C325,away!$B$2:$E$405,4,FALSE)</f>
        <v>0.94</v>
      </c>
      <c r="H325" s="14">
        <f>VLOOKUP(A325,away!$A$2:$E$405,3,FALSE)</f>
        <v>1.0380116959064301</v>
      </c>
      <c r="I325" s="14">
        <f>VLOOKUP(C325,away!$B$2:$E$405,3,FALSE)</f>
        <v>1.06</v>
      </c>
      <c r="J325" s="14">
        <f>VLOOKUP(B325,home!$B$2:$E$405,4,FALSE)</f>
        <v>1.31</v>
      </c>
      <c r="K325" s="16">
        <f t="shared" si="396"/>
        <v>1.2061684210526278</v>
      </c>
      <c r="L325" s="16">
        <f t="shared" si="397"/>
        <v>1.4413830409356689</v>
      </c>
      <c r="M325" s="17">
        <f t="shared" si="342"/>
        <v>7.0824417203109793E-2</v>
      </c>
      <c r="N325" s="17">
        <f t="shared" si="343"/>
        <v>8.5426175469847501E-2</v>
      </c>
      <c r="O325" s="17">
        <f t="shared" si="344"/>
        <v>0.10208511384071489</v>
      </c>
      <c r="P325" s="17">
        <f t="shared" si="345"/>
        <v>0.12313184057423282</v>
      </c>
      <c r="Q325" s="17">
        <f t="shared" si="346"/>
        <v>5.151917759151535E-2</v>
      </c>
      <c r="R325" s="17">
        <f t="shared" si="347"/>
        <v>7.3571875910996801E-2</v>
      </c>
      <c r="S325" s="17">
        <f t="shared" si="348"/>
        <v>5.351773710935874E-2</v>
      </c>
      <c r="T325" s="17">
        <f t="shared" si="349"/>
        <v>7.4258868863363164E-2</v>
      </c>
      <c r="U325" s="17">
        <f t="shared" si="350"/>
        <v>8.8740073401446865E-2</v>
      </c>
      <c r="V325" s="17">
        <f t="shared" si="351"/>
        <v>1.0338144407560054E-2</v>
      </c>
      <c r="W325" s="17">
        <f t="shared" si="352"/>
        <v>2.0713601696496005E-2</v>
      </c>
      <c r="X325" s="17">
        <f t="shared" si="353"/>
        <v>2.9856234202025642E-2</v>
      </c>
      <c r="Y325" s="17">
        <f t="shared" si="354"/>
        <v>2.1517134822501626E-2</v>
      </c>
      <c r="Z325" s="17">
        <f t="shared" si="355"/>
        <v>3.5348418075978078E-2</v>
      </c>
      <c r="AA325" s="17">
        <f t="shared" si="356"/>
        <v>4.2636145617410644E-2</v>
      </c>
      <c r="AB325" s="17">
        <f t="shared" si="357"/>
        <v>2.5713186219561059E-2</v>
      </c>
      <c r="AC325" s="17">
        <f t="shared" si="358"/>
        <v>1.123336766554773E-3</v>
      </c>
      <c r="AD325" s="17">
        <f t="shared" si="359"/>
        <v>6.2460230631439032E-3</v>
      </c>
      <c r="AE325" s="17">
        <f t="shared" si="360"/>
        <v>9.0029117165086794E-3</v>
      </c>
      <c r="AF325" s="17">
        <f t="shared" si="361"/>
        <v>6.4883221336083227E-3</v>
      </c>
      <c r="AG325" s="17">
        <f t="shared" si="362"/>
        <v>3.1173858291701903E-3</v>
      </c>
      <c r="AH325" s="17">
        <f t="shared" si="363"/>
        <v>1.2737652584654667E-2</v>
      </c>
      <c r="AI325" s="17">
        <f t="shared" si="364"/>
        <v>1.536375430594984E-2</v>
      </c>
      <c r="AJ325" s="17">
        <f t="shared" si="365"/>
        <v>9.265637636324018E-3</v>
      </c>
      <c r="AK325" s="17">
        <f t="shared" si="366"/>
        <v>3.7253065059502486E-3</v>
      </c>
      <c r="AL325" s="17">
        <f t="shared" si="367"/>
        <v>7.8119117170524736E-5</v>
      </c>
      <c r="AM325" s="17">
        <f t="shared" si="368"/>
        <v>1.5067511551861157E-3</v>
      </c>
      <c r="AN325" s="17">
        <f t="shared" si="369"/>
        <v>2.1718055619954955E-3</v>
      </c>
      <c r="AO325" s="17">
        <f t="shared" si="370"/>
        <v>1.5652018526350335E-3</v>
      </c>
      <c r="AP325" s="17">
        <f t="shared" si="371"/>
        <v>7.5201846867640901E-4</v>
      </c>
      <c r="AQ325" s="17">
        <f t="shared" si="372"/>
        <v>2.7098666680514693E-4</v>
      </c>
      <c r="AR325" s="17">
        <f t="shared" si="373"/>
        <v>3.6719672833703258E-3</v>
      </c>
      <c r="AS325" s="17">
        <f t="shared" si="374"/>
        <v>4.4290109803396928E-3</v>
      </c>
      <c r="AT325" s="17">
        <f t="shared" si="375"/>
        <v>2.6710665904905399E-3</v>
      </c>
      <c r="AU325" s="17">
        <f t="shared" si="376"/>
        <v>1.0739187239928005E-3</v>
      </c>
      <c r="AV325" s="17">
        <f t="shared" si="377"/>
        <v>3.2383171291431212E-4</v>
      </c>
      <c r="AW325" s="17">
        <f t="shared" si="378"/>
        <v>3.7726123988095534E-6</v>
      </c>
      <c r="AX325" s="17">
        <f t="shared" si="379"/>
        <v>3.0289927696167666E-4</v>
      </c>
      <c r="AY325" s="17">
        <f t="shared" si="380"/>
        <v>4.3659388092423686E-4</v>
      </c>
      <c r="AZ325" s="17">
        <f t="shared" si="381"/>
        <v>3.14649507870241E-4</v>
      </c>
      <c r="BA325" s="17">
        <f t="shared" si="382"/>
        <v>1.5117682149430654E-4</v>
      </c>
      <c r="BB325" s="17">
        <f t="shared" si="383"/>
        <v>5.4475926671113104E-5</v>
      </c>
      <c r="BC325" s="17">
        <f t="shared" si="384"/>
        <v>1.5704135368599506E-5</v>
      </c>
      <c r="BD325" s="17">
        <f t="shared" si="385"/>
        <v>8.8211856152010015E-4</v>
      </c>
      <c r="BE325" s="17">
        <f t="shared" si="386"/>
        <v>1.0639835525299143E-3</v>
      </c>
      <c r="BF325" s="17">
        <f t="shared" si="387"/>
        <v>6.4167168079048639E-4</v>
      </c>
      <c r="BG325" s="17">
        <f t="shared" si="388"/>
        <v>2.5798803935108235E-4</v>
      </c>
      <c r="BH325" s="17">
        <f t="shared" si="389"/>
        <v>7.7794256518639522E-5</v>
      </c>
      <c r="BI325" s="17">
        <f t="shared" si="390"/>
        <v>1.8766595110410105E-5</v>
      </c>
      <c r="BJ325" s="18">
        <f t="shared" si="391"/>
        <v>0.31568809864276881</v>
      </c>
      <c r="BK325" s="18">
        <f t="shared" si="392"/>
        <v>0.25945018905891098</v>
      </c>
      <c r="BL325" s="18">
        <f t="shared" si="393"/>
        <v>0.38895086399993734</v>
      </c>
      <c r="BM325" s="18">
        <f t="shared" si="394"/>
        <v>0.49244614791865265</v>
      </c>
      <c r="BN325" s="18">
        <f t="shared" si="395"/>
        <v>0.50655860059041724</v>
      </c>
    </row>
    <row r="326" spans="1:66" x14ac:dyDescent="0.25">
      <c r="A326" t="s">
        <v>80</v>
      </c>
      <c r="B326" t="s">
        <v>435</v>
      </c>
      <c r="C326" t="s">
        <v>93</v>
      </c>
      <c r="D326" s="15">
        <v>44349</v>
      </c>
      <c r="E326" s="14">
        <f>VLOOKUP(A326,home!$A$2:$E$405,3,FALSE)</f>
        <v>1.2105263157894699</v>
      </c>
      <c r="F326" s="14">
        <f>VLOOKUP(B326,home!$B$2:$E$405,3,FALSE)</f>
        <v>0.47</v>
      </c>
      <c r="G326" s="14">
        <f>VLOOKUP(C326,away!$B$2:$E$405,4,FALSE)</f>
        <v>0.94</v>
      </c>
      <c r="H326" s="14">
        <f>VLOOKUP(A326,away!$A$2:$E$405,3,FALSE)</f>
        <v>1.0380116959064301</v>
      </c>
      <c r="I326" s="14">
        <f>VLOOKUP(C326,away!$B$2:$E$405,3,FALSE)</f>
        <v>0.65</v>
      </c>
      <c r="J326" s="14">
        <f>VLOOKUP(B326,home!$B$2:$E$405,4,FALSE)</f>
        <v>1.17</v>
      </c>
      <c r="K326" s="16">
        <f t="shared" si="396"/>
        <v>0.53481052631578774</v>
      </c>
      <c r="L326" s="16">
        <f t="shared" si="397"/>
        <v>0.78940789473684003</v>
      </c>
      <c r="M326" s="17">
        <f t="shared" si="342"/>
        <v>0.26601078629200348</v>
      </c>
      <c r="N326" s="17">
        <f t="shared" si="343"/>
        <v>0.14226536862250294</v>
      </c>
      <c r="O326" s="17">
        <f t="shared" si="344"/>
        <v>0.20999101478406196</v>
      </c>
      <c r="P326" s="17">
        <f t="shared" si="345"/>
        <v>0.11230540513825055</v>
      </c>
      <c r="Q326" s="17">
        <f t="shared" si="346"/>
        <v>3.8042508334755164E-2</v>
      </c>
      <c r="R326" s="17">
        <f t="shared" si="347"/>
        <v>8.2884282447169499E-2</v>
      </c>
      <c r="S326" s="17">
        <f t="shared" si="348"/>
        <v>1.1853376510663064E-2</v>
      </c>
      <c r="T326" s="17">
        <f t="shared" si="349"/>
        <v>3.0031056415047764E-2</v>
      </c>
      <c r="U326" s="17">
        <f t="shared" si="350"/>
        <v>4.4327386718877128E-2</v>
      </c>
      <c r="V326" s="17">
        <f t="shared" si="351"/>
        <v>5.5603353108854125E-4</v>
      </c>
      <c r="W326" s="17">
        <f t="shared" si="352"/>
        <v>6.7818446349610512E-3</v>
      </c>
      <c r="X326" s="17">
        <f t="shared" si="353"/>
        <v>5.3536416957169373E-3</v>
      </c>
      <c r="Y326" s="17">
        <f t="shared" si="354"/>
        <v>2.113103510095637E-3</v>
      </c>
      <c r="Z326" s="17">
        <f t="shared" si="355"/>
        <v>2.1809835637797901E-2</v>
      </c>
      <c r="AA326" s="17">
        <f t="shared" si="356"/>
        <v>1.1664129676311519E-2</v>
      </c>
      <c r="AB326" s="17">
        <f t="shared" si="357"/>
        <v>3.1190496656018805E-3</v>
      </c>
      <c r="AC326" s="17">
        <f t="shared" si="358"/>
        <v>1.4671766662593925E-5</v>
      </c>
      <c r="AD326" s="17">
        <f t="shared" si="359"/>
        <v>9.0675047465385518E-4</v>
      </c>
      <c r="AE326" s="17">
        <f t="shared" si="360"/>
        <v>7.1579598324813024E-4</v>
      </c>
      <c r="AF326" s="17">
        <f t="shared" si="361"/>
        <v>2.8252750009849644E-4</v>
      </c>
      <c r="AG326" s="17">
        <f t="shared" si="362"/>
        <v>7.4343146352672158E-5</v>
      </c>
      <c r="AH326" s="17">
        <f t="shared" si="363"/>
        <v>4.3042141088476355E-3</v>
      </c>
      <c r="AI326" s="17">
        <f t="shared" si="364"/>
        <v>2.3019390129286432E-3</v>
      </c>
      <c r="AJ326" s="17">
        <f t="shared" si="365"/>
        <v>6.1555060752560618E-4</v>
      </c>
      <c r="AK326" s="17">
        <f t="shared" si="366"/>
        <v>1.0973431479492413E-4</v>
      </c>
      <c r="AL326" s="17">
        <f t="shared" si="367"/>
        <v>2.477672010378959E-7</v>
      </c>
      <c r="AM326" s="17">
        <f t="shared" si="368"/>
        <v>9.6987939717343787E-5</v>
      </c>
      <c r="AN326" s="17">
        <f t="shared" si="369"/>
        <v>7.6563045307131912E-5</v>
      </c>
      <c r="AO326" s="17">
        <f t="shared" si="370"/>
        <v>3.021973620527215E-5</v>
      </c>
      <c r="AP326" s="17">
        <f t="shared" si="371"/>
        <v>7.9518994457688506E-6</v>
      </c>
      <c r="AQ326" s="17">
        <f t="shared" si="372"/>
        <v>1.569323050160858E-6</v>
      </c>
      <c r="AR326" s="17">
        <f t="shared" si="373"/>
        <v>6.7955611963240326E-4</v>
      </c>
      <c r="AS326" s="17">
        <f t="shared" si="374"/>
        <v>3.6343376600172004E-4</v>
      </c>
      <c r="AT326" s="17">
        <f t="shared" si="375"/>
        <v>9.7184101838154347E-5</v>
      </c>
      <c r="AU326" s="17">
        <f t="shared" si="376"/>
        <v>1.7325026884530149E-5</v>
      </c>
      <c r="AV326" s="17">
        <f t="shared" si="377"/>
        <v>2.3164016866376849E-6</v>
      </c>
      <c r="AW326" s="17">
        <f t="shared" si="378"/>
        <v>2.9056461582295391E-9</v>
      </c>
      <c r="AX326" s="17">
        <f t="shared" si="379"/>
        <v>8.6450285144194136E-6</v>
      </c>
      <c r="AY326" s="17">
        <f t="shared" si="380"/>
        <v>6.8244537595077811E-6</v>
      </c>
      <c r="AZ326" s="17">
        <f t="shared" si="381"/>
        <v>2.6936388375109753E-6</v>
      </c>
      <c r="BA326" s="17">
        <f t="shared" si="382"/>
        <v>7.0879325463364278E-7</v>
      </c>
      <c r="BB326" s="17">
        <f t="shared" si="383"/>
        <v>1.3988174773600418E-7</v>
      </c>
      <c r="BC326" s="17">
        <f t="shared" si="384"/>
        <v>2.2084751198477765E-8</v>
      </c>
      <c r="BD326" s="17">
        <f t="shared" si="385"/>
        <v>8.9407827625758595E-5</v>
      </c>
      <c r="BE326" s="17">
        <f t="shared" si="386"/>
        <v>4.7816247349283184E-5</v>
      </c>
      <c r="BF326" s="17">
        <f t="shared" si="387"/>
        <v>1.2786316205658013E-5</v>
      </c>
      <c r="BG326" s="17">
        <f t="shared" si="388"/>
        <v>2.2794188331960163E-6</v>
      </c>
      <c r="BH326" s="17">
        <f t="shared" si="389"/>
        <v>3.0476429646891998E-7</v>
      </c>
      <c r="BI326" s="17">
        <f t="shared" si="390"/>
        <v>3.2598230759360794E-8</v>
      </c>
      <c r="BJ326" s="18">
        <f t="shared" si="391"/>
        <v>0.22679926614202336</v>
      </c>
      <c r="BK326" s="18">
        <f t="shared" si="392"/>
        <v>0.39074734545962869</v>
      </c>
      <c r="BL326" s="18">
        <f t="shared" si="393"/>
        <v>0.36062974392470337</v>
      </c>
      <c r="BM326" s="18">
        <f t="shared" si="394"/>
        <v>0.14848000399729644</v>
      </c>
      <c r="BN326" s="18">
        <f t="shared" si="395"/>
        <v>0.85149936561874373</v>
      </c>
    </row>
    <row r="327" spans="1:66" x14ac:dyDescent="0.25">
      <c r="A327" t="s">
        <v>99</v>
      </c>
      <c r="B327" t="s">
        <v>102</v>
      </c>
      <c r="C327" t="s">
        <v>112</v>
      </c>
      <c r="D327" s="15">
        <v>44349</v>
      </c>
      <c r="E327" s="14">
        <f>VLOOKUP(A327,home!$A$2:$E$405,3,FALSE)</f>
        <v>1.3448275862068999</v>
      </c>
      <c r="F327" s="14">
        <f>VLOOKUP(B327,home!$B$2:$E$405,3,FALSE)</f>
        <v>0.97</v>
      </c>
      <c r="G327" s="14">
        <f>VLOOKUP(C327,away!$B$2:$E$405,4,FALSE)</f>
        <v>1.32</v>
      </c>
      <c r="H327" s="14">
        <f>VLOOKUP(A327,away!$A$2:$E$405,3,FALSE)</f>
        <v>1.2884012539184999</v>
      </c>
      <c r="I327" s="14">
        <f>VLOOKUP(C327,away!$B$2:$E$405,3,FALSE)</f>
        <v>0.69</v>
      </c>
      <c r="J327" s="14">
        <f>VLOOKUP(B327,home!$B$2:$E$405,4,FALSE)</f>
        <v>0.54</v>
      </c>
      <c r="K327" s="16">
        <f t="shared" si="396"/>
        <v>1.7219172413793147</v>
      </c>
      <c r="L327" s="16">
        <f t="shared" si="397"/>
        <v>0.48005830721003306</v>
      </c>
      <c r="M327" s="17">
        <f t="shared" si="342"/>
        <v>0.11058447741767395</v>
      </c>
      <c r="N327" s="17">
        <f t="shared" si="343"/>
        <v>0.19041731829441425</v>
      </c>
      <c r="O327" s="17">
        <f t="shared" si="344"/>
        <v>5.308699703283469E-2</v>
      </c>
      <c r="P327" s="17">
        <f t="shared" si="345"/>
        <v>9.1411415483890562E-2</v>
      </c>
      <c r="Q327" s="17">
        <f t="shared" si="346"/>
        <v>0.16394143171418238</v>
      </c>
      <c r="R327" s="17">
        <f t="shared" si="347"/>
        <v>1.2742426965223333E-2</v>
      </c>
      <c r="S327" s="17">
        <f t="shared" si="348"/>
        <v>1.889064151654837E-2</v>
      </c>
      <c r="T327" s="17">
        <f t="shared" si="349"/>
        <v>7.8701446190299632E-2</v>
      </c>
      <c r="U327" s="17">
        <f t="shared" si="350"/>
        <v>2.1941404688434751E-2</v>
      </c>
      <c r="V327" s="17">
        <f t="shared" si="351"/>
        <v>1.7350438734968117E-3</v>
      </c>
      <c r="W327" s="17">
        <f t="shared" si="352"/>
        <v>9.4097859281686735E-2</v>
      </c>
      <c r="X327" s="17">
        <f t="shared" si="353"/>
        <v>4.5172459038854432E-2</v>
      </c>
      <c r="Y327" s="17">
        <f t="shared" si="354"/>
        <v>1.0842707109353507E-2</v>
      </c>
      <c r="Z327" s="17">
        <f t="shared" si="355"/>
        <v>2.039035972890864E-3</v>
      </c>
      <c r="AA327" s="17">
        <f t="shared" si="356"/>
        <v>3.511051197513423E-3</v>
      </c>
      <c r="AB327" s="17">
        <f t="shared" si="357"/>
        <v>3.0228697961819273E-3</v>
      </c>
      <c r="AC327" s="17">
        <f t="shared" si="358"/>
        <v>8.9638946230648534E-5</v>
      </c>
      <c r="AD327" s="17">
        <f t="shared" si="359"/>
        <v>4.0507181568505225E-2</v>
      </c>
      <c r="AE327" s="17">
        <f t="shared" si="360"/>
        <v>1.944580901362607E-2</v>
      </c>
      <c r="AF327" s="17">
        <f t="shared" si="361"/>
        <v>4.6675610787054672E-3</v>
      </c>
      <c r="AG327" s="17">
        <f t="shared" si="362"/>
        <v>7.4690049008092733E-4</v>
      </c>
      <c r="AH327" s="17">
        <f t="shared" si="363"/>
        <v>2.4471403937158774E-4</v>
      </c>
      <c r="AI327" s="17">
        <f t="shared" si="364"/>
        <v>4.2137732360151333E-4</v>
      </c>
      <c r="AJ327" s="17">
        <f t="shared" si="365"/>
        <v>3.6278843931785847E-4</v>
      </c>
      <c r="AK327" s="17">
        <f t="shared" si="366"/>
        <v>2.0823055621150454E-4</v>
      </c>
      <c r="AL327" s="17">
        <f t="shared" si="367"/>
        <v>2.9638962533518647E-6</v>
      </c>
      <c r="AM327" s="17">
        <f t="shared" si="368"/>
        <v>1.3950002868498306E-2</v>
      </c>
      <c r="AN327" s="17">
        <f t="shared" si="369"/>
        <v>6.6968147626264019E-3</v>
      </c>
      <c r="AO327" s="17">
        <f t="shared" si="370"/>
        <v>1.6074307793227949E-3</v>
      </c>
      <c r="AP327" s="17">
        <f t="shared" si="371"/>
        <v>2.5722016629300167E-4</v>
      </c>
      <c r="AQ327" s="17">
        <f t="shared" si="372"/>
        <v>3.0870169402725403E-5</v>
      </c>
      <c r="AR327" s="17">
        <f t="shared" si="373"/>
        <v>2.3495401498250775E-5</v>
      </c>
      <c r="AS327" s="17">
        <f t="shared" si="374"/>
        <v>4.0457136932967389E-5</v>
      </c>
      <c r="AT327" s="17">
        <f t="shared" si="375"/>
        <v>3.4831920810860204E-5</v>
      </c>
      <c r="AU327" s="17">
        <f t="shared" si="376"/>
        <v>1.9992561664859714E-5</v>
      </c>
      <c r="AV327" s="17">
        <f t="shared" si="377"/>
        <v>8.6063841575152674E-6</v>
      </c>
      <c r="AW327" s="17">
        <f t="shared" si="378"/>
        <v>6.8056053463740736E-8</v>
      </c>
      <c r="AX327" s="17">
        <f t="shared" si="379"/>
        <v>4.0034584094263579E-3</v>
      </c>
      <c r="AY327" s="17">
        <f t="shared" si="380"/>
        <v>1.921893467014989E-3</v>
      </c>
      <c r="AZ327" s="17">
        <f t="shared" si="381"/>
        <v>4.6131046220661851E-4</v>
      </c>
      <c r="BA327" s="17">
        <f t="shared" si="382"/>
        <v>7.3818639861729062E-5</v>
      </c>
      <c r="BB327" s="17">
        <f t="shared" si="383"/>
        <v>8.8593128231421809E-6</v>
      </c>
      <c r="BC327" s="17">
        <f t="shared" si="384"/>
        <v>8.5059734338435544E-7</v>
      </c>
      <c r="BD327" s="17">
        <f t="shared" si="385"/>
        <v>1.8798604450783882E-6</v>
      </c>
      <c r="BE327" s="17">
        <f t="shared" si="386"/>
        <v>3.2369641117674686E-6</v>
      </c>
      <c r="BF327" s="17">
        <f t="shared" si="387"/>
        <v>2.7868921568892426E-6</v>
      </c>
      <c r="BG327" s="17">
        <f t="shared" si="388"/>
        <v>1.5995992182707907E-6</v>
      </c>
      <c r="BH327" s="17">
        <f t="shared" si="389"/>
        <v>6.8859436830933682E-7</v>
      </c>
      <c r="BI327" s="17">
        <f t="shared" si="390"/>
        <v>2.3714050302170897E-7</v>
      </c>
      <c r="BJ327" s="18">
        <f t="shared" si="391"/>
        <v>0.67755320341452829</v>
      </c>
      <c r="BK327" s="18">
        <f t="shared" si="392"/>
        <v>0.22463607460110868</v>
      </c>
      <c r="BL327" s="18">
        <f t="shared" si="393"/>
        <v>9.5679672494558388E-2</v>
      </c>
      <c r="BM327" s="18">
        <f t="shared" si="394"/>
        <v>0.37580209416390531</v>
      </c>
      <c r="BN327" s="18">
        <f t="shared" si="395"/>
        <v>0.62218406690821915</v>
      </c>
    </row>
    <row r="328" spans="1:66" x14ac:dyDescent="0.25">
      <c r="A328" t="s">
        <v>99</v>
      </c>
      <c r="B328" t="s">
        <v>106</v>
      </c>
      <c r="C328" t="s">
        <v>110</v>
      </c>
      <c r="D328" s="15">
        <v>44349</v>
      </c>
      <c r="E328" s="14">
        <f>VLOOKUP(A328,home!$A$2:$E$405,3,FALSE)</f>
        <v>1.3448275862068999</v>
      </c>
      <c r="F328" s="14">
        <f>VLOOKUP(B328,home!$B$2:$E$405,3,FALSE)</f>
        <v>1.03</v>
      </c>
      <c r="G328" s="14">
        <f>VLOOKUP(C328,away!$B$2:$E$405,4,FALSE)</f>
        <v>0.85</v>
      </c>
      <c r="H328" s="14">
        <f>VLOOKUP(A328,away!$A$2:$E$405,3,FALSE)</f>
        <v>1.2884012539184999</v>
      </c>
      <c r="I328" s="14">
        <f>VLOOKUP(C328,away!$B$2:$E$405,3,FALSE)</f>
        <v>1.38</v>
      </c>
      <c r="J328" s="14">
        <f>VLOOKUP(B328,home!$B$2:$E$405,4,FALSE)</f>
        <v>1.67</v>
      </c>
      <c r="K328" s="16">
        <f t="shared" si="396"/>
        <v>1.1773965517241409</v>
      </c>
      <c r="L328" s="16">
        <f t="shared" si="397"/>
        <v>2.9692495297805745</v>
      </c>
      <c r="M328" s="17">
        <f t="shared" si="342"/>
        <v>1.5817377817220681E-2</v>
      </c>
      <c r="N328" s="17">
        <f t="shared" si="343"/>
        <v>1.862332609931355E-2</v>
      </c>
      <c r="O328" s="17">
        <f t="shared" si="344"/>
        <v>4.6965741646144206E-2</v>
      </c>
      <c r="P328" s="17">
        <f t="shared" si="345"/>
        <v>5.5297302263337067E-2</v>
      </c>
      <c r="Q328" s="17">
        <f t="shared" si="346"/>
        <v>1.0963519965482987E-2</v>
      </c>
      <c r="R328" s="17">
        <f t="shared" si="347"/>
        <v>6.9726503149304828E-2</v>
      </c>
      <c r="S328" s="17">
        <f t="shared" si="348"/>
        <v>4.8329623167276611E-2</v>
      </c>
      <c r="T328" s="17">
        <f t="shared" si="349"/>
        <v>3.25534265022503E-2</v>
      </c>
      <c r="U328" s="17">
        <f t="shared" si="350"/>
        <v>8.2095744371773957E-2</v>
      </c>
      <c r="V328" s="17">
        <f t="shared" si="351"/>
        <v>1.8773288548248022E-2</v>
      </c>
      <c r="W328" s="17">
        <f t="shared" si="352"/>
        <v>4.3028035340394802E-3</v>
      </c>
      <c r="X328" s="17">
        <f t="shared" si="353"/>
        <v>1.2776097370184923E-2</v>
      </c>
      <c r="Y328" s="17">
        <f t="shared" si="354"/>
        <v>1.8967710554426212E-2</v>
      </c>
      <c r="Z328" s="17">
        <f t="shared" si="355"/>
        <v>6.9011795563105702E-2</v>
      </c>
      <c r="AA328" s="17">
        <f t="shared" si="356"/>
        <v>8.1254250124292021E-2</v>
      </c>
      <c r="AB328" s="17">
        <f t="shared" si="357"/>
        <v>4.7834236954636143E-2</v>
      </c>
      <c r="AC328" s="17">
        <f t="shared" si="358"/>
        <v>4.1019449593878909E-3</v>
      </c>
      <c r="AD328" s="17">
        <f t="shared" si="359"/>
        <v>1.2665265109311331E-3</v>
      </c>
      <c r="AE328" s="17">
        <f t="shared" si="360"/>
        <v>3.760633247036899E-3</v>
      </c>
      <c r="AF328" s="17">
        <f t="shared" si="361"/>
        <v>5.5831292502207547E-3</v>
      </c>
      <c r="AG328" s="17">
        <f t="shared" si="362"/>
        <v>5.5259013003073829E-3</v>
      </c>
      <c r="AH328" s="17">
        <f t="shared" si="363"/>
        <v>5.1228310381266191E-2</v>
      </c>
      <c r="AI328" s="17">
        <f t="shared" si="364"/>
        <v>6.0316035993556824E-2</v>
      </c>
      <c r="AJ328" s="17">
        <f t="shared" si="365"/>
        <v>3.550794639624149E-2</v>
      </c>
      <c r="AK328" s="17">
        <f t="shared" si="366"/>
        <v>1.3935644548580125E-2</v>
      </c>
      <c r="AL328" s="17">
        <f t="shared" si="367"/>
        <v>5.7361338373012314E-4</v>
      </c>
      <c r="AM328" s="17">
        <f t="shared" si="368"/>
        <v>2.9824078932750436E-4</v>
      </c>
      <c r="AN328" s="17">
        <f t="shared" si="369"/>
        <v>8.8555132347207968E-4</v>
      </c>
      <c r="AO328" s="17">
        <f t="shared" si="370"/>
        <v>1.3147114254080194E-3</v>
      </c>
      <c r="AP328" s="17">
        <f t="shared" si="371"/>
        <v>1.3012354272299701E-3</v>
      </c>
      <c r="AQ328" s="17">
        <f t="shared" si="372"/>
        <v>9.6592317010910349E-4</v>
      </c>
      <c r="AR328" s="17">
        <f t="shared" si="373"/>
        <v>3.0421927302205574E-2</v>
      </c>
      <c r="AS328" s="17">
        <f t="shared" si="374"/>
        <v>3.5818672302419342E-2</v>
      </c>
      <c r="AT328" s="17">
        <f t="shared" si="375"/>
        <v>2.1086390628102764E-2</v>
      </c>
      <c r="AU328" s="17">
        <f t="shared" si="376"/>
        <v>8.2756812046121467E-3</v>
      </c>
      <c r="AV328" s="17">
        <f t="shared" si="377"/>
        <v>2.4359396283696569E-3</v>
      </c>
      <c r="AW328" s="17">
        <f t="shared" si="378"/>
        <v>5.5703980613663369E-5</v>
      </c>
      <c r="AX328" s="17">
        <f t="shared" si="379"/>
        <v>5.8524612822948268E-5</v>
      </c>
      <c r="AY328" s="17">
        <f t="shared" si="380"/>
        <v>1.7377417910512935E-4</v>
      </c>
      <c r="AZ328" s="17">
        <f t="shared" si="381"/>
        <v>2.5798944979795542E-4</v>
      </c>
      <c r="BA328" s="17">
        <f t="shared" si="382"/>
        <v>2.5534501750030939E-4</v>
      </c>
      <c r="BB328" s="17">
        <f t="shared" si="383"/>
        <v>1.8954576828615158E-4</v>
      </c>
      <c r="BC328" s="17">
        <f t="shared" si="384"/>
        <v>1.125617366711106E-4</v>
      </c>
      <c r="BD328" s="17">
        <f t="shared" si="385"/>
        <v>1.5055048889515464E-2</v>
      </c>
      <c r="BE328" s="17">
        <f t="shared" si="386"/>
        <v>1.7725762648553866E-2</v>
      </c>
      <c r="BF328" s="17">
        <f t="shared" si="387"/>
        <v>1.0435125909543949E-2</v>
      </c>
      <c r="BG328" s="17">
        <f t="shared" si="388"/>
        <v>4.0954270875680956E-3</v>
      </c>
      <c r="BH328" s="17">
        <f t="shared" si="389"/>
        <v>1.2054854326850795E-3</v>
      </c>
      <c r="BI328" s="17">
        <f t="shared" si="390"/>
        <v>2.8386687831941895E-4</v>
      </c>
      <c r="BJ328" s="18">
        <f t="shared" si="391"/>
        <v>0.12013647723392393</v>
      </c>
      <c r="BK328" s="18">
        <f t="shared" si="392"/>
        <v>0.14306692431830553</v>
      </c>
      <c r="BL328" s="18">
        <f t="shared" si="393"/>
        <v>0.63570374147769115</v>
      </c>
      <c r="BM328" s="18">
        <f t="shared" si="394"/>
        <v>0.75040709745373135</v>
      </c>
      <c r="BN328" s="18">
        <f t="shared" si="395"/>
        <v>0.21739377094080331</v>
      </c>
    </row>
    <row r="329" spans="1:66" x14ac:dyDescent="0.25">
      <c r="A329" t="s">
        <v>99</v>
      </c>
      <c r="B329" t="s">
        <v>121</v>
      </c>
      <c r="C329" t="s">
        <v>113</v>
      </c>
      <c r="D329" s="15">
        <v>44349</v>
      </c>
      <c r="E329" s="14">
        <f>VLOOKUP(A329,home!$A$2:$E$405,3,FALSE)</f>
        <v>1.3448275862068999</v>
      </c>
      <c r="F329" s="14">
        <f>VLOOKUP(B329,home!$B$2:$E$405,3,FALSE)</f>
        <v>1.43</v>
      </c>
      <c r="G329" s="14">
        <f>VLOOKUP(C329,away!$B$2:$E$405,4,FALSE)</f>
        <v>1.22</v>
      </c>
      <c r="H329" s="14">
        <f>VLOOKUP(A329,away!$A$2:$E$405,3,FALSE)</f>
        <v>1.2884012539184999</v>
      </c>
      <c r="I329" s="14">
        <f>VLOOKUP(C329,away!$B$2:$E$405,3,FALSE)</f>
        <v>1.27</v>
      </c>
      <c r="J329" s="14">
        <f>VLOOKUP(B329,home!$B$2:$E$405,4,FALSE)</f>
        <v>0.78</v>
      </c>
      <c r="K329" s="16">
        <f t="shared" si="396"/>
        <v>2.3461862068965575</v>
      </c>
      <c r="L329" s="16">
        <f t="shared" si="397"/>
        <v>1.2762902821316662</v>
      </c>
      <c r="M329" s="17">
        <f t="shared" si="342"/>
        <v>2.6716431549451854E-2</v>
      </c>
      <c r="N329" s="17">
        <f t="shared" si="343"/>
        <v>6.2681723198819955E-2</v>
      </c>
      <c r="O329" s="17">
        <f t="shared" si="344"/>
        <v>3.4097921959801249E-2</v>
      </c>
      <c r="P329" s="17">
        <f t="shared" si="345"/>
        <v>8.0000074185920922E-2</v>
      </c>
      <c r="Q329" s="17">
        <f t="shared" si="346"/>
        <v>7.3531497196789711E-2</v>
      </c>
      <c r="R329" s="17">
        <f t="shared" si="347"/>
        <v>2.1759423219089139E-2</v>
      </c>
      <c r="S329" s="17">
        <f t="shared" si="348"/>
        <v>5.9888348654520876E-2</v>
      </c>
      <c r="T329" s="17">
        <f t="shared" si="349"/>
        <v>9.3847535302854543E-2</v>
      </c>
      <c r="U329" s="17">
        <f t="shared" si="350"/>
        <v>5.1051658626651626E-2</v>
      </c>
      <c r="V329" s="17">
        <f t="shared" si="351"/>
        <v>1.9925616547860927E-2</v>
      </c>
      <c r="W329" s="17">
        <f t="shared" si="352"/>
        <v>5.7506194831853624E-2</v>
      </c>
      <c r="X329" s="17">
        <f t="shared" si="353"/>
        <v>7.3394597626265018E-2</v>
      </c>
      <c r="Y329" s="17">
        <f t="shared" si="354"/>
        <v>4.6836405855682953E-2</v>
      </c>
      <c r="Z329" s="17">
        <f t="shared" si="355"/>
        <v>9.2571134664378631E-3</v>
      </c>
      <c r="AA329" s="17">
        <f t="shared" si="356"/>
        <v>2.1718911930632891E-2</v>
      </c>
      <c r="AB329" s="17">
        <f t="shared" si="357"/>
        <v>2.5478305800225996E-2</v>
      </c>
      <c r="AC329" s="17">
        <f t="shared" si="358"/>
        <v>3.7290973887140325E-3</v>
      </c>
      <c r="AD329" s="17">
        <f t="shared" si="359"/>
        <v>3.373006028140027E-2</v>
      </c>
      <c r="AE329" s="17">
        <f t="shared" si="360"/>
        <v>4.3049348152866457E-2</v>
      </c>
      <c r="AF329" s="17">
        <f t="shared" si="361"/>
        <v>2.7471732349803126E-2</v>
      </c>
      <c r="AG329" s="17">
        <f t="shared" si="362"/>
        <v>1.1687301677125278E-2</v>
      </c>
      <c r="AH329" s="17">
        <f t="shared" si="363"/>
        <v>2.9536909894512095E-3</v>
      </c>
      <c r="AI329" s="17">
        <f t="shared" si="364"/>
        <v>6.9299090588850728E-3</v>
      </c>
      <c r="AJ329" s="17">
        <f t="shared" si="365"/>
        <v>8.1294285245018336E-3</v>
      </c>
      <c r="AK329" s="17">
        <f t="shared" si="366"/>
        <v>6.3577176913792114E-3</v>
      </c>
      <c r="AL329" s="17">
        <f t="shared" si="367"/>
        <v>4.4665855496673549E-4</v>
      </c>
      <c r="AM329" s="17">
        <f t="shared" si="368"/>
        <v>1.5827400438002143E-2</v>
      </c>
      <c r="AN329" s="17">
        <f t="shared" si="369"/>
        <v>2.020035737042861E-2</v>
      </c>
      <c r="AO329" s="17">
        <f t="shared" si="370"/>
        <v>1.2890759903732408E-2</v>
      </c>
      <c r="AP329" s="17">
        <f t="shared" si="371"/>
        <v>5.4841171981420654E-3</v>
      </c>
      <c r="AQ329" s="17">
        <f t="shared" si="372"/>
        <v>1.7498313715149664E-3</v>
      </c>
      <c r="AR329" s="17">
        <f t="shared" si="373"/>
        <v>7.5395342125128908E-4</v>
      </c>
      <c r="AS329" s="17">
        <f t="shared" si="374"/>
        <v>1.7689151175822441E-3</v>
      </c>
      <c r="AT329" s="17">
        <f t="shared" si="375"/>
        <v>2.0751021250211324E-3</v>
      </c>
      <c r="AU329" s="17">
        <f t="shared" si="376"/>
        <v>1.6228586612087722E-3</v>
      </c>
      <c r="AV329" s="17">
        <f t="shared" si="377"/>
        <v>9.5188215166765872E-4</v>
      </c>
      <c r="AW329" s="17">
        <f t="shared" si="378"/>
        <v>3.7152247866401116E-5</v>
      </c>
      <c r="AX329" s="17">
        <f t="shared" si="379"/>
        <v>6.1890047664448613E-3</v>
      </c>
      <c r="AY329" s="17">
        <f t="shared" si="380"/>
        <v>7.8989666394801393E-3</v>
      </c>
      <c r="AZ329" s="17">
        <f t="shared" si="381"/>
        <v>5.0406871804253633E-3</v>
      </c>
      <c r="BA329" s="17">
        <f t="shared" si="382"/>
        <v>2.1444600212141853E-3</v>
      </c>
      <c r="BB329" s="17">
        <f t="shared" si="383"/>
        <v>6.8423837137388357E-4</v>
      </c>
      <c r="BC329" s="17">
        <f t="shared" si="384"/>
        <v>1.7465735680921715E-4</v>
      </c>
      <c r="BD329" s="17">
        <f t="shared" si="385"/>
        <v>1.6037723745382365E-4</v>
      </c>
      <c r="BE329" s="17">
        <f t="shared" si="386"/>
        <v>3.76274862414335E-4</v>
      </c>
      <c r="BF329" s="17">
        <f t="shared" si="387"/>
        <v>4.4140544609920659E-4</v>
      </c>
      <c r="BG329" s="17">
        <f t="shared" si="388"/>
        <v>3.4520645642899337E-4</v>
      </c>
      <c r="BH329" s="17">
        <f t="shared" si="389"/>
        <v>2.0247965665133545E-4</v>
      </c>
      <c r="BI329" s="17">
        <f t="shared" si="390"/>
        <v>9.5010995522502785E-5</v>
      </c>
      <c r="BJ329" s="18">
        <f t="shared" si="391"/>
        <v>0.60202087709102869</v>
      </c>
      <c r="BK329" s="18">
        <f t="shared" si="392"/>
        <v>0.19860519352091546</v>
      </c>
      <c r="BL329" s="18">
        <f t="shared" si="393"/>
        <v>0.1872704339319195</v>
      </c>
      <c r="BM329" s="18">
        <f t="shared" si="394"/>
        <v>0.69050473230881471</v>
      </c>
      <c r="BN329" s="18">
        <f t="shared" si="395"/>
        <v>0.29878707130987281</v>
      </c>
    </row>
    <row r="330" spans="1:66" x14ac:dyDescent="0.25">
      <c r="A330" t="s">
        <v>99</v>
      </c>
      <c r="B330" t="s">
        <v>108</v>
      </c>
      <c r="C330" t="s">
        <v>104</v>
      </c>
      <c r="D330" s="15">
        <v>44349</v>
      </c>
      <c r="E330" s="14">
        <f>VLOOKUP(A330,home!$A$2:$E$405,3,FALSE)</f>
        <v>1.3448275862068999</v>
      </c>
      <c r="F330" s="14">
        <f>VLOOKUP(B330,home!$B$2:$E$405,3,FALSE)</f>
        <v>1.01</v>
      </c>
      <c r="G330" s="14">
        <f>VLOOKUP(C330,away!$B$2:$E$405,4,FALSE)</f>
        <v>1.22</v>
      </c>
      <c r="H330" s="14">
        <f>VLOOKUP(A330,away!$A$2:$E$405,3,FALSE)</f>
        <v>1.2884012539184999</v>
      </c>
      <c r="I330" s="14">
        <f>VLOOKUP(C330,away!$B$2:$E$405,3,FALSE)</f>
        <v>0.69</v>
      </c>
      <c r="J330" s="14">
        <f>VLOOKUP(B330,home!$B$2:$E$405,4,FALSE)</f>
        <v>0.5</v>
      </c>
      <c r="K330" s="16">
        <f t="shared" si="396"/>
        <v>1.6570965517241421</v>
      </c>
      <c r="L330" s="16">
        <f t="shared" si="397"/>
        <v>0.44449843260188243</v>
      </c>
      <c r="M330" s="17">
        <f t="shared" si="342"/>
        <v>0.12226126784956332</v>
      </c>
      <c r="N330" s="17">
        <f t="shared" si="343"/>
        <v>0.20259872536293308</v>
      </c>
      <c r="O330" s="17">
        <f t="shared" si="344"/>
        <v>5.4344941927049813E-2</v>
      </c>
      <c r="P330" s="17">
        <f t="shared" si="345"/>
        <v>9.0054815870962993E-2</v>
      </c>
      <c r="Q330" s="17">
        <f t="shared" si="346"/>
        <v>0.16786282459131147</v>
      </c>
      <c r="R330" s="17">
        <f t="shared" si="347"/>
        <v>1.2078120753206982E-2</v>
      </c>
      <c r="S330" s="17">
        <f t="shared" si="348"/>
        <v>1.6583072472984371E-2</v>
      </c>
      <c r="T330" s="17">
        <f t="shared" si="349"/>
        <v>7.4614762422962666E-2</v>
      </c>
      <c r="U330" s="17">
        <f t="shared" si="350"/>
        <v>2.0014612251447086E-2</v>
      </c>
      <c r="V330" s="17">
        <f t="shared" si="351"/>
        <v>1.3571896429456138E-3</v>
      </c>
      <c r="W330" s="17">
        <f t="shared" si="352"/>
        <v>9.2721635930978888E-2</v>
      </c>
      <c r="X330" s="17">
        <f t="shared" si="353"/>
        <v>4.1214621839602499E-2</v>
      </c>
      <c r="Y330" s="17">
        <f t="shared" si="354"/>
        <v>9.1599174039913109E-3</v>
      </c>
      <c r="Z330" s="17">
        <f t="shared" si="355"/>
        <v>1.7895685811922571E-3</v>
      </c>
      <c r="AA330" s="17">
        <f t="shared" si="356"/>
        <v>2.9654879249675545E-3</v>
      </c>
      <c r="AB330" s="17">
        <f t="shared" si="357"/>
        <v>2.4570499073216581E-3</v>
      </c>
      <c r="AC330" s="17">
        <f t="shared" si="358"/>
        <v>6.2479651951095116E-5</v>
      </c>
      <c r="AD330" s="17">
        <f t="shared" si="359"/>
        <v>3.8412175792861616E-2</v>
      </c>
      <c r="AE330" s="17">
        <f t="shared" si="360"/>
        <v>1.7074151932754959E-2</v>
      </c>
      <c r="AF330" s="17">
        <f t="shared" si="361"/>
        <v>3.7947168860579901E-3</v>
      </c>
      <c r="AG330" s="17">
        <f t="shared" si="362"/>
        <v>5.6224856934022416E-4</v>
      </c>
      <c r="AH330" s="17">
        <f t="shared" si="363"/>
        <v>1.9886510734338321E-4</v>
      </c>
      <c r="AI330" s="17">
        <f t="shared" si="364"/>
        <v>3.2953868363697162E-4</v>
      </c>
      <c r="AJ330" s="17">
        <f t="shared" si="365"/>
        <v>2.7303870815726934E-4</v>
      </c>
      <c r="AK330" s="17">
        <f t="shared" si="366"/>
        <v>1.5081716725820843E-4</v>
      </c>
      <c r="AL330" s="17">
        <f t="shared" si="367"/>
        <v>1.8408425337322628E-6</v>
      </c>
      <c r="AM330" s="17">
        <f t="shared" si="368"/>
        <v>1.2730536810114504E-2</v>
      </c>
      <c r="AN330" s="17">
        <f t="shared" si="369"/>
        <v>5.6587036582764656E-3</v>
      </c>
      <c r="AO330" s="17">
        <f t="shared" si="370"/>
        <v>1.2576424533312135E-3</v>
      </c>
      <c r="AP330" s="17">
        <f t="shared" si="371"/>
        <v>1.8634003309310346E-4</v>
      </c>
      <c r="AQ330" s="17">
        <f t="shared" si="372"/>
        <v>2.0706963160216847E-5</v>
      </c>
      <c r="AR330" s="17">
        <f t="shared" si="373"/>
        <v>1.7679045702667794E-5</v>
      </c>
      <c r="AS330" s="17">
        <f t="shared" si="374"/>
        <v>2.9295885671664311E-5</v>
      </c>
      <c r="AT330" s="17">
        <f t="shared" si="375"/>
        <v>2.4273055563109817E-5</v>
      </c>
      <c r="AU330" s="17">
        <f t="shared" si="376"/>
        <v>1.3407598891145923E-5</v>
      </c>
      <c r="AV330" s="17">
        <f t="shared" si="377"/>
        <v>5.5544214723545863E-6</v>
      </c>
      <c r="AW330" s="17">
        <f t="shared" si="378"/>
        <v>3.7664498318169152E-8</v>
      </c>
      <c r="AX330" s="17">
        <f t="shared" si="379"/>
        <v>3.5159547749396679E-3</v>
      </c>
      <c r="AY330" s="17">
        <f t="shared" si="380"/>
        <v>1.5628363865597867E-3</v>
      </c>
      <c r="AZ330" s="17">
        <f t="shared" si="381"/>
        <v>3.4733916211950744E-4</v>
      </c>
      <c r="BA330" s="17">
        <f t="shared" si="382"/>
        <v>5.1463904381124058E-5</v>
      </c>
      <c r="BB330" s="17">
        <f t="shared" si="383"/>
        <v>5.7189062082456981E-6</v>
      </c>
      <c r="BC330" s="17">
        <f t="shared" si="384"/>
        <v>5.0840896915247769E-7</v>
      </c>
      <c r="BD330" s="17">
        <f t="shared" si="385"/>
        <v>1.3097180174554788E-6</v>
      </c>
      <c r="BE330" s="17">
        <f t="shared" si="386"/>
        <v>2.1703292104564534E-6</v>
      </c>
      <c r="BF330" s="17">
        <f t="shared" si="387"/>
        <v>1.7982225253767847E-6</v>
      </c>
      <c r="BG330" s="17">
        <f t="shared" si="388"/>
        <v>9.9327611534484908E-7</v>
      </c>
      <c r="BH330" s="17">
        <f t="shared" si="389"/>
        <v>4.1148860641197529E-7</v>
      </c>
      <c r="BI330" s="17">
        <f t="shared" si="390"/>
        <v>1.3637527015181133E-7</v>
      </c>
      <c r="BJ330" s="18">
        <f t="shared" si="391"/>
        <v>0.67335353219394778</v>
      </c>
      <c r="BK330" s="18">
        <f t="shared" si="392"/>
        <v>0.23188350271750094</v>
      </c>
      <c r="BL330" s="18">
        <f t="shared" si="393"/>
        <v>9.2909501847435044E-2</v>
      </c>
      <c r="BM330" s="18">
        <f t="shared" si="394"/>
        <v>0.34917261026298679</v>
      </c>
      <c r="BN330" s="18">
        <f t="shared" si="395"/>
        <v>0.64920069635502764</v>
      </c>
    </row>
    <row r="331" spans="1:66" x14ac:dyDescent="0.25">
      <c r="A331" t="s">
        <v>99</v>
      </c>
      <c r="B331" t="s">
        <v>107</v>
      </c>
      <c r="C331" t="s">
        <v>111</v>
      </c>
      <c r="D331" s="15">
        <v>44349</v>
      </c>
      <c r="E331" s="14">
        <f>VLOOKUP(A331,home!$A$2:$E$405,3,FALSE)</f>
        <v>1.3448275862068999</v>
      </c>
      <c r="F331" s="14">
        <f>VLOOKUP(B331,home!$B$2:$E$405,3,FALSE)</f>
        <v>0.85</v>
      </c>
      <c r="G331" s="14">
        <f>VLOOKUP(C331,away!$B$2:$E$405,4,FALSE)</f>
        <v>0.85</v>
      </c>
      <c r="H331" s="14">
        <f>VLOOKUP(A331,away!$A$2:$E$405,3,FALSE)</f>
        <v>1.2884012539184999</v>
      </c>
      <c r="I331" s="14">
        <f>VLOOKUP(C331,away!$B$2:$E$405,3,FALSE)</f>
        <v>0.8</v>
      </c>
      <c r="J331" s="14">
        <f>VLOOKUP(B331,home!$B$2:$E$405,4,FALSE)</f>
        <v>0.78</v>
      </c>
      <c r="K331" s="16">
        <f t="shared" si="396"/>
        <v>0.97163793103448515</v>
      </c>
      <c r="L331" s="16">
        <f t="shared" si="397"/>
        <v>0.80396238244514395</v>
      </c>
      <c r="M331" s="17">
        <f t="shared" si="342"/>
        <v>0.16938173683295848</v>
      </c>
      <c r="N331" s="17">
        <f t="shared" si="343"/>
        <v>0.16457772033140342</v>
      </c>
      <c r="O331" s="17">
        <f t="shared" si="344"/>
        <v>0.13617654468692167</v>
      </c>
      <c r="P331" s="17">
        <f t="shared" si="345"/>
        <v>0.13231429613502568</v>
      </c>
      <c r="Q331" s="17">
        <f t="shared" si="346"/>
        <v>7.9954977838588459E-2</v>
      </c>
      <c r="R331" s="17">
        <f t="shared" si="347"/>
        <v>5.4740409649822588E-2</v>
      </c>
      <c r="S331" s="17">
        <f t="shared" si="348"/>
        <v>2.5839670334370915E-2</v>
      </c>
      <c r="T331" s="17">
        <f t="shared" si="349"/>
        <v>6.4280794471460262E-2</v>
      </c>
      <c r="U331" s="17">
        <f t="shared" si="350"/>
        <v>5.3187858376133781E-2</v>
      </c>
      <c r="V331" s="17">
        <f t="shared" si="351"/>
        <v>2.2427695351733574E-3</v>
      </c>
      <c r="W331" s="17">
        <f t="shared" si="352"/>
        <v>2.5895763080998068E-2</v>
      </c>
      <c r="X331" s="17">
        <f t="shared" si="353"/>
        <v>2.0819219381834207E-2</v>
      </c>
      <c r="Y331" s="17">
        <f t="shared" si="354"/>
        <v>8.3689346074337732E-3</v>
      </c>
      <c r="Z331" s="17">
        <f t="shared" si="355"/>
        <v>1.4669743386031504E-2</v>
      </c>
      <c r="AA331" s="17">
        <f t="shared" si="356"/>
        <v>1.4253679112410473E-2</v>
      </c>
      <c r="AB331" s="17">
        <f t="shared" si="357"/>
        <v>6.9247076412059837E-3</v>
      </c>
      <c r="AC331" s="17">
        <f t="shared" si="358"/>
        <v>1.0949766411807431E-4</v>
      </c>
      <c r="AD331" s="17">
        <f t="shared" si="359"/>
        <v>6.2903264156450416E-3</v>
      </c>
      <c r="AE331" s="17">
        <f t="shared" si="360"/>
        <v>5.0571858114796097E-3</v>
      </c>
      <c r="AF331" s="17">
        <f t="shared" si="361"/>
        <v>2.032893576732463E-3</v>
      </c>
      <c r="AG331" s="17">
        <f t="shared" si="362"/>
        <v>5.4478998773575371E-4</v>
      </c>
      <c r="AH331" s="17">
        <f t="shared" si="363"/>
        <v>2.9484804606231953E-3</v>
      </c>
      <c r="AI331" s="17">
        <f t="shared" si="364"/>
        <v>2.8648554544555269E-3</v>
      </c>
      <c r="AJ331" s="17">
        <f t="shared" si="365"/>
        <v>1.3918011132400137E-3</v>
      </c>
      <c r="AK331" s="17">
        <f t="shared" si="366"/>
        <v>4.5077558469334007E-4</v>
      </c>
      <c r="AL331" s="17">
        <f t="shared" si="367"/>
        <v>3.4214093271461509E-6</v>
      </c>
      <c r="AM331" s="17">
        <f t="shared" si="368"/>
        <v>1.2223839488057838E-3</v>
      </c>
      <c r="AN331" s="17">
        <f t="shared" si="369"/>
        <v>9.8275071174460087E-4</v>
      </c>
      <c r="AO331" s="17">
        <f t="shared" si="370"/>
        <v>3.9504730178192512E-4</v>
      </c>
      <c r="AP331" s="17">
        <f t="shared" si="371"/>
        <v>1.0586772330637409E-4</v>
      </c>
      <c r="AQ331" s="17">
        <f t="shared" si="372"/>
        <v>2.127841676335895E-5</v>
      </c>
      <c r="AR331" s="17">
        <f t="shared" si="373"/>
        <v>4.7409347514311602E-4</v>
      </c>
      <c r="AS331" s="17">
        <f t="shared" si="374"/>
        <v>4.606472033050063E-4</v>
      </c>
      <c r="AT331" s="17">
        <f t="shared" si="375"/>
        <v>2.2379114777804906E-4</v>
      </c>
      <c r="AU331" s="17">
        <f t="shared" si="376"/>
        <v>7.2481322603632108E-5</v>
      </c>
      <c r="AV331" s="17">
        <f t="shared" si="377"/>
        <v>1.7606400583309041E-5</v>
      </c>
      <c r="AW331" s="17">
        <f t="shared" si="378"/>
        <v>7.4240813708006709E-8</v>
      </c>
      <c r="AX331" s="17">
        <f t="shared" si="379"/>
        <v>1.9795243515790254E-4</v>
      </c>
      <c r="AY331" s="17">
        <f t="shared" si="380"/>
        <v>1.5914631138036519E-4</v>
      </c>
      <c r="AZ331" s="17">
        <f t="shared" si="381"/>
        <v>6.3973823827357561E-5</v>
      </c>
      <c r="BA331" s="17">
        <f t="shared" si="382"/>
        <v>1.7144182606122769E-5</v>
      </c>
      <c r="BB331" s="17">
        <f t="shared" si="383"/>
        <v>3.4458194732732642E-6</v>
      </c>
      <c r="BC331" s="17">
        <f t="shared" si="384"/>
        <v>5.5406184664172899E-7</v>
      </c>
      <c r="BD331" s="17">
        <f t="shared" si="385"/>
        <v>6.3525553296292828E-5</v>
      </c>
      <c r="BE331" s="17">
        <f t="shared" si="386"/>
        <v>6.1723837172630879E-5</v>
      </c>
      <c r="BF331" s="17">
        <f t="shared" si="387"/>
        <v>2.9986610722962257E-5</v>
      </c>
      <c r="BG331" s="17">
        <f t="shared" si="388"/>
        <v>9.7120428005318526E-6</v>
      </c>
      <c r="BH331" s="17">
        <f t="shared" si="389"/>
        <v>2.3591472932067835E-6</v>
      </c>
      <c r="BI331" s="17">
        <f t="shared" si="390"/>
        <v>4.5844739899540921E-7</v>
      </c>
      <c r="BJ331" s="18">
        <f t="shared" si="391"/>
        <v>0.38099215024000477</v>
      </c>
      <c r="BK331" s="18">
        <f t="shared" si="392"/>
        <v>0.33005053822235403</v>
      </c>
      <c r="BL331" s="18">
        <f t="shared" si="393"/>
        <v>0.27435549726760428</v>
      </c>
      <c r="BM331" s="18">
        <f t="shared" si="394"/>
        <v>0.2627631715707075</v>
      </c>
      <c r="BN331" s="18">
        <f t="shared" si="395"/>
        <v>0.73714568547472037</v>
      </c>
    </row>
    <row r="332" spans="1:66" x14ac:dyDescent="0.25">
      <c r="A332" t="s">
        <v>99</v>
      </c>
      <c r="B332" t="s">
        <v>115</v>
      </c>
      <c r="C332" t="s">
        <v>101</v>
      </c>
      <c r="D332" s="15">
        <v>44349</v>
      </c>
      <c r="E332" s="14">
        <f>VLOOKUP(A332,home!$A$2:$E$405,3,FALSE)</f>
        <v>1.3448275862068999</v>
      </c>
      <c r="F332" s="14">
        <f>VLOOKUP(B332,home!$B$2:$E$405,3,FALSE)</f>
        <v>1.0900000000000001</v>
      </c>
      <c r="G332" s="14">
        <f>VLOOKUP(C332,away!$B$2:$E$405,4,FALSE)</f>
        <v>0.46</v>
      </c>
      <c r="H332" s="14">
        <f>VLOOKUP(A332,away!$A$2:$E$405,3,FALSE)</f>
        <v>1.2884012539184999</v>
      </c>
      <c r="I332" s="14">
        <f>VLOOKUP(C332,away!$B$2:$E$405,3,FALSE)</f>
        <v>1.2</v>
      </c>
      <c r="J332" s="14">
        <f>VLOOKUP(B332,home!$B$2:$E$405,4,FALSE)</f>
        <v>0.9</v>
      </c>
      <c r="K332" s="16">
        <f t="shared" si="396"/>
        <v>0.67429655172413971</v>
      </c>
      <c r="L332" s="16">
        <f t="shared" si="397"/>
        <v>1.3914733542319799</v>
      </c>
      <c r="M332" s="17">
        <f t="shared" si="342"/>
        <v>0.12672068998719721</v>
      </c>
      <c r="N332" s="17">
        <f t="shared" si="343"/>
        <v>8.5447324290470805E-2</v>
      </c>
      <c r="O332" s="17">
        <f t="shared" si="344"/>
        <v>0.17632846354707618</v>
      </c>
      <c r="P332" s="17">
        <f t="shared" si="345"/>
        <v>0.11889767494060914</v>
      </c>
      <c r="Q332" s="17">
        <f t="shared" si="346"/>
        <v>2.8808418061559392E-2</v>
      </c>
      <c r="R332" s="17">
        <f t="shared" si="347"/>
        <v>0.12267817930921077</v>
      </c>
      <c r="S332" s="17">
        <f t="shared" si="348"/>
        <v>2.7889402093121109E-2</v>
      </c>
      <c r="T332" s="17">
        <f t="shared" si="349"/>
        <v>4.0086146110235199E-2</v>
      </c>
      <c r="U332" s="17">
        <f t="shared" si="350"/>
        <v>8.272147327999653E-2</v>
      </c>
      <c r="V332" s="17">
        <f t="shared" si="351"/>
        <v>2.9075187719199819E-3</v>
      </c>
      <c r="W332" s="17">
        <f t="shared" si="352"/>
        <v>6.4751389865123077E-3</v>
      </c>
      <c r="X332" s="17">
        <f t="shared" si="353"/>
        <v>9.0099833646805436E-3</v>
      </c>
      <c r="Y332" s="17">
        <f t="shared" si="354"/>
        <v>6.2685758870131897E-3</v>
      </c>
      <c r="Z332" s="17">
        <f t="shared" si="355"/>
        <v>5.6901139218153221E-2</v>
      </c>
      <c r="AA332" s="17">
        <f t="shared" si="356"/>
        <v>3.8368241963975931E-2</v>
      </c>
      <c r="AB332" s="17">
        <f t="shared" si="357"/>
        <v>1.2935786626013201E-2</v>
      </c>
      <c r="AC332" s="17">
        <f t="shared" si="358"/>
        <v>1.7050156818432119E-4</v>
      </c>
      <c r="AD332" s="17">
        <f t="shared" si="359"/>
        <v>1.0915409726349476E-3</v>
      </c>
      <c r="AE332" s="17">
        <f t="shared" si="360"/>
        <v>1.5188501784739882E-3</v>
      </c>
      <c r="AF332" s="17">
        <f t="shared" si="361"/>
        <v>1.0567197762085211E-3</v>
      </c>
      <c r="AG332" s="17">
        <f t="shared" si="362"/>
        <v>4.9013247049471231E-4</v>
      </c>
      <c r="AH332" s="17">
        <f t="shared" si="363"/>
        <v>1.9794104761876145E-2</v>
      </c>
      <c r="AI332" s="17">
        <f t="shared" si="364"/>
        <v>1.3347096585399459E-2</v>
      </c>
      <c r="AJ332" s="17">
        <f t="shared" si="365"/>
        <v>4.4999506015319466E-3</v>
      </c>
      <c r="AK332" s="17">
        <f t="shared" si="366"/>
        <v>1.0114337245139867E-3</v>
      </c>
      <c r="AL332" s="17">
        <f t="shared" si="367"/>
        <v>6.3990308237405175E-6</v>
      </c>
      <c r="AM332" s="17">
        <f t="shared" si="368"/>
        <v>1.4720446278267176E-4</v>
      </c>
      <c r="AN332" s="17">
        <f t="shared" si="369"/>
        <v>2.0483108758612091E-4</v>
      </c>
      <c r="AO332" s="17">
        <f t="shared" si="370"/>
        <v>1.425085002472221E-4</v>
      </c>
      <c r="AP332" s="17">
        <f t="shared" si="371"/>
        <v>6.6098926948523652E-5</v>
      </c>
      <c r="AQ332" s="17">
        <f t="shared" si="372"/>
        <v>2.2993723898049219E-5</v>
      </c>
      <c r="AR332" s="17">
        <f t="shared" si="373"/>
        <v>5.5085938694054018E-3</v>
      </c>
      <c r="AS332" s="17">
        <f t="shared" si="374"/>
        <v>3.7144258509887989E-3</v>
      </c>
      <c r="AT332" s="17">
        <f t="shared" si="375"/>
        <v>1.2523122714783749E-3</v>
      </c>
      <c r="AU332" s="17">
        <f t="shared" si="376"/>
        <v>2.8147661544656433E-4</v>
      </c>
      <c r="AV332" s="17">
        <f t="shared" si="377"/>
        <v>4.7449677796650016E-5</v>
      </c>
      <c r="AW332" s="17">
        <f t="shared" si="378"/>
        <v>1.6677752879030979E-7</v>
      </c>
      <c r="AX332" s="17">
        <f t="shared" si="379"/>
        <v>1.6543243608793329E-5</v>
      </c>
      <c r="AY332" s="17">
        <f t="shared" si="380"/>
        <v>2.3019482674204419E-5</v>
      </c>
      <c r="AZ332" s="17">
        <f t="shared" si="381"/>
        <v>1.6015498384680088E-5</v>
      </c>
      <c r="BA332" s="17">
        <f t="shared" si="382"/>
        <v>7.428379752342547E-6</v>
      </c>
      <c r="BB332" s="17">
        <f t="shared" si="383"/>
        <v>2.584098122625254E-6</v>
      </c>
      <c r="BC332" s="17">
        <f t="shared" si="384"/>
        <v>7.1914073647078492E-7</v>
      </c>
      <c r="BD332" s="17">
        <f t="shared" si="385"/>
        <v>1.2775102647605418E-3</v>
      </c>
      <c r="BE332" s="17">
        <f t="shared" si="386"/>
        <v>8.6142076632022614E-4</v>
      </c>
      <c r="BF332" s="17">
        <f t="shared" si="387"/>
        <v>2.9042652615664716E-4</v>
      </c>
      <c r="BG332" s="17">
        <f t="shared" si="388"/>
        <v>6.527786837221595E-5</v>
      </c>
      <c r="BH332" s="17">
        <f t="shared" si="389"/>
        <v>1.1004160386821874E-5</v>
      </c>
      <c r="BI332" s="17">
        <f t="shared" si="390"/>
        <v>1.4840134806906733E-6</v>
      </c>
      <c r="BJ332" s="18">
        <f t="shared" si="391"/>
        <v>0.18090277664302529</v>
      </c>
      <c r="BK332" s="18">
        <f t="shared" si="392"/>
        <v>0.2766152058745297</v>
      </c>
      <c r="BL332" s="18">
        <f t="shared" si="393"/>
        <v>0.4849961122841871</v>
      </c>
      <c r="BM332" s="18">
        <f t="shared" si="394"/>
        <v>0.34051163117862637</v>
      </c>
      <c r="BN332" s="18">
        <f t="shared" si="395"/>
        <v>0.65888075013612346</v>
      </c>
    </row>
    <row r="333" spans="1:66" x14ac:dyDescent="0.25">
      <c r="A333" t="s">
        <v>99</v>
      </c>
      <c r="B333" t="s">
        <v>114</v>
      </c>
      <c r="C333" t="s">
        <v>117</v>
      </c>
      <c r="D333" s="15">
        <v>44349</v>
      </c>
      <c r="E333" s="14">
        <f>VLOOKUP(A333,home!$A$2:$E$405,3,FALSE)</f>
        <v>1.3448275862068999</v>
      </c>
      <c r="F333" s="14">
        <f>VLOOKUP(B333,home!$B$2:$E$405,3,FALSE)</f>
        <v>1.66</v>
      </c>
      <c r="G333" s="14">
        <f>VLOOKUP(C333,away!$B$2:$E$405,4,FALSE)</f>
        <v>1.1200000000000001</v>
      </c>
      <c r="H333" s="14">
        <f>VLOOKUP(A333,away!$A$2:$E$405,3,FALSE)</f>
        <v>1.2884012539184999</v>
      </c>
      <c r="I333" s="14">
        <f>VLOOKUP(C333,away!$B$2:$E$405,3,FALSE)</f>
        <v>0.74</v>
      </c>
      <c r="J333" s="14">
        <f>VLOOKUP(B333,home!$B$2:$E$405,4,FALSE)</f>
        <v>0.6</v>
      </c>
      <c r="K333" s="16">
        <f t="shared" si="396"/>
        <v>2.5003034482758686</v>
      </c>
      <c r="L333" s="16">
        <f t="shared" si="397"/>
        <v>0.57205015673981396</v>
      </c>
      <c r="M333" s="17">
        <f t="shared" si="342"/>
        <v>4.6312026267699195E-2</v>
      </c>
      <c r="N333" s="17">
        <f t="shared" si="343"/>
        <v>0.1157941189737709</v>
      </c>
      <c r="O333" s="17">
        <f t="shared" si="344"/>
        <v>2.6492801885375703E-2</v>
      </c>
      <c r="P333" s="17">
        <f t="shared" si="345"/>
        <v>6.6240043908494306E-2</v>
      </c>
      <c r="Q333" s="17">
        <f t="shared" si="346"/>
        <v>0.1447602174800928</v>
      </c>
      <c r="R333" s="17">
        <f t="shared" si="347"/>
        <v>7.577605735503006E-3</v>
      </c>
      <c r="S333" s="17">
        <f t="shared" si="348"/>
        <v>2.3685766800812233E-2</v>
      </c>
      <c r="T333" s="17">
        <f t="shared" si="349"/>
        <v>8.2810105099176634E-2</v>
      </c>
      <c r="U333" s="17">
        <f t="shared" si="350"/>
        <v>1.8946313750153161E-2</v>
      </c>
      <c r="V333" s="17">
        <f t="shared" si="351"/>
        <v>3.7641920092757078E-3</v>
      </c>
      <c r="W333" s="17">
        <f t="shared" si="352"/>
        <v>0.12064815697954691</v>
      </c>
      <c r="X333" s="17">
        <f t="shared" si="353"/>
        <v>6.9016797110519487E-2</v>
      </c>
      <c r="Y333" s="17">
        <f t="shared" si="354"/>
        <v>1.9740534802376305E-2</v>
      </c>
      <c r="Z333" s="17">
        <f t="shared" si="355"/>
        <v>1.44492351623567E-3</v>
      </c>
      <c r="AA333" s="17">
        <f t="shared" si="356"/>
        <v>3.6127472501389381E-3</v>
      </c>
      <c r="AB333" s="17">
        <f t="shared" si="357"/>
        <v>4.5164822036357754E-3</v>
      </c>
      <c r="AC333" s="17">
        <f t="shared" si="358"/>
        <v>3.3649499934039153E-4</v>
      </c>
      <c r="AD333" s="17">
        <f t="shared" si="359"/>
        <v>7.5414250731022342E-2</v>
      </c>
      <c r="AE333" s="17">
        <f t="shared" si="360"/>
        <v>4.3140733951096952E-2</v>
      </c>
      <c r="AF333" s="17">
        <f t="shared" si="361"/>
        <v>1.2339331809297813E-2</v>
      </c>
      <c r="AG333" s="17">
        <f t="shared" si="362"/>
        <v>2.3529055651911298E-3</v>
      </c>
      <c r="AH333" s="17">
        <f t="shared" si="363"/>
        <v>2.0664218098491446E-4</v>
      </c>
      <c r="AI333" s="17">
        <f t="shared" si="364"/>
        <v>5.1666815767582776E-4</v>
      </c>
      <c r="AJ333" s="17">
        <f t="shared" si="365"/>
        <v>6.4591358812560618E-4</v>
      </c>
      <c r="AK333" s="17">
        <f t="shared" si="366"/>
        <v>5.3832665722623079E-4</v>
      </c>
      <c r="AL333" s="17">
        <f t="shared" si="367"/>
        <v>1.9251538166311955E-5</v>
      </c>
      <c r="AM333" s="17">
        <f t="shared" si="368"/>
        <v>3.7711702230383247E-2</v>
      </c>
      <c r="AN333" s="17">
        <f t="shared" si="369"/>
        <v>2.1572985171815925E-2</v>
      </c>
      <c r="AO333" s="17">
        <f t="shared" si="370"/>
        <v>6.1704147744414918E-3</v>
      </c>
      <c r="AP333" s="17">
        <f t="shared" si="371"/>
        <v>1.1765955796229734E-3</v>
      </c>
      <c r="AQ333" s="17">
        <f t="shared" si="372"/>
        <v>1.6826792143567352E-4</v>
      </c>
      <c r="AR333" s="17">
        <f t="shared" si="373"/>
        <v>2.3641938404295472E-5</v>
      </c>
      <c r="AS333" s="17">
        <f t="shared" si="374"/>
        <v>5.9112020116185653E-5</v>
      </c>
      <c r="AT333" s="17">
        <f t="shared" si="375"/>
        <v>7.3898993865525756E-5</v>
      </c>
      <c r="AU333" s="17">
        <f t="shared" si="376"/>
        <v>6.1589969728697105E-5</v>
      </c>
      <c r="AV333" s="17">
        <f t="shared" si="377"/>
        <v>3.8498403422966924E-5</v>
      </c>
      <c r="AW333" s="17">
        <f t="shared" si="378"/>
        <v>7.6487376090999817E-7</v>
      </c>
      <c r="AX333" s="17">
        <f t="shared" si="379"/>
        <v>1.5715116521163329E-2</v>
      </c>
      <c r="AY333" s="17">
        <f t="shared" si="380"/>
        <v>8.989834869115922E-3</v>
      </c>
      <c r="AZ333" s="17">
        <f t="shared" si="381"/>
        <v>2.5713182229714039E-3</v>
      </c>
      <c r="BA333" s="17">
        <f t="shared" si="382"/>
        <v>4.9030766415957743E-4</v>
      </c>
      <c r="BB333" s="17">
        <f t="shared" si="383"/>
        <v>7.012014403330457E-5</v>
      </c>
      <c r="BC333" s="17">
        <f t="shared" si="384"/>
        <v>8.0224478769740439E-6</v>
      </c>
      <c r="BD333" s="17">
        <f t="shared" si="385"/>
        <v>2.2540624283017083E-6</v>
      </c>
      <c r="BE333" s="17">
        <f t="shared" si="386"/>
        <v>5.635840062111839E-6</v>
      </c>
      <c r="BF333" s="17">
        <f t="shared" si="387"/>
        <v>7.0456551706147587E-6</v>
      </c>
      <c r="BG333" s="17">
        <f t="shared" si="388"/>
        <v>5.8720919728169287E-6</v>
      </c>
      <c r="BH333" s="17">
        <f t="shared" si="389"/>
        <v>3.6705029520568028E-6</v>
      </c>
      <c r="BI333" s="17">
        <f t="shared" si="390"/>
        <v>1.835474237586877E-6</v>
      </c>
      <c r="BJ333" s="18">
        <f t="shared" si="391"/>
        <v>0.78066183804911105</v>
      </c>
      <c r="BK333" s="18">
        <f t="shared" si="392"/>
        <v>0.14934761039290409</v>
      </c>
      <c r="BL333" s="18">
        <f t="shared" si="393"/>
        <v>6.3336556361180324E-2</v>
      </c>
      <c r="BM333" s="18">
        <f t="shared" si="394"/>
        <v>0.5786250440731403</v>
      </c>
      <c r="BN333" s="18">
        <f t="shared" si="395"/>
        <v>0.40717681425093594</v>
      </c>
    </row>
    <row r="334" spans="1:66" x14ac:dyDescent="0.25">
      <c r="A334" t="s">
        <v>99</v>
      </c>
      <c r="B334" t="s">
        <v>109</v>
      </c>
      <c r="C334" t="s">
        <v>116</v>
      </c>
      <c r="D334" s="15">
        <v>44349</v>
      </c>
      <c r="E334" s="14">
        <f>VLOOKUP(A334,home!$A$2:$E$405,3,FALSE)</f>
        <v>1.3448275862068999</v>
      </c>
      <c r="F334" s="14">
        <f>VLOOKUP(B334,home!$B$2:$E$405,3,FALSE)</f>
        <v>1.0900000000000001</v>
      </c>
      <c r="G334" s="14">
        <f>VLOOKUP(C334,away!$B$2:$E$405,4,FALSE)</f>
        <v>1.37</v>
      </c>
      <c r="H334" s="14">
        <f>VLOOKUP(A334,away!$A$2:$E$405,3,FALSE)</f>
        <v>1.2884012539184999</v>
      </c>
      <c r="I334" s="14">
        <f>VLOOKUP(C334,away!$B$2:$E$405,3,FALSE)</f>
        <v>0.92</v>
      </c>
      <c r="J334" s="14">
        <f>VLOOKUP(B334,home!$B$2:$E$405,4,FALSE)</f>
        <v>0.78</v>
      </c>
      <c r="K334" s="16">
        <f t="shared" si="396"/>
        <v>2.0082310344827641</v>
      </c>
      <c r="L334" s="16">
        <f t="shared" si="397"/>
        <v>0.92455673981191555</v>
      </c>
      <c r="M334" s="17">
        <f t="shared" si="342"/>
        <v>5.3248386554658141E-2</v>
      </c>
      <c r="N334" s="17">
        <f t="shared" si="343"/>
        <v>0.10693506241519921</v>
      </c>
      <c r="O334" s="17">
        <f t="shared" si="344"/>
        <v>4.9231154673219368E-2</v>
      </c>
      <c r="P334" s="17">
        <f t="shared" si="345"/>
        <v>9.8867532678180284E-2</v>
      </c>
      <c r="Q334" s="17">
        <f t="shared" si="346"/>
        <v>0.10737515550827724</v>
      </c>
      <c r="R334" s="17">
        <f t="shared" si="347"/>
        <v>2.275849793092392E-2</v>
      </c>
      <c r="S334" s="17">
        <f t="shared" si="348"/>
        <v>4.5892418767644119E-2</v>
      </c>
      <c r="T334" s="17">
        <f t="shared" si="349"/>
        <v>9.9274423713530249E-2</v>
      </c>
      <c r="U334" s="17">
        <f t="shared" si="350"/>
        <v>4.5704321843093185E-2</v>
      </c>
      <c r="V334" s="17">
        <f t="shared" si="351"/>
        <v>9.4677260158930309E-3</v>
      </c>
      <c r="W334" s="17">
        <f t="shared" si="352"/>
        <v>7.1878039874711752E-2</v>
      </c>
      <c r="X334" s="17">
        <f t="shared" si="353"/>
        <v>6.6455326210634366E-2</v>
      </c>
      <c r="Y334" s="17">
        <f t="shared" si="354"/>
        <v>3.0720859872220719E-2</v>
      </c>
      <c r="Z334" s="17">
        <f t="shared" si="355"/>
        <v>7.0138408833437501E-3</v>
      </c>
      <c r="AA334" s="17">
        <f t="shared" si="356"/>
        <v>1.408541293285492E-2</v>
      </c>
      <c r="AB334" s="17">
        <f t="shared" si="357"/>
        <v>1.4143381692632073E-2</v>
      </c>
      <c r="AC334" s="17">
        <f t="shared" si="358"/>
        <v>1.0986843590832672E-3</v>
      </c>
      <c r="AD334" s="17">
        <f t="shared" si="359"/>
        <v>3.6086927593546446E-2</v>
      </c>
      <c r="AE334" s="17">
        <f t="shared" si="360"/>
        <v>3.336441212571796E-2</v>
      </c>
      <c r="AF334" s="17">
        <f t="shared" si="361"/>
        <v>1.5423646050347467E-2</v>
      </c>
      <c r="AG334" s="17">
        <f t="shared" si="362"/>
        <v>4.7533453027740619E-3</v>
      </c>
      <c r="AH334" s="17">
        <f t="shared" si="363"/>
        <v>1.6211734651659559E-3</v>
      </c>
      <c r="AI334" s="17">
        <f t="shared" si="364"/>
        <v>3.2556908650262341E-3</v>
      </c>
      <c r="AJ334" s="17">
        <f t="shared" si="365"/>
        <v>3.2690897169138605E-3</v>
      </c>
      <c r="AK334" s="17">
        <f t="shared" si="366"/>
        <v>2.1883624746716294E-3</v>
      </c>
      <c r="AL334" s="17">
        <f t="shared" si="367"/>
        <v>8.1598124415033994E-5</v>
      </c>
      <c r="AM334" s="17">
        <f t="shared" si="368"/>
        <v>1.4494177586498468E-2</v>
      </c>
      <c r="AN334" s="17">
        <f t="shared" si="369"/>
        <v>1.3400689575627962E-2</v>
      </c>
      <c r="AO334" s="17">
        <f t="shared" si="370"/>
        <v>6.1948489326370546E-3</v>
      </c>
      <c r="AP334" s="17">
        <f t="shared" si="371"/>
        <v>1.9091631109287471E-3</v>
      </c>
      <c r="AQ334" s="17">
        <f t="shared" si="372"/>
        <v>4.4128240540236422E-4</v>
      </c>
      <c r="AR334" s="17">
        <f t="shared" si="373"/>
        <v>2.9977337072468449E-4</v>
      </c>
      <c r="AS334" s="17">
        <f t="shared" si="374"/>
        <v>6.0201418640081817E-4</v>
      </c>
      <c r="AT334" s="17">
        <f t="shared" si="375"/>
        <v>6.0449178616450749E-4</v>
      </c>
      <c r="AU334" s="17">
        <f t="shared" si="376"/>
        <v>4.0465305502182752E-4</v>
      </c>
      <c r="AV334" s="17">
        <f t="shared" si="377"/>
        <v>2.0315920582327394E-4</v>
      </c>
      <c r="AW334" s="17">
        <f t="shared" si="378"/>
        <v>4.2084766183481781E-6</v>
      </c>
      <c r="AX334" s="17">
        <f t="shared" si="379"/>
        <v>4.8512762080851193E-3</v>
      </c>
      <c r="AY334" s="17">
        <f t="shared" si="380"/>
        <v>4.4852801148742901E-3</v>
      </c>
      <c r="AZ334" s="17">
        <f t="shared" si="381"/>
        <v>2.0734479800756937E-3</v>
      </c>
      <c r="BA334" s="17">
        <f t="shared" si="382"/>
        <v>6.3900676820946177E-4</v>
      </c>
      <c r="BB334" s="17">
        <f t="shared" si="383"/>
        <v>1.476995035833721E-4</v>
      </c>
      <c r="BC334" s="17">
        <f t="shared" si="384"/>
        <v>2.7311314300976175E-5</v>
      </c>
      <c r="BD334" s="17">
        <f t="shared" si="385"/>
        <v>4.6192915053273823E-5</v>
      </c>
      <c r="BE334" s="17">
        <f t="shared" si="386"/>
        <v>9.2766045583210518E-5</v>
      </c>
      <c r="BF334" s="17">
        <f t="shared" si="387"/>
        <v>9.3147825843223079E-5</v>
      </c>
      <c r="BG334" s="17">
        <f t="shared" si="388"/>
        <v>6.2354118217652064E-5</v>
      </c>
      <c r="BH334" s="17">
        <f t="shared" si="389"/>
        <v>3.1305368833124001E-5</v>
      </c>
      <c r="BI334" s="17">
        <f t="shared" si="390"/>
        <v>1.2573682647321811E-5</v>
      </c>
      <c r="BJ334" s="18">
        <f t="shared" si="391"/>
        <v>0.62093138216718313</v>
      </c>
      <c r="BK334" s="18">
        <f t="shared" si="392"/>
        <v>0.21314162661474817</v>
      </c>
      <c r="BL334" s="18">
        <f t="shared" si="393"/>
        <v>0.15870951715481404</v>
      </c>
      <c r="BM334" s="18">
        <f t="shared" si="394"/>
        <v>0.55689950542137467</v>
      </c>
      <c r="BN334" s="18">
        <f t="shared" si="395"/>
        <v>0.4384157897604582</v>
      </c>
    </row>
    <row r="335" spans="1:66" x14ac:dyDescent="0.25">
      <c r="A335" t="s">
        <v>99</v>
      </c>
      <c r="B335" t="s">
        <v>118</v>
      </c>
      <c r="C335" t="s">
        <v>105</v>
      </c>
      <c r="D335" s="15">
        <v>44349</v>
      </c>
      <c r="E335" s="14">
        <f>VLOOKUP(A335,home!$A$2:$E$405,3,FALSE)</f>
        <v>1.3448275862068999</v>
      </c>
      <c r="F335" s="14">
        <f>VLOOKUP(B335,home!$B$2:$E$405,3,FALSE)</f>
        <v>0.9</v>
      </c>
      <c r="G335" s="14">
        <f>VLOOKUP(C335,away!$B$2:$E$405,4,FALSE)</f>
        <v>0.69</v>
      </c>
      <c r="H335" s="14">
        <f>VLOOKUP(A335,away!$A$2:$E$405,3,FALSE)</f>
        <v>1.2884012539184999</v>
      </c>
      <c r="I335" s="14">
        <f>VLOOKUP(C335,away!$B$2:$E$405,3,FALSE)</f>
        <v>0.99</v>
      </c>
      <c r="J335" s="14">
        <f>VLOOKUP(B335,home!$B$2:$E$405,4,FALSE)</f>
        <v>1.72</v>
      </c>
      <c r="K335" s="16">
        <f t="shared" si="396"/>
        <v>0.83513793103448475</v>
      </c>
      <c r="L335" s="16">
        <f t="shared" si="397"/>
        <v>2.1938896551724216</v>
      </c>
      <c r="M335" s="17">
        <f t="shared" si="342"/>
        <v>4.836264376976783E-2</v>
      </c>
      <c r="N335" s="17">
        <f t="shared" si="343"/>
        <v>4.038947825724172E-2</v>
      </c>
      <c r="O335" s="17">
        <f t="shared" si="344"/>
        <v>0.10610230386328261</v>
      </c>
      <c r="P335" s="17">
        <f t="shared" si="345"/>
        <v>8.8610058526374061E-2</v>
      </c>
      <c r="Q335" s="17">
        <f t="shared" si="346"/>
        <v>1.6865392653657579E-2</v>
      </c>
      <c r="R335" s="17">
        <f t="shared" si="347"/>
        <v>0.11638837341780833</v>
      </c>
      <c r="S335" s="17">
        <f t="shared" si="348"/>
        <v>4.0587847665162546E-2</v>
      </c>
      <c r="T335" s="17">
        <f t="shared" si="349"/>
        <v>3.7000810473280313E-2</v>
      </c>
      <c r="U335" s="17">
        <f t="shared" si="350"/>
        <v>9.7200345372617472E-2</v>
      </c>
      <c r="V335" s="17">
        <f t="shared" si="351"/>
        <v>8.2627859409442825E-3</v>
      </c>
      <c r="W335" s="17">
        <f t="shared" si="352"/>
        <v>4.6949763756199293E-3</v>
      </c>
      <c r="X335" s="17">
        <f t="shared" si="353"/>
        <v>1.0300260101751474E-2</v>
      </c>
      <c r="Y335" s="17">
        <f t="shared" si="354"/>
        <v>1.1298817041408898E-2</v>
      </c>
      <c r="Z335" s="17">
        <f t="shared" si="355"/>
        <v>8.511441614122485E-2</v>
      </c>
      <c r="AA335" s="17">
        <f t="shared" si="356"/>
        <v>7.1082277397390675E-2</v>
      </c>
      <c r="AB335" s="17">
        <f t="shared" si="357"/>
        <v>2.9681753039438079E-2</v>
      </c>
      <c r="AC335" s="17">
        <f t="shared" si="358"/>
        <v>9.4619251651062149E-4</v>
      </c>
      <c r="AD335" s="17">
        <f t="shared" si="359"/>
        <v>9.8023821414775273E-4</v>
      </c>
      <c r="AE335" s="17">
        <f t="shared" si="360"/>
        <v>2.1505344776234438E-3</v>
      </c>
      <c r="AF335" s="17">
        <f t="shared" si="361"/>
        <v>2.3590176717748512E-3</v>
      </c>
      <c r="AG335" s="17">
        <f t="shared" si="362"/>
        <v>1.7251414888252588E-3</v>
      </c>
      <c r="AH335" s="17">
        <f t="shared" si="363"/>
        <v>4.6682909269568452E-2</v>
      </c>
      <c r="AI335" s="17">
        <f t="shared" si="364"/>
        <v>3.8986668262057968E-2</v>
      </c>
      <c r="AJ335" s="17">
        <f t="shared" si="365"/>
        <v>1.6279622735151447E-2</v>
      </c>
      <c r="AK335" s="17">
        <f t="shared" si="366"/>
        <v>4.5319101496854473E-3</v>
      </c>
      <c r="AL335" s="17">
        <f t="shared" si="367"/>
        <v>6.9344574845293469E-5</v>
      </c>
      <c r="AM335" s="17">
        <f t="shared" si="368"/>
        <v>1.6372682281685851E-4</v>
      </c>
      <c r="AN335" s="17">
        <f t="shared" si="369"/>
        <v>3.5919858285215388E-4</v>
      </c>
      <c r="AO335" s="17">
        <f t="shared" si="370"/>
        <v>3.9402102753596731E-4</v>
      </c>
      <c r="AP335" s="17">
        <f t="shared" si="371"/>
        <v>2.8814621874385552E-4</v>
      </c>
      <c r="AQ335" s="17">
        <f t="shared" si="372"/>
        <v>1.5804025211979861E-4</v>
      </c>
      <c r="AR335" s="17">
        <f t="shared" si="373"/>
        <v>2.0483430343971782E-2</v>
      </c>
      <c r="AS335" s="17">
        <f t="shared" si="374"/>
        <v>1.7106489637953578E-2</v>
      </c>
      <c r="AT335" s="17">
        <f t="shared" si="375"/>
        <v>7.1431391817517011E-3</v>
      </c>
      <c r="AU335" s="17">
        <f t="shared" si="376"/>
        <v>1.9885021591131593E-3</v>
      </c>
      <c r="AV335" s="17">
        <f t="shared" si="377"/>
        <v>4.1516839475484236E-4</v>
      </c>
      <c r="AW335" s="17">
        <f t="shared" si="378"/>
        <v>3.5292545125782249E-6</v>
      </c>
      <c r="AX335" s="17">
        <f t="shared" si="379"/>
        <v>2.2789080010353477E-5</v>
      </c>
      <c r="AY335" s="17">
        <f t="shared" si="380"/>
        <v>4.9996726885611117E-5</v>
      </c>
      <c r="AZ335" s="17">
        <f t="shared" si="381"/>
        <v>5.4843650953411572E-5</v>
      </c>
      <c r="BA335" s="17">
        <f t="shared" si="382"/>
        <v>4.0106972826192255E-5</v>
      </c>
      <c r="BB335" s="17">
        <f t="shared" si="383"/>
        <v>2.1997568195916156E-5</v>
      </c>
      <c r="BC335" s="17">
        <f t="shared" si="384"/>
        <v>9.6520474607940585E-6</v>
      </c>
      <c r="BD335" s="17">
        <f t="shared" si="385"/>
        <v>7.4897309890141033E-3</v>
      </c>
      <c r="BE335" s="17">
        <f t="shared" si="386"/>
        <v>6.2549584421701032E-3</v>
      </c>
      <c r="BF335" s="17">
        <f t="shared" si="387"/>
        <v>2.6118765260503118E-3</v>
      </c>
      <c r="BG335" s="17">
        <f t="shared" si="388"/>
        <v>7.2709238602773174E-4</v>
      </c>
      <c r="BH335" s="17">
        <f t="shared" si="389"/>
        <v>1.5180560773453167E-4</v>
      </c>
      <c r="BI335" s="17">
        <f t="shared" si="390"/>
        <v>2.5355724232569874E-5</v>
      </c>
      <c r="BJ335" s="18">
        <f t="shared" si="391"/>
        <v>0.1293271857057321</v>
      </c>
      <c r="BK335" s="18">
        <f t="shared" si="392"/>
        <v>0.18688886972049024</v>
      </c>
      <c r="BL335" s="18">
        <f t="shared" si="393"/>
        <v>0.59133371289977499</v>
      </c>
      <c r="BM335" s="18">
        <f t="shared" si="394"/>
        <v>0.57589946650671708</v>
      </c>
      <c r="BN335" s="18">
        <f t="shared" si="395"/>
        <v>0.4167182504881321</v>
      </c>
    </row>
    <row r="336" spans="1:66" x14ac:dyDescent="0.25">
      <c r="A336" t="s">
        <v>99</v>
      </c>
      <c r="B336" t="s">
        <v>120</v>
      </c>
      <c r="C336" t="s">
        <v>417</v>
      </c>
      <c r="D336" s="15">
        <v>44349</v>
      </c>
      <c r="E336" s="14">
        <f>VLOOKUP(A336,home!$A$2:$E$405,3,FALSE)</f>
        <v>1.3448275862068999</v>
      </c>
      <c r="F336" s="14">
        <f>VLOOKUP(B336,home!$B$2:$E$405,3,FALSE)</f>
        <v>0.74</v>
      </c>
      <c r="G336" s="14">
        <f>VLOOKUP(C336,away!$B$2:$E$405,4,FALSE)</f>
        <v>0.74</v>
      </c>
      <c r="H336" s="14">
        <f>VLOOKUP(A336,away!$A$2:$E$405,3,FALSE)</f>
        <v>1.2884012539184999</v>
      </c>
      <c r="I336" s="14">
        <f>VLOOKUP(C336,away!$B$2:$E$405,3,FALSE)</f>
        <v>0.63</v>
      </c>
      <c r="J336" s="14">
        <f>VLOOKUP(B336,home!$B$2:$E$405,4,FALSE)</f>
        <v>1.19</v>
      </c>
      <c r="K336" s="16">
        <f t="shared" si="396"/>
        <v>0.73642758620689841</v>
      </c>
      <c r="L336" s="16">
        <f t="shared" si="397"/>
        <v>0.96591442006269934</v>
      </c>
      <c r="M336" s="17">
        <f t="shared" si="342"/>
        <v>0.18225617871211661</v>
      </c>
      <c r="N336" s="17">
        <f t="shared" si="343"/>
        <v>0.13421847776025714</v>
      </c>
      <c r="O336" s="17">
        <f t="shared" si="344"/>
        <v>0.17604387116355782</v>
      </c>
      <c r="P336" s="17">
        <f t="shared" si="345"/>
        <v>0.12964356310749708</v>
      </c>
      <c r="Q336" s="17">
        <f t="shared" si="346"/>
        <v>4.9421094800675219E-2</v>
      </c>
      <c r="R336" s="17">
        <f t="shared" si="347"/>
        <v>8.5021656860270231E-2</v>
      </c>
      <c r="S336" s="17">
        <f t="shared" si="348"/>
        <v>2.3054710098135887E-2</v>
      </c>
      <c r="T336" s="17">
        <f t="shared" si="349"/>
        <v>4.7736548123257894E-2</v>
      </c>
      <c r="U336" s="17">
        <f t="shared" si="350"/>
        <v>6.2612293536919994E-2</v>
      </c>
      <c r="V336" s="17">
        <f t="shared" si="351"/>
        <v>1.8221572542397712E-3</v>
      </c>
      <c r="W336" s="17">
        <f t="shared" si="352"/>
        <v>1.2131685850587852E-2</v>
      </c>
      <c r="X336" s="17">
        <f t="shared" si="353"/>
        <v>1.1718170302753421E-2</v>
      </c>
      <c r="Y336" s="17">
        <f t="shared" si="354"/>
        <v>5.6593748360900071E-3</v>
      </c>
      <c r="Z336" s="17">
        <f t="shared" si="355"/>
        <v>2.7374548126319252E-2</v>
      </c>
      <c r="AA336" s="17">
        <f t="shared" si="356"/>
        <v>2.0159372400169861E-2</v>
      </c>
      <c r="AB336" s="17">
        <f t="shared" si="357"/>
        <v>7.4229589780515281E-3</v>
      </c>
      <c r="AC336" s="17">
        <f t="shared" si="358"/>
        <v>8.1009242269282933E-5</v>
      </c>
      <c r="AD336" s="17">
        <f t="shared" si="359"/>
        <v>2.233527031892198E-3</v>
      </c>
      <c r="AE336" s="17">
        <f t="shared" si="360"/>
        <v>2.1573959677045149E-3</v>
      </c>
      <c r="AF336" s="17">
        <f t="shared" si="361"/>
        <v>1.0419299374954559E-3</v>
      </c>
      <c r="AG336" s="17">
        <f t="shared" si="362"/>
        <v>3.3547171710729602E-4</v>
      </c>
      <c r="AH336" s="17">
        <f t="shared" si="363"/>
        <v>6.6103676944780278E-3</v>
      </c>
      <c r="AI336" s="17">
        <f t="shared" si="364"/>
        <v>4.8680571251845141E-3</v>
      </c>
      <c r="AJ336" s="17">
        <f t="shared" si="365"/>
        <v>1.7924857791084621E-3</v>
      </c>
      <c r="AK336" s="17">
        <f t="shared" si="366"/>
        <v>4.4001199187301224E-4</v>
      </c>
      <c r="AL336" s="17">
        <f t="shared" si="367"/>
        <v>2.3049592911782257E-6</v>
      </c>
      <c r="AM336" s="17">
        <f t="shared" si="368"/>
        <v>3.2896618416484601E-4</v>
      </c>
      <c r="AN336" s="17">
        <f t="shared" si="369"/>
        <v>3.1775318099782642E-4</v>
      </c>
      <c r="AO336" s="17">
        <f t="shared" si="370"/>
        <v>1.5346118977329666E-4</v>
      </c>
      <c r="AP336" s="17">
        <f t="shared" si="371"/>
        <v>4.9410125374001907E-5</v>
      </c>
      <c r="AQ336" s="17">
        <f t="shared" si="372"/>
        <v>1.1931488148963578E-5</v>
      </c>
      <c r="AR336" s="17">
        <f t="shared" si="373"/>
        <v>1.2770098956025899E-3</v>
      </c>
      <c r="AS336" s="17">
        <f t="shared" si="374"/>
        <v>9.4042531498093863E-4</v>
      </c>
      <c r="AT336" s="17">
        <f t="shared" si="375"/>
        <v>3.4627757235963737E-4</v>
      </c>
      <c r="AU336" s="17">
        <f t="shared" si="376"/>
        <v>8.50027855901308E-5</v>
      </c>
      <c r="AV336" s="17">
        <f t="shared" si="377"/>
        <v>1.5649599053250631E-5</v>
      </c>
      <c r="AW336" s="17">
        <f t="shared" si="378"/>
        <v>4.5543820278696071E-8</v>
      </c>
      <c r="AX336" s="17">
        <f t="shared" si="379"/>
        <v>4.0376628824701912E-5</v>
      </c>
      <c r="AY336" s="17">
        <f t="shared" si="380"/>
        <v>3.9000368015298824E-5</v>
      </c>
      <c r="AZ336" s="17">
        <f t="shared" si="381"/>
        <v>1.8835508926864601E-5</v>
      </c>
      <c r="BA336" s="17">
        <f t="shared" si="382"/>
        <v>6.0644965605594063E-6</v>
      </c>
      <c r="BB336" s="17">
        <f t="shared" si="383"/>
        <v>1.4644461695662432E-6</v>
      </c>
      <c r="BC336" s="17">
        <f t="shared" si="384"/>
        <v>2.8290593451792396E-7</v>
      </c>
      <c r="BD336" s="17">
        <f t="shared" si="385"/>
        <v>2.0558037878755055E-4</v>
      </c>
      <c r="BE336" s="17">
        <f t="shared" si="386"/>
        <v>1.513950621220157E-4</v>
      </c>
      <c r="BF336" s="17">
        <f t="shared" si="387"/>
        <v>5.5745750081079729E-5</v>
      </c>
      <c r="BG336" s="17">
        <f t="shared" si="388"/>
        <v>1.3684236057834187E-5</v>
      </c>
      <c r="BH336" s="17">
        <f t="shared" si="389"/>
        <v>2.5193622322890578E-6</v>
      </c>
      <c r="BI336" s="17">
        <f t="shared" si="390"/>
        <v>3.7106556950109089E-7</v>
      </c>
      <c r="BJ336" s="18">
        <f t="shared" si="391"/>
        <v>0.26762122285071144</v>
      </c>
      <c r="BK336" s="18">
        <f t="shared" si="392"/>
        <v>0.33689892374156505</v>
      </c>
      <c r="BL336" s="18">
        <f t="shared" si="393"/>
        <v>0.36806473655205024</v>
      </c>
      <c r="BM336" s="18">
        <f t="shared" si="394"/>
        <v>0.2433156340420769</v>
      </c>
      <c r="BN336" s="18">
        <f t="shared" si="395"/>
        <v>0.75660484240437409</v>
      </c>
    </row>
    <row r="337" spans="1:66" x14ac:dyDescent="0.25">
      <c r="A337" t="s">
        <v>99</v>
      </c>
      <c r="B337" t="s">
        <v>119</v>
      </c>
      <c r="C337" t="s">
        <v>100</v>
      </c>
      <c r="D337" s="15">
        <v>44349</v>
      </c>
      <c r="E337" s="14">
        <f>VLOOKUP(A337,home!$A$2:$E$405,3,FALSE)</f>
        <v>1.3448275862068999</v>
      </c>
      <c r="F337" s="14">
        <f>VLOOKUP(B337,home!$B$2:$E$405,3,FALSE)</f>
        <v>0.8</v>
      </c>
      <c r="G337" s="14">
        <f>VLOOKUP(C337,away!$B$2:$E$405,4,FALSE)</f>
        <v>1.19</v>
      </c>
      <c r="H337" s="14">
        <f>VLOOKUP(A337,away!$A$2:$E$405,3,FALSE)</f>
        <v>1.2884012539184999</v>
      </c>
      <c r="I337" s="14">
        <f>VLOOKUP(C337,away!$B$2:$E$405,3,FALSE)</f>
        <v>0.74</v>
      </c>
      <c r="J337" s="14">
        <f>VLOOKUP(B337,home!$B$2:$E$405,4,FALSE)</f>
        <v>1.61</v>
      </c>
      <c r="K337" s="16">
        <f t="shared" si="396"/>
        <v>1.2802758620689687</v>
      </c>
      <c r="L337" s="16">
        <f t="shared" si="397"/>
        <v>1.5350012539185007</v>
      </c>
      <c r="M337" s="17">
        <f t="shared" ref="M337:M400" si="398">_xlfn.POISSON.DIST(0,K337,FALSE) * _xlfn.POISSON.DIST(0,L337,FALSE)</f>
        <v>5.9888120484751617E-2</v>
      </c>
      <c r="N337" s="17">
        <f t="shared" ref="N337:N400" si="399">_xlfn.POISSON.DIST(1,K337,FALSE) * _xlfn.POISSON.DIST(0,L337,FALSE)</f>
        <v>7.6673315081305635E-2</v>
      </c>
      <c r="O337" s="17">
        <f t="shared" ref="O337:O400" si="400">_xlfn.POISSON.DIST(0,K337,FALSE) * _xlfn.POISSON.DIST(1,L337,FALSE)</f>
        <v>9.1928340038915979E-2</v>
      </c>
      <c r="P337" s="17">
        <f t="shared" ref="P337:P400" si="401">_xlfn.POISSON.DIST(1,K337,FALSE) * _xlfn.POISSON.DIST(1,L337,FALSE)</f>
        <v>0.11769363479189243</v>
      </c>
      <c r="Q337" s="17">
        <f t="shared" ref="Q337:Q400" si="402">_xlfn.POISSON.DIST(2,K337,FALSE) * _xlfn.POISSON.DIST(0,L337,FALSE)</f>
        <v>4.9081497281702136E-2</v>
      </c>
      <c r="R337" s="17">
        <f t="shared" ref="R337:R400" si="403">_xlfn.POISSON.DIST(0,K337,FALSE) * _xlfn.POISSON.DIST(2,L337,FALSE)</f>
        <v>7.0555058615191193E-2</v>
      </c>
      <c r="S337" s="17">
        <f t="shared" ref="S337:S400" si="404">_xlfn.POISSON.DIST(2,K337,FALSE) * _xlfn.POISSON.DIST(2,L337,FALSE)</f>
        <v>5.7823619936671046E-2</v>
      </c>
      <c r="T337" s="17">
        <f t="shared" ref="T337:T400" si="405">_xlfn.POISSON.DIST(2,K337,FALSE) * _xlfn.POISSON.DIST(1,L337,FALSE)</f>
        <v>7.534015987161026E-2</v>
      </c>
      <c r="U337" s="17">
        <f t="shared" ref="U337:U400" si="406">_xlfn.POISSON.DIST(1,K337,FALSE) * _xlfn.POISSON.DIST(2,L337,FALSE)</f>
        <v>9.0329938491890513E-2</v>
      </c>
      <c r="V337" s="17">
        <f t="shared" ref="V337:V400" si="407">_xlfn.POISSON.DIST(3,K337,FALSE) * _xlfn.POISSON.DIST(3,L337,FALSE)</f>
        <v>1.2626269621284018E-2</v>
      </c>
      <c r="W337" s="17">
        <f t="shared" ref="W337:W400" si="408">_xlfn.POISSON.DIST(3,K337,FALSE) * _xlfn.POISSON.DIST(0,L337,FALSE)</f>
        <v>2.0945952081322303E-2</v>
      </c>
      <c r="X337" s="17">
        <f t="shared" ref="X337:X400" si="409">_xlfn.POISSON.DIST(3,K337,FALSE) * _xlfn.POISSON.DIST(1,L337,FALSE)</f>
        <v>3.2152062709346563E-2</v>
      </c>
      <c r="Y337" s="17">
        <f t="shared" ref="Y337:Y400" si="410">_xlfn.POISSON.DIST(3,K337,FALSE) * _xlfn.POISSON.DIST(2,L337,FALSE)</f>
        <v>2.467672828745663E-2</v>
      </c>
      <c r="Z337" s="17">
        <f t="shared" ref="Z337:Z400" si="411">_xlfn.POISSON.DIST(0,K337,FALSE) * _xlfn.POISSON.DIST(3,L337,FALSE)</f>
        <v>3.610070114820392E-2</v>
      </c>
      <c r="AA337" s="17">
        <f t="shared" ref="AA337:AA400" si="412">_xlfn.POISSON.DIST(1,K337,FALSE) * _xlfn.POISSON.DIST(3,L337,FALSE)</f>
        <v>4.6218856283810977E-2</v>
      </c>
      <c r="AB337" s="17">
        <f t="shared" ref="AB337:AB400" si="413">_xlfn.POISSON.DIST(2,K337,FALSE) * _xlfn.POISSON.DIST(3,L337,FALSE)</f>
        <v>2.9586443036298947E-2</v>
      </c>
      <c r="AC337" s="17">
        <f t="shared" ref="AC337:AC400" si="414">_xlfn.POISSON.DIST(4,K337,FALSE) * _xlfn.POISSON.DIST(4,L337,FALSE)</f>
        <v>1.5508413371080566E-3</v>
      </c>
      <c r="AD337" s="17">
        <f t="shared" ref="AD337:AD400" si="415">_xlfn.POISSON.DIST(4,K337,FALSE) * _xlfn.POISSON.DIST(0,L337,FALSE)</f>
        <v>6.7041492144425596E-3</v>
      </c>
      <c r="AE337" s="17">
        <f t="shared" ref="AE337:AE400" si="416">_xlfn.POISSON.DIST(4,K337,FALSE) * _xlfn.POISSON.DIST(1,L337,FALSE)</f>
        <v>1.0290877450626061E-2</v>
      </c>
      <c r="AF337" s="17">
        <f t="shared" ref="AF337:AF400" si="417">_xlfn.POISSON.DIST(4,K337,FALSE) * _xlfn.POISSON.DIST(2,L337,FALSE)</f>
        <v>7.8982548953163163E-3</v>
      </c>
      <c r="AG337" s="17">
        <f t="shared" ref="AG337:AG400" si="418">_xlfn.POISSON.DIST(4,K337,FALSE) * _xlfn.POISSON.DIST(3,L337,FALSE)</f>
        <v>4.0412770560261596E-3</v>
      </c>
      <c r="AH337" s="17">
        <f t="shared" ref="AH337:AH400" si="419">_xlfn.POISSON.DIST(0,K337,FALSE) * _xlfn.POISSON.DIST(4,L337,FALSE)</f>
        <v>1.3853655382457529E-2</v>
      </c>
      <c r="AI337" s="17">
        <f t="shared" ref="AI337:AI400" si="420">_xlfn.POISSON.DIST(1,K337,FALSE) * _xlfn.POISSON.DIST(4,L337,FALSE)</f>
        <v>1.7736500587582221E-2</v>
      </c>
      <c r="AJ337" s="17">
        <f t="shared" ref="AJ337:AJ400" si="421">_xlfn.POISSON.DIST(2,K337,FALSE) * _xlfn.POISSON.DIST(4,L337,FALSE)</f>
        <v>1.1353806789926802E-2</v>
      </c>
      <c r="AK337" s="17">
        <f t="shared" ref="AK337:AK400" si="422">_xlfn.POISSON.DIST(3,K337,FALSE) * _xlfn.POISSON.DIST(4,L337,FALSE)</f>
        <v>4.8453349252460132E-3</v>
      </c>
      <c r="AL337" s="17">
        <f t="shared" ref="AL337:AL400" si="423">_xlfn.POISSON.DIST(5,K337,FALSE) * _xlfn.POISSON.DIST(5,L337,FALSE)</f>
        <v>1.2191008999605453E-4</v>
      </c>
      <c r="AM337" s="17">
        <f t="shared" ref="AM337:AM400" si="424">_xlfn.POISSON.DIST(5,K337,FALSE) * _xlfn.POISSON.DIST(0,L337,FALSE)</f>
        <v>1.7166320829918892E-3</v>
      </c>
      <c r="AN337" s="17">
        <f t="shared" ref="AN337:AN400" si="425">_xlfn.POISSON.DIST(5,K337,FALSE) * _xlfn.POISSON.DIST(1,L337,FALSE)</f>
        <v>2.6350323999092774E-3</v>
      </c>
      <c r="AO337" s="17">
        <f t="shared" ref="AO337:AO400" si="426">_xlfn.POISSON.DIST(5,K337,FALSE) * _xlfn.POISSON.DIST(2,L337,FALSE)</f>
        <v>2.0223890189883091E-3</v>
      </c>
      <c r="AP337" s="17">
        <f t="shared" ref="AP337:AP400" si="427">_xlfn.POISSON.DIST(5,K337,FALSE) * _xlfn.POISSON.DIST(3,L337,FALSE)</f>
        <v>1.0347898933526867E-3</v>
      </c>
      <c r="AQ337" s="17">
        <f t="shared" ref="AQ337:AQ400" si="428">_xlfn.POISSON.DIST(5,K337,FALSE) * _xlfn.POISSON.DIST(4,L337,FALSE)</f>
        <v>3.9710094595964173E-4</v>
      </c>
      <c r="AR337" s="17">
        <f t="shared" ref="AR337:AR400" si="429">_xlfn.POISSON.DIST(0,K337,FALSE) * _xlfn.POISSON.DIST(5,L337,FALSE)</f>
        <v>4.2530756766854172E-3</v>
      </c>
      <c r="AS337" s="17">
        <f t="shared" ref="AS337:AS400" si="430">_xlfn.POISSON.DIST(1,K337,FALSE) * _xlfn.POISSON.DIST(5,L337,FALSE)</f>
        <v>5.4451101284129846E-3</v>
      </c>
      <c r="AT337" s="17">
        <f t="shared" ref="AT337:AT400" si="431">_xlfn.POISSON.DIST(2,K337,FALSE) * _xlfn.POISSON.DIST(5,L337,FALSE)</f>
        <v>3.4856215318572049E-3</v>
      </c>
      <c r="AU337" s="17">
        <f t="shared" ref="AU337:AU400" si="432">_xlfn.POISSON.DIST(3,K337,FALSE) * _xlfn.POISSON.DIST(5,L337,FALSE)</f>
        <v>1.4875190371815466E-3</v>
      </c>
      <c r="AV337" s="17">
        <f t="shared" ref="AV337:AV400" si="433">_xlfn.POISSON.DIST(4,K337,FALSE) * _xlfn.POISSON.DIST(5,L337,FALSE)</f>
        <v>4.7610867941790203E-4</v>
      </c>
      <c r="AW337" s="17">
        <f t="shared" ref="AW337:AW400" si="434">_xlfn.POISSON.DIST(6,K337,FALSE) * _xlfn.POISSON.DIST(6,L337,FALSE)</f>
        <v>6.6550211986511928E-6</v>
      </c>
      <c r="AX337" s="17">
        <f t="shared" ref="AX337:AX400" si="435">_xlfn.POISSON.DIST(6,K337,FALSE) * _xlfn.POISSON.DIST(0,L337,FALSE)</f>
        <v>3.6629376998461444E-4</v>
      </c>
      <c r="AY337" s="17">
        <f t="shared" ref="AY337:AY400" si="436">_xlfn.POISSON.DIST(6,K337,FALSE) * _xlfn.POISSON.DIST(1,L337,FALSE)</f>
        <v>5.6226139622891805E-4</v>
      </c>
      <c r="AZ337" s="17">
        <f t="shared" ref="AZ337:AZ400" si="437">_xlfn.POISSON.DIST(6,K337,FALSE) * _xlfn.POISSON.DIST(2,L337,FALSE)</f>
        <v>4.315359741206782E-4</v>
      </c>
      <c r="BA337" s="17">
        <f t="shared" ref="BA337:BA400" si="438">_xlfn.POISSON.DIST(6,K337,FALSE) * _xlfn.POISSON.DIST(3,L337,FALSE)</f>
        <v>2.2080275379539416E-4</v>
      </c>
      <c r="BB337" s="17">
        <f t="shared" ref="BB337:BB400" si="439">_xlfn.POISSON.DIST(6,K337,FALSE) * _xlfn.POISSON.DIST(4,L337,FALSE)</f>
        <v>8.4733125986147069E-5</v>
      </c>
      <c r="BC337" s="17">
        <f t="shared" ref="BC337:BC400" si="440">_xlfn.POISSON.DIST(6,K337,FALSE) * _xlfn.POISSON.DIST(5,L337,FALSE)</f>
        <v>2.6013090927434002E-5</v>
      </c>
      <c r="BD337" s="17">
        <f t="shared" ref="BD337:BD400" si="441">_xlfn.POISSON.DIST(0,K337,FALSE) * _xlfn.POISSON.DIST(6,L337,FALSE)</f>
        <v>1.0880794161203982E-3</v>
      </c>
      <c r="BE337" s="17">
        <f t="shared" ref="BE337:BE400" si="442">_xlfn.POISSON.DIST(1,K337,FALSE) * _xlfn.POISSON.DIST(6,L337,FALSE)</f>
        <v>1.3930418124730429E-3</v>
      </c>
      <c r="BF337" s="17">
        <f t="shared" ref="BF337:BF400" si="443">_xlfn.POISSON.DIST(2,K337,FALSE) * _xlfn.POISSON.DIST(6,L337,FALSE)</f>
        <v>8.9173890368102215E-4</v>
      </c>
      <c r="BG337" s="17">
        <f t="shared" ref="BG337:BG400" si="444">_xlfn.POISSON.DIST(3,K337,FALSE) * _xlfn.POISSON.DIST(6,L337,FALSE)</f>
        <v>3.8055726455021903E-4</v>
      </c>
      <c r="BH337" s="17">
        <f t="shared" ref="BH337:BH400" si="445">_xlfn.POISSON.DIST(4,K337,FALSE) * _xlfn.POISSON.DIST(6,L337,FALSE)</f>
        <v>1.2180456998466015E-4</v>
      </c>
      <c r="BI337" s="17">
        <f t="shared" ref="BI337:BI400" si="446">_xlfn.POISSON.DIST(5,K337,FALSE) * _xlfn.POISSON.DIST(6,L337,FALSE)</f>
        <v>3.1188690168210153E-5</v>
      </c>
      <c r="BJ337" s="18">
        <f t="shared" ref="BJ337:BJ400" si="447">SUM(N337,Q337,T337,W337,X337,Y337,AD337,AE337,AF337,AG337,AM337,AN337,AO337,AP337,AQ337,AX337,AY337,AZ337,BA337,BB337,BC337)</f>
        <v>0.31730185838139957</v>
      </c>
      <c r="BK337" s="18">
        <f t="shared" ref="BK337:BK400" si="448">SUM(M337,P337,S337,V337,AC337,AL337,AY337)</f>
        <v>0.2502666576579321</v>
      </c>
      <c r="BL337" s="18">
        <f t="shared" ref="BL337:BL400" si="449">SUM(O337,R337,U337,AA337,AB337,AH337,AI337,AJ337,AK337,AR337,AS337,AT337,AU337,AV337,BD337,BE337,BF337,BG337,BH337,BI337)</f>
        <v>0.39546177986185277</v>
      </c>
      <c r="BM337" s="18">
        <f t="shared" ref="BM337:BM400" si="450">SUM(S337:BI337)</f>
        <v>0.53275542438059931</v>
      </c>
      <c r="BN337" s="18">
        <f t="shared" ref="BN337:BN400" si="451">SUM(M337:R337)</f>
        <v>0.46581996629375899</v>
      </c>
    </row>
    <row r="338" spans="1:66" x14ac:dyDescent="0.25">
      <c r="A338" t="s">
        <v>122</v>
      </c>
      <c r="B338" t="s">
        <v>136</v>
      </c>
      <c r="C338" t="s">
        <v>127</v>
      </c>
      <c r="D338" s="15">
        <v>44349</v>
      </c>
      <c r="E338" s="14">
        <f>VLOOKUP(A338,home!$A$2:$E$405,3,FALSE)</f>
        <v>1.35015772870662</v>
      </c>
      <c r="F338" s="14">
        <f>VLOOKUP(B338,home!$B$2:$E$405,3,FALSE)</f>
        <v>1.53</v>
      </c>
      <c r="G338" s="14">
        <f>VLOOKUP(C338,away!$B$2:$E$405,4,FALSE)</f>
        <v>1.03</v>
      </c>
      <c r="H338" s="14">
        <f>VLOOKUP(A338,away!$A$2:$E$405,3,FALSE)</f>
        <v>1.15772870662461</v>
      </c>
      <c r="I338" s="14">
        <f>VLOOKUP(C338,away!$B$2:$E$405,3,FALSE)</f>
        <v>0.85</v>
      </c>
      <c r="J338" s="14">
        <f>VLOOKUP(B338,home!$B$2:$E$405,4,FALSE)</f>
        <v>0.99</v>
      </c>
      <c r="K338" s="16">
        <f t="shared" si="396"/>
        <v>2.1277135646687628</v>
      </c>
      <c r="L338" s="16">
        <f t="shared" si="397"/>
        <v>0.97422870662460936</v>
      </c>
      <c r="M338" s="17">
        <f t="shared" si="398"/>
        <v>4.4961789538179142E-2</v>
      </c>
      <c r="N338" s="17">
        <f t="shared" si="399"/>
        <v>9.5665809492165813E-2</v>
      </c>
      <c r="O338" s="17">
        <f t="shared" si="400"/>
        <v>4.3803066069308144E-2</v>
      </c>
      <c r="P338" s="17">
        <f t="shared" si="401"/>
        <v>9.3200377849748953E-2</v>
      </c>
      <c r="Q338" s="17">
        <f t="shared" si="402"/>
        <v>0.10177472026574946</v>
      </c>
      <c r="R338" s="17">
        <f t="shared" si="403"/>
        <v>2.1337102201447196E-2</v>
      </c>
      <c r="S338" s="17">
        <f t="shared" si="404"/>
        <v>4.8298291285537205E-2</v>
      </c>
      <c r="T338" s="17">
        <f t="shared" si="405"/>
        <v>9.9151854091582503E-2</v>
      </c>
      <c r="U338" s="17">
        <f t="shared" si="406"/>
        <v>4.5399241784742916E-2</v>
      </c>
      <c r="V338" s="17">
        <f t="shared" si="407"/>
        <v>1.1124060485692939E-2</v>
      </c>
      <c r="W338" s="17">
        <f t="shared" si="408"/>
        <v>7.2182484283267997E-2</v>
      </c>
      <c r="X338" s="17">
        <f t="shared" si="409"/>
        <v>7.032224830423936E-2</v>
      </c>
      <c r="Y338" s="17">
        <f t="shared" si="410"/>
        <v>3.425497650618687E-2</v>
      </c>
      <c r="Z338" s="17">
        <f t="shared" si="411"/>
        <v>6.9290724936110024E-3</v>
      </c>
      <c r="AA338" s="17">
        <f t="shared" si="412"/>
        <v>1.4743081535229338E-2</v>
      </c>
      <c r="AB338" s="17">
        <f t="shared" si="413"/>
        <v>1.5684527283762521E-2</v>
      </c>
      <c r="AC338" s="17">
        <f t="shared" si="414"/>
        <v>1.4411774018826551E-3</v>
      </c>
      <c r="AD338" s="17">
        <f t="shared" si="415"/>
        <v>3.8395912735249768E-2</v>
      </c>
      <c r="AE338" s="17">
        <f t="shared" si="416"/>
        <v>3.740640040373374E-2</v>
      </c>
      <c r="AF338" s="17">
        <f t="shared" si="417"/>
        <v>1.8221194542405898E-2</v>
      </c>
      <c r="AG338" s="17">
        <f t="shared" si="418"/>
        <v>5.9172035974011635E-3</v>
      </c>
      <c r="AH338" s="17">
        <f t="shared" si="419"/>
        <v>1.6876253333897007E-3</v>
      </c>
      <c r="AI338" s="17">
        <f t="shared" si="420"/>
        <v>3.5907833139319093E-3</v>
      </c>
      <c r="AJ338" s="17">
        <f t="shared" si="421"/>
        <v>3.8200791824195886E-3</v>
      </c>
      <c r="AK338" s="17">
        <f t="shared" si="422"/>
        <v>2.7093447648476386E-3</v>
      </c>
      <c r="AL338" s="17">
        <f t="shared" si="423"/>
        <v>1.1949549142382531E-4</v>
      </c>
      <c r="AM338" s="17">
        <f t="shared" si="424"/>
        <v>1.6339100870925816E-2</v>
      </c>
      <c r="AN338" s="17">
        <f t="shared" si="425"/>
        <v>1.5918021108891081E-2</v>
      </c>
      <c r="AO338" s="17">
        <f t="shared" si="426"/>
        <v>7.7538965584690962E-3</v>
      </c>
      <c r="AP338" s="17">
        <f t="shared" si="427"/>
        <v>2.5180228718194525E-3</v>
      </c>
      <c r="AQ338" s="17">
        <f t="shared" si="428"/>
        <v>6.1328254141596234E-4</v>
      </c>
      <c r="AR338" s="17">
        <f t="shared" si="429"/>
        <v>3.2882660916303474E-4</v>
      </c>
      <c r="AS338" s="17">
        <f t="shared" si="430"/>
        <v>6.9964883674022266E-4</v>
      </c>
      <c r="AT338" s="17">
        <f t="shared" si="431"/>
        <v>7.4432616021844638E-4</v>
      </c>
      <c r="AU338" s="17">
        <f t="shared" si="432"/>
        <v>5.2790428921153443E-4</v>
      </c>
      <c r="AV338" s="17">
        <f t="shared" si="433"/>
        <v>2.8080727925055085E-4</v>
      </c>
      <c r="AW338" s="17">
        <f t="shared" si="434"/>
        <v>6.8805491818935249E-6</v>
      </c>
      <c r="AX338" s="17">
        <f t="shared" si="435"/>
        <v>5.7941544262600031E-3</v>
      </c>
      <c r="AY338" s="17">
        <f t="shared" si="436"/>
        <v>5.6448315726785369E-3</v>
      </c>
      <c r="AZ338" s="17">
        <f t="shared" si="437"/>
        <v>2.7496784810821856E-3</v>
      </c>
      <c r="BA338" s="17">
        <f t="shared" si="438"/>
        <v>8.9293857008607277E-4</v>
      </c>
      <c r="BB338" s="17">
        <f t="shared" si="439"/>
        <v>2.1748159705754566E-4</v>
      </c>
      <c r="BC338" s="17">
        <f t="shared" si="440"/>
        <v>4.2375363003205437E-5</v>
      </c>
      <c r="BD338" s="17">
        <f t="shared" si="441"/>
        <v>5.3392053691443198E-5</v>
      </c>
      <c r="BE338" s="17">
        <f t="shared" si="442"/>
        <v>1.1360299688480657E-4</v>
      </c>
      <c r="BF338" s="17">
        <f t="shared" si="443"/>
        <v>1.208573187294131E-4</v>
      </c>
      <c r="BG338" s="17">
        <f t="shared" si="444"/>
        <v>8.5716585483356123E-5</v>
      </c>
      <c r="BH338" s="17">
        <f t="shared" si="445"/>
        <v>4.5595085412506596E-5</v>
      </c>
      <c r="BI338" s="17">
        <f t="shared" si="446"/>
        <v>1.9402656342884232E-5</v>
      </c>
      <c r="BJ338" s="18">
        <f t="shared" si="447"/>
        <v>0.63177658818367166</v>
      </c>
      <c r="BK338" s="18">
        <f t="shared" si="448"/>
        <v>0.20479002362514323</v>
      </c>
      <c r="BL338" s="18">
        <f t="shared" si="449"/>
        <v>0.15579493134020717</v>
      </c>
      <c r="BM338" s="18">
        <f t="shared" si="450"/>
        <v>0.59290979920253795</v>
      </c>
      <c r="BN338" s="18">
        <f t="shared" si="451"/>
        <v>0.4007428654165987</v>
      </c>
    </row>
    <row r="339" spans="1:66" x14ac:dyDescent="0.25">
      <c r="A339" t="s">
        <v>122</v>
      </c>
      <c r="B339" t="s">
        <v>123</v>
      </c>
      <c r="C339" t="s">
        <v>130</v>
      </c>
      <c r="D339" s="15">
        <v>44349</v>
      </c>
      <c r="E339" s="14">
        <f>VLOOKUP(A339,home!$A$2:$E$405,3,FALSE)</f>
        <v>1.35015772870662</v>
      </c>
      <c r="F339" s="14">
        <f>VLOOKUP(B339,home!$B$2:$E$405,3,FALSE)</f>
        <v>1.08</v>
      </c>
      <c r="G339" s="14">
        <f>VLOOKUP(C339,away!$B$2:$E$405,4,FALSE)</f>
        <v>0.85</v>
      </c>
      <c r="H339" s="14">
        <f>VLOOKUP(A339,away!$A$2:$E$405,3,FALSE)</f>
        <v>1.15772870662461</v>
      </c>
      <c r="I339" s="14">
        <f>VLOOKUP(C339,away!$B$2:$E$405,3,FALSE)</f>
        <v>1.1599999999999999</v>
      </c>
      <c r="J339" s="14">
        <f>VLOOKUP(B339,home!$B$2:$E$405,4,FALSE)</f>
        <v>1.2</v>
      </c>
      <c r="K339" s="16">
        <f t="shared" si="396"/>
        <v>1.2394447949526772</v>
      </c>
      <c r="L339" s="16">
        <f t="shared" si="397"/>
        <v>1.6115583596214571</v>
      </c>
      <c r="M339" s="17">
        <f t="shared" si="398"/>
        <v>5.7786323174957813E-2</v>
      </c>
      <c r="N339" s="17">
        <f t="shared" si="399"/>
        <v>7.1622957478654728E-2</v>
      </c>
      <c r="O339" s="17">
        <f t="shared" si="400"/>
        <v>9.3126032184390403E-2</v>
      </c>
      <c r="P339" s="17">
        <f t="shared" si="401"/>
        <v>0.11542457586553818</v>
      </c>
      <c r="Q339" s="17">
        <f t="shared" si="402"/>
        <v>4.4386350923017778E-2</v>
      </c>
      <c r="R339" s="17">
        <f t="shared" si="403"/>
        <v>7.5039017832565627E-2</v>
      </c>
      <c r="S339" s="17">
        <f t="shared" si="404"/>
        <v>5.7638347543770306E-2</v>
      </c>
      <c r="T339" s="17">
        <f t="shared" si="405"/>
        <v>7.1531194883080879E-2</v>
      </c>
      <c r="U339" s="17">
        <f t="shared" si="406"/>
        <v>9.3006720070934579E-2</v>
      </c>
      <c r="V339" s="17">
        <f t="shared" si="407"/>
        <v>1.2792111530319212E-2</v>
      </c>
      <c r="W339" s="17">
        <f t="shared" si="408"/>
        <v>1.8338143872825775E-2</v>
      </c>
      <c r="X339" s="17">
        <f t="shared" si="409"/>
        <v>2.9552989058193379E-2</v>
      </c>
      <c r="Y339" s="17">
        <f t="shared" si="410"/>
        <v>2.3813183284266501E-2</v>
      </c>
      <c r="Z339" s="17">
        <f t="shared" si="411"/>
        <v>4.0309918828618251E-2</v>
      </c>
      <c r="AA339" s="17">
        <f t="shared" si="412"/>
        <v>4.9961919077095809E-2</v>
      </c>
      <c r="AB339" s="17">
        <f t="shared" si="413"/>
        <v>3.0962520272976645E-2</v>
      </c>
      <c r="AC339" s="17">
        <f t="shared" si="414"/>
        <v>1.5969653010943991E-3</v>
      </c>
      <c r="AD339" s="17">
        <f t="shared" si="415"/>
        <v>5.6822792430668108E-3</v>
      </c>
      <c r="AE339" s="17">
        <f t="shared" si="416"/>
        <v>9.1573246158678043E-3</v>
      </c>
      <c r="AF339" s="17">
        <f t="shared" si="417"/>
        <v>7.3787815182345552E-3</v>
      </c>
      <c r="AG339" s="17">
        <f t="shared" si="418"/>
        <v>3.9637790131770694E-3</v>
      </c>
      <c r="AH339" s="17">
        <f t="shared" si="419"/>
        <v>1.624044666598053E-2</v>
      </c>
      <c r="AI339" s="17">
        <f t="shared" si="420"/>
        <v>2.0129137087856127E-2</v>
      </c>
      <c r="AJ339" s="17">
        <f t="shared" si="421"/>
        <v>1.2474477095216088E-2</v>
      </c>
      <c r="AK339" s="17">
        <f t="shared" si="422"/>
        <v>5.1538085684739894E-3</v>
      </c>
      <c r="AL339" s="17">
        <f t="shared" si="423"/>
        <v>1.2759354284764946E-4</v>
      </c>
      <c r="AM339" s="17">
        <f t="shared" si="424"/>
        <v>1.4085742862573595E-3</v>
      </c>
      <c r="AN339" s="17">
        <f t="shared" si="425"/>
        <v>2.269999666165875E-3</v>
      </c>
      <c r="AO339" s="17">
        <f t="shared" si="426"/>
        <v>1.8291184691737667E-3</v>
      </c>
      <c r="AP339" s="17">
        <f t="shared" si="427"/>
        <v>9.8257705324499576E-4</v>
      </c>
      <c r="AQ339" s="17">
        <f t="shared" si="428"/>
        <v>3.9587006603229757E-4</v>
      </c>
      <c r="AR339" s="17">
        <f t="shared" si="429"/>
        <v>5.2344855177094678E-3</v>
      </c>
      <c r="AS339" s="17">
        <f t="shared" si="430"/>
        <v>6.4878558291801697E-3</v>
      </c>
      <c r="AT339" s="17">
        <f t="shared" si="431"/>
        <v>4.020669568940375E-3</v>
      </c>
      <c r="AU339" s="17">
        <f t="shared" si="432"/>
        <v>1.6611326564825901E-3</v>
      </c>
      <c r="AV339" s="17">
        <f t="shared" si="433"/>
        <v>5.1472055620081509E-4</v>
      </c>
      <c r="AW339" s="17">
        <f t="shared" si="434"/>
        <v>7.0794484063592292E-6</v>
      </c>
      <c r="AX339" s="17">
        <f t="shared" si="435"/>
        <v>2.9097501123431102E-4</v>
      </c>
      <c r="AY339" s="17">
        <f t="shared" si="436"/>
        <v>4.6892321179560129E-4</v>
      </c>
      <c r="AZ339" s="17">
        <f t="shared" si="437"/>
        <v>3.7784856099487221E-4</v>
      </c>
      <c r="BA339" s="17">
        <f t="shared" si="438"/>
        <v>2.0297500238074151E-4</v>
      </c>
      <c r="BB339" s="17">
        <f t="shared" si="439"/>
        <v>8.1776515470217289E-5</v>
      </c>
      <c r="BC339" s="17">
        <f t="shared" si="440"/>
        <v>2.6357525425348411E-5</v>
      </c>
      <c r="BD339" s="17">
        <f t="shared" si="441"/>
        <v>1.4059464823970255E-3</v>
      </c>
      <c r="BE339" s="17">
        <f t="shared" si="442"/>
        <v>1.7425930495890188E-3</v>
      </c>
      <c r="BF339" s="17">
        <f t="shared" si="443"/>
        <v>1.0799239425169113E-3</v>
      </c>
      <c r="BG339" s="17">
        <f t="shared" si="444"/>
        <v>4.4616870316578649E-4</v>
      </c>
      <c r="BH339" s="17">
        <f t="shared" si="445"/>
        <v>1.3825036920240508E-4</v>
      </c>
      <c r="BI339" s="17">
        <f t="shared" si="446"/>
        <v>3.4270740101641378E-5</v>
      </c>
      <c r="BJ339" s="18">
        <f t="shared" si="447"/>
        <v>0.29376197925856068</v>
      </c>
      <c r="BK339" s="18">
        <f t="shared" si="448"/>
        <v>0.24583484017032314</v>
      </c>
      <c r="BL339" s="18">
        <f t="shared" si="449"/>
        <v>0.41886009627097592</v>
      </c>
      <c r="BM339" s="18">
        <f t="shared" si="450"/>
        <v>0.54091973330596455</v>
      </c>
      <c r="BN339" s="18">
        <f t="shared" si="451"/>
        <v>0.45738525745912451</v>
      </c>
    </row>
    <row r="340" spans="1:66" x14ac:dyDescent="0.25">
      <c r="A340" t="s">
        <v>122</v>
      </c>
      <c r="B340" t="s">
        <v>128</v>
      </c>
      <c r="C340" t="s">
        <v>135</v>
      </c>
      <c r="D340" s="15">
        <v>44349</v>
      </c>
      <c r="E340" s="14">
        <f>VLOOKUP(A340,home!$A$2:$E$405,3,FALSE)</f>
        <v>1.35015772870662</v>
      </c>
      <c r="F340" s="14">
        <f>VLOOKUP(B340,home!$B$2:$E$405,3,FALSE)</f>
        <v>1.23</v>
      </c>
      <c r="G340" s="14">
        <f>VLOOKUP(C340,away!$B$2:$E$405,4,FALSE)</f>
        <v>0.94</v>
      </c>
      <c r="H340" s="14">
        <f>VLOOKUP(A340,away!$A$2:$E$405,3,FALSE)</f>
        <v>1.15772870662461</v>
      </c>
      <c r="I340" s="14">
        <f>VLOOKUP(C340,away!$B$2:$E$405,3,FALSE)</f>
        <v>1.0900000000000001</v>
      </c>
      <c r="J340" s="14">
        <f>VLOOKUP(B340,home!$B$2:$E$405,4,FALSE)</f>
        <v>1.01</v>
      </c>
      <c r="K340" s="16">
        <f t="shared" si="396"/>
        <v>1.5610523659305939</v>
      </c>
      <c r="L340" s="16">
        <f t="shared" si="397"/>
        <v>1.2745435331230333</v>
      </c>
      <c r="M340" s="17">
        <f t="shared" si="398"/>
        <v>5.8683545943174473E-2</v>
      </c>
      <c r="N340" s="17">
        <f t="shared" si="399"/>
        <v>9.1608088235789226E-2</v>
      </c>
      <c r="O340" s="17">
        <f t="shared" si="400"/>
        <v>7.4794733982601433E-2</v>
      </c>
      <c r="P340" s="17">
        <f t="shared" si="401"/>
        <v>0.11675849644268936</v>
      </c>
      <c r="Q340" s="17">
        <f t="shared" si="402"/>
        <v>7.1502511439428706E-2</v>
      </c>
      <c r="R340" s="17">
        <f t="shared" si="403"/>
        <v>4.7664572254591121E-2</v>
      </c>
      <c r="S340" s="17">
        <f t="shared" si="404"/>
        <v>5.8076528405246797E-2</v>
      </c>
      <c r="T340" s="17">
        <f t="shared" si="405"/>
        <v>9.1133063557179567E-2</v>
      </c>
      <c r="U340" s="17">
        <f t="shared" si="406"/>
        <v>7.4406893289099205E-2</v>
      </c>
      <c r="V340" s="17">
        <f t="shared" si="407"/>
        <v>1.2838972958401489E-2</v>
      </c>
      <c r="W340" s="17">
        <f t="shared" si="408"/>
        <v>3.7206388217499831E-2</v>
      </c>
      <c r="X340" s="17">
        <f t="shared" si="409"/>
        <v>4.7421161493479427E-2</v>
      </c>
      <c r="Y340" s="17">
        <f t="shared" si="410"/>
        <v>3.0220167357348605E-2</v>
      </c>
      <c r="Z340" s="17">
        <f t="shared" si="411"/>
        <v>2.0250190775388231E-2</v>
      </c>
      <c r="AA340" s="17">
        <f t="shared" si="412"/>
        <v>3.1611608220465687E-2</v>
      </c>
      <c r="AB340" s="17">
        <f t="shared" si="413"/>
        <v>2.4673687901714494E-2</v>
      </c>
      <c r="AC340" s="17">
        <f t="shared" si="414"/>
        <v>1.5965497167882688E-3</v>
      </c>
      <c r="AD340" s="17">
        <f t="shared" si="415"/>
        <v>1.452028008866507E-2</v>
      </c>
      <c r="AE340" s="17">
        <f t="shared" si="416"/>
        <v>1.8506729086143207E-2</v>
      </c>
      <c r="AF340" s="17">
        <f t="shared" si="417"/>
        <v>1.1793815938001885E-2</v>
      </c>
      <c r="AG340" s="17">
        <f t="shared" si="418"/>
        <v>5.0105772782078895E-3</v>
      </c>
      <c r="AH340" s="17">
        <f t="shared" si="419"/>
        <v>6.4524374243196932E-3</v>
      </c>
      <c r="AI340" s="17">
        <f t="shared" si="420"/>
        <v>1.0072592707253365E-2</v>
      </c>
      <c r="AJ340" s="17">
        <f t="shared" si="421"/>
        <v>7.8619223383565584E-3</v>
      </c>
      <c r="AK340" s="17">
        <f t="shared" si="422"/>
        <v>4.0909574890180293E-3</v>
      </c>
      <c r="AL340" s="17">
        <f t="shared" si="423"/>
        <v>1.2706167729448973E-4</v>
      </c>
      <c r="AM340" s="17">
        <f t="shared" si="424"/>
        <v>4.5333835172771042E-3</v>
      </c>
      <c r="AN340" s="17">
        <f t="shared" si="425"/>
        <v>5.7779946451120834E-3</v>
      </c>
      <c r="AO340" s="17">
        <f t="shared" si="426"/>
        <v>3.6821528546735608E-3</v>
      </c>
      <c r="AP340" s="17">
        <f t="shared" si="427"/>
        <v>1.5643547029649016E-3</v>
      </c>
      <c r="AQ340" s="17">
        <f t="shared" si="428"/>
        <v>4.9845954254362974E-4</v>
      </c>
      <c r="AR340" s="17">
        <f t="shared" si="429"/>
        <v>1.6447824784095412E-3</v>
      </c>
      <c r="AS340" s="17">
        <f t="shared" si="430"/>
        <v>2.5675915793624002E-3</v>
      </c>
      <c r="AT340" s="17">
        <f t="shared" si="431"/>
        <v>2.0040724548535732E-3</v>
      </c>
      <c r="AU340" s="17">
        <f t="shared" si="432"/>
        <v>1.0428206823818343E-3</v>
      </c>
      <c r="AV340" s="17">
        <f t="shared" si="433"/>
        <v>4.0697442336837963E-4</v>
      </c>
      <c r="AW340" s="17">
        <f t="shared" si="434"/>
        <v>7.0223784187387306E-6</v>
      </c>
      <c r="AX340" s="17">
        <f t="shared" si="435"/>
        <v>1.1794748442193626E-3</v>
      </c>
      <c r="AY340" s="17">
        <f t="shared" si="436"/>
        <v>1.5032920351810855E-3</v>
      </c>
      <c r="AZ340" s="17">
        <f t="shared" si="437"/>
        <v>9.5800557091770802E-4</v>
      </c>
      <c r="BA340" s="17">
        <f t="shared" si="438"/>
        <v>4.0700660170300156E-4</v>
      </c>
      <c r="BB340" s="17">
        <f t="shared" si="439"/>
        <v>1.2968690803473571E-4</v>
      </c>
      <c r="BC340" s="17">
        <f t="shared" si="440"/>
        <v>3.3058321993278782E-5</v>
      </c>
      <c r="BD340" s="17">
        <f t="shared" si="441"/>
        <v>3.4939114520849237E-4</v>
      </c>
      <c r="BE340" s="17">
        <f t="shared" si="442"/>
        <v>5.4541787386291668E-4</v>
      </c>
      <c r="BF340" s="17">
        <f t="shared" si="443"/>
        <v>4.2571293120727033E-4</v>
      </c>
      <c r="BG340" s="17">
        <f t="shared" si="444"/>
        <v>2.2152005948945241E-4</v>
      </c>
      <c r="BH340" s="17">
        <f t="shared" si="445"/>
        <v>8.6451103241773898E-5</v>
      </c>
      <c r="BI340" s="17">
        <f t="shared" si="446"/>
        <v>2.6990939850576255E-5</v>
      </c>
      <c r="BJ340" s="18">
        <f t="shared" si="447"/>
        <v>0.43918965223636386</v>
      </c>
      <c r="BK340" s="18">
        <f t="shared" si="448"/>
        <v>0.24958444717877598</v>
      </c>
      <c r="BL340" s="18">
        <f t="shared" si="449"/>
        <v>0.29095113127865585</v>
      </c>
      <c r="BM340" s="18">
        <f t="shared" si="450"/>
        <v>0.53746720351414701</v>
      </c>
      <c r="BN340" s="18">
        <f t="shared" si="451"/>
        <v>0.46101194829827435</v>
      </c>
    </row>
    <row r="341" spans="1:66" x14ac:dyDescent="0.25">
      <c r="A341" t="s">
        <v>122</v>
      </c>
      <c r="B341" t="s">
        <v>137</v>
      </c>
      <c r="C341" t="s">
        <v>129</v>
      </c>
      <c r="D341" s="15">
        <v>44349</v>
      </c>
      <c r="E341" s="14">
        <f>VLOOKUP(A341,home!$A$2:$E$405,3,FALSE)</f>
        <v>1.35015772870662</v>
      </c>
      <c r="F341" s="14">
        <f>VLOOKUP(B341,home!$B$2:$E$405,3,FALSE)</f>
        <v>1.1100000000000001</v>
      </c>
      <c r="G341" s="14">
        <f>VLOOKUP(C341,away!$B$2:$E$405,4,FALSE)</f>
        <v>1.1599999999999999</v>
      </c>
      <c r="H341" s="14">
        <f>VLOOKUP(A341,away!$A$2:$E$405,3,FALSE)</f>
        <v>1.15772870662461</v>
      </c>
      <c r="I341" s="14">
        <f>VLOOKUP(C341,away!$B$2:$E$405,3,FALSE)</f>
        <v>0.53</v>
      </c>
      <c r="J341" s="14">
        <f>VLOOKUP(B341,home!$B$2:$E$405,4,FALSE)</f>
        <v>0.74</v>
      </c>
      <c r="K341" s="16">
        <f t="shared" si="396"/>
        <v>1.738463091482644</v>
      </c>
      <c r="L341" s="16">
        <f t="shared" si="397"/>
        <v>0.45406119873817202</v>
      </c>
      <c r="M341" s="17">
        <f t="shared" si="398"/>
        <v>0.11163459453247197</v>
      </c>
      <c r="N341" s="17">
        <f t="shared" si="399"/>
        <v>0.19407262232733269</v>
      </c>
      <c r="O341" s="17">
        <f t="shared" si="400"/>
        <v>5.0688937814064014E-2</v>
      </c>
      <c r="P341" s="17">
        <f t="shared" si="401"/>
        <v>8.8120847536209218E-2</v>
      </c>
      <c r="Q341" s="17">
        <f t="shared" si="402"/>
        <v>0.16869404549165926</v>
      </c>
      <c r="R341" s="17">
        <f t="shared" si="403"/>
        <v>1.1507939933309281E-2</v>
      </c>
      <c r="S341" s="17">
        <f t="shared" si="404"/>
        <v>1.738995828985854E-2</v>
      </c>
      <c r="T341" s="17">
        <f t="shared" si="405"/>
        <v>7.6597420515934531E-2</v>
      </c>
      <c r="U341" s="17">
        <f t="shared" si="406"/>
        <v>2.0006128833057423E-2</v>
      </c>
      <c r="V341" s="17">
        <f t="shared" si="407"/>
        <v>1.5252319603170606E-3</v>
      </c>
      <c r="W341" s="17">
        <f t="shared" si="408"/>
        <v>9.7756123946714554E-2</v>
      </c>
      <c r="X341" s="17">
        <f t="shared" si="409"/>
        <v>4.4387262823242533E-2</v>
      </c>
      <c r="Y341" s="17">
        <f t="shared" si="410"/>
        <v>1.0077266883113901E-2</v>
      </c>
      <c r="Z341" s="17">
        <f t="shared" si="411"/>
        <v>1.7417696670417645E-3</v>
      </c>
      <c r="AA341" s="17">
        <f t="shared" si="412"/>
        <v>3.0280022800161211E-3</v>
      </c>
      <c r="AB341" s="17">
        <f t="shared" si="413"/>
        <v>2.6320351023666612E-3</v>
      </c>
      <c r="AC341" s="17">
        <f t="shared" si="414"/>
        <v>7.5248141937621902E-5</v>
      </c>
      <c r="AD341" s="17">
        <f t="shared" si="415"/>
        <v>4.2486353361941474E-2</v>
      </c>
      <c r="AE341" s="17">
        <f t="shared" si="416"/>
        <v>1.9291404537536711E-2</v>
      </c>
      <c r="AF341" s="17">
        <f t="shared" si="417"/>
        <v>4.3797391348284649E-3</v>
      </c>
      <c r="AG341" s="17">
        <f t="shared" si="418"/>
        <v>6.6288986724023259E-4</v>
      </c>
      <c r="AH341" s="17">
        <f t="shared" si="419"/>
        <v>1.9771750573569248E-4</v>
      </c>
      <c r="AI341" s="17">
        <f t="shared" si="420"/>
        <v>3.4372458626150934E-4</v>
      </c>
      <c r="AJ341" s="17">
        <f t="shared" si="421"/>
        <v>2.9877625342538826E-4</v>
      </c>
      <c r="AK341" s="17">
        <f t="shared" si="422"/>
        <v>1.7313716306383408E-4</v>
      </c>
      <c r="AL341" s="17">
        <f t="shared" si="423"/>
        <v>2.3759409243482951E-6</v>
      </c>
      <c r="AM341" s="17">
        <f t="shared" si="424"/>
        <v>1.4772191442284968E-2</v>
      </c>
      <c r="AN341" s="17">
        <f t="shared" si="425"/>
        <v>6.7074789542736794E-3</v>
      </c>
      <c r="AO341" s="17">
        <f t="shared" si="426"/>
        <v>1.5228029672442838E-3</v>
      </c>
      <c r="AP341" s="17">
        <f t="shared" si="427"/>
        <v>2.30481913582995E-4</v>
      </c>
      <c r="AQ341" s="17">
        <f t="shared" si="428"/>
        <v>2.6163223492240607E-5</v>
      </c>
      <c r="AR341" s="17">
        <f t="shared" si="429"/>
        <v>1.7955169533173992E-5</v>
      </c>
      <c r="AS341" s="17">
        <f t="shared" si="430"/>
        <v>3.1214399534736637E-5</v>
      </c>
      <c r="AT341" s="17">
        <f t="shared" si="431"/>
        <v>2.7132540756966339E-5</v>
      </c>
      <c r="AU341" s="17">
        <f t="shared" si="432"/>
        <v>1.5722973561378175E-5</v>
      </c>
      <c r="AV341" s="17">
        <f t="shared" si="433"/>
        <v>6.8334523062033441E-6</v>
      </c>
      <c r="AW341" s="17">
        <f t="shared" si="434"/>
        <v>5.2097034582231275E-8</v>
      </c>
      <c r="AX341" s="17">
        <f t="shared" si="435"/>
        <v>4.2801516004546966E-3</v>
      </c>
      <c r="AY341" s="17">
        <f t="shared" si="436"/>
        <v>1.943450766483565E-3</v>
      </c>
      <c r="AZ341" s="17">
        <f t="shared" si="437"/>
        <v>4.4122279235907339E-4</v>
      </c>
      <c r="BA341" s="17">
        <f t="shared" si="438"/>
        <v>6.6780716669721487E-5</v>
      </c>
      <c r="BB341" s="17">
        <f t="shared" si="439"/>
        <v>7.5806330659119884E-6</v>
      </c>
      <c r="BC341" s="17">
        <f t="shared" si="440"/>
        <v>6.8841426742044453E-7</v>
      </c>
      <c r="BD341" s="17">
        <f t="shared" si="441"/>
        <v>1.3587909669633482E-6</v>
      </c>
      <c r="BE341" s="17">
        <f t="shared" si="442"/>
        <v>2.3622079451057935E-6</v>
      </c>
      <c r="BF341" s="17">
        <f t="shared" si="443"/>
        <v>2.0533056634867418E-6</v>
      </c>
      <c r="BG341" s="17">
        <f t="shared" si="444"/>
        <v>1.189865370501327E-6</v>
      </c>
      <c r="BH341" s="17">
        <f t="shared" si="445"/>
        <v>5.1713425761246968E-7</v>
      </c>
      <c r="BI341" s="17">
        <f t="shared" si="446"/>
        <v>1.798037640401113E-7</v>
      </c>
      <c r="BJ341" s="18">
        <f t="shared" si="447"/>
        <v>0.68840412231372305</v>
      </c>
      <c r="BK341" s="18">
        <f t="shared" si="448"/>
        <v>0.2206917071682023</v>
      </c>
      <c r="BL341" s="18">
        <f t="shared" si="449"/>
        <v>8.8982919114960105E-2</v>
      </c>
      <c r="BM341" s="18">
        <f t="shared" si="450"/>
        <v>0.37315813195943159</v>
      </c>
      <c r="BN341" s="18">
        <f t="shared" si="451"/>
        <v>0.62471898763504641</v>
      </c>
    </row>
    <row r="342" spans="1:66" x14ac:dyDescent="0.25">
      <c r="A342" t="s">
        <v>122</v>
      </c>
      <c r="B342" t="s">
        <v>401</v>
      </c>
      <c r="C342" t="s">
        <v>131</v>
      </c>
      <c r="D342" s="15">
        <v>44349</v>
      </c>
      <c r="E342" s="14">
        <f>VLOOKUP(A342,home!$A$2:$E$405,3,FALSE)</f>
        <v>1.35015772870662</v>
      </c>
      <c r="F342" s="14">
        <f>VLOOKUP(B342,home!$B$2:$E$405,3,FALSE)</f>
        <v>0.99</v>
      </c>
      <c r="G342" s="14">
        <f>VLOOKUP(C342,away!$B$2:$E$405,4,FALSE)</f>
        <v>0.69</v>
      </c>
      <c r="H342" s="14">
        <f>VLOOKUP(A342,away!$A$2:$E$405,3,FALSE)</f>
        <v>1.15772870662461</v>
      </c>
      <c r="I342" s="14">
        <f>VLOOKUP(C342,away!$B$2:$E$405,3,FALSE)</f>
        <v>1.01</v>
      </c>
      <c r="J342" s="14">
        <f>VLOOKUP(B342,home!$B$2:$E$405,4,FALSE)</f>
        <v>1.22</v>
      </c>
      <c r="K342" s="16">
        <f t="shared" si="396"/>
        <v>0.92229274447949205</v>
      </c>
      <c r="L342" s="16">
        <f t="shared" si="397"/>
        <v>1.4265533123028444</v>
      </c>
      <c r="M342" s="17">
        <f t="shared" si="398"/>
        <v>9.5479276333963706E-2</v>
      </c>
      <c r="N342" s="17">
        <f t="shared" si="399"/>
        <v>8.8059843810967195E-2</v>
      </c>
      <c r="O342" s="17">
        <f t="shared" si="400"/>
        <v>0.1362062779104945</v>
      </c>
      <c r="P342" s="17">
        <f t="shared" si="401"/>
        <v>0.12562206186940639</v>
      </c>
      <c r="Q342" s="17">
        <f t="shared" si="402"/>
        <v>4.0608477513426174E-2</v>
      </c>
      <c r="R342" s="17">
        <f t="shared" si="403"/>
        <v>9.7152758454828847E-2</v>
      </c>
      <c r="S342" s="17">
        <f t="shared" si="404"/>
        <v>4.1320229462996613E-2</v>
      </c>
      <c r="T342" s="17">
        <f t="shared" si="405"/>
        <v>5.7930158104353688E-2</v>
      </c>
      <c r="U342" s="17">
        <f t="shared" si="406"/>
        <v>8.9603284229057278E-2</v>
      </c>
      <c r="V342" s="17">
        <f t="shared" si="407"/>
        <v>6.0405573758024363E-3</v>
      </c>
      <c r="W342" s="17">
        <f t="shared" si="408"/>
        <v>1.2484301391663857E-2</v>
      </c>
      <c r="X342" s="17">
        <f t="shared" si="409"/>
        <v>1.7809521502065086E-2</v>
      </c>
      <c r="Y342" s="17">
        <f t="shared" si="410"/>
        <v>1.270311594464984E-2</v>
      </c>
      <c r="Z342" s="17">
        <f t="shared" si="411"/>
        <v>4.6197863124364767E-2</v>
      </c>
      <c r="AA342" s="17">
        <f t="shared" si="412"/>
        <v>4.2607953970058302E-2</v>
      </c>
      <c r="AB342" s="17">
        <f t="shared" si="413"/>
        <v>1.9648503401850471E-2</v>
      </c>
      <c r="AC342" s="17">
        <f t="shared" si="414"/>
        <v>4.9672249670608881E-4</v>
      </c>
      <c r="AD342" s="17">
        <f t="shared" si="415"/>
        <v>2.8785451483566995E-3</v>
      </c>
      <c r="AE342" s="17">
        <f t="shared" si="416"/>
        <v>4.1063981160015329E-3</v>
      </c>
      <c r="AF342" s="17">
        <f t="shared" si="417"/>
        <v>2.9289979170080732E-3</v>
      </c>
      <c r="AG342" s="17">
        <f t="shared" si="418"/>
        <v>1.3927905600786665E-3</v>
      </c>
      <c r="AH342" s="17">
        <f t="shared" si="419"/>
        <v>1.6475928665343993E-2</v>
      </c>
      <c r="AI342" s="17">
        <f t="shared" si="420"/>
        <v>1.5195629466608447E-2</v>
      </c>
      <c r="AJ342" s="17">
        <f t="shared" si="421"/>
        <v>7.0074094024258722E-3</v>
      </c>
      <c r="AK342" s="17">
        <f t="shared" si="422"/>
        <v>2.1542942831515853E-3</v>
      </c>
      <c r="AL342" s="17">
        <f t="shared" si="423"/>
        <v>2.6141506977862062E-5</v>
      </c>
      <c r="AM342" s="17">
        <f t="shared" si="424"/>
        <v>5.3097226099720562E-4</v>
      </c>
      <c r="AN342" s="17">
        <f t="shared" si="425"/>
        <v>7.5746023766649407E-4</v>
      </c>
      <c r="AO342" s="17">
        <f t="shared" si="426"/>
        <v>5.4027870549041852E-4</v>
      </c>
      <c r="AP342" s="17">
        <f t="shared" si="427"/>
        <v>2.5691212562801654E-4</v>
      </c>
      <c r="AQ342" s="17">
        <f t="shared" si="428"/>
        <v>9.1624710946352844E-5</v>
      </c>
      <c r="AR342" s="17">
        <f t="shared" si="429"/>
        <v>4.7007581221623698E-3</v>
      </c>
      <c r="AS342" s="17">
        <f t="shared" si="430"/>
        <v>4.3354751096233955E-3</v>
      </c>
      <c r="AT342" s="17">
        <f t="shared" si="431"/>
        <v>1.999288618738544E-3</v>
      </c>
      <c r="AU342" s="17">
        <f t="shared" si="432"/>
        <v>6.1464312906099497E-4</v>
      </c>
      <c r="AV342" s="17">
        <f t="shared" si="433"/>
        <v>1.4172022459428188E-4</v>
      </c>
      <c r="AW342" s="17">
        <f t="shared" si="434"/>
        <v>9.5539929740181918E-7</v>
      </c>
      <c r="AX342" s="17">
        <f t="shared" si="435"/>
        <v>8.1618643972932275E-5</v>
      </c>
      <c r="AY342" s="17">
        <f t="shared" si="436"/>
        <v>1.1643334690525314E-4</v>
      </c>
      <c r="AZ342" s="17">
        <f t="shared" si="437"/>
        <v>8.3049188345097504E-5</v>
      </c>
      <c r="BA342" s="17">
        <f t="shared" si="438"/>
        <v>3.9491364905920549E-5</v>
      </c>
      <c r="BB342" s="17">
        <f t="shared" si="439"/>
        <v>1.4084134353475315E-5</v>
      </c>
      <c r="BC342" s="17">
        <f t="shared" si="440"/>
        <v>4.0183537025736966E-6</v>
      </c>
      <c r="BD342" s="17">
        <f t="shared" si="441"/>
        <v>1.1176470115842065E-3</v>
      </c>
      <c r="BE342" s="17">
        <f t="shared" si="442"/>
        <v>1.0307977296733005E-3</v>
      </c>
      <c r="BF342" s="17">
        <f t="shared" si="443"/>
        <v>4.7534863355180884E-4</v>
      </c>
      <c r="BG342" s="17">
        <f t="shared" si="444"/>
        <v>1.4613686527435808E-4</v>
      </c>
      <c r="BH342" s="17">
        <f t="shared" si="445"/>
        <v>3.3695242635879367E-5</v>
      </c>
      <c r="BI342" s="17">
        <f t="shared" si="446"/>
        <v>6.2153755613095164E-6</v>
      </c>
      <c r="BJ342" s="18">
        <f t="shared" si="447"/>
        <v>0.24341809308148449</v>
      </c>
      <c r="BK342" s="18">
        <f t="shared" si="448"/>
        <v>0.26910142239275836</v>
      </c>
      <c r="BL342" s="18">
        <f t="shared" si="449"/>
        <v>0.4406537658462798</v>
      </c>
      <c r="BM342" s="18">
        <f t="shared" si="450"/>
        <v>0.4161269706041929</v>
      </c>
      <c r="BN342" s="18">
        <f t="shared" si="451"/>
        <v>0.5831286958930868</v>
      </c>
    </row>
    <row r="343" spans="1:66" x14ac:dyDescent="0.25">
      <c r="A343" t="s">
        <v>122</v>
      </c>
      <c r="B343" t="s">
        <v>139</v>
      </c>
      <c r="C343" t="s">
        <v>133</v>
      </c>
      <c r="D343" s="15">
        <v>44349</v>
      </c>
      <c r="E343" s="14">
        <f>VLOOKUP(A343,home!$A$2:$E$405,3,FALSE)</f>
        <v>1.35015772870662</v>
      </c>
      <c r="F343" s="14">
        <f>VLOOKUP(B343,home!$B$2:$E$405,3,FALSE)</f>
        <v>0.99</v>
      </c>
      <c r="G343" s="14">
        <f>VLOOKUP(C343,away!$B$2:$E$405,4,FALSE)</f>
        <v>1.38</v>
      </c>
      <c r="H343" s="14">
        <f>VLOOKUP(A343,away!$A$2:$E$405,3,FALSE)</f>
        <v>1.15772870662461</v>
      </c>
      <c r="I343" s="14">
        <f>VLOOKUP(C343,away!$B$2:$E$405,3,FALSE)</f>
        <v>0.57999999999999996</v>
      </c>
      <c r="J343" s="14">
        <f>VLOOKUP(B343,home!$B$2:$E$405,4,FALSE)</f>
        <v>0.79</v>
      </c>
      <c r="K343" s="16">
        <f t="shared" si="396"/>
        <v>1.8445854889589841</v>
      </c>
      <c r="L343" s="16">
        <f t="shared" si="397"/>
        <v>0.53047129337539634</v>
      </c>
      <c r="M343" s="17">
        <f t="shared" si="398"/>
        <v>9.3009207780782283E-2</v>
      </c>
      <c r="N343" s="17">
        <f t="shared" si="399"/>
        <v>0.171563435012002</v>
      </c>
      <c r="O343" s="17">
        <f t="shared" si="400"/>
        <v>4.933871474729256E-2</v>
      </c>
      <c r="P343" s="17">
        <f t="shared" si="401"/>
        <v>9.1009477266742467E-2</v>
      </c>
      <c r="Q343" s="17">
        <f t="shared" si="402"/>
        <v>0.15823171132954839</v>
      </c>
      <c r="R343" s="17">
        <f t="shared" si="403"/>
        <v>1.3086385912738011E-2</v>
      </c>
      <c r="S343" s="17">
        <f t="shared" si="404"/>
        <v>2.2263185414630279E-2</v>
      </c>
      <c r="T343" s="17">
        <f t="shared" si="405"/>
        <v>8.3937380561987893E-2</v>
      </c>
      <c r="U343" s="17">
        <f t="shared" si="406"/>
        <v>2.4138957557553801E-2</v>
      </c>
      <c r="V343" s="17">
        <f t="shared" si="407"/>
        <v>2.4205021264054952E-3</v>
      </c>
      <c r="W343" s="17">
        <f t="shared" si="408"/>
        <v>9.7290639537210566E-2</v>
      </c>
      <c r="X343" s="17">
        <f t="shared" si="409"/>
        <v>5.1609891388623569E-2</v>
      </c>
      <c r="Y343" s="17">
        <f t="shared" si="410"/>
        <v>1.3688782917943435E-2</v>
      </c>
      <c r="Z343" s="17">
        <f t="shared" si="411"/>
        <v>2.3139840202465664E-3</v>
      </c>
      <c r="AA343" s="17">
        <f t="shared" si="412"/>
        <v>4.2683413454297882E-3</v>
      </c>
      <c r="AB343" s="17">
        <f t="shared" si="413"/>
        <v>3.9366602538517285E-3</v>
      </c>
      <c r="AC343" s="17">
        <f t="shared" si="414"/>
        <v>1.480287802300252E-4</v>
      </c>
      <c r="AD343" s="17">
        <f t="shared" si="415"/>
        <v>4.4865225475469457E-2</v>
      </c>
      <c r="AE343" s="17">
        <f t="shared" si="416"/>
        <v>2.3799714185551064E-2</v>
      </c>
      <c r="AF343" s="17">
        <f t="shared" si="417"/>
        <v>6.3125325829870198E-3</v>
      </c>
      <c r="AG343" s="17">
        <f t="shared" si="418"/>
        <v>1.1162057745904852E-3</v>
      </c>
      <c r="AH343" s="17">
        <f t="shared" si="419"/>
        <v>3.0687552401754883E-4</v>
      </c>
      <c r="AI343" s="17">
        <f t="shared" si="420"/>
        <v>5.6605813851945473E-4</v>
      </c>
      <c r="AJ343" s="17">
        <f t="shared" si="421"/>
        <v>5.2207131411006059E-4</v>
      </c>
      <c r="AK343" s="17">
        <f t="shared" si="422"/>
        <v>3.2100172340305503E-4</v>
      </c>
      <c r="AL343" s="17">
        <f t="shared" si="423"/>
        <v>5.7938443862121447E-6</v>
      </c>
      <c r="AM343" s="17">
        <f t="shared" si="424"/>
        <v>1.6551548774184785E-2</v>
      </c>
      <c r="AN343" s="17">
        <f t="shared" si="425"/>
        <v>8.7801214856077607E-3</v>
      </c>
      <c r="AO343" s="17">
        <f t="shared" si="426"/>
        <v>2.3288012002317272E-3</v>
      </c>
      <c r="AP343" s="17">
        <f t="shared" si="427"/>
        <v>4.1178739490036658E-4</v>
      </c>
      <c r="AQ343" s="17">
        <f t="shared" si="428"/>
        <v>5.4610347992120628E-5</v>
      </c>
      <c r="AR343" s="17">
        <f t="shared" si="429"/>
        <v>3.2557731226168341E-5</v>
      </c>
      <c r="AS343" s="17">
        <f t="shared" si="430"/>
        <v>6.0055518573216913E-5</v>
      </c>
      <c r="AT343" s="17">
        <f t="shared" si="431"/>
        <v>5.5388769046031358E-5</v>
      </c>
      <c r="AU343" s="17">
        <f t="shared" si="432"/>
        <v>3.4056439877869983E-5</v>
      </c>
      <c r="AV343" s="17">
        <f t="shared" si="433"/>
        <v>1.5705003701080762E-5</v>
      </c>
      <c r="AW343" s="17">
        <f t="shared" si="434"/>
        <v>1.5747985290183505E-7</v>
      </c>
      <c r="AX343" s="17">
        <f t="shared" si="435"/>
        <v>5.0884577814430164E-3</v>
      </c>
      <c r="AY343" s="17">
        <f t="shared" si="436"/>
        <v>2.6992807806081771E-3</v>
      </c>
      <c r="AZ343" s="17">
        <f t="shared" si="437"/>
        <v>7.1594548343628444E-4</v>
      </c>
      <c r="BA343" s="17">
        <f t="shared" si="438"/>
        <v>1.2659617552823974E-4</v>
      </c>
      <c r="BB343" s="17">
        <f t="shared" si="439"/>
        <v>1.6788909242211008E-5</v>
      </c>
      <c r="BC343" s="17">
        <f t="shared" si="440"/>
        <v>1.7812068800155646E-6</v>
      </c>
      <c r="BD343" s="17">
        <f t="shared" si="441"/>
        <v>2.8784902988190065E-6</v>
      </c>
      <c r="BE343" s="17">
        <f t="shared" si="442"/>
        <v>5.3096214353107483E-6</v>
      </c>
      <c r="BF343" s="17">
        <f t="shared" si="443"/>
        <v>4.8970253257198918E-6</v>
      </c>
      <c r="BG343" s="17">
        <f t="shared" si="444"/>
        <v>3.0109939516291839E-6</v>
      </c>
      <c r="BH343" s="17">
        <f t="shared" si="445"/>
        <v>1.3885089376296155E-6</v>
      </c>
      <c r="BI343" s="17">
        <f t="shared" si="446"/>
        <v>5.1224468752828899E-7</v>
      </c>
      <c r="BJ343" s="18">
        <f t="shared" si="447"/>
        <v>0.68919123830596851</v>
      </c>
      <c r="BK343" s="18">
        <f t="shared" si="448"/>
        <v>0.21155547599378491</v>
      </c>
      <c r="BL343" s="18">
        <f t="shared" si="449"/>
        <v>9.6700826863977005E-2</v>
      </c>
      <c r="BM343" s="18">
        <f t="shared" si="450"/>
        <v>0.42082346983411612</v>
      </c>
      <c r="BN343" s="18">
        <f t="shared" si="451"/>
        <v>0.5762389320491057</v>
      </c>
    </row>
    <row r="344" spans="1:66" x14ac:dyDescent="0.25">
      <c r="A344" t="s">
        <v>122</v>
      </c>
      <c r="B344" t="s">
        <v>140</v>
      </c>
      <c r="C344" t="s">
        <v>125</v>
      </c>
      <c r="D344" s="15">
        <v>44349</v>
      </c>
      <c r="E344" s="14">
        <f>VLOOKUP(A344,home!$A$2:$E$405,3,FALSE)</f>
        <v>1.35015772870662</v>
      </c>
      <c r="F344" s="14">
        <f>VLOOKUP(B344,home!$B$2:$E$405,3,FALSE)</f>
        <v>1.37</v>
      </c>
      <c r="G344" s="14">
        <f>VLOOKUP(C344,away!$B$2:$E$405,4,FALSE)</f>
        <v>1.23</v>
      </c>
      <c r="H344" s="14">
        <f>VLOOKUP(A344,away!$A$2:$E$405,3,FALSE)</f>
        <v>1.15772870662461</v>
      </c>
      <c r="I344" s="14">
        <f>VLOOKUP(C344,away!$B$2:$E$405,3,FALSE)</f>
        <v>0.99</v>
      </c>
      <c r="J344" s="14">
        <f>VLOOKUP(B344,home!$B$2:$E$405,4,FALSE)</f>
        <v>0.66</v>
      </c>
      <c r="K344" s="16">
        <f t="shared" si="396"/>
        <v>2.2751507886435256</v>
      </c>
      <c r="L344" s="16">
        <f t="shared" si="397"/>
        <v>0.7564599369085202</v>
      </c>
      <c r="M344" s="17">
        <f t="shared" si="398"/>
        <v>4.8237877535471908E-2</v>
      </c>
      <c r="N344" s="17">
        <f t="shared" si="399"/>
        <v>0.10974844511731871</v>
      </c>
      <c r="O344" s="17">
        <f t="shared" si="400"/>
        <v>3.6490021797084E-2</v>
      </c>
      <c r="P344" s="17">
        <f t="shared" si="401"/>
        <v>8.3020301869255103E-2</v>
      </c>
      <c r="Q344" s="17">
        <f t="shared" si="402"/>
        <v>0.12484713073053419</v>
      </c>
      <c r="R344" s="17">
        <f t="shared" si="403"/>
        <v>1.3801619793206342E-2</v>
      </c>
      <c r="S344" s="17">
        <f t="shared" si="404"/>
        <v>3.5720738943136085E-2</v>
      </c>
      <c r="T344" s="17">
        <f t="shared" si="405"/>
        <v>9.4441852635629667E-2</v>
      </c>
      <c r="U344" s="17">
        <f t="shared" si="406"/>
        <v>3.1400766157071505E-2</v>
      </c>
      <c r="V344" s="17">
        <f t="shared" si="407"/>
        <v>6.8308388934292677E-3</v>
      </c>
      <c r="W344" s="17">
        <f t="shared" si="408"/>
        <v>9.4682015980485409E-2</v>
      </c>
      <c r="X344" s="17">
        <f t="shared" si="409"/>
        <v>7.1623151834969492E-2</v>
      </c>
      <c r="Y344" s="17">
        <f t="shared" si="410"/>
        <v>2.7090022459135187E-2</v>
      </c>
      <c r="Z344" s="17">
        <f t="shared" si="411"/>
        <v>3.4801241460014187E-3</v>
      </c>
      <c r="AA344" s="17">
        <f t="shared" si="412"/>
        <v>7.9178071953525039E-3</v>
      </c>
      <c r="AB344" s="17">
        <f t="shared" si="413"/>
        <v>9.0071026424168154E-3</v>
      </c>
      <c r="AC344" s="17">
        <f t="shared" si="414"/>
        <v>7.3476790429850532E-4</v>
      </c>
      <c r="AD344" s="17">
        <f t="shared" si="415"/>
        <v>5.3853965832090067E-2</v>
      </c>
      <c r="AE344" s="17">
        <f t="shared" si="416"/>
        <v>4.073836759561645E-2</v>
      </c>
      <c r="AF344" s="17">
        <f t="shared" si="417"/>
        <v>1.540847149056806E-2</v>
      </c>
      <c r="AG344" s="17">
        <f t="shared" si="418"/>
        <v>3.8852971238706163E-3</v>
      </c>
      <c r="AH344" s="17">
        <f t="shared" si="419"/>
        <v>6.5814362297951263E-4</v>
      </c>
      <c r="AI344" s="17">
        <f t="shared" si="420"/>
        <v>1.4973759828625453E-3</v>
      </c>
      <c r="AJ344" s="17">
        <f t="shared" si="421"/>
        <v>1.7033780741527974E-3</v>
      </c>
      <c r="AK344" s="17">
        <f t="shared" si="422"/>
        <v>1.2918139895889422E-3</v>
      </c>
      <c r="AL344" s="17">
        <f t="shared" si="423"/>
        <v>5.0583198378780078E-5</v>
      </c>
      <c r="AM344" s="17">
        <f t="shared" si="424"/>
        <v>2.4505178566892237E-2</v>
      </c>
      <c r="AN344" s="17">
        <f t="shared" si="425"/>
        <v>1.853718583264332E-2</v>
      </c>
      <c r="AO344" s="17">
        <f t="shared" si="426"/>
        <v>7.011319212711439E-3</v>
      </c>
      <c r="AP344" s="17">
        <f t="shared" si="427"/>
        <v>1.7679273630977308E-3</v>
      </c>
      <c r="AQ344" s="17">
        <f t="shared" si="428"/>
        <v>3.343415553869389E-4</v>
      </c>
      <c r="AR344" s="17">
        <f t="shared" si="429"/>
        <v>9.9571856703165425E-5</v>
      </c>
      <c r="AS344" s="17">
        <f t="shared" si="430"/>
        <v>2.2654098830490697E-4</v>
      </c>
      <c r="AT344" s="17">
        <f t="shared" si="431"/>
        <v>2.5770745410099642E-4</v>
      </c>
      <c r="AU344" s="17">
        <f t="shared" si="432"/>
        <v>1.9544110581239907E-4</v>
      </c>
      <c r="AV344" s="17">
        <f t="shared" si="433"/>
        <v>1.1116449650561061E-4</v>
      </c>
      <c r="AW344" s="17">
        <f t="shared" si="434"/>
        <v>2.4182427986012685E-6</v>
      </c>
      <c r="AX344" s="17">
        <f t="shared" si="435"/>
        <v>9.2921627237192127E-3</v>
      </c>
      <c r="AY344" s="17">
        <f t="shared" si="436"/>
        <v>7.0291488277283388E-3</v>
      </c>
      <c r="AZ344" s="17">
        <f t="shared" si="437"/>
        <v>2.6586347393719885E-3</v>
      </c>
      <c r="BA344" s="17">
        <f t="shared" si="438"/>
        <v>6.7038355573604495E-4</v>
      </c>
      <c r="BB344" s="17">
        <f t="shared" si="439"/>
        <v>1.2677957556914948E-4</v>
      </c>
      <c r="BC344" s="17">
        <f t="shared" si="440"/>
        <v>1.9180733947265562E-5</v>
      </c>
      <c r="BD344" s="17">
        <f t="shared" si="441"/>
        <v>1.2553686739923449E-5</v>
      </c>
      <c r="BE344" s="17">
        <f t="shared" si="442"/>
        <v>2.8561530286720605E-5</v>
      </c>
      <c r="BF344" s="17">
        <f t="shared" si="443"/>
        <v>3.2490894078349166E-5</v>
      </c>
      <c r="BG344" s="17">
        <f t="shared" si="444"/>
        <v>2.4640561095363122E-5</v>
      </c>
      <c r="BH344" s="17">
        <f t="shared" si="445"/>
        <v>1.4015248002183596E-5</v>
      </c>
      <c r="BI344" s="17">
        <f t="shared" si="446"/>
        <v>6.3773605090405194E-6</v>
      </c>
      <c r="BJ344" s="18">
        <f t="shared" si="447"/>
        <v>0.70827096348702157</v>
      </c>
      <c r="BK344" s="18">
        <f t="shared" si="448"/>
        <v>0.181624257171698</v>
      </c>
      <c r="BL344" s="18">
        <f t="shared" si="449"/>
        <v>0.10477709443685362</v>
      </c>
      <c r="BM344" s="18">
        <f t="shared" si="450"/>
        <v>0.57498031181377451</v>
      </c>
      <c r="BN344" s="18">
        <f t="shared" si="451"/>
        <v>0.41614539684287027</v>
      </c>
    </row>
    <row r="345" spans="1:66" x14ac:dyDescent="0.25">
      <c r="A345" t="s">
        <v>122</v>
      </c>
      <c r="B345" t="s">
        <v>124</v>
      </c>
      <c r="C345" t="s">
        <v>144</v>
      </c>
      <c r="D345" s="15">
        <v>44349</v>
      </c>
      <c r="E345" s="14">
        <f>VLOOKUP(A345,home!$A$2:$E$405,3,FALSE)</f>
        <v>1.35015772870662</v>
      </c>
      <c r="F345" s="14">
        <f>VLOOKUP(B345,home!$B$2:$E$405,3,FALSE)</f>
        <v>0.85</v>
      </c>
      <c r="G345" s="14">
        <f>VLOOKUP(C345,away!$B$2:$E$405,4,FALSE)</f>
        <v>1.23</v>
      </c>
      <c r="H345" s="14">
        <f>VLOOKUP(A345,away!$A$2:$E$405,3,FALSE)</f>
        <v>1.15772870662461</v>
      </c>
      <c r="I345" s="14">
        <f>VLOOKUP(C345,away!$B$2:$E$405,3,FALSE)</f>
        <v>1.23</v>
      </c>
      <c r="J345" s="14">
        <f>VLOOKUP(B345,home!$B$2:$E$405,4,FALSE)</f>
        <v>1.2</v>
      </c>
      <c r="K345" s="16">
        <f t="shared" si="396"/>
        <v>1.4115899053627712</v>
      </c>
      <c r="L345" s="16">
        <f t="shared" si="397"/>
        <v>1.7088075709779245</v>
      </c>
      <c r="M345" s="17">
        <f t="shared" si="398"/>
        <v>4.4139620477650847E-2</v>
      </c>
      <c r="N345" s="17">
        <f t="shared" si="399"/>
        <v>6.2307042692795807E-2</v>
      </c>
      <c r="O345" s="17">
        <f t="shared" si="400"/>
        <v>7.5426117652301991E-2</v>
      </c>
      <c r="P345" s="17">
        <f t="shared" si="401"/>
        <v>0.10647074627869421</v>
      </c>
      <c r="Q345" s="17">
        <f t="shared" si="402"/>
        <v>4.3975996249078893E-2</v>
      </c>
      <c r="R345" s="17">
        <f t="shared" si="403"/>
        <v>6.4444360446862678E-2</v>
      </c>
      <c r="S345" s="17">
        <f t="shared" si="404"/>
        <v>6.4205467165728322E-2</v>
      </c>
      <c r="T345" s="17">
        <f t="shared" si="405"/>
        <v>7.5146515331722799E-2</v>
      </c>
      <c r="U345" s="17">
        <f t="shared" si="406"/>
        <v>9.0969008664351217E-2</v>
      </c>
      <c r="V345" s="17">
        <f t="shared" si="407"/>
        <v>1.7208031973523042E-2</v>
      </c>
      <c r="W345" s="17">
        <f t="shared" si="408"/>
        <v>2.0692024127823623E-2</v>
      </c>
      <c r="X345" s="17">
        <f t="shared" si="409"/>
        <v>3.5358687488482886E-2</v>
      </c>
      <c r="Y345" s="17">
        <f t="shared" si="410"/>
        <v>3.0210596440080995E-2</v>
      </c>
      <c r="Z345" s="17">
        <f t="shared" si="411"/>
        <v>3.6707670346143077E-2</v>
      </c>
      <c r="AA345" s="17">
        <f t="shared" si="412"/>
        <v>5.1816176909999914E-2</v>
      </c>
      <c r="AB345" s="17">
        <f t="shared" si="413"/>
        <v>3.6571596130323701E-2</v>
      </c>
      <c r="AC345" s="17">
        <f t="shared" si="414"/>
        <v>2.5942565692430183E-3</v>
      </c>
      <c r="AD345" s="17">
        <f t="shared" si="415"/>
        <v>7.3021630950896805E-3</v>
      </c>
      <c r="AE345" s="17">
        <f t="shared" si="416"/>
        <v>1.2477991581404838E-2</v>
      </c>
      <c r="AF345" s="17">
        <f t="shared" si="417"/>
        <v>1.06612432424517E-2</v>
      </c>
      <c r="AG345" s="17">
        <f t="shared" si="418"/>
        <v>6.0726710562462325E-3</v>
      </c>
      <c r="AH345" s="17">
        <f t="shared" si="419"/>
        <v>1.5681586250112785E-2</v>
      </c>
      <c r="AI345" s="17">
        <f t="shared" si="420"/>
        <v>2.2135968850734843E-2</v>
      </c>
      <c r="AJ345" s="17">
        <f t="shared" si="421"/>
        <v>1.5623455087561026E-2</v>
      </c>
      <c r="AK345" s="17">
        <f t="shared" si="422"/>
        <v>7.3513038294965929E-3</v>
      </c>
      <c r="AL345" s="17">
        <f t="shared" si="423"/>
        <v>2.5030793647676513E-4</v>
      </c>
      <c r="AM345" s="17">
        <f t="shared" si="424"/>
        <v>2.0615319424682316E-3</v>
      </c>
      <c r="AN345" s="17">
        <f t="shared" si="425"/>
        <v>3.5227613911025407E-3</v>
      </c>
      <c r="AO345" s="17">
        <f t="shared" si="426"/>
        <v>3.0098606679323748E-3</v>
      </c>
      <c r="AP345" s="17">
        <f t="shared" si="427"/>
        <v>1.7144242323171713E-3</v>
      </c>
      <c r="AQ345" s="17">
        <f t="shared" si="428"/>
        <v>7.3240527701289959E-4</v>
      </c>
      <c r="AR345" s="17">
        <f t="shared" si="429"/>
        <v>5.3593626618272053E-3</v>
      </c>
      <c r="AS345" s="17">
        <f t="shared" si="430"/>
        <v>7.5652222326134345E-3</v>
      </c>
      <c r="AT345" s="17">
        <f t="shared" si="431"/>
        <v>5.3394956676915658E-3</v>
      </c>
      <c r="AU345" s="17">
        <f t="shared" si="432"/>
        <v>2.5123927280805551E-3</v>
      </c>
      <c r="AV345" s="17">
        <f t="shared" si="433"/>
        <v>8.8661705331633629E-4</v>
      </c>
      <c r="AW345" s="17">
        <f t="shared" si="434"/>
        <v>1.6771573996185749E-5</v>
      </c>
      <c r="AX345" s="17">
        <f t="shared" si="435"/>
        <v>4.8500627992851012E-4</v>
      </c>
      <c r="AY345" s="17">
        <f t="shared" si="436"/>
        <v>8.2878240311367658E-4</v>
      </c>
      <c r="AZ345" s="17">
        <f t="shared" si="437"/>
        <v>7.0811482256696455E-4</v>
      </c>
      <c r="BA345" s="17">
        <f t="shared" si="438"/>
        <v>4.0334398997470618E-4</v>
      </c>
      <c r="BB345" s="17">
        <f t="shared" si="439"/>
        <v>1.7230931594430551E-4</v>
      </c>
      <c r="BC345" s="17">
        <f t="shared" si="440"/>
        <v>5.8888692727131235E-5</v>
      </c>
      <c r="BD345" s="17">
        <f t="shared" si="441"/>
        <v>1.5263532486911216E-3</v>
      </c>
      <c r="BE345" s="17">
        <f t="shared" si="442"/>
        <v>2.1545848378700591E-3</v>
      </c>
      <c r="BF345" s="17">
        <f t="shared" si="443"/>
        <v>1.5206951036925292E-3</v>
      </c>
      <c r="BG345" s="17">
        <f t="shared" si="444"/>
        <v>7.1553261916898914E-4</v>
      </c>
      <c r="BH345" s="17">
        <f t="shared" si="445"/>
        <v>2.5250965554418224E-4</v>
      </c>
      <c r="BI345" s="17">
        <f t="shared" si="446"/>
        <v>7.1288016154559609E-5</v>
      </c>
      <c r="BJ345" s="18">
        <f t="shared" si="447"/>
        <v>0.31790236032026598</v>
      </c>
      <c r="BK345" s="18">
        <f t="shared" si="448"/>
        <v>0.2356972128044299</v>
      </c>
      <c r="BL345" s="18">
        <f t="shared" si="449"/>
        <v>0.40792362764639523</v>
      </c>
      <c r="BM345" s="18">
        <f t="shared" si="450"/>
        <v>0.60065497649073207</v>
      </c>
      <c r="BN345" s="18">
        <f t="shared" si="451"/>
        <v>0.39676388379738442</v>
      </c>
    </row>
    <row r="346" spans="1:66" x14ac:dyDescent="0.25">
      <c r="A346" t="s">
        <v>122</v>
      </c>
      <c r="B346" t="s">
        <v>134</v>
      </c>
      <c r="C346" t="s">
        <v>143</v>
      </c>
      <c r="D346" s="15">
        <v>44349</v>
      </c>
      <c r="E346" s="14">
        <f>VLOOKUP(A346,home!$A$2:$E$405,3,FALSE)</f>
        <v>1.35015772870662</v>
      </c>
      <c r="F346" s="14">
        <f>VLOOKUP(B346,home!$B$2:$E$405,3,FALSE)</f>
        <v>0.69</v>
      </c>
      <c r="G346" s="14">
        <f>VLOOKUP(C346,away!$B$2:$E$405,4,FALSE)</f>
        <v>1.1100000000000001</v>
      </c>
      <c r="H346" s="14">
        <f>VLOOKUP(A346,away!$A$2:$E$405,3,FALSE)</f>
        <v>1.15772870662461</v>
      </c>
      <c r="I346" s="14">
        <f>VLOOKUP(C346,away!$B$2:$E$405,3,FALSE)</f>
        <v>1.1100000000000001</v>
      </c>
      <c r="J346" s="14">
        <f>VLOOKUP(B346,home!$B$2:$E$405,4,FALSE)</f>
        <v>1.36</v>
      </c>
      <c r="K346" s="16">
        <f t="shared" si="396"/>
        <v>1.0340858044164003</v>
      </c>
      <c r="L346" s="16">
        <f t="shared" si="397"/>
        <v>1.7477072555205118</v>
      </c>
      <c r="M346" s="17">
        <f t="shared" si="398"/>
        <v>6.1927368284538133E-2</v>
      </c>
      <c r="N346" s="17">
        <f t="shared" si="399"/>
        <v>6.4038212447907292E-2</v>
      </c>
      <c r="O346" s="17">
        <f t="shared" si="400"/>
        <v>0.10823091086617811</v>
      </c>
      <c r="P346" s="17">
        <f t="shared" si="401"/>
        <v>0.11192004852577152</v>
      </c>
      <c r="Q346" s="17">
        <f t="shared" si="402"/>
        <v>3.3110503216291276E-2</v>
      </c>
      <c r="R346" s="17">
        <f t="shared" si="403"/>
        <v>9.4577974096206649E-2</v>
      </c>
      <c r="S346" s="17">
        <f t="shared" si="404"/>
        <v>5.0567695709501578E-2</v>
      </c>
      <c r="T346" s="17">
        <f t="shared" si="405"/>
        <v>5.7867466705047499E-2</v>
      </c>
      <c r="U346" s="17">
        <f t="shared" si="406"/>
        <v>9.7801740423349326E-2</v>
      </c>
      <c r="V346" s="17">
        <f t="shared" si="407"/>
        <v>1.0154438649340057E-2</v>
      </c>
      <c r="W346" s="17">
        <f t="shared" si="408"/>
        <v>1.1413033784350124E-2</v>
      </c>
      <c r="X346" s="17">
        <f t="shared" si="409"/>
        <v>1.9946641952409437E-2</v>
      </c>
      <c r="Y346" s="17">
        <f t="shared" si="410"/>
        <v>1.7430445431747901E-2</v>
      </c>
      <c r="Z346" s="17">
        <f t="shared" si="411"/>
        <v>5.5098203846790476E-2</v>
      </c>
      <c r="AA346" s="17">
        <f t="shared" si="412"/>
        <v>5.6976270446807135E-2</v>
      </c>
      <c r="AB346" s="17">
        <f t="shared" si="413"/>
        <v>2.9459176228816462E-2</v>
      </c>
      <c r="AC346" s="17">
        <f t="shared" si="414"/>
        <v>1.1469941500302134E-3</v>
      </c>
      <c r="AD346" s="17">
        <f t="shared" si="415"/>
        <v>2.9505140554303127E-3</v>
      </c>
      <c r="AE346" s="17">
        <f t="shared" si="416"/>
        <v>5.156634822190807E-3</v>
      </c>
      <c r="AF346" s="17">
        <f t="shared" si="417"/>
        <v>4.5061440464062982E-3</v>
      </c>
      <c r="AG346" s="17">
        <f t="shared" si="418"/>
        <v>2.6251402147749493E-3</v>
      </c>
      <c r="AH346" s="17">
        <f t="shared" si="419"/>
        <v>2.4073882657295972E-2</v>
      </c>
      <c r="AI346" s="17">
        <f t="shared" si="420"/>
        <v>2.4894460313095935E-2</v>
      </c>
      <c r="AJ346" s="17">
        <f t="shared" si="421"/>
        <v>1.2871504009189981E-2</v>
      </c>
      <c r="AK346" s="17">
        <f t="shared" si="422"/>
        <v>4.4367465257973814E-3</v>
      </c>
      <c r="AL346" s="17">
        <f t="shared" si="423"/>
        <v>8.2917549694879627E-5</v>
      </c>
      <c r="AM346" s="17">
        <f t="shared" si="424"/>
        <v>6.1021694009031019E-4</v>
      </c>
      <c r="AN346" s="17">
        <f t="shared" si="425"/>
        <v>1.0664805736373606E-3</v>
      </c>
      <c r="AO346" s="17">
        <f t="shared" si="426"/>
        <v>9.3194791820884622E-4</v>
      </c>
      <c r="AP346" s="17">
        <f t="shared" si="427"/>
        <v>5.4292404614027917E-4</v>
      </c>
      <c r="AQ346" s="17">
        <f t="shared" si="428"/>
        <v>2.3721807365897977E-4</v>
      </c>
      <c r="AR346" s="17">
        <f t="shared" si="429"/>
        <v>8.4148198777411181E-3</v>
      </c>
      <c r="AS346" s="17">
        <f t="shared" si="430"/>
        <v>8.7016457822930385E-3</v>
      </c>
      <c r="AT346" s="17">
        <f t="shared" si="431"/>
        <v>4.4991241892645365E-3</v>
      </c>
      <c r="AU346" s="17">
        <f t="shared" si="432"/>
        <v>1.5508268188083013E-3</v>
      </c>
      <c r="AV346" s="17">
        <f t="shared" si="433"/>
        <v>4.0092199960947727E-4</v>
      </c>
      <c r="AW346" s="17">
        <f t="shared" si="434"/>
        <v>4.1626435588800863E-6</v>
      </c>
      <c r="AX346" s="17">
        <f t="shared" si="435"/>
        <v>1.0516944589363377E-4</v>
      </c>
      <c r="AY346" s="17">
        <f t="shared" si="436"/>
        <v>1.8380540364737561E-4</v>
      </c>
      <c r="AZ346" s="17">
        <f t="shared" si="437"/>
        <v>1.6061901877919736E-4</v>
      </c>
      <c r="BA346" s="17">
        <f t="shared" si="438"/>
        <v>9.3571674831662883E-5</v>
      </c>
      <c r="BB346" s="17">
        <f t="shared" si="439"/>
        <v>4.0883973753625816E-5</v>
      </c>
      <c r="BC346" s="17">
        <f t="shared" si="440"/>
        <v>1.4290643512744403E-5</v>
      </c>
      <c r="BD346" s="17">
        <f t="shared" si="441"/>
        <v>2.4511069590377288E-3</v>
      </c>
      <c r="BE346" s="17">
        <f t="shared" si="442"/>
        <v>2.5346549114471668E-3</v>
      </c>
      <c r="BF346" s="17">
        <f t="shared" si="443"/>
        <v>1.3105253315109115E-3</v>
      </c>
      <c r="BG346" s="17">
        <f t="shared" si="444"/>
        <v>4.517318805478436E-4</v>
      </c>
      <c r="BH346" s="17">
        <f t="shared" si="445"/>
        <v>1.167823812692125E-4</v>
      </c>
      <c r="BI346" s="17">
        <f t="shared" si="446"/>
        <v>2.4152600535287282E-5</v>
      </c>
      <c r="BJ346" s="18">
        <f t="shared" si="447"/>
        <v>0.22303186438870995</v>
      </c>
      <c r="BK346" s="18">
        <f t="shared" si="448"/>
        <v>0.23598326827252378</v>
      </c>
      <c r="BL346" s="18">
        <f t="shared" si="449"/>
        <v>0.48377895829880163</v>
      </c>
      <c r="BM346" s="18">
        <f t="shared" si="450"/>
        <v>0.52390763460984424</v>
      </c>
      <c r="BN346" s="18">
        <f t="shared" si="451"/>
        <v>0.47380501743689302</v>
      </c>
    </row>
    <row r="347" spans="1:66" x14ac:dyDescent="0.25">
      <c r="A347" t="s">
        <v>122</v>
      </c>
      <c r="B347" t="s">
        <v>141</v>
      </c>
      <c r="C347" t="s">
        <v>138</v>
      </c>
      <c r="D347" s="15">
        <v>44349</v>
      </c>
      <c r="E347" s="14">
        <f>VLOOKUP(A347,home!$A$2:$E$405,3,FALSE)</f>
        <v>1.35015772870662</v>
      </c>
      <c r="F347" s="14">
        <f>VLOOKUP(B347,home!$B$2:$E$405,3,FALSE)</f>
        <v>0.63</v>
      </c>
      <c r="G347" s="14">
        <f>VLOOKUP(C347,away!$B$2:$E$405,4,FALSE)</f>
        <v>1.1599999999999999</v>
      </c>
      <c r="H347" s="14">
        <f>VLOOKUP(A347,away!$A$2:$E$405,3,FALSE)</f>
        <v>1.15772870662461</v>
      </c>
      <c r="I347" s="14">
        <f>VLOOKUP(C347,away!$B$2:$E$405,3,FALSE)</f>
        <v>1.01</v>
      </c>
      <c r="J347" s="14">
        <f>VLOOKUP(B347,home!$B$2:$E$405,4,FALSE)</f>
        <v>0.68</v>
      </c>
      <c r="K347" s="16">
        <f t="shared" si="396"/>
        <v>0.98669526813879793</v>
      </c>
      <c r="L347" s="16">
        <f t="shared" si="397"/>
        <v>0.79512807570978217</v>
      </c>
      <c r="M347" s="17">
        <f t="shared" si="398"/>
        <v>0.16833094209557933</v>
      </c>
      <c r="N347" s="17">
        <f t="shared" si="399"/>
        <v>0.16609134404705414</v>
      </c>
      <c r="O347" s="17">
        <f t="shared" si="400"/>
        <v>0.13384465807087279</v>
      </c>
      <c r="P347" s="17">
        <f t="shared" si="401"/>
        <v>0.13206389078418554</v>
      </c>
      <c r="Q347" s="17">
        <f t="shared" si="402"/>
        <v>8.1940771625020697E-2</v>
      </c>
      <c r="R347" s="17">
        <f t="shared" si="403"/>
        <v>5.3211822707963402E-2</v>
      </c>
      <c r="S347" s="17">
        <f t="shared" si="404"/>
        <v>2.5902651990081307E-2</v>
      </c>
      <c r="T347" s="17">
        <f t="shared" si="405"/>
        <v>6.515340806437743E-2</v>
      </c>
      <c r="U347" s="17">
        <f t="shared" si="406"/>
        <v>5.2503853674988124E-2</v>
      </c>
      <c r="V347" s="17">
        <f t="shared" si="407"/>
        <v>2.2579891735574286E-3</v>
      </c>
      <c r="W347" s="17">
        <f t="shared" si="408"/>
        <v>2.6950190543349937E-2</v>
      </c>
      <c r="X347" s="17">
        <f t="shared" si="409"/>
        <v>2.1428853146745808E-2</v>
      </c>
      <c r="Y347" s="17">
        <f t="shared" si="410"/>
        <v>8.5193413836197485E-3</v>
      </c>
      <c r="Z347" s="17">
        <f t="shared" si="411"/>
        <v>1.4103404731597682E-2</v>
      </c>
      <c r="AA347" s="17">
        <f t="shared" si="412"/>
        <v>1.3915762713313766E-2</v>
      </c>
      <c r="AB347" s="17">
        <f t="shared" si="413"/>
        <v>6.8653086108845058E-3</v>
      </c>
      <c r="AC347" s="17">
        <f t="shared" si="414"/>
        <v>1.1071896226275885E-4</v>
      </c>
      <c r="AD347" s="17">
        <f t="shared" si="415"/>
        <v>6.6479063711405899E-3</v>
      </c>
      <c r="AE347" s="17">
        <f t="shared" si="416"/>
        <v>5.2859370003838181E-3</v>
      </c>
      <c r="AF347" s="17">
        <f t="shared" si="417"/>
        <v>2.101498457719161E-3</v>
      </c>
      <c r="AG347" s="17">
        <f t="shared" si="418"/>
        <v>5.5698680826443735E-4</v>
      </c>
      <c r="AH347" s="17">
        <f t="shared" si="419"/>
        <v>2.8035032662978745E-3</v>
      </c>
      <c r="AI347" s="17">
        <f t="shared" si="420"/>
        <v>2.7662034070677771E-3</v>
      </c>
      <c r="AJ347" s="17">
        <f t="shared" si="421"/>
        <v>1.3646999062315983E-3</v>
      </c>
      <c r="AK347" s="17">
        <f t="shared" si="422"/>
        <v>4.488476466360598E-4</v>
      </c>
      <c r="AL347" s="17">
        <f t="shared" si="423"/>
        <v>3.4745785315464827E-6</v>
      </c>
      <c r="AM347" s="17">
        <f t="shared" si="424"/>
        <v>1.3118915518868378E-3</v>
      </c>
      <c r="AN347" s="17">
        <f t="shared" si="425"/>
        <v>1.0431218051917012E-3</v>
      </c>
      <c r="AO347" s="17">
        <f t="shared" si="426"/>
        <v>4.1470771684649574E-4</v>
      </c>
      <c r="AP347" s="17">
        <f t="shared" si="427"/>
        <v>1.0991524962605048E-4</v>
      </c>
      <c r="AQ347" s="17">
        <f t="shared" si="428"/>
        <v>2.1849175231580464E-5</v>
      </c>
      <c r="AR347" s="17">
        <f t="shared" si="429"/>
        <v>4.4582883147550374E-4</v>
      </c>
      <c r="AS347" s="17">
        <f t="shared" si="430"/>
        <v>4.3989719841672914E-4</v>
      </c>
      <c r="AT347" s="17">
        <f t="shared" si="431"/>
        <v>2.1702224207265027E-4</v>
      </c>
      <c r="AU347" s="17">
        <f t="shared" si="432"/>
        <v>7.1378273111318927E-5</v>
      </c>
      <c r="AV347" s="17">
        <f t="shared" si="433"/>
        <v>1.7607151081714291E-5</v>
      </c>
      <c r="AW347" s="17">
        <f t="shared" si="434"/>
        <v>7.5721597058008339E-8</v>
      </c>
      <c r="AX347" s="17">
        <f t="shared" si="435"/>
        <v>2.1573953109300112E-4</v>
      </c>
      <c r="AY347" s="17">
        <f t="shared" si="436"/>
        <v>1.7154055821250872E-4</v>
      </c>
      <c r="AZ347" s="17">
        <f t="shared" si="437"/>
        <v>6.8198356978846941E-5</v>
      </c>
      <c r="BA347" s="17">
        <f t="shared" si="438"/>
        <v>1.8075476117053127E-5</v>
      </c>
      <c r="BB347" s="17">
        <f t="shared" si="439"/>
        <v>3.5930796356226436E-6</v>
      </c>
      <c r="BC347" s="17">
        <f t="shared" si="440"/>
        <v>5.7139169930892774E-7</v>
      </c>
      <c r="BD347" s="17">
        <f t="shared" si="441"/>
        <v>5.9081836811176321E-5</v>
      </c>
      <c r="BE347" s="17">
        <f t="shared" si="442"/>
        <v>5.8295768814536322E-5</v>
      </c>
      <c r="BF347" s="17">
        <f t="shared" si="443"/>
        <v>2.8760079620908142E-5</v>
      </c>
      <c r="BG347" s="17">
        <f t="shared" si="444"/>
        <v>9.4591448244150476E-6</v>
      </c>
      <c r="BH347" s="17">
        <f t="shared" si="445"/>
        <v>2.3333233597224817E-6</v>
      </c>
      <c r="BI347" s="17">
        <f t="shared" si="446"/>
        <v>4.6045582361517909E-7</v>
      </c>
      <c r="BJ347" s="18">
        <f t="shared" si="447"/>
        <v>0.38805544134019476</v>
      </c>
      <c r="BK347" s="18">
        <f t="shared" si="448"/>
        <v>0.32884120814241041</v>
      </c>
      <c r="BL347" s="18">
        <f t="shared" si="449"/>
        <v>0.26907478430966825</v>
      </c>
      <c r="BM347" s="18">
        <f t="shared" si="450"/>
        <v>0.26441994435657978</v>
      </c>
      <c r="BN347" s="18">
        <f t="shared" si="451"/>
        <v>0.7354834293306759</v>
      </c>
    </row>
    <row r="348" spans="1:66" x14ac:dyDescent="0.25">
      <c r="A348" t="s">
        <v>122</v>
      </c>
      <c r="B348" t="s">
        <v>142</v>
      </c>
      <c r="C348" t="s">
        <v>132</v>
      </c>
      <c r="D348" s="15">
        <v>44349</v>
      </c>
      <c r="E348" s="14">
        <f>VLOOKUP(A348,home!$A$2:$E$405,3,FALSE)</f>
        <v>1.35015772870662</v>
      </c>
      <c r="F348" s="14">
        <f>VLOOKUP(B348,home!$B$2:$E$405,3,FALSE)</f>
        <v>1.1599999999999999</v>
      </c>
      <c r="G348" s="14">
        <f>VLOOKUP(C348,away!$B$2:$E$405,4,FALSE)</f>
        <v>1.32</v>
      </c>
      <c r="H348" s="14">
        <f>VLOOKUP(A348,away!$A$2:$E$405,3,FALSE)</f>
        <v>1.15772870662461</v>
      </c>
      <c r="I348" s="14">
        <f>VLOOKUP(C348,away!$B$2:$E$405,3,FALSE)</f>
        <v>1.01</v>
      </c>
      <c r="J348" s="14">
        <f>VLOOKUP(B348,home!$B$2:$E$405,4,FALSE)</f>
        <v>0.99</v>
      </c>
      <c r="K348" s="16">
        <f t="shared" si="396"/>
        <v>2.0673615141955763</v>
      </c>
      <c r="L348" s="16">
        <f t="shared" si="397"/>
        <v>1.1576129337539476</v>
      </c>
      <c r="M348" s="17">
        <f t="shared" si="398"/>
        <v>3.9756797430937386E-2</v>
      </c>
      <c r="N348" s="17">
        <f t="shared" si="399"/>
        <v>8.2191672936389501E-2</v>
      </c>
      <c r="O348" s="17">
        <f t="shared" si="400"/>
        <v>4.6022982910688827E-2</v>
      </c>
      <c r="P348" s="17">
        <f t="shared" si="401"/>
        <v>9.5146143638038777E-2</v>
      </c>
      <c r="Q348" s="17">
        <f t="shared" si="402"/>
        <v>8.4959950708020926E-2</v>
      </c>
      <c r="R348" s="17">
        <f t="shared" si="403"/>
        <v>2.663840013367515E-2</v>
      </c>
      <c r="S348" s="17">
        <f t="shared" si="404"/>
        <v>5.6926043055380411E-2</v>
      </c>
      <c r="T348" s="17">
        <f t="shared" si="405"/>
        <v>9.8350737790702858E-2</v>
      </c>
      <c r="U348" s="17">
        <f t="shared" si="406"/>
        <v>5.5071203236102304E-2</v>
      </c>
      <c r="V348" s="17">
        <f t="shared" si="407"/>
        <v>1.5137295364958782E-2</v>
      </c>
      <c r="W348" s="17">
        <f t="shared" si="408"/>
        <v>5.8547644113905215E-2</v>
      </c>
      <c r="X348" s="17">
        <f t="shared" si="409"/>
        <v>6.7775510067079853E-2</v>
      </c>
      <c r="Y348" s="17">
        <f t="shared" si="410"/>
        <v>3.9228903522711273E-2</v>
      </c>
      <c r="Z348" s="17">
        <f t="shared" si="411"/>
        <v>1.0278985509751743E-2</v>
      </c>
      <c r="AA348" s="17">
        <f t="shared" si="412"/>
        <v>2.1250379047834753E-2</v>
      </c>
      <c r="AB348" s="17">
        <f t="shared" si="413"/>
        <v>2.1966107902780811E-2</v>
      </c>
      <c r="AC348" s="17">
        <f t="shared" si="414"/>
        <v>2.2641651430609045E-3</v>
      </c>
      <c r="AD348" s="17">
        <f t="shared" si="415"/>
        <v>3.0259786546976707E-2</v>
      </c>
      <c r="AE348" s="17">
        <f t="shared" si="416"/>
        <v>3.502912027941394E-2</v>
      </c>
      <c r="AF348" s="17">
        <f t="shared" si="417"/>
        <v>2.027508134673614E-2</v>
      </c>
      <c r="AG348" s="17">
        <f t="shared" si="418"/>
        <v>7.8235654666317187E-3</v>
      </c>
      <c r="AH348" s="17">
        <f t="shared" si="419"/>
        <v>2.974771642989509E-3</v>
      </c>
      <c r="AI348" s="17">
        <f t="shared" si="420"/>
        <v>6.1499284082368539E-3</v>
      </c>
      <c r="AJ348" s="17">
        <f t="shared" si="421"/>
        <v>6.3570626531234686E-3</v>
      </c>
      <c r="AK348" s="17">
        <f t="shared" si="422"/>
        <v>4.3807822241324935E-3</v>
      </c>
      <c r="AL348" s="17">
        <f t="shared" si="423"/>
        <v>2.1674440180563995E-4</v>
      </c>
      <c r="AM348" s="17">
        <f t="shared" si="424"/>
        <v>1.2511583626998527E-2</v>
      </c>
      <c r="AN348" s="17">
        <f t="shared" si="425"/>
        <v>1.4483571028357619E-2</v>
      </c>
      <c r="AO348" s="17">
        <f t="shared" si="426"/>
        <v>8.3831845746853741E-3</v>
      </c>
      <c r="AP348" s="17">
        <f t="shared" si="427"/>
        <v>3.2348276299007908E-3</v>
      </c>
      <c r="AQ348" s="17">
        <f t="shared" si="428"/>
        <v>9.3616957570944619E-4</v>
      </c>
      <c r="AR348" s="17">
        <f t="shared" si="429"/>
        <v>6.8872682577782683E-4</v>
      </c>
      <c r="AS348" s="17">
        <f t="shared" si="430"/>
        <v>1.423847333407161E-3</v>
      </c>
      <c r="AT348" s="17">
        <f t="shared" si="431"/>
        <v>1.4718035895879816E-3</v>
      </c>
      <c r="AU348" s="17">
        <f t="shared" si="432"/>
        <v>1.0142500325230313E-3</v>
      </c>
      <c r="AV348" s="17">
        <f t="shared" si="433"/>
        <v>5.2420537075243171E-4</v>
      </c>
      <c r="AW348" s="17">
        <f t="shared" si="434"/>
        <v>1.4408712834833085E-5</v>
      </c>
      <c r="AX348" s="17">
        <f t="shared" si="435"/>
        <v>4.3109944120160492E-3</v>
      </c>
      <c r="AY348" s="17">
        <f t="shared" si="436"/>
        <v>4.9904628886907731E-3</v>
      </c>
      <c r="AZ348" s="17">
        <f t="shared" si="437"/>
        <v>2.8885121926837637E-3</v>
      </c>
      <c r="BA348" s="17">
        <f t="shared" si="438"/>
        <v>1.1145930245188996E-3</v>
      </c>
      <c r="BB348" s="17">
        <f t="shared" si="439"/>
        <v>3.2256682526375234E-4</v>
      </c>
      <c r="BC348" s="17">
        <f t="shared" si="440"/>
        <v>7.4681505785053812E-5</v>
      </c>
      <c r="BD348" s="17">
        <f t="shared" si="441"/>
        <v>1.3287984689061894E-4</v>
      </c>
      <c r="BE348" s="17">
        <f t="shared" si="442"/>
        <v>2.7471068147386633E-4</v>
      </c>
      <c r="BF348" s="17">
        <f t="shared" si="443"/>
        <v>2.8396314520875559E-4</v>
      </c>
      <c r="BG348" s="17">
        <f t="shared" si="444"/>
        <v>1.9568482595150373E-4</v>
      </c>
      <c r="BH348" s="17">
        <f t="shared" si="445"/>
        <v>1.0113781952104966E-4</v>
      </c>
      <c r="BI348" s="17">
        <f t="shared" si="446"/>
        <v>4.1817687141495189E-5</v>
      </c>
      <c r="BJ348" s="18">
        <f t="shared" si="447"/>
        <v>0.57769312006317819</v>
      </c>
      <c r="BK348" s="18">
        <f t="shared" si="448"/>
        <v>0.21443765192287265</v>
      </c>
      <c r="BL348" s="18">
        <f t="shared" si="449"/>
        <v>0.19696464531779992</v>
      </c>
      <c r="BM348" s="18">
        <f t="shared" si="450"/>
        <v>0.61968240087999593</v>
      </c>
      <c r="BN348" s="18">
        <f t="shared" si="451"/>
        <v>0.37471594775775058</v>
      </c>
    </row>
    <row r="349" spans="1:66" x14ac:dyDescent="0.25">
      <c r="A349" t="s">
        <v>145</v>
      </c>
      <c r="B349" t="s">
        <v>149</v>
      </c>
      <c r="C349" t="s">
        <v>389</v>
      </c>
      <c r="D349" s="15">
        <v>44349</v>
      </c>
      <c r="E349" s="14">
        <f>VLOOKUP(A349,home!$A$2:$E$405,3,FALSE)</f>
        <v>1.4394618834080699</v>
      </c>
      <c r="F349" s="14">
        <f>VLOOKUP(B349,home!$B$2:$E$405,3,FALSE)</f>
        <v>0.69</v>
      </c>
      <c r="G349" s="14">
        <f>VLOOKUP(C349,away!$B$2:$E$405,4,FALSE)</f>
        <v>0.69</v>
      </c>
      <c r="H349" s="14">
        <f>VLOOKUP(A349,away!$A$2:$E$405,3,FALSE)</f>
        <v>1.2421524663677099</v>
      </c>
      <c r="I349" s="14">
        <f>VLOOKUP(C349,away!$B$2:$E$405,3,FALSE)</f>
        <v>0.87</v>
      </c>
      <c r="J349" s="14">
        <f>VLOOKUP(B349,home!$B$2:$E$405,4,FALSE)</f>
        <v>1.61</v>
      </c>
      <c r="K349" s="16">
        <f t="shared" si="396"/>
        <v>0.68532780269058191</v>
      </c>
      <c r="L349" s="16">
        <f t="shared" si="397"/>
        <v>1.7398829596412513</v>
      </c>
      <c r="M349" s="17">
        <f t="shared" si="398"/>
        <v>8.8459473152396398E-2</v>
      </c>
      <c r="N349" s="17">
        <f t="shared" si="399"/>
        <v>6.0623736362698341E-2</v>
      </c>
      <c r="O349" s="17">
        <f t="shared" si="400"/>
        <v>0.15390912995669725</v>
      </c>
      <c r="P349" s="17">
        <f t="shared" si="401"/>
        <v>0.10547820584724253</v>
      </c>
      <c r="Q349" s="17">
        <f t="shared" si="402"/>
        <v>2.0773566016170586E-2</v>
      </c>
      <c r="R349" s="17">
        <f t="shared" si="403"/>
        <v>0.1338919362724342</v>
      </c>
      <c r="S349" s="17">
        <f t="shared" si="404"/>
        <v>3.1442793836184722E-2</v>
      </c>
      <c r="T349" s="17">
        <f t="shared" si="405"/>
        <v>3.6143573522517798E-2</v>
      </c>
      <c r="U349" s="17">
        <f t="shared" si="406"/>
        <v>9.1759866483574745E-2</v>
      </c>
      <c r="V349" s="17">
        <f t="shared" si="407"/>
        <v>4.1657864612719255E-3</v>
      </c>
      <c r="W349" s="17">
        <f t="shared" si="408"/>
        <v>4.7455674506366461E-3</v>
      </c>
      <c r="X349" s="17">
        <f t="shared" si="409"/>
        <v>8.256731941190875E-3</v>
      </c>
      <c r="Y349" s="17">
        <f t="shared" si="410"/>
        <v>7.1828736034018174E-3</v>
      </c>
      <c r="Z349" s="17">
        <f t="shared" si="411"/>
        <v>7.7652099451260226E-2</v>
      </c>
      <c r="AA349" s="17">
        <f t="shared" si="412"/>
        <v>5.3217142691242704E-2</v>
      </c>
      <c r="AB349" s="17">
        <f t="shared" si="413"/>
        <v>1.8235593733030259E-2</v>
      </c>
      <c r="AC349" s="17">
        <f t="shared" si="414"/>
        <v>3.1045267554379545E-4</v>
      </c>
      <c r="AD349" s="17">
        <f t="shared" si="415"/>
        <v>8.1306732836618949E-4</v>
      </c>
      <c r="AE349" s="17">
        <f t="shared" si="416"/>
        <v>1.4146419896653708E-3</v>
      </c>
      <c r="AF349" s="17">
        <f t="shared" si="417"/>
        <v>1.2306557459058872E-3</v>
      </c>
      <c r="AG349" s="17">
        <f t="shared" si="418"/>
        <v>7.137323204954156E-4</v>
      </c>
      <c r="AH349" s="17">
        <f t="shared" si="419"/>
        <v>3.3776391153903851E-2</v>
      </c>
      <c r="AI349" s="17">
        <f t="shared" si="420"/>
        <v>2.3147899932322535E-2</v>
      </c>
      <c r="AJ349" s="17">
        <f t="shared" si="421"/>
        <v>7.9319496987600331E-3</v>
      </c>
      <c r="AK349" s="17">
        <f t="shared" si="422"/>
        <v>1.8119952193678128E-3</v>
      </c>
      <c r="AL349" s="17">
        <f t="shared" si="423"/>
        <v>1.4807228688971023E-5</v>
      </c>
      <c r="AM349" s="17">
        <f t="shared" si="424"/>
        <v>1.1144352911774054E-4</v>
      </c>
      <c r="AN349" s="17">
        <f t="shared" si="425"/>
        <v>1.938986972742404E-4</v>
      </c>
      <c r="AO349" s="17">
        <f t="shared" si="426"/>
        <v>1.6868051964204423E-4</v>
      </c>
      <c r="AP349" s="17">
        <f t="shared" si="427"/>
        <v>9.7828120582874726E-5</v>
      </c>
      <c r="AQ349" s="17">
        <f t="shared" si="428"/>
        <v>4.255236999396832E-5</v>
      </c>
      <c r="AR349" s="17">
        <f t="shared" si="429"/>
        <v>1.1753393481370954E-2</v>
      </c>
      <c r="AS349" s="17">
        <f t="shared" si="430"/>
        <v>8.0549273287457649E-3</v>
      </c>
      <c r="AT349" s="17">
        <f t="shared" si="431"/>
        <v>2.760132823520826E-3</v>
      </c>
      <c r="AU349" s="17">
        <f t="shared" si="432"/>
        <v>6.3053192102589329E-4</v>
      </c>
      <c r="AV349" s="17">
        <f t="shared" si="433"/>
        <v>1.0803026399073671E-4</v>
      </c>
      <c r="AW349" s="17">
        <f t="shared" si="434"/>
        <v>4.9044427415421271E-7</v>
      </c>
      <c r="AX349" s="17">
        <f t="shared" si="435"/>
        <v>1.2729224822390828E-5</v>
      </c>
      <c r="AY349" s="17">
        <f t="shared" si="436"/>
        <v>2.2147361357920237E-5</v>
      </c>
      <c r="AZ349" s="17">
        <f t="shared" si="437"/>
        <v>1.9266908313831272E-5</v>
      </c>
      <c r="BA349" s="17">
        <f t="shared" si="438"/>
        <v>1.1174055153401797E-5</v>
      </c>
      <c r="BB349" s="17">
        <f t="shared" si="439"/>
        <v>4.8603870378738233E-6</v>
      </c>
      <c r="BC349" s="17">
        <f t="shared" si="440"/>
        <v>1.6913009168915752E-6</v>
      </c>
      <c r="BD349" s="17">
        <f t="shared" si="441"/>
        <v>3.4082548393659811E-3</v>
      </c>
      <c r="BE349" s="17">
        <f t="shared" si="442"/>
        <v>2.3357718000722298E-3</v>
      </c>
      <c r="BF349" s="17">
        <f t="shared" si="443"/>
        <v>8.0038467766506308E-4</v>
      </c>
      <c r="BG349" s="17">
        <f t="shared" si="444"/>
        <v>1.828419574838025E-4</v>
      </c>
      <c r="BH349" s="17">
        <f t="shared" si="445"/>
        <v>3.1326669240504781E-5</v>
      </c>
      <c r="BI349" s="17">
        <f t="shared" si="446"/>
        <v>4.2938074792419583E-6</v>
      </c>
      <c r="BJ349" s="18">
        <f t="shared" si="447"/>
        <v>0.14258441875526212</v>
      </c>
      <c r="BK349" s="18">
        <f t="shared" si="448"/>
        <v>0.22989366656268626</v>
      </c>
      <c r="BL349" s="18">
        <f t="shared" si="449"/>
        <v>0.54775179471129454</v>
      </c>
      <c r="BM349" s="18">
        <f t="shared" si="450"/>
        <v>0.43472427495577975</v>
      </c>
      <c r="BN349" s="18">
        <f t="shared" si="451"/>
        <v>0.56313604760763936</v>
      </c>
    </row>
    <row r="350" spans="1:66" x14ac:dyDescent="0.25">
      <c r="A350" t="s">
        <v>145</v>
      </c>
      <c r="B350" t="s">
        <v>375</v>
      </c>
      <c r="C350" t="s">
        <v>419</v>
      </c>
      <c r="D350" s="15">
        <v>44349</v>
      </c>
      <c r="E350" s="14">
        <f>VLOOKUP(A350,home!$A$2:$E$405,3,FALSE)</f>
        <v>1.4394618834080699</v>
      </c>
      <c r="F350" s="14">
        <f>VLOOKUP(B350,home!$B$2:$E$405,3,FALSE)</f>
        <v>0.82</v>
      </c>
      <c r="G350" s="14">
        <f>VLOOKUP(C350,away!$B$2:$E$405,4,FALSE)</f>
        <v>1.04</v>
      </c>
      <c r="H350" s="14">
        <f>VLOOKUP(A350,away!$A$2:$E$405,3,FALSE)</f>
        <v>1.2421524663677099</v>
      </c>
      <c r="I350" s="14">
        <f>VLOOKUP(C350,away!$B$2:$E$405,3,FALSE)</f>
        <v>0.56000000000000005</v>
      </c>
      <c r="J350" s="14">
        <f>VLOOKUP(B350,home!$B$2:$E$405,4,FALSE)</f>
        <v>0.59</v>
      </c>
      <c r="K350" s="16">
        <f t="shared" si="396"/>
        <v>1.2275730941704019</v>
      </c>
      <c r="L350" s="16">
        <f t="shared" si="397"/>
        <v>0.41040717488789136</v>
      </c>
      <c r="M350" s="17">
        <f t="shared" si="398"/>
        <v>0.19437222570354715</v>
      </c>
      <c r="N350" s="17">
        <f t="shared" si="399"/>
        <v>0.23860611452769109</v>
      </c>
      <c r="O350" s="17">
        <f t="shared" si="400"/>
        <v>7.977175602766437E-2</v>
      </c>
      <c r="P350" s="17">
        <f t="shared" si="401"/>
        <v>9.7925661374286349E-2</v>
      </c>
      <c r="Q350" s="17">
        <f t="shared" si="402"/>
        <v>0.14645322314936757</v>
      </c>
      <c r="R350" s="17">
        <f t="shared" si="403"/>
        <v>1.6369450513579922E-2</v>
      </c>
      <c r="S350" s="17">
        <f t="shared" si="404"/>
        <v>1.233385469668005E-2</v>
      </c>
      <c r="T350" s="17">
        <f t="shared" si="405"/>
        <v>6.0105453565957874E-2</v>
      </c>
      <c r="U350" s="17">
        <f t="shared" si="406"/>
        <v>2.0094697016824582E-2</v>
      </c>
      <c r="V350" s="17">
        <f t="shared" si="407"/>
        <v>6.9042836301157185E-4</v>
      </c>
      <c r="W350" s="17">
        <f t="shared" si="408"/>
        <v>5.992734543089917E-2</v>
      </c>
      <c r="X350" s="17">
        <f t="shared" si="409"/>
        <v>2.4594612536826113E-2</v>
      </c>
      <c r="Y350" s="17">
        <f t="shared" si="410"/>
        <v>5.0469027243505594E-3</v>
      </c>
      <c r="Z350" s="17">
        <f t="shared" si="411"/>
        <v>2.23937997991516E-3</v>
      </c>
      <c r="AA350" s="17">
        <f t="shared" si="412"/>
        <v>2.7490026109677052E-3</v>
      </c>
      <c r="AB350" s="17">
        <f t="shared" si="413"/>
        <v>1.6873008205140704E-3</v>
      </c>
      <c r="AC350" s="17">
        <f t="shared" si="414"/>
        <v>2.1740070448192698E-5</v>
      </c>
      <c r="AD350" s="17">
        <f t="shared" si="415"/>
        <v>1.8391299214006847E-2</v>
      </c>
      <c r="AE350" s="17">
        <f t="shared" si="416"/>
        <v>7.5479211529384466E-3</v>
      </c>
      <c r="AF350" s="17">
        <f t="shared" si="417"/>
        <v>1.5488604983270116E-3</v>
      </c>
      <c r="AG350" s="17">
        <f t="shared" si="418"/>
        <v>2.1188782047128018E-4</v>
      </c>
      <c r="AH350" s="17">
        <f t="shared" si="419"/>
        <v>2.2976440276437088E-4</v>
      </c>
      <c r="AI350" s="17">
        <f t="shared" si="420"/>
        <v>2.8205259883167319E-4</v>
      </c>
      <c r="AJ350" s="17">
        <f t="shared" si="421"/>
        <v>1.7312009073330013E-4</v>
      </c>
      <c r="AK350" s="17">
        <f t="shared" si="422"/>
        <v>7.0839188481512669E-5</v>
      </c>
      <c r="AL350" s="17">
        <f t="shared" si="423"/>
        <v>4.3811007858907257E-7</v>
      </c>
      <c r="AM350" s="17">
        <f t="shared" si="424"/>
        <v>4.515332816390414E-3</v>
      </c>
      <c r="AN350" s="17">
        <f t="shared" si="425"/>
        <v>1.8531249848533755E-3</v>
      </c>
      <c r="AO350" s="17">
        <f t="shared" si="426"/>
        <v>3.8026789487392008E-4</v>
      </c>
      <c r="AP350" s="17">
        <f t="shared" si="427"/>
        <v>5.2021557478590413E-5</v>
      </c>
      <c r="AQ350" s="17">
        <f t="shared" si="428"/>
        <v>5.3375051095140863E-6</v>
      </c>
      <c r="AR350" s="17">
        <f t="shared" si="429"/>
        <v>1.8859391885665825E-5</v>
      </c>
      <c r="AS350" s="17">
        <f t="shared" si="430"/>
        <v>2.3151282051258968E-5</v>
      </c>
      <c r="AT350" s="17">
        <f t="shared" si="431"/>
        <v>1.4209945470837835E-5</v>
      </c>
      <c r="AU350" s="17">
        <f t="shared" si="432"/>
        <v>5.8145822432096977E-6</v>
      </c>
      <c r="AV350" s="17">
        <f t="shared" si="433"/>
        <v>1.7844561789013012E-6</v>
      </c>
      <c r="AW350" s="17">
        <f t="shared" si="434"/>
        <v>6.1311656375468839E-9</v>
      </c>
      <c r="AX350" s="17">
        <f t="shared" si="435"/>
        <v>9.2381684610425517E-4</v>
      </c>
      <c r="AY350" s="17">
        <f t="shared" si="436"/>
        <v>3.7914106192348928E-4</v>
      </c>
      <c r="AZ350" s="17">
        <f t="shared" si="437"/>
        <v>7.7801106054007138E-5</v>
      </c>
      <c r="BA350" s="17">
        <f t="shared" si="438"/>
        <v>1.0643377379592766E-5</v>
      </c>
      <c r="BB350" s="17">
        <f t="shared" si="439"/>
        <v>1.0920296104060885E-6</v>
      </c>
      <c r="BC350" s="17">
        <f t="shared" si="440"/>
        <v>8.9635357460137552E-8</v>
      </c>
      <c r="BD350" s="17">
        <f t="shared" si="441"/>
        <v>1.2900049573166214E-6</v>
      </c>
      <c r="BE350" s="17">
        <f t="shared" si="442"/>
        <v>1.583575376948322E-6</v>
      </c>
      <c r="BF350" s="17">
        <f t="shared" si="443"/>
        <v>9.719772626662565E-7</v>
      </c>
      <c r="BG350" s="17">
        <f t="shared" si="444"/>
        <v>3.977243785981647E-7</v>
      </c>
      <c r="BH350" s="17">
        <f t="shared" si="445"/>
        <v>1.2205893651568734E-7</v>
      </c>
      <c r="BI350" s="17">
        <f t="shared" si="446"/>
        <v>2.9967253273942199E-8</v>
      </c>
      <c r="BJ350" s="18">
        <f t="shared" si="447"/>
        <v>0.57063228943597111</v>
      </c>
      <c r="BK350" s="18">
        <f t="shared" si="448"/>
        <v>0.3057234893799754</v>
      </c>
      <c r="BL350" s="18">
        <f t="shared" si="449"/>
        <v>0.1214961982363567</v>
      </c>
      <c r="BM350" s="18">
        <f t="shared" si="450"/>
        <v>0.22621379080532397</v>
      </c>
      <c r="BN350" s="18">
        <f t="shared" si="451"/>
        <v>0.7734984312961366</v>
      </c>
    </row>
    <row r="351" spans="1:66" x14ac:dyDescent="0.25">
      <c r="A351" t="s">
        <v>145</v>
      </c>
      <c r="B351" t="s">
        <v>146</v>
      </c>
      <c r="C351" t="s">
        <v>357</v>
      </c>
      <c r="D351" s="15">
        <v>44349</v>
      </c>
      <c r="E351" s="14">
        <f>VLOOKUP(A351,home!$A$2:$E$405,3,FALSE)</f>
        <v>1.4394618834080699</v>
      </c>
      <c r="F351" s="14">
        <f>VLOOKUP(B351,home!$B$2:$E$405,3,FALSE)</f>
        <v>1.48</v>
      </c>
      <c r="G351" s="14">
        <f>VLOOKUP(C351,away!$B$2:$E$405,4,FALSE)</f>
        <v>0.57999999999999996</v>
      </c>
      <c r="H351" s="14">
        <f>VLOOKUP(A351,away!$A$2:$E$405,3,FALSE)</f>
        <v>1.2421524663677099</v>
      </c>
      <c r="I351" s="14">
        <f>VLOOKUP(C351,away!$B$2:$E$405,3,FALSE)</f>
        <v>0.87</v>
      </c>
      <c r="J351" s="14">
        <f>VLOOKUP(B351,home!$B$2:$E$405,4,FALSE)</f>
        <v>1.41</v>
      </c>
      <c r="K351" s="16">
        <f t="shared" si="396"/>
        <v>1.2356340807174873</v>
      </c>
      <c r="L351" s="16">
        <f t="shared" si="397"/>
        <v>1.5237484304932696</v>
      </c>
      <c r="M351" s="17">
        <f t="shared" si="398"/>
        <v>6.3330862385873446E-2</v>
      </c>
      <c r="N351" s="17">
        <f t="shared" si="399"/>
        <v>7.8253771925214433E-2</v>
      </c>
      <c r="O351" s="17">
        <f t="shared" si="400"/>
        <v>9.650030216225991E-2</v>
      </c>
      <c r="P351" s="17">
        <f t="shared" si="401"/>
        <v>0.11923906215122378</v>
      </c>
      <c r="Q351" s="17">
        <f t="shared" si="402"/>
        <v>4.834651376774414E-2</v>
      </c>
      <c r="R351" s="17">
        <f t="shared" si="403"/>
        <v>7.3521091980934913E-2</v>
      </c>
      <c r="S351" s="17">
        <f t="shared" si="404"/>
        <v>5.6125692147036291E-2</v>
      </c>
      <c r="T351" s="17">
        <f t="shared" si="405"/>
        <v>7.3667924473421381E-2</v>
      </c>
      <c r="U351" s="17">
        <f t="shared" si="406"/>
        <v>9.0845166903208346E-2</v>
      </c>
      <c r="V351" s="17">
        <f t="shared" si="407"/>
        <v>1.174146667916896E-2</v>
      </c>
      <c r="W351" s="17">
        <f t="shared" si="408"/>
        <v>1.9912866698433954E-2</v>
      </c>
      <c r="X351" s="17">
        <f t="shared" si="409"/>
        <v>3.0342199378360434E-2</v>
      </c>
      <c r="Y351" s="17">
        <f t="shared" si="410"/>
        <v>2.311693934024529E-2</v>
      </c>
      <c r="Z351" s="17">
        <f t="shared" si="411"/>
        <v>3.7342549504700298E-2</v>
      </c>
      <c r="AA351" s="17">
        <f t="shared" si="412"/>
        <v>4.6141726828887619E-2</v>
      </c>
      <c r="AB351" s="17">
        <f t="shared" si="413"/>
        <v>2.8507145106464994E-2</v>
      </c>
      <c r="AC351" s="17">
        <f t="shared" si="414"/>
        <v>1.3816737826945371E-3</v>
      </c>
      <c r="AD351" s="17">
        <f t="shared" si="415"/>
        <v>6.1512541843423306E-3</v>
      </c>
      <c r="AE351" s="17">
        <f t="shared" si="416"/>
        <v>9.3729639089567846E-3</v>
      </c>
      <c r="AF351" s="17">
        <f t="shared" si="417"/>
        <v>7.1410195226714818E-3</v>
      </c>
      <c r="AG351" s="17">
        <f t="shared" si="418"/>
        <v>3.6270390965974894E-3</v>
      </c>
      <c r="AH351" s="17">
        <f t="shared" si="419"/>
        <v>1.4225162799601071E-2</v>
      </c>
      <c r="AI351" s="17">
        <f t="shared" si="420"/>
        <v>1.7577095958941667E-2</v>
      </c>
      <c r="AJ351" s="17">
        <f t="shared" si="421"/>
        <v>1.0859429403454978E-2</v>
      </c>
      <c r="AK351" s="17">
        <f t="shared" si="422"/>
        <v>4.4727603560181795E-3</v>
      </c>
      <c r="AL351" s="17">
        <f t="shared" si="423"/>
        <v>1.0405636673229894E-4</v>
      </c>
      <c r="AM351" s="17">
        <f t="shared" si="424"/>
        <v>1.5201398618658838E-3</v>
      </c>
      <c r="AN351" s="17">
        <f t="shared" si="425"/>
        <v>2.3163107286483962E-3</v>
      </c>
      <c r="AO351" s="17">
        <f t="shared" si="426"/>
        <v>1.7647374186563582E-3</v>
      </c>
      <c r="AP351" s="17">
        <f t="shared" si="427"/>
        <v>8.9633862397012329E-4</v>
      </c>
      <c r="AQ351" s="17">
        <f t="shared" si="428"/>
        <v>3.4144864286624293E-4</v>
      </c>
      <c r="AR351" s="17">
        <f t="shared" si="429"/>
        <v>4.3351138978806759E-3</v>
      </c>
      <c r="AS351" s="17">
        <f t="shared" si="430"/>
        <v>5.3566144760133919E-3</v>
      </c>
      <c r="AT351" s="17">
        <f t="shared" si="431"/>
        <v>3.3094077019133975E-3</v>
      </c>
      <c r="AU351" s="17">
        <f t="shared" si="432"/>
        <v>1.363072314491044E-3</v>
      </c>
      <c r="AV351" s="17">
        <f t="shared" si="433"/>
        <v>4.2106465156690006E-4</v>
      </c>
      <c r="AW351" s="17">
        <f t="shared" si="434"/>
        <v>5.442134947493881E-6</v>
      </c>
      <c r="AX351" s="17">
        <f t="shared" si="435"/>
        <v>3.1305610346311024E-4</v>
      </c>
      <c r="AY351" s="17">
        <f t="shared" si="436"/>
        <v>4.7701874630825289E-4</v>
      </c>
      <c r="AZ351" s="17">
        <f t="shared" si="437"/>
        <v>3.6342828300153383E-4</v>
      </c>
      <c r="BA351" s="17">
        <f t="shared" si="438"/>
        <v>1.8459109194015033E-4</v>
      </c>
      <c r="BB351" s="17">
        <f t="shared" si="439"/>
        <v>7.031759665671069E-5</v>
      </c>
      <c r="BC351" s="17">
        <f t="shared" si="440"/>
        <v>2.1429265508344342E-5</v>
      </c>
      <c r="BD351" s="17">
        <f t="shared" si="441"/>
        <v>1.1009371663175411E-3</v>
      </c>
      <c r="BE351" s="17">
        <f t="shared" si="442"/>
        <v>1.3603554834304905E-3</v>
      </c>
      <c r="BF351" s="17">
        <f t="shared" si="443"/>
        <v>8.4045079860881381E-4</v>
      </c>
      <c r="BG351" s="17">
        <f t="shared" si="444"/>
        <v>3.4616321664242646E-4</v>
      </c>
      <c r="BH351" s="17">
        <f t="shared" si="445"/>
        <v>1.0693276699354334E-4</v>
      </c>
      <c r="BI351" s="17">
        <f t="shared" si="446"/>
        <v>2.6425954248528792E-5</v>
      </c>
      <c r="BJ351" s="18">
        <f t="shared" si="447"/>
        <v>0.3082013086588728</v>
      </c>
      <c r="BK351" s="18">
        <f t="shared" si="448"/>
        <v>0.25239983225903756</v>
      </c>
      <c r="BL351" s="18">
        <f t="shared" si="449"/>
        <v>0.40121641992787843</v>
      </c>
      <c r="BM351" s="18">
        <f t="shared" si="450"/>
        <v>0.51949692936587766</v>
      </c>
      <c r="BN351" s="18">
        <f t="shared" si="451"/>
        <v>0.47919160437325059</v>
      </c>
    </row>
    <row r="352" spans="1:66" x14ac:dyDescent="0.25">
      <c r="A352" t="s">
        <v>145</v>
      </c>
      <c r="B352" t="s">
        <v>433</v>
      </c>
      <c r="C352" t="s">
        <v>360</v>
      </c>
      <c r="D352" s="15">
        <v>44349</v>
      </c>
      <c r="E352" s="14">
        <f>VLOOKUP(A352,home!$A$2:$E$405,3,FALSE)</f>
        <v>1.4394618834080699</v>
      </c>
      <c r="F352" s="14">
        <f>VLOOKUP(B352,home!$B$2:$E$405,3,FALSE)</f>
        <v>0.8</v>
      </c>
      <c r="G352" s="14">
        <f>VLOOKUP(C352,away!$B$2:$E$405,4,FALSE)</f>
        <v>0.6</v>
      </c>
      <c r="H352" s="14">
        <f>VLOOKUP(A352,away!$A$2:$E$405,3,FALSE)</f>
        <v>1.2421524663677099</v>
      </c>
      <c r="I352" s="14">
        <f>VLOOKUP(C352,away!$B$2:$E$405,3,FALSE)</f>
        <v>1.19</v>
      </c>
      <c r="J352" s="14">
        <f>VLOOKUP(B352,home!$B$2:$E$405,4,FALSE)</f>
        <v>1.61</v>
      </c>
      <c r="K352" s="16">
        <f t="shared" ref="K352:K415" si="452">E352*F352*G352</f>
        <v>0.69094170403587352</v>
      </c>
      <c r="L352" s="16">
        <f t="shared" ref="L352:L415" si="453">H352*I352*J352</f>
        <v>2.3798399103138954</v>
      </c>
      <c r="M352" s="17">
        <f t="shared" si="398"/>
        <v>4.6384885592797173E-2</v>
      </c>
      <c r="N352" s="17">
        <f t="shared" si="399"/>
        <v>3.2049251892996317E-2</v>
      </c>
      <c r="O352" s="17">
        <f t="shared" si="400"/>
        <v>0.11038860196908273</v>
      </c>
      <c r="P352" s="17">
        <f t="shared" si="401"/>
        <v>7.6272088750655803E-2</v>
      </c>
      <c r="Q352" s="17">
        <f t="shared" si="402"/>
        <v>1.1072082358010908E-2</v>
      </c>
      <c r="R352" s="17">
        <f t="shared" si="403"/>
        <v>0.1313536003048891</v>
      </c>
      <c r="S352" s="17">
        <f t="shared" si="404"/>
        <v>3.1354133183909741E-2</v>
      </c>
      <c r="T352" s="17">
        <f t="shared" si="405"/>
        <v>2.6349783485876743E-2</v>
      </c>
      <c r="U352" s="17">
        <f t="shared" si="406"/>
        <v>9.0757680425907095E-2</v>
      </c>
      <c r="V352" s="17">
        <f t="shared" si="407"/>
        <v>5.728506886433807E-3</v>
      </c>
      <c r="W352" s="17">
        <f t="shared" si="408"/>
        <v>2.5500544838898635E-3</v>
      </c>
      <c r="X352" s="17">
        <f t="shared" si="409"/>
        <v>6.0687214342359996E-3</v>
      </c>
      <c r="Y352" s="17">
        <f t="shared" si="410"/>
        <v>7.2212927368861092E-3</v>
      </c>
      <c r="Z352" s="17">
        <f t="shared" si="411"/>
        <v>0.10420018012299816</v>
      </c>
      <c r="AA352" s="17">
        <f t="shared" si="412"/>
        <v>7.1996250015029295E-2</v>
      </c>
      <c r="AB352" s="17">
        <f t="shared" si="413"/>
        <v>2.487260583478856E-2</v>
      </c>
      <c r="AC352" s="17">
        <f t="shared" si="414"/>
        <v>5.8872246323739676E-4</v>
      </c>
      <c r="AD352" s="17">
        <f t="shared" si="415"/>
        <v>4.4048474762079551E-4</v>
      </c>
      <c r="AE352" s="17">
        <f t="shared" si="416"/>
        <v>1.048283182272513E-3</v>
      </c>
      <c r="AF352" s="17">
        <f t="shared" si="417"/>
        <v>1.2473730772414912E-3</v>
      </c>
      <c r="AG352" s="17">
        <f t="shared" si="418"/>
        <v>9.895160774234526E-4</v>
      </c>
      <c r="AH352" s="17">
        <f t="shared" si="419"/>
        <v>6.1994936829651924E-2</v>
      </c>
      <c r="AI352" s="17">
        <f t="shared" si="420"/>
        <v>4.2834887294676029E-2</v>
      </c>
      <c r="AJ352" s="17">
        <f t="shared" si="421"/>
        <v>1.4798205009784021E-2</v>
      </c>
      <c r="AK352" s="17">
        <f t="shared" si="422"/>
        <v>3.408232328710791E-3</v>
      </c>
      <c r="AL352" s="17">
        <f t="shared" si="423"/>
        <v>3.8722175460120303E-5</v>
      </c>
      <c r="AM352" s="17">
        <f t="shared" si="424"/>
        <v>6.0869856424584851E-5</v>
      </c>
      <c r="AN352" s="17">
        <f t="shared" si="425"/>
        <v>1.4486051365430371E-4</v>
      </c>
      <c r="AO352" s="17">
        <f t="shared" si="426"/>
        <v>1.7237241591154149E-4</v>
      </c>
      <c r="AP352" s="17">
        <f t="shared" si="427"/>
        <v>1.3673958494117078E-4</v>
      </c>
      <c r="AQ352" s="17">
        <f t="shared" si="428"/>
        <v>8.1354580390688791E-5</v>
      </c>
      <c r="AR352" s="17">
        <f t="shared" si="429"/>
        <v>2.9507604980918908E-2</v>
      </c>
      <c r="AS352" s="17">
        <f t="shared" si="430"/>
        <v>2.0388034867533537E-2</v>
      </c>
      <c r="AT352" s="17">
        <f t="shared" si="431"/>
        <v>7.0434717766582125E-3</v>
      </c>
      <c r="AU352" s="17">
        <f t="shared" si="432"/>
        <v>1.6222094638976025E-3</v>
      </c>
      <c r="AV352" s="17">
        <f t="shared" si="433"/>
        <v>2.8021304282213253E-4</v>
      </c>
      <c r="AW352" s="17">
        <f t="shared" si="434"/>
        <v>1.7686683242038281E-6</v>
      </c>
      <c r="AX352" s="17">
        <f t="shared" si="435"/>
        <v>7.0095870537369315E-6</v>
      </c>
      <c r="AY352" s="17">
        <f t="shared" si="436"/>
        <v>1.6681695025302741E-5</v>
      </c>
      <c r="AZ352" s="17">
        <f t="shared" si="437"/>
        <v>1.9849881796450121E-5</v>
      </c>
      <c r="BA352" s="17">
        <f t="shared" si="438"/>
        <v>1.5746513638068423E-5</v>
      </c>
      <c r="BB352" s="17">
        <f t="shared" si="439"/>
        <v>9.3685454010443219E-6</v>
      </c>
      <c r="BC352" s="17">
        <f t="shared" si="440"/>
        <v>4.4591276493985985E-6</v>
      </c>
      <c r="BD352" s="17">
        <f t="shared" si="441"/>
        <v>1.1703895998561314E-2</v>
      </c>
      <c r="BE352" s="17">
        <f t="shared" si="442"/>
        <v>8.0867098451045949E-3</v>
      </c>
      <c r="BF352" s="17">
        <f t="shared" si="443"/>
        <v>2.7937225402101216E-3</v>
      </c>
      <c r="BG352" s="17">
        <f t="shared" si="444"/>
        <v>6.434331375120702E-4</v>
      </c>
      <c r="BH352" s="17">
        <f t="shared" si="445"/>
        <v>1.1114369711643457E-4</v>
      </c>
      <c r="BI352" s="17">
        <f t="shared" si="446"/>
        <v>1.5358763095695267E-5</v>
      </c>
      <c r="BJ352" s="18">
        <f t="shared" si="447"/>
        <v>8.9706155778340499E-2</v>
      </c>
      <c r="BK352" s="18">
        <f t="shared" si="448"/>
        <v>0.16038374074751935</v>
      </c>
      <c r="BL352" s="18">
        <f t="shared" si="449"/>
        <v>0.63460079812595005</v>
      </c>
      <c r="BM352" s="18">
        <f t="shared" si="450"/>
        <v>0.581355450879675</v>
      </c>
      <c r="BN352" s="18">
        <f t="shared" si="451"/>
        <v>0.407520510868432</v>
      </c>
    </row>
    <row r="353" spans="1:66" x14ac:dyDescent="0.25">
      <c r="A353" t="s">
        <v>145</v>
      </c>
      <c r="B353" t="s">
        <v>148</v>
      </c>
      <c r="C353" t="s">
        <v>371</v>
      </c>
      <c r="D353" s="15">
        <v>44349</v>
      </c>
      <c r="E353" s="14">
        <f>VLOOKUP(A353,home!$A$2:$E$405,3,FALSE)</f>
        <v>1.4394618834080699</v>
      </c>
      <c r="F353" s="14">
        <f>VLOOKUP(B353,home!$B$2:$E$405,3,FALSE)</f>
        <v>0.93</v>
      </c>
      <c r="G353" s="14">
        <f>VLOOKUP(C353,away!$B$2:$E$405,4,FALSE)</f>
        <v>1.1000000000000001</v>
      </c>
      <c r="H353" s="14">
        <f>VLOOKUP(A353,away!$A$2:$E$405,3,FALSE)</f>
        <v>1.2421524663677099</v>
      </c>
      <c r="I353" s="14">
        <f>VLOOKUP(C353,away!$B$2:$E$405,3,FALSE)</f>
        <v>0.69</v>
      </c>
      <c r="J353" s="14">
        <f>VLOOKUP(B353,home!$B$2:$E$405,4,FALSE)</f>
        <v>0.54</v>
      </c>
      <c r="K353" s="16">
        <f t="shared" si="452"/>
        <v>1.4725695067264557</v>
      </c>
      <c r="L353" s="16">
        <f t="shared" si="453"/>
        <v>0.46282600896860876</v>
      </c>
      <c r="M353" s="17">
        <f t="shared" si="398"/>
        <v>0.14436715805332154</v>
      </c>
      <c r="N353" s="17">
        <f t="shared" si="399"/>
        <v>0.21259067472207996</v>
      </c>
      <c r="O353" s="17">
        <f t="shared" si="400"/>
        <v>6.6816875587959151E-2</v>
      </c>
      <c r="P353" s="17">
        <f t="shared" si="401"/>
        <v>9.8392493525563965E-2</v>
      </c>
      <c r="Q353" s="17">
        <f t="shared" si="402"/>
        <v>0.15652727250506887</v>
      </c>
      <c r="R353" s="17">
        <f t="shared" si="403"/>
        <v>1.5462293930063601E-2</v>
      </c>
      <c r="S353" s="17">
        <f t="shared" si="404"/>
        <v>1.6764690308931747E-2</v>
      </c>
      <c r="T353" s="17">
        <f t="shared" si="405"/>
        <v>7.2444892828262872E-2</v>
      </c>
      <c r="U353" s="17">
        <f t="shared" si="406"/>
        <v>2.2769302545453226E-2</v>
      </c>
      <c r="V353" s="17">
        <f t="shared" si="407"/>
        <v>1.2695405742799868E-3</v>
      </c>
      <c r="W353" s="17">
        <f t="shared" si="408"/>
        <v>7.683242948734223E-2</v>
      </c>
      <c r="X353" s="17">
        <f t="shared" si="409"/>
        <v>3.556004669898865E-2</v>
      </c>
      <c r="Y353" s="17">
        <f t="shared" si="410"/>
        <v>8.2290572462151348E-3</v>
      </c>
      <c r="Z353" s="17">
        <f t="shared" si="411"/>
        <v>2.3854505963836268E-3</v>
      </c>
      <c r="AA353" s="17">
        <f t="shared" si="412"/>
        <v>3.512741808036967E-3</v>
      </c>
      <c r="AB353" s="17">
        <f t="shared" si="413"/>
        <v>2.5863782357591976E-3</v>
      </c>
      <c r="AC353" s="17">
        <f t="shared" si="414"/>
        <v>5.4077942838438085E-5</v>
      </c>
      <c r="AD353" s="17">
        <f t="shared" si="415"/>
        <v>2.8285273197692699E-2</v>
      </c>
      <c r="AE353" s="17">
        <f t="shared" si="416"/>
        <v>1.309116010667487E-2</v>
      </c>
      <c r="AF353" s="17">
        <f t="shared" si="417"/>
        <v>3.0294646924706983E-3</v>
      </c>
      <c r="AG353" s="17">
        <f t="shared" si="418"/>
        <v>4.6737168430917568E-4</v>
      </c>
      <c r="AH353" s="17">
        <f t="shared" si="419"/>
        <v>2.7601214477900542E-4</v>
      </c>
      <c r="AI353" s="17">
        <f t="shared" si="420"/>
        <v>4.0644706788773107E-4</v>
      </c>
      <c r="AJ353" s="17">
        <f t="shared" si="421"/>
        <v>2.9926077913492523E-4</v>
      </c>
      <c r="AK353" s="17">
        <f t="shared" si="422"/>
        <v>1.4689409930443049E-4</v>
      </c>
      <c r="AL353" s="17">
        <f t="shared" si="423"/>
        <v>1.4742587475862327E-6</v>
      </c>
      <c r="AM353" s="17">
        <f t="shared" si="424"/>
        <v>8.3304061600698726E-3</v>
      </c>
      <c r="AN353" s="17">
        <f t="shared" si="425"/>
        <v>3.8555286361526523E-3</v>
      </c>
      <c r="AO353" s="17">
        <f t="shared" si="426"/>
        <v>8.9221946556735775E-4</v>
      </c>
      <c r="AP353" s="17">
        <f t="shared" si="427"/>
        <v>1.3764745812421507E-4</v>
      </c>
      <c r="AQ353" s="17">
        <f t="shared" si="428"/>
        <v>1.5926705922076043E-5</v>
      </c>
      <c r="AR353" s="17">
        <f t="shared" si="429"/>
        <v>2.5549119878986592E-5</v>
      </c>
      <c r="AS353" s="17">
        <f t="shared" si="430"/>
        <v>3.7622854857494369E-5</v>
      </c>
      <c r="AT353" s="17">
        <f t="shared" si="431"/>
        <v>2.7701134409570765E-5</v>
      </c>
      <c r="AU353" s="17">
        <f t="shared" si="432"/>
        <v>1.3597281944421618E-5</v>
      </c>
      <c r="AV353" s="17">
        <f t="shared" si="433"/>
        <v>5.0057356914293739E-6</v>
      </c>
      <c r="AW353" s="17">
        <f t="shared" si="434"/>
        <v>2.791031719880275E-8</v>
      </c>
      <c r="AX353" s="17">
        <f t="shared" si="435"/>
        <v>2.0445170149941852E-3</v>
      </c>
      <c r="AY353" s="17">
        <f t="shared" si="436"/>
        <v>9.4625565031817194E-4</v>
      </c>
      <c r="AZ353" s="17">
        <f t="shared" si="437"/>
        <v>2.189758630503775E-4</v>
      </c>
      <c r="BA353" s="17">
        <f t="shared" si="438"/>
        <v>3.3782574918687618E-5</v>
      </c>
      <c r="BB353" s="17">
        <f t="shared" si="439"/>
        <v>3.9088635805748037E-6</v>
      </c>
      <c r="BC353" s="17">
        <f t="shared" si="440"/>
        <v>3.6182474612003659E-7</v>
      </c>
      <c r="BD353" s="17">
        <f t="shared" si="441"/>
        <v>1.9707995310419831E-6</v>
      </c>
      <c r="BE353" s="17">
        <f t="shared" si="442"/>
        <v>2.9021392932832231E-6</v>
      </c>
      <c r="BF353" s="17">
        <f t="shared" si="443"/>
        <v>2.1368009137807707E-6</v>
      </c>
      <c r="BG353" s="17">
        <f t="shared" si="444"/>
        <v>1.0488626225262628E-6</v>
      </c>
      <c r="BH353" s="17">
        <f t="shared" si="445"/>
        <v>3.8613077866932908E-7</v>
      </c>
      <c r="BI353" s="17">
        <f t="shared" si="446"/>
        <v>1.137208820553992E-7</v>
      </c>
      <c r="BJ353" s="18">
        <f t="shared" si="447"/>
        <v>0.62353717338654957</v>
      </c>
      <c r="BK353" s="18">
        <f t="shared" si="448"/>
        <v>0.26179569031400146</v>
      </c>
      <c r="BL353" s="18">
        <f t="shared" si="449"/>
        <v>0.11239424077918149</v>
      </c>
      <c r="BM353" s="18">
        <f t="shared" si="450"/>
        <v>0.30500955901205801</v>
      </c>
      <c r="BN353" s="18">
        <f t="shared" si="451"/>
        <v>0.69415676832405715</v>
      </c>
    </row>
    <row r="354" spans="1:66" x14ac:dyDescent="0.25">
      <c r="A354" t="s">
        <v>145</v>
      </c>
      <c r="B354" t="s">
        <v>423</v>
      </c>
      <c r="C354" t="s">
        <v>147</v>
      </c>
      <c r="D354" s="15">
        <v>44349</v>
      </c>
      <c r="E354" s="14">
        <f>VLOOKUP(A354,home!$A$2:$E$405,3,FALSE)</f>
        <v>1.4394618834080699</v>
      </c>
      <c r="F354" s="14">
        <f>VLOOKUP(B354,home!$B$2:$E$405,3,FALSE)</f>
        <v>0.83</v>
      </c>
      <c r="G354" s="14">
        <f>VLOOKUP(C354,away!$B$2:$E$405,4,FALSE)</f>
        <v>1.18</v>
      </c>
      <c r="H354" s="14">
        <f>VLOOKUP(A354,away!$A$2:$E$405,3,FALSE)</f>
        <v>1.2421524663677099</v>
      </c>
      <c r="I354" s="14">
        <f>VLOOKUP(C354,away!$B$2:$E$405,3,FALSE)</f>
        <v>0.83</v>
      </c>
      <c r="J354" s="14">
        <f>VLOOKUP(B354,home!$B$2:$E$405,4,FALSE)</f>
        <v>0.64</v>
      </c>
      <c r="K354" s="16">
        <f t="shared" si="452"/>
        <v>1.4098089686098636</v>
      </c>
      <c r="L354" s="16">
        <f t="shared" si="453"/>
        <v>0.65983139013452741</v>
      </c>
      <c r="M354" s="17">
        <f t="shared" si="398"/>
        <v>0.12623117147953966</v>
      </c>
      <c r="N354" s="17">
        <f t="shared" si="399"/>
        <v>0.17796183766998466</v>
      </c>
      <c r="O354" s="17">
        <f t="shared" si="400"/>
        <v>8.3291289355654552E-2</v>
      </c>
      <c r="P354" s="17">
        <f t="shared" si="401"/>
        <v>0.11742480674068108</v>
      </c>
      <c r="Q354" s="17">
        <f t="shared" si="402"/>
        <v>0.12544609740871854</v>
      </c>
      <c r="R354" s="17">
        <f t="shared" si="403"/>
        <v>2.7479103620819352E-2</v>
      </c>
      <c r="S354" s="17">
        <f t="shared" si="404"/>
        <v>2.7308201842049053E-2</v>
      </c>
      <c r="T354" s="17">
        <f t="shared" si="405"/>
        <v>8.2773272840146087E-2</v>
      </c>
      <c r="U354" s="17">
        <f t="shared" si="406"/>
        <v>3.8740286733990908E-2</v>
      </c>
      <c r="V354" s="17">
        <f t="shared" si="407"/>
        <v>2.8225642474070567E-3</v>
      </c>
      <c r="W354" s="17">
        <f t="shared" si="408"/>
        <v>5.8951677734639323E-2</v>
      </c>
      <c r="X354" s="17">
        <f t="shared" si="409"/>
        <v>3.8898167470409736E-2</v>
      </c>
      <c r="Y354" s="17">
        <f t="shared" si="410"/>
        <v>1.2833115957843052E-2</v>
      </c>
      <c r="Z354" s="17">
        <f t="shared" si="411"/>
        <v>6.0438583805919877E-3</v>
      </c>
      <c r="AA354" s="17">
        <f t="shared" si="412"/>
        <v>8.5206857499664727E-3</v>
      </c>
      <c r="AB354" s="17">
        <f t="shared" si="413"/>
        <v>6.0062695945044976E-3</v>
      </c>
      <c r="AC354" s="17">
        <f t="shared" si="414"/>
        <v>1.6410321702841591E-4</v>
      </c>
      <c r="AD354" s="17">
        <f t="shared" si="415"/>
        <v>2.0777650996223224E-2</v>
      </c>
      <c r="AE354" s="17">
        <f t="shared" si="416"/>
        <v>1.3709746340568018E-2</v>
      </c>
      <c r="AF354" s="17">
        <f t="shared" si="417"/>
        <v>4.5230604931443723E-3</v>
      </c>
      <c r="AG354" s="17">
        <f t="shared" si="418"/>
        <v>9.9481909761800426E-4</v>
      </c>
      <c r="AH354" s="17">
        <f t="shared" si="419"/>
        <v>9.9698186926055576E-4</v>
      </c>
      <c r="AI354" s="17">
        <f t="shared" si="420"/>
        <v>1.4055539808249585E-3</v>
      </c>
      <c r="AJ354" s="17">
        <f t="shared" si="421"/>
        <v>9.9078130401616146E-4</v>
      </c>
      <c r="AK354" s="17">
        <f t="shared" si="422"/>
        <v>4.6560412277765344E-4</v>
      </c>
      <c r="AL354" s="17">
        <f t="shared" si="423"/>
        <v>6.1061901966771034E-6</v>
      </c>
      <c r="AM354" s="17">
        <f t="shared" si="424"/>
        <v>5.8585037442242319E-3</v>
      </c>
      <c r="AN354" s="17">
        <f t="shared" si="425"/>
        <v>3.8656246696598092E-3</v>
      </c>
      <c r="AO354" s="17">
        <f t="shared" si="426"/>
        <v>1.2753302497599773E-3</v>
      </c>
      <c r="AP354" s="17">
        <f t="shared" si="427"/>
        <v>2.8050097719324672E-4</v>
      </c>
      <c r="AQ354" s="17">
        <f t="shared" si="428"/>
        <v>4.627083742887832E-5</v>
      </c>
      <c r="AR354" s="17">
        <f t="shared" si="429"/>
        <v>1.3156798654662252E-4</v>
      </c>
      <c r="AS354" s="17">
        <f t="shared" si="430"/>
        <v>1.8548572741537033E-4</v>
      </c>
      <c r="AT354" s="17">
        <f t="shared" si="431"/>
        <v>1.3074972102965679E-4</v>
      </c>
      <c r="AU354" s="17">
        <f t="shared" si="432"/>
        <v>6.1444043116949277E-5</v>
      </c>
      <c r="AV354" s="17">
        <f t="shared" si="433"/>
        <v>2.1656090763481557E-5</v>
      </c>
      <c r="AW354" s="17">
        <f t="shared" si="434"/>
        <v>1.5778331210432984E-7</v>
      </c>
      <c r="AX354" s="17">
        <f t="shared" si="435"/>
        <v>1.3765618535402984E-3</v>
      </c>
      <c r="AY354" s="17">
        <f t="shared" si="436"/>
        <v>9.0829872142765675E-4</v>
      </c>
      <c r="AZ354" s="17">
        <f t="shared" si="437"/>
        <v>2.9966200400851229E-4</v>
      </c>
      <c r="BA354" s="17">
        <f t="shared" si="438"/>
        <v>6.5908798891811679E-5</v>
      </c>
      <c r="BB354" s="17">
        <f t="shared" si="439"/>
        <v>1.087217359872027E-5</v>
      </c>
      <c r="BC354" s="17">
        <f t="shared" si="440"/>
        <v>1.4347602838855014E-6</v>
      </c>
      <c r="BD354" s="17">
        <f t="shared" si="441"/>
        <v>1.4468781243376448E-5</v>
      </c>
      <c r="BE354" s="17">
        <f t="shared" si="442"/>
        <v>2.0398217561766295E-5</v>
      </c>
      <c r="BF354" s="17">
        <f t="shared" si="443"/>
        <v>1.4378795031116673E-5</v>
      </c>
      <c r="BG354" s="17">
        <f t="shared" si="444"/>
        <v>6.7571180642237441E-6</v>
      </c>
      <c r="BH354" s="17">
        <f t="shared" si="445"/>
        <v>2.3815614122245878E-6</v>
      </c>
      <c r="BI354" s="17">
        <f t="shared" si="446"/>
        <v>6.7150932764987904E-7</v>
      </c>
      <c r="BJ354" s="18">
        <f t="shared" si="447"/>
        <v>0.55085841479931208</v>
      </c>
      <c r="BK354" s="18">
        <f t="shared" si="448"/>
        <v>0.27486525243832965</v>
      </c>
      <c r="BL354" s="18">
        <f t="shared" si="449"/>
        <v>0.16848651588332755</v>
      </c>
      <c r="BM354" s="18">
        <f t="shared" si="450"/>
        <v>0.34151159428804784</v>
      </c>
      <c r="BN354" s="18">
        <f t="shared" si="451"/>
        <v>0.65783430627539785</v>
      </c>
    </row>
    <row r="355" spans="1:66" x14ac:dyDescent="0.25">
      <c r="A355" t="s">
        <v>21</v>
      </c>
      <c r="B355" t="s">
        <v>397</v>
      </c>
      <c r="C355" t="s">
        <v>273</v>
      </c>
      <c r="D355" s="15">
        <v>44349</v>
      </c>
      <c r="E355" s="14">
        <f>VLOOKUP(A355,home!$A$2:$E$405,3,FALSE)</f>
        <v>1.3927125506072899</v>
      </c>
      <c r="F355" s="14">
        <f>VLOOKUP(B355,home!$B$2:$E$405,3,FALSE)</f>
        <v>1.08</v>
      </c>
      <c r="G355" s="14">
        <f>VLOOKUP(C355,away!$B$2:$E$405,4,FALSE)</f>
        <v>1.1599999999999999</v>
      </c>
      <c r="H355" s="14">
        <f>VLOOKUP(A355,away!$A$2:$E$405,3,FALSE)</f>
        <v>1.33198380566802</v>
      </c>
      <c r="I355" s="14">
        <f>VLOOKUP(C355,away!$B$2:$E$405,3,FALSE)</f>
        <v>1.1000000000000001</v>
      </c>
      <c r="J355" s="14">
        <f>VLOOKUP(B355,home!$B$2:$E$405,4,FALSE)</f>
        <v>1.31</v>
      </c>
      <c r="K355" s="16">
        <f t="shared" si="452"/>
        <v>1.7447902834008129</v>
      </c>
      <c r="L355" s="16">
        <f t="shared" si="453"/>
        <v>1.9193886639676172</v>
      </c>
      <c r="M355" s="17">
        <f t="shared" si="398"/>
        <v>2.5625202288523774E-2</v>
      </c>
      <c r="N355" s="17">
        <f t="shared" si="399"/>
        <v>4.4710603963196559E-2</v>
      </c>
      <c r="O355" s="17">
        <f t="shared" si="400"/>
        <v>4.9184722784469573E-2</v>
      </c>
      <c r="P355" s="17">
        <f t="shared" si="401"/>
        <v>8.5817026406105085E-2</v>
      </c>
      <c r="Q355" s="17">
        <f t="shared" si="402"/>
        <v>3.9005313679983618E-2</v>
      </c>
      <c r="R355" s="17">
        <f t="shared" si="403"/>
        <v>4.720229967645035E-2</v>
      </c>
      <c r="S355" s="17">
        <f t="shared" si="404"/>
        <v>7.184881838459041E-2</v>
      </c>
      <c r="T355" s="17">
        <f t="shared" si="405"/>
        <v>7.4866356911861581E-2</v>
      </c>
      <c r="U355" s="17">
        <f t="shared" si="406"/>
        <v>8.2358113829643906E-2</v>
      </c>
      <c r="V355" s="17">
        <f t="shared" si="407"/>
        <v>2.6735190333043581E-2</v>
      </c>
      <c r="W355" s="17">
        <f t="shared" si="408"/>
        <v>2.2685364103278736E-2</v>
      </c>
      <c r="X355" s="17">
        <f t="shared" si="409"/>
        <v>4.3542030697811117E-2</v>
      </c>
      <c r="Y355" s="17">
        <f t="shared" si="410"/>
        <v>4.178704006375434E-2</v>
      </c>
      <c r="Z355" s="17">
        <f t="shared" si="411"/>
        <v>3.0199852970727047E-2</v>
      </c>
      <c r="AA355" s="17">
        <f t="shared" si="412"/>
        <v>5.2692410023457724E-2</v>
      </c>
      <c r="AB355" s="17">
        <f t="shared" si="413"/>
        <v>4.5968602508950324E-2</v>
      </c>
      <c r="AC355" s="17">
        <f t="shared" si="414"/>
        <v>5.5958937146872809E-3</v>
      </c>
      <c r="AD355" s="17">
        <f t="shared" si="415"/>
        <v>9.8953007157025832E-3</v>
      </c>
      <c r="AE355" s="17">
        <f t="shared" si="416"/>
        <v>1.8992928020270188E-2</v>
      </c>
      <c r="AF355" s="17">
        <f t="shared" si="417"/>
        <v>1.822740536882976E-2</v>
      </c>
      <c r="AG355" s="17">
        <f t="shared" si="418"/>
        <v>1.1661825079491444E-2</v>
      </c>
      <c r="AH355" s="17">
        <f t="shared" si="419"/>
        <v>1.449131386137556E-2</v>
      </c>
      <c r="AI355" s="17">
        <f t="shared" si="420"/>
        <v>2.5284303619039591E-2</v>
      </c>
      <c r="AJ355" s="17">
        <f t="shared" si="421"/>
        <v>2.2057903638528147E-2</v>
      </c>
      <c r="AK355" s="17">
        <f t="shared" si="422"/>
        <v>1.2828805313565114E-2</v>
      </c>
      <c r="AL355" s="17">
        <f t="shared" si="423"/>
        <v>7.4961040817873815E-4</v>
      </c>
      <c r="AM355" s="17">
        <f t="shared" si="424"/>
        <v>3.4530449080173971E-3</v>
      </c>
      <c r="AN355" s="17">
        <f t="shared" si="425"/>
        <v>6.627735252619696E-3</v>
      </c>
      <c r="AO355" s="17">
        <f t="shared" si="426"/>
        <v>6.3605999558283988E-3</v>
      </c>
      <c r="AP355" s="17">
        <f t="shared" si="427"/>
        <v>4.0694878170833195E-3</v>
      </c>
      <c r="AQ355" s="17">
        <f t="shared" si="428"/>
        <v>1.9527321960660111E-3</v>
      </c>
      <c r="AR355" s="17">
        <f t="shared" si="429"/>
        <v>5.5628927103042076E-3</v>
      </c>
      <c r="AS355" s="17">
        <f t="shared" si="430"/>
        <v>9.7060811485399946E-3</v>
      </c>
      <c r="AT355" s="17">
        <f t="shared" si="431"/>
        <v>8.467538038936193E-3</v>
      </c>
      <c r="AU355" s="17">
        <f t="shared" si="432"/>
        <v>4.9246926982208809E-3</v>
      </c>
      <c r="AV355" s="17">
        <f t="shared" si="433"/>
        <v>2.1481389921476808E-3</v>
      </c>
      <c r="AW355" s="17">
        <f t="shared" si="434"/>
        <v>6.9733147283697382E-5</v>
      </c>
      <c r="AX355" s="17">
        <f t="shared" si="435"/>
        <v>1.0041398672759013E-3</v>
      </c>
      <c r="AY355" s="17">
        <f t="shared" si="436"/>
        <v>1.9273346782873128E-3</v>
      </c>
      <c r="AZ355" s="17">
        <f t="shared" si="437"/>
        <v>1.8496521665881717E-3</v>
      </c>
      <c r="BA355" s="17">
        <f t="shared" si="438"/>
        <v>1.1834004669441598E-3</v>
      </c>
      <c r="BB355" s="17">
        <f t="shared" si="439"/>
        <v>5.678513602966511E-4</v>
      </c>
      <c r="BC355" s="17">
        <f t="shared" si="440"/>
        <v>2.1798549275439658E-4</v>
      </c>
      <c r="BD355" s="17">
        <f t="shared" si="441"/>
        <v>1.7795588678376666E-3</v>
      </c>
      <c r="BE355" s="17">
        <f t="shared" si="442"/>
        <v>3.104957021342912E-3</v>
      </c>
      <c r="BF355" s="17">
        <f t="shared" si="443"/>
        <v>2.708749420608122E-3</v>
      </c>
      <c r="BG355" s="17">
        <f t="shared" si="444"/>
        <v>1.5753998897482108E-3</v>
      </c>
      <c r="BH355" s="17">
        <f t="shared" si="445"/>
        <v>6.8718560502584744E-4</v>
      </c>
      <c r="BI355" s="17">
        <f t="shared" si="446"/>
        <v>2.3979895330840162E-4</v>
      </c>
      <c r="BJ355" s="18">
        <f t="shared" si="447"/>
        <v>0.35458813276594126</v>
      </c>
      <c r="BK355" s="18">
        <f t="shared" si="448"/>
        <v>0.21829907621341618</v>
      </c>
      <c r="BL355" s="18">
        <f t="shared" si="449"/>
        <v>0.39297346860150034</v>
      </c>
      <c r="BM355" s="18">
        <f t="shared" si="450"/>
        <v>0.70265776022185245</v>
      </c>
      <c r="BN355" s="18">
        <f t="shared" si="451"/>
        <v>0.29154516879872894</v>
      </c>
    </row>
    <row r="356" spans="1:66" x14ac:dyDescent="0.25">
      <c r="A356" t="s">
        <v>21</v>
      </c>
      <c r="B356" t="s">
        <v>274</v>
      </c>
      <c r="C356" t="s">
        <v>270</v>
      </c>
      <c r="D356" s="15">
        <v>44349</v>
      </c>
      <c r="E356" s="14">
        <f>VLOOKUP(A356,home!$A$2:$E$405,3,FALSE)</f>
        <v>1.3927125506072899</v>
      </c>
      <c r="F356" s="14">
        <f>VLOOKUP(B356,home!$B$2:$E$405,3,FALSE)</f>
        <v>1.55</v>
      </c>
      <c r="G356" s="14">
        <f>VLOOKUP(C356,away!$B$2:$E$405,4,FALSE)</f>
        <v>1.27</v>
      </c>
      <c r="H356" s="14">
        <f>VLOOKUP(A356,away!$A$2:$E$405,3,FALSE)</f>
        <v>1.33198380566802</v>
      </c>
      <c r="I356" s="14">
        <f>VLOOKUP(C356,away!$B$2:$E$405,3,FALSE)</f>
        <v>1.1000000000000001</v>
      </c>
      <c r="J356" s="14">
        <f>VLOOKUP(B356,home!$B$2:$E$405,4,FALSE)</f>
        <v>0.69</v>
      </c>
      <c r="K356" s="16">
        <f t="shared" si="452"/>
        <v>2.7415546558704502</v>
      </c>
      <c r="L356" s="16">
        <f t="shared" si="453"/>
        <v>1.0109757085020272</v>
      </c>
      <c r="M356" s="17">
        <f t="shared" si="398"/>
        <v>2.3458312615362735E-2</v>
      </c>
      <c r="N356" s="17">
        <f t="shared" si="399"/>
        <v>6.4312246169512227E-2</v>
      </c>
      <c r="O356" s="17">
        <f t="shared" si="400"/>
        <v>2.371578421657838E-2</v>
      </c>
      <c r="P356" s="17">
        <f t="shared" si="401"/>
        <v>6.50181186365794E-2</v>
      </c>
      <c r="Q356" s="17">
        <f t="shared" si="402"/>
        <v>8.8157768957756399E-2</v>
      </c>
      <c r="R356" s="17">
        <f t="shared" si="403"/>
        <v>1.1988040875518262E-2</v>
      </c>
      <c r="S356" s="17">
        <f t="shared" si="404"/>
        <v>4.5051788467852544E-2</v>
      </c>
      <c r="T356" s="17">
        <f t="shared" si="405"/>
        <v>8.912536293202579E-2</v>
      </c>
      <c r="U356" s="17">
        <f t="shared" si="406"/>
        <v>3.2865869277042367E-2</v>
      </c>
      <c r="V356" s="17">
        <f t="shared" si="407"/>
        <v>1.3874174609333767E-2</v>
      </c>
      <c r="W356" s="17">
        <f t="shared" si="408"/>
        <v>8.0563113979096157E-2</v>
      </c>
      <c r="X356" s="17">
        <f t="shared" si="409"/>
        <v>8.1447351234146301E-2</v>
      </c>
      <c r="Y356" s="17">
        <f t="shared" si="410"/>
        <v>4.1170646809777264E-2</v>
      </c>
      <c r="Z356" s="17">
        <f t="shared" si="411"/>
        <v>4.0398727058927799E-3</v>
      </c>
      <c r="AA356" s="17">
        <f t="shared" si="412"/>
        <v>1.1075531825964305E-2</v>
      </c>
      <c r="AB356" s="17">
        <f t="shared" si="413"/>
        <v>1.5182087921856897E-2</v>
      </c>
      <c r="AC356" s="17">
        <f t="shared" si="414"/>
        <v>2.4033930570935367E-3</v>
      </c>
      <c r="AD356" s="17">
        <f t="shared" si="415"/>
        <v>5.5217045055203209E-2</v>
      </c>
      <c r="AE356" s="17">
        <f t="shared" si="416"/>
        <v>5.5823091246072418E-2</v>
      </c>
      <c r="AF356" s="17">
        <f t="shared" si="417"/>
        <v>2.8217894611635687E-2</v>
      </c>
      <c r="AG356" s="17">
        <f t="shared" si="418"/>
        <v>9.5092019991446439E-3</v>
      </c>
      <c r="AH356" s="17">
        <f t="shared" si="419"/>
        <v>1.0210532927744885E-3</v>
      </c>
      <c r="AI356" s="17">
        <f t="shared" si="420"/>
        <v>2.7992734086977533E-3</v>
      </c>
      <c r="AJ356" s="17">
        <f t="shared" si="421"/>
        <v>3.8371805233348355E-3</v>
      </c>
      <c r="AK356" s="17">
        <f t="shared" si="422"/>
        <v>3.5066133763880093E-3</v>
      </c>
      <c r="AL356" s="17">
        <f t="shared" si="423"/>
        <v>2.6645410943002305E-4</v>
      </c>
      <c r="AM356" s="17">
        <f t="shared" si="424"/>
        <v>3.0276109390900145E-2</v>
      </c>
      <c r="AN356" s="17">
        <f t="shared" si="425"/>
        <v>3.0608411142150148E-2</v>
      </c>
      <c r="AO356" s="17">
        <f t="shared" si="426"/>
        <v>1.5472180070278296E-2</v>
      </c>
      <c r="AP356" s="17">
        <f t="shared" si="427"/>
        <v>5.2139994028735153E-3</v>
      </c>
      <c r="AQ356" s="17">
        <f t="shared" si="428"/>
        <v>1.3178066851122995E-3</v>
      </c>
      <c r="AR356" s="17">
        <f t="shared" si="429"/>
        <v>2.0645201521620331E-4</v>
      </c>
      <c r="AS356" s="17">
        <f t="shared" si="430"/>
        <v>5.6599948352981935E-4</v>
      </c>
      <c r="AT356" s="17">
        <f t="shared" si="431"/>
        <v>7.7585925964572316E-4</v>
      </c>
      <c r="AU356" s="17">
        <f t="shared" si="432"/>
        <v>7.0902018852731093E-4</v>
      </c>
      <c r="AV356" s="17">
        <f t="shared" si="433"/>
        <v>4.8595439974079844E-4</v>
      </c>
      <c r="AW356" s="17">
        <f t="shared" si="434"/>
        <v>2.0514340081329966E-5</v>
      </c>
      <c r="AX356" s="17">
        <f t="shared" si="435"/>
        <v>1.3833934777044228E-2</v>
      </c>
      <c r="AY356" s="17">
        <f t="shared" si="436"/>
        <v>1.3985772012593121E-2</v>
      </c>
      <c r="AZ356" s="17">
        <f t="shared" si="437"/>
        <v>7.0696378846895769E-3</v>
      </c>
      <c r="BA356" s="17">
        <f t="shared" si="438"/>
        <v>2.3824107231089396E-3</v>
      </c>
      <c r="BB356" s="17">
        <f t="shared" si="439"/>
        <v>6.021398421844717E-4</v>
      </c>
      <c r="BC356" s="17">
        <f t="shared" si="440"/>
        <v>1.2174975071394906E-4</v>
      </c>
      <c r="BD356" s="17">
        <f t="shared" si="441"/>
        <v>3.4786328725812062E-5</v>
      </c>
      <c r="BE356" s="17">
        <f t="shared" si="442"/>
        <v>9.5368621478890064E-5</v>
      </c>
      <c r="BF356" s="17">
        <f t="shared" si="443"/>
        <v>1.3072914411969884E-4</v>
      </c>
      <c r="BG356" s="17">
        <f t="shared" si="444"/>
        <v>1.1946703123977314E-4</v>
      </c>
      <c r="BH356" s="17">
        <f t="shared" si="445"/>
        <v>8.1881348929605151E-5</v>
      </c>
      <c r="BI356" s="17">
        <f t="shared" si="446"/>
        <v>4.4896438677382361E-5</v>
      </c>
      <c r="BJ356" s="18">
        <f t="shared" si="447"/>
        <v>0.71442787467601887</v>
      </c>
      <c r="BK356" s="18">
        <f t="shared" si="448"/>
        <v>0.16405801350824512</v>
      </c>
      <c r="BL356" s="18">
        <f t="shared" si="449"/>
        <v>0.10924184897798631</v>
      </c>
      <c r="BM356" s="18">
        <f t="shared" si="450"/>
        <v>0.70115208072432389</v>
      </c>
      <c r="BN356" s="18">
        <f t="shared" si="451"/>
        <v>0.27665027147130739</v>
      </c>
    </row>
    <row r="357" spans="1:66" x14ac:dyDescent="0.25">
      <c r="A357" t="s">
        <v>21</v>
      </c>
      <c r="B357" t="s">
        <v>267</v>
      </c>
      <c r="C357" t="s">
        <v>265</v>
      </c>
      <c r="D357" s="15">
        <v>44349</v>
      </c>
      <c r="E357" s="14">
        <f>VLOOKUP(A357,home!$A$2:$E$405,3,FALSE)</f>
        <v>1.3927125506072899</v>
      </c>
      <c r="F357" s="14">
        <f>VLOOKUP(B357,home!$B$2:$E$405,3,FALSE)</f>
        <v>1.02</v>
      </c>
      <c r="G357" s="14">
        <f>VLOOKUP(C357,away!$B$2:$E$405,4,FALSE)</f>
        <v>0.59</v>
      </c>
      <c r="H357" s="14">
        <f>VLOOKUP(A357,away!$A$2:$E$405,3,FALSE)</f>
        <v>1.33198380566802</v>
      </c>
      <c r="I357" s="14">
        <f>VLOOKUP(C357,away!$B$2:$E$405,3,FALSE)</f>
        <v>1.04</v>
      </c>
      <c r="J357" s="14">
        <f>VLOOKUP(B357,home!$B$2:$E$405,4,FALSE)</f>
        <v>1.06</v>
      </c>
      <c r="K357" s="16">
        <f t="shared" si="452"/>
        <v>0.83813441295546698</v>
      </c>
      <c r="L357" s="16">
        <f t="shared" si="453"/>
        <v>1.4683789473684252</v>
      </c>
      <c r="M357" s="17">
        <f t="shared" si="398"/>
        <v>9.9607943821914E-2</v>
      </c>
      <c r="N357" s="17">
        <f t="shared" si="399"/>
        <v>8.3484845520881021E-2</v>
      </c>
      <c r="O357" s="17">
        <f t="shared" si="400"/>
        <v>0.14626220769875534</v>
      </c>
      <c r="P357" s="17">
        <f t="shared" si="401"/>
        <v>0.12258738958716688</v>
      </c>
      <c r="Q357" s="17">
        <f t="shared" si="402"/>
        <v>3.4985760995660732E-2</v>
      </c>
      <c r="R357" s="17">
        <f t="shared" si="403"/>
        <v>0.10738417329024016</v>
      </c>
      <c r="S357" s="17">
        <f t="shared" si="404"/>
        <v>3.7717042208659929E-2</v>
      </c>
      <c r="T357" s="17">
        <f t="shared" si="405"/>
        <v>5.1372354903691617E-2</v>
      </c>
      <c r="U357" s="17">
        <f t="shared" si="406"/>
        <v>9.0002371041323567E-2</v>
      </c>
      <c r="V357" s="17">
        <f t="shared" si="407"/>
        <v>5.1575914864057928E-3</v>
      </c>
      <c r="W357" s="17">
        <f t="shared" si="408"/>
        <v>9.7742567512994621E-3</v>
      </c>
      <c r="X357" s="17">
        <f t="shared" si="409"/>
        <v>1.4352312839781828E-2</v>
      </c>
      <c r="Y357" s="17">
        <f t="shared" si="410"/>
        <v>1.0537317009990587E-2</v>
      </c>
      <c r="Z357" s="17">
        <f t="shared" si="411"/>
        <v>5.2560219779983791E-2</v>
      </c>
      <c r="AA357" s="17">
        <f t="shared" si="412"/>
        <v>4.4052528950107035E-2</v>
      </c>
      <c r="AB357" s="17">
        <f t="shared" si="413"/>
        <v>1.8460970245400839E-2</v>
      </c>
      <c r="AC357" s="17">
        <f t="shared" si="414"/>
        <v>3.9671514427972799E-4</v>
      </c>
      <c r="AD357" s="17">
        <f t="shared" si="415"/>
        <v>2.0480352360815954E-3</v>
      </c>
      <c r="AE357" s="17">
        <f t="shared" si="416"/>
        <v>3.0072918241309376E-3</v>
      </c>
      <c r="AF357" s="17">
        <f t="shared" si="417"/>
        <v>2.2079220015735288E-3</v>
      </c>
      <c r="AG357" s="17">
        <f t="shared" si="418"/>
        <v>1.080688728180708E-3</v>
      </c>
      <c r="AH357" s="17">
        <f t="shared" si="419"/>
        <v>1.9294580048496442E-2</v>
      </c>
      <c r="AI357" s="17">
        <f t="shared" si="420"/>
        <v>1.6171451522168829E-2</v>
      </c>
      <c r="AJ357" s="17">
        <f t="shared" si="421"/>
        <v>6.7769250140853826E-3</v>
      </c>
      <c r="AK357" s="17">
        <f t="shared" si="422"/>
        <v>1.8933246894412244E-3</v>
      </c>
      <c r="AL357" s="17">
        <f t="shared" si="423"/>
        <v>1.952947609636285E-5</v>
      </c>
      <c r="AM357" s="17">
        <f t="shared" si="424"/>
        <v>3.4330576206107193E-4</v>
      </c>
      <c r="AN357" s="17">
        <f t="shared" si="425"/>
        <v>5.0410295352075192E-4</v>
      </c>
      <c r="AO357" s="17">
        <f t="shared" si="426"/>
        <v>3.7010708212805793E-4</v>
      </c>
      <c r="AP357" s="17">
        <f t="shared" si="427"/>
        <v>1.8115248255626563E-4</v>
      </c>
      <c r="AQ357" s="17">
        <f t="shared" si="428"/>
        <v>6.6500122912286662E-5</v>
      </c>
      <c r="AR357" s="17">
        <f t="shared" si="429"/>
        <v>5.666351028305398E-3</v>
      </c>
      <c r="AS357" s="17">
        <f t="shared" si="430"/>
        <v>4.749163792708351E-3</v>
      </c>
      <c r="AT357" s="17">
        <f t="shared" si="431"/>
        <v>1.9902188037154863E-3</v>
      </c>
      <c r="AU357" s="17">
        <f t="shared" si="432"/>
        <v>5.5602362290167046E-4</v>
      </c>
      <c r="AV357" s="17">
        <f t="shared" si="433"/>
        <v>1.1650563319251583E-4</v>
      </c>
      <c r="AW357" s="17">
        <f t="shared" si="434"/>
        <v>6.6763625771163832E-7</v>
      </c>
      <c r="AX357" s="17">
        <f t="shared" si="435"/>
        <v>4.7956062224880941E-5</v>
      </c>
      <c r="AY357" s="17">
        <f t="shared" si="436"/>
        <v>7.0417672169705394E-5</v>
      </c>
      <c r="AZ357" s="17">
        <f t="shared" si="437"/>
        <v>5.1699913668343424E-5</v>
      </c>
      <c r="BA357" s="17">
        <f t="shared" si="438"/>
        <v>2.5305021603786853E-5</v>
      </c>
      <c r="BB357" s="17">
        <f t="shared" si="439"/>
        <v>9.2893402464259608E-6</v>
      </c>
      <c r="BC357" s="17">
        <f t="shared" si="440"/>
        <v>2.7280543305588163E-6</v>
      </c>
      <c r="BD357" s="17">
        <f t="shared" si="441"/>
        <v>1.3867250930605127E-3</v>
      </c>
      <c r="BE357" s="17">
        <f t="shared" si="442"/>
        <v>1.1622620218028881E-3</v>
      </c>
      <c r="BF357" s="17">
        <f t="shared" si="443"/>
        <v>4.8706589867209894E-4</v>
      </c>
      <c r="BG357" s="17">
        <f t="shared" si="444"/>
        <v>1.3607556368472223E-4</v>
      </c>
      <c r="BH357" s="17">
        <f t="shared" si="445"/>
        <v>2.851240317161972E-5</v>
      </c>
      <c r="BI357" s="17">
        <f t="shared" si="446"/>
        <v>4.7794452588390192E-6</v>
      </c>
      <c r="BJ357" s="18">
        <f t="shared" si="447"/>
        <v>0.2145233502786941</v>
      </c>
      <c r="BK357" s="18">
        <f t="shared" si="448"/>
        <v>0.26555662939669239</v>
      </c>
      <c r="BL357" s="18">
        <f t="shared" si="449"/>
        <v>0.46658221580649289</v>
      </c>
      <c r="BM357" s="18">
        <f t="shared" si="450"/>
        <v>0.4048403443113332</v>
      </c>
      <c r="BN357" s="18">
        <f t="shared" si="451"/>
        <v>0.59431232091461816</v>
      </c>
    </row>
    <row r="358" spans="1:66" x14ac:dyDescent="0.25">
      <c r="A358" t="s">
        <v>154</v>
      </c>
      <c r="B358" t="s">
        <v>162</v>
      </c>
      <c r="C358" t="s">
        <v>174</v>
      </c>
      <c r="D358" s="15">
        <v>44349</v>
      </c>
      <c r="E358" s="14">
        <f>VLOOKUP(A358,home!$A$2:$E$405,3,FALSE)</f>
        <v>1.3333333333333299</v>
      </c>
      <c r="F358" s="14">
        <f>VLOOKUP(B358,home!$B$2:$E$405,3,FALSE)</f>
        <v>0.56000000000000005</v>
      </c>
      <c r="G358" s="14">
        <f>VLOOKUP(C358,away!$B$2:$E$405,4,FALSE)</f>
        <v>0.87</v>
      </c>
      <c r="H358" s="14">
        <f>VLOOKUP(A358,away!$A$2:$E$405,3,FALSE)</f>
        <v>1.01204819277108</v>
      </c>
      <c r="I358" s="14">
        <f>VLOOKUP(C358,away!$B$2:$E$405,3,FALSE)</f>
        <v>0.87</v>
      </c>
      <c r="J358" s="14">
        <f>VLOOKUP(B358,home!$B$2:$E$405,4,FALSE)</f>
        <v>0.82</v>
      </c>
      <c r="K358" s="16">
        <f t="shared" si="452"/>
        <v>0.6495999999999984</v>
      </c>
      <c r="L358" s="16">
        <f t="shared" si="453"/>
        <v>0.72199518072288849</v>
      </c>
      <c r="M358" s="17">
        <f t="shared" si="398"/>
        <v>0.2537019361580114</v>
      </c>
      <c r="N358" s="17">
        <f t="shared" si="399"/>
        <v>0.16480477772824381</v>
      </c>
      <c r="O358" s="17">
        <f t="shared" si="400"/>
        <v>0.18317157524615016</v>
      </c>
      <c r="P358" s="17">
        <f t="shared" si="401"/>
        <v>0.11898825527989884</v>
      </c>
      <c r="Q358" s="17">
        <f t="shared" si="402"/>
        <v>5.3528591806133445E-2</v>
      </c>
      <c r="R358" s="17">
        <f t="shared" si="403"/>
        <v>6.6124497286570161E-2</v>
      </c>
      <c r="S358" s="17">
        <f t="shared" si="404"/>
        <v>1.395161297245315E-2</v>
      </c>
      <c r="T358" s="17">
        <f t="shared" si="405"/>
        <v>3.8647385314911048E-2</v>
      </c>
      <c r="U358" s="17">
        <f t="shared" si="406"/>
        <v>4.2954473437355867E-2</v>
      </c>
      <c r="V358" s="17">
        <f t="shared" si="407"/>
        <v>7.2704656279917637E-4</v>
      </c>
      <c r="W358" s="17">
        <f t="shared" si="408"/>
        <v>1.1590724412421403E-2</v>
      </c>
      <c r="X358" s="17">
        <f t="shared" si="409"/>
        <v>8.3684471668553848E-3</v>
      </c>
      <c r="Y358" s="17">
        <f t="shared" si="410"/>
        <v>3.0209892623018486E-3</v>
      </c>
      <c r="Z358" s="17">
        <f t="shared" si="411"/>
        <v>1.5913856122875793E-2</v>
      </c>
      <c r="AA358" s="17">
        <f t="shared" si="412"/>
        <v>1.033764093742009E-2</v>
      </c>
      <c r="AB358" s="17">
        <f t="shared" si="413"/>
        <v>3.3576657764740362E-3</v>
      </c>
      <c r="AC358" s="17">
        <f t="shared" si="414"/>
        <v>2.1311919048787075E-5</v>
      </c>
      <c r="AD358" s="17">
        <f t="shared" si="415"/>
        <v>1.8823336445772311E-3</v>
      </c>
      <c r="AE358" s="17">
        <f t="shared" si="416"/>
        <v>1.3590358198973113E-3</v>
      </c>
      <c r="AF358" s="17">
        <f t="shared" si="417"/>
        <v>4.9060865619781897E-4</v>
      </c>
      <c r="AG358" s="17">
        <f t="shared" si="418"/>
        <v>1.1807236179858594E-4</v>
      </c>
      <c r="AH358" s="17">
        <f t="shared" si="419"/>
        <v>2.8724318568584379E-3</v>
      </c>
      <c r="AI358" s="17">
        <f t="shared" si="420"/>
        <v>1.8659317342152365E-3</v>
      </c>
      <c r="AJ358" s="17">
        <f t="shared" si="421"/>
        <v>6.0605462727310723E-4</v>
      </c>
      <c r="AK358" s="17">
        <f t="shared" si="422"/>
        <v>1.312310286255365E-4</v>
      </c>
      <c r="AL358" s="17">
        <f t="shared" si="423"/>
        <v>3.998184803291717E-7</v>
      </c>
      <c r="AM358" s="17">
        <f t="shared" si="424"/>
        <v>2.4455278710347331E-4</v>
      </c>
      <c r="AN358" s="17">
        <f t="shared" si="425"/>
        <v>1.7656593372105826E-4</v>
      </c>
      <c r="AO358" s="17">
        <f t="shared" si="426"/>
        <v>6.3739876613220497E-5</v>
      </c>
      <c r="AP358" s="17">
        <f t="shared" si="427"/>
        <v>1.533996124487225E-5</v>
      </c>
      <c r="AQ358" s="17">
        <f t="shared" si="428"/>
        <v>2.7688445228184104E-6</v>
      </c>
      <c r="AR358" s="17">
        <f t="shared" si="429"/>
        <v>4.1477639152133803E-4</v>
      </c>
      <c r="AS358" s="17">
        <f t="shared" si="430"/>
        <v>2.6943874393226051E-4</v>
      </c>
      <c r="AT358" s="17">
        <f t="shared" si="431"/>
        <v>8.7513704029197991E-5</v>
      </c>
      <c r="AU358" s="17">
        <f t="shared" si="432"/>
        <v>1.894963404578896E-5</v>
      </c>
      <c r="AV358" s="17">
        <f t="shared" si="433"/>
        <v>3.0774205690361195E-6</v>
      </c>
      <c r="AW358" s="17">
        <f t="shared" si="434"/>
        <v>5.2088359324628308E-9</v>
      </c>
      <c r="AX358" s="17">
        <f t="shared" si="435"/>
        <v>2.6476915083735964E-5</v>
      </c>
      <c r="AY358" s="17">
        <f t="shared" si="436"/>
        <v>1.9116205090866519E-5</v>
      </c>
      <c r="AZ358" s="17">
        <f t="shared" si="437"/>
        <v>6.900903974657985E-6</v>
      </c>
      <c r="BA358" s="17">
        <f t="shared" si="438"/>
        <v>1.6608064707781641E-6</v>
      </c>
      <c r="BB358" s="17">
        <f t="shared" si="439"/>
        <v>2.9977356700380573E-7</v>
      </c>
      <c r="BC358" s="17">
        <f t="shared" si="440"/>
        <v>4.3287014136971534E-8</v>
      </c>
      <c r="BD358" s="17">
        <f t="shared" si="441"/>
        <v>4.9911092626005997E-5</v>
      </c>
      <c r="BE358" s="17">
        <f t="shared" si="442"/>
        <v>3.2422245769853412E-5</v>
      </c>
      <c r="BF358" s="17">
        <f t="shared" si="443"/>
        <v>1.0530745426048361E-5</v>
      </c>
      <c r="BG358" s="17">
        <f t="shared" si="444"/>
        <v>2.2802574095869997E-6</v>
      </c>
      <c r="BH358" s="17">
        <f t="shared" si="445"/>
        <v>3.7031380331692788E-7</v>
      </c>
      <c r="BI358" s="17">
        <f t="shared" si="446"/>
        <v>4.8111169326935154E-8</v>
      </c>
      <c r="BJ358" s="18">
        <f t="shared" si="447"/>
        <v>0.28436843146774449</v>
      </c>
      <c r="BK358" s="18">
        <f t="shared" si="448"/>
        <v>0.3874096789157826</v>
      </c>
      <c r="BL358" s="18">
        <f t="shared" si="449"/>
        <v>0.31231082059124443</v>
      </c>
      <c r="BM358" s="18">
        <f t="shared" si="450"/>
        <v>0.1596640425963845</v>
      </c>
      <c r="BN358" s="18">
        <f t="shared" si="451"/>
        <v>0.84031963350500782</v>
      </c>
    </row>
    <row r="359" spans="1:66" x14ac:dyDescent="0.25">
      <c r="A359" t="s">
        <v>154</v>
      </c>
      <c r="B359" t="s">
        <v>157</v>
      </c>
      <c r="C359" t="s">
        <v>155</v>
      </c>
      <c r="D359" s="15">
        <v>44349</v>
      </c>
      <c r="E359" s="14">
        <f>VLOOKUP(A359,home!$A$2:$E$405,3,FALSE)</f>
        <v>1.3333333333333299</v>
      </c>
      <c r="F359" s="14">
        <f>VLOOKUP(B359,home!$B$2:$E$405,3,FALSE)</f>
        <v>1.33</v>
      </c>
      <c r="G359" s="14">
        <f>VLOOKUP(C359,away!$B$2:$E$405,4,FALSE)</f>
        <v>0.88</v>
      </c>
      <c r="H359" s="14">
        <f>VLOOKUP(A359,away!$A$2:$E$405,3,FALSE)</f>
        <v>1.01204819277108</v>
      </c>
      <c r="I359" s="14">
        <f>VLOOKUP(C359,away!$B$2:$E$405,3,FALSE)</f>
        <v>1.31</v>
      </c>
      <c r="J359" s="14">
        <f>VLOOKUP(B359,home!$B$2:$E$405,4,FALSE)</f>
        <v>0.68</v>
      </c>
      <c r="K359" s="16">
        <f t="shared" si="452"/>
        <v>1.5605333333333296</v>
      </c>
      <c r="L359" s="16">
        <f t="shared" si="453"/>
        <v>0.90153253012047818</v>
      </c>
      <c r="M359" s="17">
        <f t="shared" si="398"/>
        <v>8.5258636208254759E-2</v>
      </c>
      <c r="N359" s="17">
        <f t="shared" si="399"/>
        <v>0.13304894375752149</v>
      </c>
      <c r="O359" s="17">
        <f t="shared" si="400"/>
        <v>7.6863434015449331E-2</v>
      </c>
      <c r="P359" s="17">
        <f t="shared" si="401"/>
        <v>0.11994795089557556</v>
      </c>
      <c r="Q359" s="17">
        <f t="shared" si="402"/>
        <v>0.10381365584920188</v>
      </c>
      <c r="R359" s="17">
        <f t="shared" si="403"/>
        <v>3.4647443070848223E-2</v>
      </c>
      <c r="S359" s="17">
        <f t="shared" si="404"/>
        <v>4.2187840328879213E-2</v>
      </c>
      <c r="T359" s="17">
        <f t="shared" si="405"/>
        <v>9.359138781878755E-2</v>
      </c>
      <c r="U359" s="17">
        <f t="shared" si="406"/>
        <v>5.4068489826827548E-2</v>
      </c>
      <c r="V359" s="17">
        <f t="shared" si="407"/>
        <v>6.5947636577226923E-3</v>
      </c>
      <c r="W359" s="17">
        <f t="shared" si="408"/>
        <v>5.4001556802624695E-2</v>
      </c>
      <c r="X359" s="17">
        <f t="shared" si="409"/>
        <v>4.8684160134714959E-2</v>
      </c>
      <c r="Y359" s="17">
        <f t="shared" si="410"/>
        <v>2.1945177031520047E-2</v>
      </c>
      <c r="Z359" s="17">
        <f t="shared" si="411"/>
        <v>1.0411932337955678E-2</v>
      </c>
      <c r="AA359" s="17">
        <f t="shared" si="412"/>
        <v>1.6248167477791061E-2</v>
      </c>
      <c r="AB359" s="17">
        <f t="shared" si="413"/>
        <v>1.2677903477337745E-2</v>
      </c>
      <c r="AC359" s="17">
        <f t="shared" si="414"/>
        <v>5.7987409147346018E-4</v>
      </c>
      <c r="AD359" s="17">
        <f t="shared" si="415"/>
        <v>2.1067807360597268E-2</v>
      </c>
      <c r="AE359" s="17">
        <f t="shared" si="416"/>
        <v>1.8993313673890087E-2</v>
      </c>
      <c r="AF359" s="17">
        <f t="shared" si="417"/>
        <v>8.5615450658970017E-3</v>
      </c>
      <c r="AG359" s="17">
        <f t="shared" si="418"/>
        <v>2.572837128332874E-3</v>
      </c>
      <c r="AH359" s="17">
        <f t="shared" si="419"/>
        <v>2.3466739260201014E-3</v>
      </c>
      <c r="AI359" s="17">
        <f t="shared" si="420"/>
        <v>3.66206288401856E-3</v>
      </c>
      <c r="AJ359" s="17">
        <f t="shared" si="421"/>
        <v>2.8573855996368754E-3</v>
      </c>
      <c r="AK359" s="17">
        <f t="shared" si="422"/>
        <v>1.486348491473329E-3</v>
      </c>
      <c r="AL359" s="17">
        <f t="shared" si="423"/>
        <v>3.2632334807598443E-5</v>
      </c>
      <c r="AM359" s="17">
        <f t="shared" si="424"/>
        <v>6.5754031292914626E-3</v>
      </c>
      <c r="AN359" s="17">
        <f t="shared" si="425"/>
        <v>5.9279398197122418E-3</v>
      </c>
      <c r="AO359" s="17">
        <f t="shared" si="426"/>
        <v>2.6721152920335537E-3</v>
      </c>
      <c r="AP359" s="17">
        <f t="shared" si="427"/>
        <v>8.0299962000021023E-4</v>
      </c>
      <c r="AQ359" s="17">
        <f t="shared" si="428"/>
        <v>1.8098256977614296E-4</v>
      </c>
      <c r="AR359" s="17">
        <f t="shared" si="429"/>
        <v>4.2312057637853174E-4</v>
      </c>
      <c r="AS359" s="17">
        <f t="shared" si="430"/>
        <v>6.6029376345790979E-4</v>
      </c>
      <c r="AT359" s="17">
        <f t="shared" si="431"/>
        <v>5.1520521383409065E-4</v>
      </c>
      <c r="AU359" s="17">
        <f t="shared" si="432"/>
        <v>2.6799830323174134E-4</v>
      </c>
      <c r="AV359" s="17">
        <f t="shared" si="433"/>
        <v>1.0455507136747647E-4</v>
      </c>
      <c r="AW359" s="17">
        <f t="shared" si="434"/>
        <v>1.2752639977429413E-6</v>
      </c>
      <c r="AX359" s="17">
        <f t="shared" si="435"/>
        <v>1.7101892938939372E-3</v>
      </c>
      <c r="AY359" s="17">
        <f t="shared" si="436"/>
        <v>1.5417912811091551E-3</v>
      </c>
      <c r="AZ359" s="17">
        <f t="shared" si="437"/>
        <v>6.949874972880149E-4</v>
      </c>
      <c r="BA359" s="17">
        <f t="shared" si="438"/>
        <v>2.088512789440544E-4</v>
      </c>
      <c r="BB359" s="17">
        <f t="shared" si="439"/>
        <v>4.7071555481332763E-5</v>
      </c>
      <c r="BC359" s="17">
        <f t="shared" si="440"/>
        <v>8.4873077019584804E-6</v>
      </c>
      <c r="BD359" s="17">
        <f t="shared" si="441"/>
        <v>6.3576160628095436E-5</v>
      </c>
      <c r="BE359" s="17">
        <f t="shared" si="442"/>
        <v>9.9212717865496944E-5</v>
      </c>
      <c r="BF359" s="17">
        <f t="shared" si="443"/>
        <v>7.741237665985158E-5</v>
      </c>
      <c r="BG359" s="17">
        <f t="shared" si="444"/>
        <v>4.02681980634178E-5</v>
      </c>
      <c r="BH359" s="17">
        <f t="shared" si="445"/>
        <v>1.5709966337808033E-5</v>
      </c>
      <c r="BI359" s="17">
        <f t="shared" si="446"/>
        <v>4.9031852271387929E-6</v>
      </c>
      <c r="BJ359" s="18">
        <f t="shared" si="447"/>
        <v>0.52665120326832005</v>
      </c>
      <c r="BK359" s="18">
        <f t="shared" si="448"/>
        <v>0.25614348879782245</v>
      </c>
      <c r="BL359" s="18">
        <f t="shared" si="449"/>
        <v>0.20713016430245434</v>
      </c>
      <c r="BM359" s="18">
        <f t="shared" si="450"/>
        <v>0.44521620889258973</v>
      </c>
      <c r="BN359" s="18">
        <f t="shared" si="451"/>
        <v>0.55358006379685121</v>
      </c>
    </row>
    <row r="360" spans="1:66" x14ac:dyDescent="0.25">
      <c r="A360" t="s">
        <v>175</v>
      </c>
      <c r="B360" t="s">
        <v>281</v>
      </c>
      <c r="C360" t="s">
        <v>178</v>
      </c>
      <c r="D360" s="15">
        <v>44349</v>
      </c>
      <c r="E360" s="14">
        <f>VLOOKUP(A360,home!$A$2:$E$405,3,FALSE)</f>
        <v>1.1721854304635799</v>
      </c>
      <c r="F360" s="14">
        <f>VLOOKUP(B360,home!$B$2:$E$405,3,FALSE)</f>
        <v>0.6</v>
      </c>
      <c r="G360" s="14">
        <f>VLOOKUP(C360,away!$B$2:$E$405,4,FALSE)</f>
        <v>1.62</v>
      </c>
      <c r="H360" s="14">
        <f>VLOOKUP(A360,away!$A$2:$E$405,3,FALSE)</f>
        <v>1.1192052980132501</v>
      </c>
      <c r="I360" s="14">
        <f>VLOOKUP(C360,away!$B$2:$E$405,3,FALSE)</f>
        <v>0.51</v>
      </c>
      <c r="J360" s="14">
        <f>VLOOKUP(B360,home!$B$2:$E$405,4,FALSE)</f>
        <v>1.52</v>
      </c>
      <c r="K360" s="16">
        <f t="shared" si="452"/>
        <v>1.1393642384105998</v>
      </c>
      <c r="L360" s="16">
        <f t="shared" si="453"/>
        <v>0.86760794701987143</v>
      </c>
      <c r="M360" s="17">
        <f t="shared" si="398"/>
        <v>0.13439498233184244</v>
      </c>
      <c r="N360" s="17">
        <f t="shared" si="399"/>
        <v>0.15312483669072566</v>
      </c>
      <c r="O360" s="17">
        <f t="shared" si="400"/>
        <v>0.11660215471070171</v>
      </c>
      <c r="P360" s="17">
        <f t="shared" si="401"/>
        <v>0.13285232519899356</v>
      </c>
      <c r="Q360" s="17">
        <f t="shared" si="402"/>
        <v>8.723248146893807E-2</v>
      </c>
      <c r="R360" s="17">
        <f t="shared" si="403"/>
        <v>5.0582478033322664E-2</v>
      </c>
      <c r="S360" s="17">
        <f t="shared" si="404"/>
        <v>3.2831843876431246E-2</v>
      </c>
      <c r="T360" s="17">
        <f t="shared" si="405"/>
        <v>7.5683594160714338E-2</v>
      </c>
      <c r="U360" s="17">
        <f t="shared" si="406"/>
        <v>5.7631866561357561E-2</v>
      </c>
      <c r="V360" s="17">
        <f t="shared" si="407"/>
        <v>3.6061091665728091E-3</v>
      </c>
      <c r="W360" s="17">
        <f t="shared" si="408"/>
        <v>3.312985660450779E-2</v>
      </c>
      <c r="X360" s="17">
        <f t="shared" si="409"/>
        <v>2.8743726873699735E-2</v>
      </c>
      <c r="Y360" s="17">
        <f t="shared" si="410"/>
        <v>1.2469142931295264E-2</v>
      </c>
      <c r="Z360" s="17">
        <f t="shared" si="411"/>
        <v>1.4628586640556274E-2</v>
      </c>
      <c r="AA360" s="17">
        <f t="shared" si="412"/>
        <v>1.6667288476740871E-2</v>
      </c>
      <c r="AB360" s="17">
        <f t="shared" si="413"/>
        <v>9.4950562208358166E-3</v>
      </c>
      <c r="AC360" s="17">
        <f t="shared" si="414"/>
        <v>2.2279477039816045E-4</v>
      </c>
      <c r="AD360" s="17">
        <f t="shared" si="415"/>
        <v>9.4367434597118511E-3</v>
      </c>
      <c r="AE360" s="17">
        <f t="shared" si="416"/>
        <v>8.1873936196337985E-3</v>
      </c>
      <c r="AF360" s="17">
        <f t="shared" si="417"/>
        <v>3.5517238848870366E-3</v>
      </c>
      <c r="AG360" s="17">
        <f t="shared" si="418"/>
        <v>1.027167956049428E-3</v>
      </c>
      <c r="AH360" s="17">
        <f t="shared" si="419"/>
        <v>3.1729695057538367E-3</v>
      </c>
      <c r="AI360" s="17">
        <f t="shared" si="420"/>
        <v>3.6151679844232767E-3</v>
      </c>
      <c r="AJ360" s="17">
        <f t="shared" si="421"/>
        <v>2.0594965586494055E-3</v>
      </c>
      <c r="AK360" s="17">
        <f t="shared" si="422"/>
        <v>7.8217224268494357E-4</v>
      </c>
      <c r="AL360" s="17">
        <f t="shared" si="423"/>
        <v>8.8094965380440779E-6</v>
      </c>
      <c r="AM360" s="17">
        <f t="shared" si="424"/>
        <v>2.1503776050101602E-3</v>
      </c>
      <c r="AN360" s="17">
        <f t="shared" si="425"/>
        <v>1.8656846992003732E-3</v>
      </c>
      <c r="AO360" s="17">
        <f t="shared" si="426"/>
        <v>8.0934143582981092E-4</v>
      </c>
      <c r="AP360" s="17">
        <f t="shared" si="427"/>
        <v>2.3406368719280576E-4</v>
      </c>
      <c r="AQ360" s="17">
        <f t="shared" si="428"/>
        <v>5.0768878779312894E-5</v>
      </c>
      <c r="AR360" s="17">
        <f t="shared" si="429"/>
        <v>5.5057871176874857E-4</v>
      </c>
      <c r="AS360" s="17">
        <f t="shared" si="430"/>
        <v>6.2730969461948936E-4</v>
      </c>
      <c r="AT360" s="17">
        <f t="shared" si="431"/>
        <v>3.5736711622886029E-4</v>
      </c>
      <c r="AU360" s="17">
        <f t="shared" si="432"/>
        <v>1.3572377073836254E-4</v>
      </c>
      <c r="AV360" s="17">
        <f t="shared" si="433"/>
        <v>3.8659702670382333E-5</v>
      </c>
      <c r="AW360" s="17">
        <f t="shared" si="434"/>
        <v>2.4189934578679887E-7</v>
      </c>
      <c r="AX360" s="17">
        <f t="shared" si="435"/>
        <v>4.0834389037126828E-4</v>
      </c>
      <c r="AY360" s="17">
        <f t="shared" si="436"/>
        <v>3.5428240440312354E-4</v>
      </c>
      <c r="AZ360" s="17">
        <f t="shared" si="437"/>
        <v>1.536891147747289E-4</v>
      </c>
      <c r="BA360" s="17">
        <f t="shared" si="438"/>
        <v>4.444729911633465E-5</v>
      </c>
      <c r="BB360" s="17">
        <f t="shared" si="439"/>
        <v>9.6407074842253119E-6</v>
      </c>
      <c r="BC360" s="17">
        <f t="shared" si="440"/>
        <v>1.672870885641567E-6</v>
      </c>
      <c r="BD360" s="17">
        <f t="shared" si="441"/>
        <v>7.9614410965088214E-5</v>
      </c>
      <c r="BE360" s="17">
        <f t="shared" si="442"/>
        <v>9.0709812715746225E-5</v>
      </c>
      <c r="BF360" s="17">
        <f t="shared" si="443"/>
        <v>5.167575834062218E-5</v>
      </c>
      <c r="BG360" s="17">
        <f t="shared" si="444"/>
        <v>1.9625837015351062E-5</v>
      </c>
      <c r="BH360" s="17">
        <f t="shared" si="445"/>
        <v>5.5902442110415061E-6</v>
      </c>
      <c r="BI360" s="17">
        <f t="shared" si="446"/>
        <v>1.2738648676085139E-6</v>
      </c>
      <c r="BJ360" s="18">
        <f t="shared" si="447"/>
        <v>0.4186689802432107</v>
      </c>
      <c r="BK360" s="18">
        <f t="shared" si="448"/>
        <v>0.3042711472451794</v>
      </c>
      <c r="BL360" s="18">
        <f t="shared" si="449"/>
        <v>0.26256677921861138</v>
      </c>
      <c r="BM360" s="18">
        <f t="shared" si="450"/>
        <v>0.32499219440797622</v>
      </c>
      <c r="BN360" s="18">
        <f t="shared" si="451"/>
        <v>0.67478925843452409</v>
      </c>
    </row>
    <row r="361" spans="1:66" x14ac:dyDescent="0.25">
      <c r="A361" t="s">
        <v>175</v>
      </c>
      <c r="B361" t="s">
        <v>285</v>
      </c>
      <c r="C361" t="s">
        <v>283</v>
      </c>
      <c r="D361" s="15">
        <v>44349</v>
      </c>
      <c r="E361" s="14">
        <f>VLOOKUP(A361,home!$A$2:$E$405,3,FALSE)</f>
        <v>1.1721854304635799</v>
      </c>
      <c r="F361" s="14">
        <f>VLOOKUP(B361,home!$B$2:$E$405,3,FALSE)</f>
        <v>1.0900000000000001</v>
      </c>
      <c r="G361" s="14">
        <f>VLOOKUP(C361,away!$B$2:$E$405,4,FALSE)</f>
        <v>0.78</v>
      </c>
      <c r="H361" s="14">
        <f>VLOOKUP(A361,away!$A$2:$E$405,3,FALSE)</f>
        <v>1.1192052980132501</v>
      </c>
      <c r="I361" s="14">
        <f>VLOOKUP(C361,away!$B$2:$E$405,3,FALSE)</f>
        <v>1.1599999999999999</v>
      </c>
      <c r="J361" s="14">
        <f>VLOOKUP(B361,home!$B$2:$E$405,4,FALSE)</f>
        <v>1.22</v>
      </c>
      <c r="K361" s="16">
        <f t="shared" si="452"/>
        <v>0.99659205298013587</v>
      </c>
      <c r="L361" s="16">
        <f t="shared" si="453"/>
        <v>1.5838993377483515</v>
      </c>
      <c r="M361" s="17">
        <f t="shared" si="398"/>
        <v>7.5736778526689183E-2</v>
      </c>
      <c r="N361" s="17">
        <f t="shared" si="399"/>
        <v>7.5478671598015037E-2</v>
      </c>
      <c r="O361" s="17">
        <f t="shared" si="400"/>
        <v>0.11995943335161656</v>
      </c>
      <c r="P361" s="17">
        <f t="shared" si="401"/>
        <v>0.11955061795822132</v>
      </c>
      <c r="Q361" s="17">
        <f t="shared" si="402"/>
        <v>3.7610722142039636E-2</v>
      </c>
      <c r="R361" s="17">
        <f t="shared" si="403"/>
        <v>9.5001833521146509E-2</v>
      </c>
      <c r="S361" s="17">
        <f t="shared" si="404"/>
        <v>4.7177707225677865E-2</v>
      </c>
      <c r="T361" s="17">
        <f t="shared" si="405"/>
        <v>5.9571597893013833E-2</v>
      </c>
      <c r="U361" s="17">
        <f t="shared" si="406"/>
        <v>9.4678072305716482E-2</v>
      </c>
      <c r="V361" s="17">
        <f t="shared" si="407"/>
        <v>8.2744534754292873E-3</v>
      </c>
      <c r="W361" s="17">
        <f t="shared" si="408"/>
        <v>1.249418226453358E-2</v>
      </c>
      <c r="X361" s="17">
        <f t="shared" si="409"/>
        <v>1.9789527014501936E-2</v>
      </c>
      <c r="Y361" s="17">
        <f t="shared" si="410"/>
        <v>1.5672309366311366E-2</v>
      </c>
      <c r="Z361" s="17">
        <f t="shared" si="411"/>
        <v>5.0157780399674369E-2</v>
      </c>
      <c r="AA361" s="17">
        <f t="shared" si="412"/>
        <v>4.9986845341438296E-2</v>
      </c>
      <c r="AB361" s="17">
        <f t="shared" si="413"/>
        <v>2.4908246410412262E-2</v>
      </c>
      <c r="AC361" s="17">
        <f t="shared" si="414"/>
        <v>8.1632732265071945E-4</v>
      </c>
      <c r="AD361" s="17">
        <f t="shared" si="415"/>
        <v>3.1129006883298801E-3</v>
      </c>
      <c r="AE361" s="17">
        <f t="shared" si="416"/>
        <v>4.9305213387220844E-3</v>
      </c>
      <c r="AF361" s="17">
        <f t="shared" si="417"/>
        <v>3.9047247415780134E-3</v>
      </c>
      <c r="AG361" s="17">
        <f t="shared" si="418"/>
        <v>2.061563644091673E-3</v>
      </c>
      <c r="AH361" s="17">
        <f t="shared" si="419"/>
        <v>1.9861218789492863E-2</v>
      </c>
      <c r="AI361" s="17">
        <f t="shared" si="420"/>
        <v>1.979353280810834E-2</v>
      </c>
      <c r="AJ361" s="17">
        <f t="shared" si="421"/>
        <v>9.8630387484811809E-3</v>
      </c>
      <c r="AK361" s="17">
        <f t="shared" si="422"/>
        <v>3.2764753449904972E-3</v>
      </c>
      <c r="AL361" s="17">
        <f t="shared" si="423"/>
        <v>5.1542955894107807E-5</v>
      </c>
      <c r="AM361" s="17">
        <f t="shared" si="424"/>
        <v>6.2045841754119091E-4</v>
      </c>
      <c r="AN361" s="17">
        <f t="shared" si="425"/>
        <v>9.8274367664388232E-4</v>
      </c>
      <c r="AO361" s="17">
        <f t="shared" si="426"/>
        <v>7.7828352930631281E-4</v>
      </c>
      <c r="AP361" s="17">
        <f t="shared" si="427"/>
        <v>4.1090758888290621E-4</v>
      </c>
      <c r="AQ361" s="17">
        <f t="shared" si="428"/>
        <v>1.627090644768517E-4</v>
      </c>
      <c r="AR361" s="17">
        <f t="shared" si="429"/>
        <v>6.2916342575105675E-3</v>
      </c>
      <c r="AS361" s="17">
        <f t="shared" si="430"/>
        <v>6.270192701292609E-3</v>
      </c>
      <c r="AT361" s="17">
        <f t="shared" si="431"/>
        <v>3.1244121083811318E-3</v>
      </c>
      <c r="AU361" s="17">
        <f t="shared" si="432"/>
        <v>1.0379214258158492E-3</v>
      </c>
      <c r="AV361" s="17">
        <f t="shared" si="433"/>
        <v>2.5859606114647172E-4</v>
      </c>
      <c r="AW361" s="17">
        <f t="shared" si="434"/>
        <v>2.2600175782799033E-6</v>
      </c>
      <c r="AX361" s="17">
        <f t="shared" si="435"/>
        <v>1.0305732135436358E-4</v>
      </c>
      <c r="AY361" s="17">
        <f t="shared" si="436"/>
        <v>1.6323242304329552E-4</v>
      </c>
      <c r="AZ361" s="17">
        <f t="shared" si="437"/>
        <v>1.2927186337866728E-4</v>
      </c>
      <c r="BA361" s="17">
        <f t="shared" si="438"/>
        <v>6.8251206264988834E-5</v>
      </c>
      <c r="BB361" s="17">
        <f t="shared" si="439"/>
        <v>2.7025760100910479E-5</v>
      </c>
      <c r="BC361" s="17">
        <f t="shared" si="440"/>
        <v>8.5612167051955801E-6</v>
      </c>
      <c r="BD361" s="17">
        <f t="shared" si="441"/>
        <v>1.6608858889709736E-3</v>
      </c>
      <c r="BE361" s="17">
        <f t="shared" si="442"/>
        <v>1.6552256778553205E-3</v>
      </c>
      <c r="BF361" s="17">
        <f t="shared" si="443"/>
        <v>8.2479237821963538E-4</v>
      </c>
      <c r="BG361" s="17">
        <f t="shared" si="444"/>
        <v>2.7399384316409176E-4</v>
      </c>
      <c r="BH361" s="17">
        <f t="shared" si="445"/>
        <v>6.8265021665704872E-5</v>
      </c>
      <c r="BI361" s="17">
        <f t="shared" si="446"/>
        <v>1.3606475617711659E-5</v>
      </c>
      <c r="BJ361" s="18">
        <f t="shared" si="447"/>
        <v>0.23808122275883561</v>
      </c>
      <c r="BK361" s="18">
        <f t="shared" si="448"/>
        <v>0.25177065988760577</v>
      </c>
      <c r="BL361" s="18">
        <f t="shared" si="449"/>
        <v>0.45880822246104291</v>
      </c>
      <c r="BM361" s="18">
        <f t="shared" si="450"/>
        <v>0.4753188560039654</v>
      </c>
      <c r="BN361" s="18">
        <f t="shared" si="451"/>
        <v>0.52333805709772829</v>
      </c>
    </row>
    <row r="362" spans="1:66" x14ac:dyDescent="0.25">
      <c r="A362" t="s">
        <v>24</v>
      </c>
      <c r="B362" t="s">
        <v>292</v>
      </c>
      <c r="C362" t="s">
        <v>182</v>
      </c>
      <c r="D362" s="15">
        <v>44349</v>
      </c>
      <c r="E362" s="14">
        <f>VLOOKUP(A362,home!$A$2:$E$405,3,FALSE)</f>
        <v>1.58904109589041</v>
      </c>
      <c r="F362" s="14">
        <f>VLOOKUP(B362,home!$B$2:$E$405,3,FALSE)</f>
        <v>1.49</v>
      </c>
      <c r="G362" s="14">
        <f>VLOOKUP(C362,away!$B$2:$E$405,4,FALSE)</f>
        <v>1.26</v>
      </c>
      <c r="H362" s="14">
        <f>VLOOKUP(A362,away!$A$2:$E$405,3,FALSE)</f>
        <v>1.4200913242009101</v>
      </c>
      <c r="I362" s="14">
        <f>VLOOKUP(C362,away!$B$2:$E$405,3,FALSE)</f>
        <v>1.03</v>
      </c>
      <c r="J362" s="14">
        <f>VLOOKUP(B362,home!$B$2:$E$405,4,FALSE)</f>
        <v>1.02</v>
      </c>
      <c r="K362" s="16">
        <f t="shared" si="452"/>
        <v>2.9832657534246558</v>
      </c>
      <c r="L362" s="16">
        <f t="shared" si="453"/>
        <v>1.4919479452054762</v>
      </c>
      <c r="M362" s="17">
        <f t="shared" si="398"/>
        <v>1.1387788309709171E-2</v>
      </c>
      <c r="N362" s="17">
        <f t="shared" si="399"/>
        <v>3.3972798871605016E-2</v>
      </c>
      <c r="O362" s="17">
        <f t="shared" si="400"/>
        <v>1.6989987369105539E-2</v>
      </c>
      <c r="P362" s="17">
        <f t="shared" si="401"/>
        <v>5.0685647469370022E-2</v>
      </c>
      <c r="Q362" s="17">
        <f t="shared" si="402"/>
        <v>5.0674943710821527E-2</v>
      </c>
      <c r="R362" s="17">
        <f t="shared" si="403"/>
        <v>1.2674088372202005E-2</v>
      </c>
      <c r="S362" s="17">
        <f t="shared" si="404"/>
        <v>5.6398898309316811E-2</v>
      </c>
      <c r="T362" s="17">
        <f t="shared" si="405"/>
        <v>7.5604378142763357E-2</v>
      </c>
      <c r="U362" s="17">
        <f t="shared" si="406"/>
        <v>3.781017379666788E-2</v>
      </c>
      <c r="V362" s="17">
        <f t="shared" si="407"/>
        <v>2.7891619022278467E-2</v>
      </c>
      <c r="W362" s="17">
        <f t="shared" si="408"/>
        <v>5.0392274709738671E-2</v>
      </c>
      <c r="X362" s="17">
        <f t="shared" si="409"/>
        <v>7.5182650707424498E-2</v>
      </c>
      <c r="Y362" s="17">
        <f t="shared" si="410"/>
        <v>5.6084300619021518E-2</v>
      </c>
      <c r="Z362" s="17">
        <f t="shared" si="411"/>
        <v>6.3030267014198022E-3</v>
      </c>
      <c r="AA362" s="17">
        <f t="shared" si="412"/>
        <v>1.8803603701266866E-2</v>
      </c>
      <c r="AB362" s="17">
        <f t="shared" si="413"/>
        <v>2.8048073481479283E-2</v>
      </c>
      <c r="AC362" s="17">
        <f t="shared" si="414"/>
        <v>7.7588857174523945E-3</v>
      </c>
      <c r="AD362" s="17">
        <f t="shared" si="415"/>
        <v>3.7583386844682688E-2</v>
      </c>
      <c r="AE362" s="17">
        <f t="shared" si="416"/>
        <v>5.6072456776786871E-2</v>
      </c>
      <c r="AF362" s="17">
        <f t="shared" si="417"/>
        <v>4.1828593335375031E-2</v>
      </c>
      <c r="AG362" s="17">
        <f t="shared" si="418"/>
        <v>2.0802027959182758E-2</v>
      </c>
      <c r="AH362" s="17">
        <f t="shared" si="419"/>
        <v>2.350946933939631E-3</v>
      </c>
      <c r="AI362" s="17">
        <f t="shared" si="420"/>
        <v>7.0134994761407964E-3</v>
      </c>
      <c r="AJ362" s="17">
        <f t="shared" si="421"/>
        <v>1.0461566399416304E-2</v>
      </c>
      <c r="AK362" s="17">
        <f t="shared" si="422"/>
        <v>1.0403210922185583E-2</v>
      </c>
      <c r="AL362" s="17">
        <f t="shared" si="423"/>
        <v>1.3813539048477999E-3</v>
      </c>
      <c r="AM362" s="17">
        <f t="shared" si="424"/>
        <v>2.2424246174290518E-2</v>
      </c>
      <c r="AN362" s="17">
        <f t="shared" si="425"/>
        <v>3.3455808002514499E-2</v>
      </c>
      <c r="AO362" s="17">
        <f t="shared" si="426"/>
        <v>2.495716200227022E-2</v>
      </c>
      <c r="AP362" s="17">
        <f t="shared" si="427"/>
        <v>1.2411595522482419E-2</v>
      </c>
      <c r="AQ362" s="17">
        <f t="shared" si="428"/>
        <v>4.629363609122283E-3</v>
      </c>
      <c r="AR362" s="17">
        <f t="shared" si="429"/>
        <v>7.0149808947566955E-4</v>
      </c>
      <c r="AS362" s="17">
        <f t="shared" si="430"/>
        <v>2.09275522642559E-3</v>
      </c>
      <c r="AT362" s="17">
        <f t="shared" si="431"/>
        <v>3.1216224986479624E-3</v>
      </c>
      <c r="AU362" s="17">
        <f t="shared" si="432"/>
        <v>3.1042098317787905E-3</v>
      </c>
      <c r="AV362" s="17">
        <f t="shared" si="433"/>
        <v>2.3151707206474441E-3</v>
      </c>
      <c r="AW362" s="17">
        <f t="shared" si="434"/>
        <v>1.7078435042137526E-4</v>
      </c>
      <c r="AX362" s="17">
        <f t="shared" si="435"/>
        <v>1.1149580943020791E-2</v>
      </c>
      <c r="AY362" s="17">
        <f t="shared" si="436"/>
        <v>1.6634594377842007E-2</v>
      </c>
      <c r="AZ362" s="17">
        <f t="shared" si="437"/>
        <v>1.2408974450673975E-2</v>
      </c>
      <c r="BA362" s="17">
        <f t="shared" si="438"/>
        <v>6.1711813112634321E-3</v>
      </c>
      <c r="BB362" s="17">
        <f t="shared" si="439"/>
        <v>2.301770319207478E-3</v>
      </c>
      <c r="BC362" s="17">
        <f t="shared" si="440"/>
        <v>6.8682429961531026E-4</v>
      </c>
      <c r="BD362" s="17">
        <f t="shared" si="441"/>
        <v>1.7443310552646527E-4</v>
      </c>
      <c r="BE362" s="17">
        <f t="shared" si="442"/>
        <v>5.2038030998061288E-4</v>
      </c>
      <c r="BF362" s="17">
        <f t="shared" si="443"/>
        <v>7.7621637876083469E-4</v>
      </c>
      <c r="BG362" s="17">
        <f t="shared" si="444"/>
        <v>7.718865800014999E-4</v>
      </c>
      <c r="BH362" s="17">
        <f t="shared" si="445"/>
        <v>5.7568569991163878E-4</v>
      </c>
      <c r="BI362" s="17">
        <f t="shared" si="446"/>
        <v>3.4348468665653905E-4</v>
      </c>
      <c r="BJ362" s="18">
        <f t="shared" si="447"/>
        <v>0.64542891268970493</v>
      </c>
      <c r="BK362" s="18">
        <f t="shared" si="448"/>
        <v>0.17213878711081668</v>
      </c>
      <c r="BL362" s="18">
        <f t="shared" si="449"/>
        <v>0.15905249358021695</v>
      </c>
      <c r="BM362" s="18">
        <f t="shared" si="450"/>
        <v>0.79007415595192454</v>
      </c>
      <c r="BN362" s="18">
        <f t="shared" si="451"/>
        <v>0.1763852541028133</v>
      </c>
    </row>
    <row r="363" spans="1:66" x14ac:dyDescent="0.25">
      <c r="A363" t="s">
        <v>24</v>
      </c>
      <c r="B363" t="s">
        <v>290</v>
      </c>
      <c r="C363" t="s">
        <v>183</v>
      </c>
      <c r="D363" s="15">
        <v>44349</v>
      </c>
      <c r="E363" s="14">
        <f>VLOOKUP(A363,home!$A$2:$E$405,3,FALSE)</f>
        <v>1.58904109589041</v>
      </c>
      <c r="F363" s="14">
        <f>VLOOKUP(B363,home!$B$2:$E$405,3,FALSE)</f>
        <v>0.88</v>
      </c>
      <c r="G363" s="14">
        <f>VLOOKUP(C363,away!$B$2:$E$405,4,FALSE)</f>
        <v>1.0900000000000001</v>
      </c>
      <c r="H363" s="14">
        <f>VLOOKUP(A363,away!$A$2:$E$405,3,FALSE)</f>
        <v>1.4200913242009101</v>
      </c>
      <c r="I363" s="14">
        <f>VLOOKUP(C363,away!$B$2:$E$405,3,FALSE)</f>
        <v>1.03</v>
      </c>
      <c r="J363" s="14">
        <f>VLOOKUP(B363,home!$B$2:$E$405,4,FALSE)</f>
        <v>0.99</v>
      </c>
      <c r="K363" s="16">
        <f t="shared" si="452"/>
        <v>1.5242082191780812</v>
      </c>
      <c r="L363" s="16">
        <f t="shared" si="453"/>
        <v>1.4480671232876681</v>
      </c>
      <c r="M363" s="17">
        <f t="shared" si="398"/>
        <v>5.1186710433941983E-2</v>
      </c>
      <c r="N363" s="17">
        <f t="shared" si="399"/>
        <v>7.8019204756102828E-2</v>
      </c>
      <c r="O363" s="17">
        <f t="shared" si="400"/>
        <v>7.4121792528637237E-2</v>
      </c>
      <c r="P363" s="17">
        <f t="shared" si="401"/>
        <v>0.11297704539236138</v>
      </c>
      <c r="Q363" s="17">
        <f t="shared" si="402"/>
        <v>5.9458756571494811E-2</v>
      </c>
      <c r="R363" s="17">
        <f t="shared" si="403"/>
        <v>5.3666665439934556E-2</v>
      </c>
      <c r="S363" s="17">
        <f t="shared" si="404"/>
        <v>6.2339485568523582E-2</v>
      </c>
      <c r="T363" s="17">
        <f t="shared" si="405"/>
        <v>8.6100270582746219E-2</v>
      </c>
      <c r="U363" s="17">
        <f t="shared" si="406"/>
        <v>8.1799172559428521E-2</v>
      </c>
      <c r="V363" s="17">
        <f t="shared" si="407"/>
        <v>1.52881064268965E-2</v>
      </c>
      <c r="W363" s="17">
        <f t="shared" si="408"/>
        <v>3.0209175156127054E-2</v>
      </c>
      <c r="X363" s="17">
        <f t="shared" si="409"/>
        <v>4.3744913365226193E-2</v>
      </c>
      <c r="Y363" s="17">
        <f t="shared" si="410"/>
        <v>3.167278542762568E-2</v>
      </c>
      <c r="Z363" s="17">
        <f t="shared" si="411"/>
        <v>2.5904311280015919E-2</v>
      </c>
      <c r="AA363" s="17">
        <f t="shared" si="412"/>
        <v>3.9483564165147748E-2</v>
      </c>
      <c r="AB363" s="17">
        <f t="shared" si="413"/>
        <v>3.0090586511481686E-2</v>
      </c>
      <c r="AC363" s="17">
        <f t="shared" si="414"/>
        <v>2.1089520589330358E-3</v>
      </c>
      <c r="AD363" s="17">
        <f t="shared" si="415"/>
        <v>1.1511268266889788E-2</v>
      </c>
      <c r="AE363" s="17">
        <f t="shared" si="416"/>
        <v>1.6669089124627716E-2</v>
      </c>
      <c r="AF363" s="17">
        <f t="shared" si="417"/>
        <v>1.2068979968262707E-2</v>
      </c>
      <c r="AG363" s="17">
        <f t="shared" si="418"/>
        <v>5.8255643678862233E-3</v>
      </c>
      <c r="AH363" s="17">
        <f t="shared" si="419"/>
        <v>9.3777953790002318E-3</v>
      </c>
      <c r="AI363" s="17">
        <f t="shared" si="420"/>
        <v>1.4293712794442382E-2</v>
      </c>
      <c r="AJ363" s="17">
        <f t="shared" si="421"/>
        <v>1.0893297261929993E-2</v>
      </c>
      <c r="AK363" s="17">
        <f t="shared" si="422"/>
        <v>5.5345510735279289E-3</v>
      </c>
      <c r="AL363" s="17">
        <f t="shared" si="423"/>
        <v>1.8619143169973945E-4</v>
      </c>
      <c r="AM363" s="17">
        <f t="shared" si="424"/>
        <v>3.5091139411114452E-3</v>
      </c>
      <c r="AN363" s="17">
        <f t="shared" si="425"/>
        <v>5.0814325299939024E-3</v>
      </c>
      <c r="AO363" s="17">
        <f t="shared" si="426"/>
        <v>3.6791276929443238E-3</v>
      </c>
      <c r="AP363" s="17">
        <f t="shared" si="427"/>
        <v>1.7758746181766275E-3</v>
      </c>
      <c r="AQ363" s="17">
        <f t="shared" si="428"/>
        <v>6.428964124156535E-4</v>
      </c>
      <c r="AR363" s="17">
        <f t="shared" si="429"/>
        <v>2.7159354354498494E-3</v>
      </c>
      <c r="AS363" s="17">
        <f t="shared" si="430"/>
        <v>4.1396511134696619E-3</v>
      </c>
      <c r="AT363" s="17">
        <f t="shared" si="431"/>
        <v>3.1548451258400782E-3</v>
      </c>
      <c r="AU363" s="17">
        <f t="shared" si="432"/>
        <v>1.6028802903464521E-3</v>
      </c>
      <c r="AV363" s="17">
        <f t="shared" si="433"/>
        <v>6.1078082822615292E-4</v>
      </c>
      <c r="AW363" s="17">
        <f t="shared" si="434"/>
        <v>1.1415375013292978E-5</v>
      </c>
      <c r="AX363" s="17">
        <f t="shared" si="435"/>
        <v>8.9143671851240963E-4</v>
      </c>
      <c r="AY363" s="17">
        <f t="shared" si="436"/>
        <v>1.2908602045692637E-3</v>
      </c>
      <c r="AZ363" s="17">
        <f t="shared" si="437"/>
        <v>9.3462611149857234E-4</v>
      </c>
      <c r="BA363" s="17">
        <f t="shared" si="438"/>
        <v>4.5113378154242571E-4</v>
      </c>
      <c r="BB363" s="17">
        <f t="shared" si="439"/>
        <v>1.6331799931400685E-4</v>
      </c>
      <c r="BC363" s="17">
        <f t="shared" si="440"/>
        <v>4.7299085089546238E-5</v>
      </c>
      <c r="BD363" s="17">
        <f t="shared" si="441"/>
        <v>6.5547613550781753E-4</v>
      </c>
      <c r="BE363" s="17">
        <f t="shared" si="442"/>
        <v>9.9908211321610109E-4</v>
      </c>
      <c r="BF363" s="17">
        <f t="shared" si="443"/>
        <v>7.6140458429889413E-4</v>
      </c>
      <c r="BG363" s="17">
        <f t="shared" si="444"/>
        <v>3.8684637516941495E-4</v>
      </c>
      <c r="BH363" s="17">
        <f t="shared" si="445"/>
        <v>1.4740860614811748E-4</v>
      </c>
      <c r="BI363" s="17">
        <f t="shared" si="446"/>
        <v>4.4936281813709018E-5</v>
      </c>
      <c r="BJ363" s="18">
        <f t="shared" si="447"/>
        <v>0.39374712668215739</v>
      </c>
      <c r="BK363" s="18">
        <f t="shared" si="448"/>
        <v>0.24537735151692547</v>
      </c>
      <c r="BL363" s="18">
        <f t="shared" si="449"/>
        <v>0.33448038460301643</v>
      </c>
      <c r="BM363" s="18">
        <f t="shared" si="450"/>
        <v>0.56879955413008654</v>
      </c>
      <c r="BN363" s="18">
        <f t="shared" si="451"/>
        <v>0.42943017512247278</v>
      </c>
    </row>
    <row r="364" spans="1:66" x14ac:dyDescent="0.25">
      <c r="A364" t="s">
        <v>24</v>
      </c>
      <c r="B364" t="s">
        <v>295</v>
      </c>
      <c r="C364" t="s">
        <v>26</v>
      </c>
      <c r="D364" s="15">
        <v>44349</v>
      </c>
      <c r="E364" s="14">
        <f>VLOOKUP(A364,home!$A$2:$E$405,3,FALSE)</f>
        <v>1.58904109589041</v>
      </c>
      <c r="F364" s="14">
        <f>VLOOKUP(B364,home!$B$2:$E$405,3,FALSE)</f>
        <v>1.26</v>
      </c>
      <c r="G364" s="14">
        <f>VLOOKUP(C364,away!$B$2:$E$405,4,FALSE)</f>
        <v>1.2</v>
      </c>
      <c r="H364" s="14">
        <f>VLOOKUP(A364,away!$A$2:$E$405,3,FALSE)</f>
        <v>1.4200913242009101</v>
      </c>
      <c r="I364" s="14">
        <f>VLOOKUP(C364,away!$B$2:$E$405,3,FALSE)</f>
        <v>1.01</v>
      </c>
      <c r="J364" s="14">
        <f>VLOOKUP(B364,home!$B$2:$E$405,4,FALSE)</f>
        <v>0.56000000000000005</v>
      </c>
      <c r="K364" s="16">
        <f t="shared" si="452"/>
        <v>2.4026301369862999</v>
      </c>
      <c r="L364" s="16">
        <f t="shared" si="453"/>
        <v>0.80320365296803486</v>
      </c>
      <c r="M364" s="17">
        <f t="shared" si="398"/>
        <v>4.0525098127599489E-2</v>
      </c>
      <c r="N364" s="17">
        <f t="shared" si="399"/>
        <v>9.7366822065697606E-2</v>
      </c>
      <c r="O364" s="17">
        <f t="shared" si="400"/>
        <v>3.2549906852975971E-2</v>
      </c>
      <c r="P364" s="17">
        <f t="shared" si="401"/>
        <v>7.8205387161056961E-2</v>
      </c>
      <c r="Q364" s="17">
        <f t="shared" si="402"/>
        <v>0.11696823051881387</v>
      </c>
      <c r="R364" s="17">
        <f t="shared" si="403"/>
        <v>1.3072102044039786E-2</v>
      </c>
      <c r="S364" s="17">
        <f t="shared" si="404"/>
        <v>3.7730214506534882E-2</v>
      </c>
      <c r="T364" s="17">
        <f t="shared" si="405"/>
        <v>9.3949310033918459E-2</v>
      </c>
      <c r="U364" s="17">
        <f t="shared" si="406"/>
        <v>3.1407426324770206E-2</v>
      </c>
      <c r="V364" s="17">
        <f t="shared" si="407"/>
        <v>8.0902019008964633E-3</v>
      </c>
      <c r="W364" s="17">
        <f t="shared" si="408"/>
        <v>9.3677131904820965E-2</v>
      </c>
      <c r="X364" s="17">
        <f t="shared" si="409"/>
        <v>7.5241814545520633E-2</v>
      </c>
      <c r="Y364" s="17">
        <f t="shared" si="410"/>
        <v>3.0217250149452791E-2</v>
      </c>
      <c r="Z364" s="17">
        <f t="shared" si="411"/>
        <v>3.4998533712478921E-3</v>
      </c>
      <c r="AA364" s="17">
        <f t="shared" si="412"/>
        <v>8.4088531847932857E-3</v>
      </c>
      <c r="AB364" s="17">
        <f t="shared" si="413"/>
        <v>1.0101682039638789E-2</v>
      </c>
      <c r="AC364" s="17">
        <f t="shared" si="414"/>
        <v>9.7578013549557341E-4</v>
      </c>
      <c r="AD364" s="17">
        <f t="shared" si="415"/>
        <v>5.6267875065240926E-2</v>
      </c>
      <c r="AE364" s="17">
        <f t="shared" si="416"/>
        <v>4.5194562797150506E-2</v>
      </c>
      <c r="AF364" s="17">
        <f t="shared" si="417"/>
        <v>1.8150218966482265E-2</v>
      </c>
      <c r="AG364" s="17">
        <f t="shared" si="418"/>
        <v>4.8594407253494242E-3</v>
      </c>
      <c r="AH364" s="17">
        <f t="shared" si="419"/>
        <v>7.027737531596995E-4</v>
      </c>
      <c r="AI364" s="17">
        <f t="shared" si="420"/>
        <v>1.6885053988244649E-3</v>
      </c>
      <c r="AJ364" s="17">
        <f t="shared" si="421"/>
        <v>2.0284269788398658E-3</v>
      </c>
      <c r="AK364" s="17">
        <f t="shared" si="422"/>
        <v>1.6245199300122443E-3</v>
      </c>
      <c r="AL364" s="17">
        <f t="shared" si="423"/>
        <v>7.5322471067408437E-5</v>
      </c>
      <c r="AM364" s="17">
        <f t="shared" si="424"/>
        <v>2.7038178475185578E-2</v>
      </c>
      <c r="AN364" s="17">
        <f t="shared" si="425"/>
        <v>2.1717163720870743E-2</v>
      </c>
      <c r="AO364" s="17">
        <f t="shared" si="426"/>
        <v>8.7216526163541291E-3</v>
      </c>
      <c r="AP364" s="17">
        <f t="shared" si="427"/>
        <v>2.3350877471246196E-3</v>
      </c>
      <c r="AQ364" s="17">
        <f t="shared" si="428"/>
        <v>4.6888775212284819E-4</v>
      </c>
      <c r="AR364" s="17">
        <f t="shared" si="429"/>
        <v>1.1289408914958537E-4</v>
      </c>
      <c r="AS364" s="17">
        <f t="shared" si="430"/>
        <v>2.7124274087841183E-4</v>
      </c>
      <c r="AT364" s="17">
        <f t="shared" si="431"/>
        <v>3.2584799183661906E-4</v>
      </c>
      <c r="AU364" s="17">
        <f t="shared" si="432"/>
        <v>2.609640684210423E-4</v>
      </c>
      <c r="AV364" s="17">
        <f t="shared" si="433"/>
        <v>1.5675003386473774E-4</v>
      </c>
      <c r="AW364" s="17">
        <f t="shared" si="434"/>
        <v>4.0377056331353625E-6</v>
      </c>
      <c r="AX364" s="17">
        <f t="shared" si="435"/>
        <v>1.0827123742282519E-2</v>
      </c>
      <c r="AY364" s="17">
        <f t="shared" si="436"/>
        <v>8.6963853409382577E-3</v>
      </c>
      <c r="AZ364" s="17">
        <f t="shared" si="437"/>
        <v>3.4924842367296386E-3</v>
      </c>
      <c r="BA364" s="17">
        <f t="shared" si="438"/>
        <v>9.3505869895817531E-4</v>
      </c>
      <c r="BB364" s="17">
        <f t="shared" si="439"/>
        <v>1.8776064068568607E-4</v>
      </c>
      <c r="BC364" s="17">
        <f t="shared" si="440"/>
        <v>3.0162006496472343E-5</v>
      </c>
      <c r="BD364" s="17">
        <f t="shared" si="441"/>
        <v>1.5112824133907653E-5</v>
      </c>
      <c r="BE364" s="17">
        <f t="shared" si="442"/>
        <v>3.6310526719100406E-5</v>
      </c>
      <c r="BF364" s="17">
        <f t="shared" si="443"/>
        <v>4.3620382892578455E-5</v>
      </c>
      <c r="BG364" s="17">
        <f t="shared" si="444"/>
        <v>3.4934548841530208E-5</v>
      </c>
      <c r="BH364" s="17">
        <f t="shared" si="445"/>
        <v>2.0983699967170081E-5</v>
      </c>
      <c r="BI364" s="17">
        <f t="shared" si="446"/>
        <v>1.0083213985320259E-5</v>
      </c>
      <c r="BJ364" s="18">
        <f t="shared" si="447"/>
        <v>0.71634260175019626</v>
      </c>
      <c r="BK364" s="18">
        <f t="shared" si="448"/>
        <v>0.17429838964358901</v>
      </c>
      <c r="BL364" s="18">
        <f t="shared" si="449"/>
        <v>0.10287294062774431</v>
      </c>
      <c r="BM364" s="18">
        <f t="shared" si="450"/>
        <v>0.60963389098728904</v>
      </c>
      <c r="BN364" s="18">
        <f t="shared" si="451"/>
        <v>0.37868754677018374</v>
      </c>
    </row>
    <row r="365" spans="1:66" x14ac:dyDescent="0.25">
      <c r="A365" t="s">
        <v>24</v>
      </c>
      <c r="B365" t="s">
        <v>293</v>
      </c>
      <c r="C365" t="s">
        <v>286</v>
      </c>
      <c r="D365" s="15">
        <v>44349</v>
      </c>
      <c r="E365" s="14">
        <f>VLOOKUP(A365,home!$A$2:$E$405,3,FALSE)</f>
        <v>1.58904109589041</v>
      </c>
      <c r="F365" s="14">
        <f>VLOOKUP(B365,home!$B$2:$E$405,3,FALSE)</f>
        <v>0.92</v>
      </c>
      <c r="G365" s="14">
        <f>VLOOKUP(C365,away!$B$2:$E$405,4,FALSE)</f>
        <v>0.69</v>
      </c>
      <c r="H365" s="14">
        <f>VLOOKUP(A365,away!$A$2:$E$405,3,FALSE)</f>
        <v>1.4200913242009101</v>
      </c>
      <c r="I365" s="14">
        <f>VLOOKUP(C365,away!$B$2:$E$405,3,FALSE)</f>
        <v>1.07</v>
      </c>
      <c r="J365" s="14">
        <f>VLOOKUP(B365,home!$B$2:$E$405,4,FALSE)</f>
        <v>1.0900000000000001</v>
      </c>
      <c r="K365" s="16">
        <f t="shared" si="452"/>
        <v>1.0087232876712322</v>
      </c>
      <c r="L365" s="16">
        <f t="shared" si="453"/>
        <v>1.6562525114155218</v>
      </c>
      <c r="M365" s="17">
        <f t="shared" si="398"/>
        <v>6.9601037921567646E-2</v>
      </c>
      <c r="N365" s="17">
        <f t="shared" si="399"/>
        <v>7.0208187797573818E-2</v>
      </c>
      <c r="O365" s="17">
        <f t="shared" si="400"/>
        <v>0.11527689385472338</v>
      </c>
      <c r="P365" s="17">
        <f t="shared" si="401"/>
        <v>0.11628248736166422</v>
      </c>
      <c r="Q365" s="17">
        <f t="shared" si="402"/>
        <v>3.5410317008303972E-2</v>
      </c>
      <c r="R365" s="17">
        <f t="shared" si="403"/>
        <v>9.5463822477533086E-2</v>
      </c>
      <c r="S365" s="17">
        <f t="shared" si="404"/>
        <v>4.8568301819912903E-2</v>
      </c>
      <c r="T365" s="17">
        <f t="shared" si="405"/>
        <v>5.8648426475023212E-2</v>
      </c>
      <c r="U365" s="17">
        <f t="shared" si="406"/>
        <v>9.6296580863200046E-2</v>
      </c>
      <c r="V365" s="17">
        <f t="shared" si="407"/>
        <v>9.0158983435399687E-3</v>
      </c>
      <c r="W365" s="17">
        <f t="shared" si="408"/>
        <v>1.1906403796698981E-2</v>
      </c>
      <c r="X365" s="17">
        <f t="shared" si="409"/>
        <v>1.9720011190209989E-2</v>
      </c>
      <c r="Y365" s="17">
        <f t="shared" si="410"/>
        <v>1.6330659029463748E-2</v>
      </c>
      <c r="Z365" s="17">
        <f t="shared" si="411"/>
        <v>5.2704065242579916E-2</v>
      </c>
      <c r="AA365" s="17">
        <f t="shared" si="412"/>
        <v>5.3163817965134329E-2</v>
      </c>
      <c r="AB365" s="17">
        <f t="shared" si="413"/>
        <v>2.6813790621472603E-2</v>
      </c>
      <c r="AC365" s="17">
        <f t="shared" si="414"/>
        <v>9.4142910480745268E-4</v>
      </c>
      <c r="AD365" s="17">
        <f t="shared" si="415"/>
        <v>3.0025666955368585E-3</v>
      </c>
      <c r="AE365" s="17">
        <f t="shared" si="416"/>
        <v>4.9730086301755256E-3</v>
      </c>
      <c r="AF365" s="17">
        <f t="shared" si="417"/>
        <v>4.1182790165096407E-3</v>
      </c>
      <c r="AG365" s="17">
        <f t="shared" si="418"/>
        <v>2.2736366546013127E-3</v>
      </c>
      <c r="AH365" s="17">
        <f t="shared" si="419"/>
        <v>2.1822810104957631E-2</v>
      </c>
      <c r="AI365" s="17">
        <f t="shared" si="420"/>
        <v>2.2013176755297847E-2</v>
      </c>
      <c r="AJ365" s="17">
        <f t="shared" si="421"/>
        <v>1.1102602014345994E-2</v>
      </c>
      <c r="AK365" s="17">
        <f t="shared" si="422"/>
        <v>3.7331510685387798E-3</v>
      </c>
      <c r="AL365" s="17">
        <f t="shared" si="423"/>
        <v>6.2913842236110036E-5</v>
      </c>
      <c r="AM365" s="17">
        <f t="shared" si="424"/>
        <v>6.0575178971481781E-4</v>
      </c>
      <c r="AN365" s="17">
        <f t="shared" si="425"/>
        <v>1.003277923009614E-3</v>
      </c>
      <c r="AO365" s="17">
        <f t="shared" si="426"/>
        <v>8.3084078981621103E-4</v>
      </c>
      <c r="AP365" s="17">
        <f t="shared" si="427"/>
        <v>4.5869404823985183E-4</v>
      </c>
      <c r="AQ365" s="17">
        <f t="shared" si="428"/>
        <v>1.899282923421518E-4</v>
      </c>
      <c r="AR365" s="17">
        <f t="shared" si="429"/>
        <v>7.2288168084960157E-3</v>
      </c>
      <c r="AS365" s="17">
        <f t="shared" si="430"/>
        <v>7.2918758570391642E-3</v>
      </c>
      <c r="AT365" s="17">
        <f t="shared" si="431"/>
        <v>3.6777424939015146E-3</v>
      </c>
      <c r="AU365" s="17">
        <f t="shared" si="432"/>
        <v>1.2366081665521778E-3</v>
      </c>
      <c r="AV365" s="17">
        <f t="shared" si="433"/>
        <v>3.118488638314018E-4</v>
      </c>
      <c r="AW365" s="17">
        <f t="shared" si="434"/>
        <v>2.9197273980542904E-6</v>
      </c>
      <c r="AX365" s="17">
        <f t="shared" si="435"/>
        <v>1.0183932280564395E-4</v>
      </c>
      <c r="AY365" s="17">
        <f t="shared" si="436"/>
        <v>1.6867163415770379E-4</v>
      </c>
      <c r="AZ365" s="17">
        <f t="shared" si="437"/>
        <v>1.3968140883912855E-4</v>
      </c>
      <c r="BA365" s="17">
        <f t="shared" si="438"/>
        <v>7.7115894729288322E-5</v>
      </c>
      <c r="BB365" s="17">
        <f t="shared" si="439"/>
        <v>3.1930848578859701E-5</v>
      </c>
      <c r="BC365" s="17">
        <f t="shared" si="440"/>
        <v>1.0577109630073019E-5</v>
      </c>
      <c r="BD365" s="17">
        <f t="shared" si="441"/>
        <v>1.9954576656057111E-3</v>
      </c>
      <c r="BE365" s="17">
        <f t="shared" si="442"/>
        <v>2.0128646168585552E-3</v>
      </c>
      <c r="BF365" s="17">
        <f t="shared" si="443"/>
        <v>1.0152117069773283E-3</v>
      </c>
      <c r="BG365" s="17">
        <f t="shared" si="444"/>
        <v>3.4135589691483147E-4</v>
      </c>
      <c r="BH365" s="17">
        <f t="shared" si="445"/>
        <v>8.6083410650472742E-5</v>
      </c>
      <c r="BI365" s="17">
        <f t="shared" si="446"/>
        <v>1.7366868201059534E-5</v>
      </c>
      <c r="BJ365" s="18">
        <f t="shared" si="447"/>
        <v>0.23020980535596033</v>
      </c>
      <c r="BK365" s="18">
        <f t="shared" si="448"/>
        <v>0.24464074002788602</v>
      </c>
      <c r="BL365" s="18">
        <f t="shared" si="449"/>
        <v>0.47090187808023193</v>
      </c>
      <c r="BM365" s="18">
        <f t="shared" si="450"/>
        <v>0.49604799037853248</v>
      </c>
      <c r="BN365" s="18">
        <f t="shared" si="451"/>
        <v>0.50224274642136613</v>
      </c>
    </row>
    <row r="366" spans="1:66" x14ac:dyDescent="0.25">
      <c r="A366" t="s">
        <v>27</v>
      </c>
      <c r="B366" t="s">
        <v>191</v>
      </c>
      <c r="C366" t="s">
        <v>186</v>
      </c>
      <c r="D366" s="15">
        <v>44349</v>
      </c>
      <c r="E366" s="14">
        <f>VLOOKUP(A366,home!$A$2:$E$405,3,FALSE)</f>
        <v>1.3</v>
      </c>
      <c r="F366" s="14">
        <f>VLOOKUP(B366,home!$B$2:$E$405,3,FALSE)</f>
        <v>1.28</v>
      </c>
      <c r="G366" s="14">
        <f>VLOOKUP(C366,away!$B$2:$E$405,4,FALSE)</f>
        <v>0.9</v>
      </c>
      <c r="H366" s="14">
        <f>VLOOKUP(A366,away!$A$2:$E$405,3,FALSE)</f>
        <v>1.1173913043478301</v>
      </c>
      <c r="I366" s="14">
        <f>VLOOKUP(C366,away!$B$2:$E$405,3,FALSE)</f>
        <v>1.1499999999999999</v>
      </c>
      <c r="J366" s="14">
        <f>VLOOKUP(B366,home!$B$2:$E$405,4,FALSE)</f>
        <v>1.42</v>
      </c>
      <c r="K366" s="16">
        <f t="shared" si="452"/>
        <v>1.4976000000000003</v>
      </c>
      <c r="L366" s="16">
        <f t="shared" si="453"/>
        <v>1.8247000000000064</v>
      </c>
      <c r="M366" s="17">
        <f t="shared" si="398"/>
        <v>3.6069775791982082E-2</v>
      </c>
      <c r="N366" s="17">
        <f t="shared" si="399"/>
        <v>5.4018096226072371E-2</v>
      </c>
      <c r="O366" s="17">
        <f t="shared" si="400"/>
        <v>6.5816519887629932E-2</v>
      </c>
      <c r="P366" s="17">
        <f t="shared" si="401"/>
        <v>9.8566820183714599E-2</v>
      </c>
      <c r="Q366" s="17">
        <f t="shared" si="402"/>
        <v>4.0448750454082999E-2</v>
      </c>
      <c r="R366" s="17">
        <f t="shared" si="403"/>
        <v>6.0047701919479383E-2</v>
      </c>
      <c r="S366" s="17">
        <f t="shared" si="404"/>
        <v>6.7337665869885738E-2</v>
      </c>
      <c r="T366" s="17">
        <f t="shared" si="405"/>
        <v>7.3806834953565506E-2</v>
      </c>
      <c r="U366" s="17">
        <f t="shared" si="406"/>
        <v>8.9927438394612341E-2</v>
      </c>
      <c r="V366" s="17">
        <f t="shared" si="407"/>
        <v>2.044574087508675E-2</v>
      </c>
      <c r="W366" s="17">
        <f t="shared" si="408"/>
        <v>2.0192016226678239E-2</v>
      </c>
      <c r="X366" s="17">
        <f t="shared" si="409"/>
        <v>3.684437200881991E-2</v>
      </c>
      <c r="Y366" s="17">
        <f t="shared" si="410"/>
        <v>3.3614962802246968E-2</v>
      </c>
      <c r="Z366" s="17">
        <f t="shared" si="411"/>
        <v>3.652301389749147E-2</v>
      </c>
      <c r="AA366" s="17">
        <f t="shared" si="412"/>
        <v>5.4696865612883235E-2</v>
      </c>
      <c r="AB366" s="17">
        <f t="shared" si="413"/>
        <v>4.0957012970926979E-2</v>
      </c>
      <c r="AC366" s="17">
        <f t="shared" si="414"/>
        <v>3.4919673398785627E-3</v>
      </c>
      <c r="AD366" s="17">
        <f t="shared" si="415"/>
        <v>7.5598908752683349E-3</v>
      </c>
      <c r="AE366" s="17">
        <f t="shared" si="416"/>
        <v>1.3794532880102179E-2</v>
      </c>
      <c r="AF366" s="17">
        <f t="shared" si="417"/>
        <v>1.2585442073161269E-2</v>
      </c>
      <c r="AG366" s="17">
        <f t="shared" si="418"/>
        <v>7.6548853836324818E-3</v>
      </c>
      <c r="AH366" s="17">
        <f t="shared" si="419"/>
        <v>1.6660885864688245E-2</v>
      </c>
      <c r="AI366" s="17">
        <f t="shared" si="420"/>
        <v>2.4951342670957118E-2</v>
      </c>
      <c r="AJ366" s="17">
        <f t="shared" si="421"/>
        <v>1.8683565392012696E-2</v>
      </c>
      <c r="AK366" s="17">
        <f t="shared" si="422"/>
        <v>9.3268358436927393E-3</v>
      </c>
      <c r="AL366" s="17">
        <f t="shared" si="423"/>
        <v>3.8169587619529892E-4</v>
      </c>
      <c r="AM366" s="17">
        <f t="shared" si="424"/>
        <v>2.2643385149603732E-3</v>
      </c>
      <c r="AN366" s="17">
        <f t="shared" si="425"/>
        <v>4.1317384882482069E-3</v>
      </c>
      <c r="AO366" s="17">
        <f t="shared" si="426"/>
        <v>3.7695916097532653E-3</v>
      </c>
      <c r="AP366" s="17">
        <f t="shared" si="427"/>
        <v>2.2927912701056026E-3</v>
      </c>
      <c r="AQ366" s="17">
        <f t="shared" si="428"/>
        <v>1.0459140576404278E-3</v>
      </c>
      <c r="AR366" s="17">
        <f t="shared" si="429"/>
        <v>6.0802236874593482E-3</v>
      </c>
      <c r="AS366" s="17">
        <f t="shared" si="430"/>
        <v>9.1057429943391197E-3</v>
      </c>
      <c r="AT366" s="17">
        <f t="shared" si="431"/>
        <v>6.8183803541611351E-3</v>
      </c>
      <c r="AU366" s="17">
        <f t="shared" si="432"/>
        <v>3.4037354727972395E-3</v>
      </c>
      <c r="AV366" s="17">
        <f t="shared" si="433"/>
        <v>1.2743585610152869E-3</v>
      </c>
      <c r="AW366" s="17">
        <f t="shared" si="434"/>
        <v>2.8973587356212246E-5</v>
      </c>
      <c r="AX366" s="17">
        <f t="shared" si="435"/>
        <v>5.6517889333410867E-4</v>
      </c>
      <c r="AY366" s="17">
        <f t="shared" si="436"/>
        <v>1.0312819266667518E-3</v>
      </c>
      <c r="AZ366" s="17">
        <f t="shared" si="437"/>
        <v>9.408900657944144E-4</v>
      </c>
      <c r="BA366" s="17">
        <f t="shared" si="438"/>
        <v>5.7228070101835794E-4</v>
      </c>
      <c r="BB366" s="17">
        <f t="shared" si="439"/>
        <v>2.6106014878705058E-4</v>
      </c>
      <c r="BC366" s="17">
        <f t="shared" si="440"/>
        <v>9.5271290698346542E-5</v>
      </c>
      <c r="BD366" s="17">
        <f t="shared" si="441"/>
        <v>1.849097360417851E-3</v>
      </c>
      <c r="BE366" s="17">
        <f t="shared" si="442"/>
        <v>2.7692082069617741E-3</v>
      </c>
      <c r="BF366" s="17">
        <f t="shared" si="443"/>
        <v>2.0735831053729768E-3</v>
      </c>
      <c r="BG366" s="17">
        <f t="shared" si="444"/>
        <v>1.0351326862021904E-3</v>
      </c>
      <c r="BH366" s="17">
        <f t="shared" si="445"/>
        <v>3.8755367771410018E-4</v>
      </c>
      <c r="BI366" s="17">
        <f t="shared" si="446"/>
        <v>1.1608007754892735E-4</v>
      </c>
      <c r="BJ366" s="18">
        <f t="shared" si="447"/>
        <v>0.31749012085063716</v>
      </c>
      <c r="BK366" s="18">
        <f t="shared" si="448"/>
        <v>0.22732494786340976</v>
      </c>
      <c r="BL366" s="18">
        <f t="shared" si="449"/>
        <v>0.41598126474087266</v>
      </c>
      <c r="BM366" s="18">
        <f t="shared" si="450"/>
        <v>0.64134937455013907</v>
      </c>
      <c r="BN366" s="18">
        <f t="shared" si="451"/>
        <v>0.35496766446296135</v>
      </c>
    </row>
    <row r="367" spans="1:66" x14ac:dyDescent="0.25">
      <c r="A367" t="s">
        <v>27</v>
      </c>
      <c r="B367" t="s">
        <v>189</v>
      </c>
      <c r="C367" t="s">
        <v>328</v>
      </c>
      <c r="D367" s="15">
        <v>44349</v>
      </c>
      <c r="E367" s="14">
        <f>VLOOKUP(A367,home!$A$2:$E$405,3,FALSE)</f>
        <v>1.3</v>
      </c>
      <c r="F367" s="14">
        <f>VLOOKUP(B367,home!$B$2:$E$405,3,FALSE)</f>
        <v>0.45</v>
      </c>
      <c r="G367" s="14">
        <f>VLOOKUP(C367,away!$B$2:$E$405,4,FALSE)</f>
        <v>0.84</v>
      </c>
      <c r="H367" s="14">
        <f>VLOOKUP(A367,away!$A$2:$E$405,3,FALSE)</f>
        <v>1.1173913043478301</v>
      </c>
      <c r="I367" s="14">
        <f>VLOOKUP(C367,away!$B$2:$E$405,3,FALSE)</f>
        <v>0.7</v>
      </c>
      <c r="J367" s="14">
        <f>VLOOKUP(B367,home!$B$2:$E$405,4,FALSE)</f>
        <v>0.89</v>
      </c>
      <c r="K367" s="16">
        <f t="shared" si="452"/>
        <v>0.49140000000000006</v>
      </c>
      <c r="L367" s="16">
        <f t="shared" si="453"/>
        <v>0.6961347826086981</v>
      </c>
      <c r="M367" s="17">
        <f t="shared" si="398"/>
        <v>0.30497216079924205</v>
      </c>
      <c r="N367" s="17">
        <f t="shared" si="399"/>
        <v>0.14986331981674755</v>
      </c>
      <c r="O367" s="17">
        <f t="shared" si="400"/>
        <v>0.21230172885968523</v>
      </c>
      <c r="P367" s="17">
        <f t="shared" si="401"/>
        <v>0.10432506956164933</v>
      </c>
      <c r="Q367" s="17">
        <f t="shared" si="402"/>
        <v>3.6821417678974872E-2</v>
      </c>
      <c r="R367" s="17">
        <f t="shared" si="403"/>
        <v>7.3895308933593876E-2</v>
      </c>
      <c r="S367" s="17">
        <f t="shared" si="404"/>
        <v>8.9218964368091448E-3</v>
      </c>
      <c r="T367" s="17">
        <f t="shared" si="405"/>
        <v>2.5632669591297241E-2</v>
      </c>
      <c r="U367" s="17">
        <f t="shared" si="406"/>
        <v>3.6312154809968029E-2</v>
      </c>
      <c r="V367" s="17">
        <f t="shared" si="407"/>
        <v>3.3911199703265198E-4</v>
      </c>
      <c r="W367" s="17">
        <f t="shared" si="408"/>
        <v>6.031348215816087E-3</v>
      </c>
      <c r="X367" s="17">
        <f t="shared" si="409"/>
        <v>4.19863127905449E-3</v>
      </c>
      <c r="Y367" s="17">
        <f t="shared" si="410"/>
        <v>1.4614066363493386E-3</v>
      </c>
      <c r="Z367" s="17">
        <f t="shared" si="411"/>
        <v>1.7147031606763327E-2</v>
      </c>
      <c r="AA367" s="17">
        <f t="shared" si="412"/>
        <v>8.4260513315634975E-3</v>
      </c>
      <c r="AB367" s="17">
        <f t="shared" si="413"/>
        <v>2.0702808121651514E-3</v>
      </c>
      <c r="AC367" s="17">
        <f t="shared" si="414"/>
        <v>7.2502278951680019E-6</v>
      </c>
      <c r="AD367" s="17">
        <f t="shared" si="415"/>
        <v>7.4095112831300605E-4</v>
      </c>
      <c r="AE367" s="17">
        <f t="shared" si="416"/>
        <v>5.158018526318439E-4</v>
      </c>
      <c r="AF367" s="17">
        <f t="shared" si="417"/>
        <v>1.7953380527551619E-4</v>
      </c>
      <c r="AG367" s="17">
        <f t="shared" si="418"/>
        <v>4.1659908835461284E-5</v>
      </c>
      <c r="AH367" s="17">
        <f t="shared" si="419"/>
        <v>2.9841612799896642E-3</v>
      </c>
      <c r="AI367" s="17">
        <f t="shared" si="420"/>
        <v>1.466416852986921E-3</v>
      </c>
      <c r="AJ367" s="17">
        <f t="shared" si="421"/>
        <v>3.6029862077888652E-4</v>
      </c>
      <c r="AK367" s="17">
        <f t="shared" si="422"/>
        <v>5.9016914083581632E-5</v>
      </c>
      <c r="AL367" s="17">
        <f t="shared" si="423"/>
        <v>9.9206501671360735E-8</v>
      </c>
      <c r="AM367" s="17">
        <f t="shared" si="424"/>
        <v>7.2820676890602242E-5</v>
      </c>
      <c r="AN367" s="17">
        <f t="shared" si="425"/>
        <v>5.0693006076657627E-5</v>
      </c>
      <c r="AO367" s="17">
        <f t="shared" si="426"/>
        <v>1.7644582382477735E-5</v>
      </c>
      <c r="AP367" s="17">
        <f t="shared" si="427"/>
        <v>4.0943358403491355E-6</v>
      </c>
      <c r="AQ367" s="17">
        <f t="shared" si="428"/>
        <v>7.1255239753711129E-7</v>
      </c>
      <c r="AR367" s="17">
        <f t="shared" si="429"/>
        <v>4.1547569278297991E-4</v>
      </c>
      <c r="AS367" s="17">
        <f t="shared" si="430"/>
        <v>2.0416475543355635E-4</v>
      </c>
      <c r="AT367" s="17">
        <f t="shared" si="431"/>
        <v>5.016328041002479E-5</v>
      </c>
      <c r="AU367" s="17">
        <f t="shared" si="432"/>
        <v>8.2167453311620643E-6</v>
      </c>
      <c r="AV367" s="17">
        <f t="shared" si="433"/>
        <v>1.0094271639332594E-6</v>
      </c>
      <c r="AW367" s="17">
        <f t="shared" si="434"/>
        <v>9.4268396687504399E-10</v>
      </c>
      <c r="AX367" s="17">
        <f t="shared" si="435"/>
        <v>5.9640134373403263E-6</v>
      </c>
      <c r="AY367" s="17">
        <f t="shared" si="436"/>
        <v>4.1517571976782611E-6</v>
      </c>
      <c r="AZ367" s="17">
        <f t="shared" si="437"/>
        <v>1.445091297124927E-6</v>
      </c>
      <c r="BA367" s="17">
        <f t="shared" si="438"/>
        <v>3.3532610532459433E-7</v>
      </c>
      <c r="BB367" s="17">
        <f t="shared" si="439"/>
        <v>5.835804135828944E-8</v>
      </c>
      <c r="BC367" s="17">
        <f t="shared" si="440"/>
        <v>8.1250124868844482E-9</v>
      </c>
      <c r="BD367" s="17">
        <f t="shared" si="441"/>
        <v>4.8204513512446339E-5</v>
      </c>
      <c r="BE367" s="17">
        <f t="shared" si="442"/>
        <v>2.368769794001613E-5</v>
      </c>
      <c r="BF367" s="17">
        <f t="shared" si="443"/>
        <v>5.8200673838619631E-6</v>
      </c>
      <c r="BG367" s="17">
        <f t="shared" si="444"/>
        <v>9.5332703747658994E-7</v>
      </c>
      <c r="BH367" s="17">
        <f t="shared" si="445"/>
        <v>1.1711622655399904E-7</v>
      </c>
      <c r="BI367" s="17">
        <f t="shared" si="446"/>
        <v>1.1510182745727026E-8</v>
      </c>
      <c r="BJ367" s="18">
        <f t="shared" si="447"/>
        <v>0.22564466773797431</v>
      </c>
      <c r="BK367" s="18">
        <f t="shared" si="448"/>
        <v>0.41856973998632768</v>
      </c>
      <c r="BL367" s="18">
        <f t="shared" si="449"/>
        <v>0.33863324254821958</v>
      </c>
      <c r="BM367" s="18">
        <f t="shared" si="450"/>
        <v>0.11781152541487835</v>
      </c>
      <c r="BN367" s="18">
        <f t="shared" si="451"/>
        <v>0.88217900564989293</v>
      </c>
    </row>
    <row r="368" spans="1:66" x14ac:dyDescent="0.25">
      <c r="A368" t="s">
        <v>27</v>
      </c>
      <c r="B368" t="s">
        <v>297</v>
      </c>
      <c r="C368" t="s">
        <v>190</v>
      </c>
      <c r="D368" s="15">
        <v>44349</v>
      </c>
      <c r="E368" s="14">
        <f>VLOOKUP(A368,home!$A$2:$E$405,3,FALSE)</f>
        <v>1.3</v>
      </c>
      <c r="F368" s="14">
        <f>VLOOKUP(B368,home!$B$2:$E$405,3,FALSE)</f>
        <v>0.77</v>
      </c>
      <c r="G368" s="14">
        <f>VLOOKUP(C368,away!$B$2:$E$405,4,FALSE)</f>
        <v>1.54</v>
      </c>
      <c r="H368" s="14">
        <f>VLOOKUP(A368,away!$A$2:$E$405,3,FALSE)</f>
        <v>1.1173913043478301</v>
      </c>
      <c r="I368" s="14">
        <f>VLOOKUP(C368,away!$B$2:$E$405,3,FALSE)</f>
        <v>1.22</v>
      </c>
      <c r="J368" s="14">
        <f>VLOOKUP(B368,home!$B$2:$E$405,4,FALSE)</f>
        <v>1.27</v>
      </c>
      <c r="K368" s="16">
        <f t="shared" si="452"/>
        <v>1.5415400000000001</v>
      </c>
      <c r="L368" s="16">
        <f t="shared" si="453"/>
        <v>1.7312860869565279</v>
      </c>
      <c r="M368" s="17">
        <f t="shared" si="398"/>
        <v>3.789916923872616E-2</v>
      </c>
      <c r="N368" s="17">
        <f t="shared" si="399"/>
        <v>5.842308534826593E-2</v>
      </c>
      <c r="O368" s="17">
        <f t="shared" si="400"/>
        <v>6.5614304410217428E-2</v>
      </c>
      <c r="P368" s="17">
        <f t="shared" si="401"/>
        <v>0.10114707482052658</v>
      </c>
      <c r="Q368" s="17">
        <f t="shared" si="402"/>
        <v>4.5030761493882944E-2</v>
      </c>
      <c r="R368" s="17">
        <f t="shared" si="403"/>
        <v>5.67985661653699E-2</v>
      </c>
      <c r="S368" s="17">
        <f t="shared" si="404"/>
        <v>6.7486510590153204E-2</v>
      </c>
      <c r="T368" s="17">
        <f t="shared" si="405"/>
        <v>7.7961130859417291E-2</v>
      </c>
      <c r="U368" s="17">
        <f t="shared" si="406"/>
        <v>8.7557261686564331E-2</v>
      </c>
      <c r="V368" s="17">
        <f t="shared" si="407"/>
        <v>2.0012350528908963E-2</v>
      </c>
      <c r="W368" s="17">
        <f t="shared" si="408"/>
        <v>2.313890669109344E-2</v>
      </c>
      <c r="X368" s="17">
        <f t="shared" si="409"/>
        <v>4.0060067221675384E-2</v>
      </c>
      <c r="Y368" s="17">
        <f t="shared" si="410"/>
        <v>3.4677718511714924E-2</v>
      </c>
      <c r="Z368" s="17">
        <f t="shared" si="411"/>
        <v>3.2778189120394902E-2</v>
      </c>
      <c r="AA368" s="17">
        <f t="shared" si="412"/>
        <v>5.0528889656653558E-2</v>
      </c>
      <c r="AB368" s="17">
        <f t="shared" si="413"/>
        <v>3.8946152280658876E-2</v>
      </c>
      <c r="AC368" s="17">
        <f t="shared" si="414"/>
        <v>3.3381185474208848E-3</v>
      </c>
      <c r="AD368" s="17">
        <f t="shared" si="415"/>
        <v>8.9173875551470418E-3</v>
      </c>
      <c r="AE368" s="17">
        <f t="shared" si="416"/>
        <v>1.5438549006225363E-2</v>
      </c>
      <c r="AF368" s="17">
        <f t="shared" si="417"/>
        <v>1.3364272548637254E-2</v>
      </c>
      <c r="AG368" s="17">
        <f t="shared" si="418"/>
        <v>7.7124597085835777E-3</v>
      </c>
      <c r="AH368" s="17">
        <f t="shared" si="419"/>
        <v>1.4187105694942373E-2</v>
      </c>
      <c r="AI368" s="17">
        <f t="shared" si="420"/>
        <v>2.1869990912981467E-2</v>
      </c>
      <c r="AJ368" s="17">
        <f t="shared" si="421"/>
        <v>1.6856732895998729E-2</v>
      </c>
      <c r="AK368" s="17">
        <f t="shared" si="422"/>
        <v>8.661776009499295E-3</v>
      </c>
      <c r="AL368" s="17">
        <f t="shared" si="423"/>
        <v>3.5635707405507866E-4</v>
      </c>
      <c r="AM368" s="17">
        <f t="shared" si="424"/>
        <v>2.7493019223522736E-3</v>
      </c>
      <c r="AN368" s="17">
        <f t="shared" si="425"/>
        <v>4.7598281670113273E-3</v>
      </c>
      <c r="AO368" s="17">
        <f t="shared" si="426"/>
        <v>4.1203121409252533E-3</v>
      </c>
      <c r="AP368" s="17">
        <f t="shared" si="427"/>
        <v>2.377813027833985E-3</v>
      </c>
      <c r="AQ368" s="17">
        <f t="shared" si="428"/>
        <v>1.0291686531182379E-3</v>
      </c>
      <c r="AR368" s="17">
        <f t="shared" si="429"/>
        <v>4.9123877407670881E-3</v>
      </c>
      <c r="AS368" s="17">
        <f t="shared" si="430"/>
        <v>7.5726421979020976E-3</v>
      </c>
      <c r="AT368" s="17">
        <f t="shared" si="431"/>
        <v>5.8367654268770015E-3</v>
      </c>
      <c r="AU368" s="17">
        <f t="shared" si="432"/>
        <v>2.9992024587159913E-3</v>
      </c>
      <c r="AV368" s="17">
        <f t="shared" si="433"/>
        <v>1.1558476395522618E-3</v>
      </c>
      <c r="AW368" s="17">
        <f t="shared" si="434"/>
        <v>2.641840057028802E-5</v>
      </c>
      <c r="AX368" s="17">
        <f t="shared" si="435"/>
        <v>7.0635981423048679E-4</v>
      </c>
      <c r="AY368" s="17">
        <f t="shared" si="436"/>
        <v>1.2229109187624394E-3</v>
      </c>
      <c r="AZ368" s="17">
        <f t="shared" si="437"/>
        <v>1.0586043296203183E-3</v>
      </c>
      <c r="BA368" s="17">
        <f t="shared" si="438"/>
        <v>6.1091564915453315E-4</v>
      </c>
      <c r="BB368" s="17">
        <f t="shared" si="439"/>
        <v>2.6441744092131451E-4</v>
      </c>
      <c r="BC368" s="17">
        <f t="shared" si="440"/>
        <v>9.1556447323144267E-5</v>
      </c>
      <c r="BD368" s="17">
        <f t="shared" si="441"/>
        <v>1.4174580915543137E-3</v>
      </c>
      <c r="BE368" s="17">
        <f t="shared" si="442"/>
        <v>2.1850683464546368E-3</v>
      </c>
      <c r="BF368" s="17">
        <f t="shared" si="443"/>
        <v>1.6841851293968411E-3</v>
      </c>
      <c r="BG368" s="17">
        <f t="shared" si="444"/>
        <v>8.6541291479013543E-4</v>
      </c>
      <c r="BH368" s="17">
        <f t="shared" si="445"/>
        <v>3.3351715616639625E-4</v>
      </c>
      <c r="BI368" s="17">
        <f t="shared" si="446"/>
        <v>1.0282600738334927E-4</v>
      </c>
      <c r="BJ368" s="18">
        <f t="shared" si="447"/>
        <v>0.34371552745589651</v>
      </c>
      <c r="BK368" s="18">
        <f t="shared" si="448"/>
        <v>0.23146249171855332</v>
      </c>
      <c r="BL368" s="18">
        <f t="shared" si="449"/>
        <v>0.39008609282244616</v>
      </c>
      <c r="BM368" s="18">
        <f t="shared" si="450"/>
        <v>0.63193284712210973</v>
      </c>
      <c r="BN368" s="18">
        <f t="shared" si="451"/>
        <v>0.36491296147698893</v>
      </c>
    </row>
    <row r="369" spans="1:66" x14ac:dyDescent="0.25">
      <c r="A369" t="s">
        <v>27</v>
      </c>
      <c r="B369" t="s">
        <v>31</v>
      </c>
      <c r="C369" t="s">
        <v>193</v>
      </c>
      <c r="D369" s="15">
        <v>44349</v>
      </c>
      <c r="E369" s="14">
        <f>VLOOKUP(A369,home!$A$2:$E$405,3,FALSE)</f>
        <v>1.3</v>
      </c>
      <c r="F369" s="14">
        <f>VLOOKUP(B369,home!$B$2:$E$405,3,FALSE)</f>
        <v>0.63</v>
      </c>
      <c r="G369" s="14">
        <f>VLOOKUP(C369,away!$B$2:$E$405,4,FALSE)</f>
        <v>0.71</v>
      </c>
      <c r="H369" s="14">
        <f>VLOOKUP(A369,away!$A$2:$E$405,3,FALSE)</f>
        <v>1.1173913043478301</v>
      </c>
      <c r="I369" s="14">
        <f>VLOOKUP(C369,away!$B$2:$E$405,3,FALSE)</f>
        <v>0.9</v>
      </c>
      <c r="J369" s="14">
        <f>VLOOKUP(B369,home!$B$2:$E$405,4,FALSE)</f>
        <v>0.98</v>
      </c>
      <c r="K369" s="16">
        <f t="shared" si="452"/>
        <v>0.58149000000000006</v>
      </c>
      <c r="L369" s="16">
        <f t="shared" si="453"/>
        <v>0.98553913043478614</v>
      </c>
      <c r="M369" s="17">
        <f t="shared" si="398"/>
        <v>0.20866417647759772</v>
      </c>
      <c r="N369" s="17">
        <f t="shared" si="399"/>
        <v>0.12133613197995829</v>
      </c>
      <c r="O369" s="17">
        <f t="shared" si="400"/>
        <v>0.20564671103862239</v>
      </c>
      <c r="P369" s="17">
        <f t="shared" si="401"/>
        <v>0.11958150600184854</v>
      </c>
      <c r="Q369" s="17">
        <f t="shared" si="402"/>
        <v>3.5277873692512979E-2</v>
      </c>
      <c r="R369" s="17">
        <f t="shared" si="403"/>
        <v>0.10133644038688881</v>
      </c>
      <c r="S369" s="17">
        <f t="shared" si="404"/>
        <v>1.7132476713372702E-2</v>
      </c>
      <c r="T369" s="17">
        <f t="shared" si="405"/>
        <v>3.4767724962507456E-2</v>
      </c>
      <c r="U369" s="17">
        <f t="shared" si="406"/>
        <v>5.8926126720571972E-2</v>
      </c>
      <c r="V369" s="17">
        <f t="shared" si="407"/>
        <v>1.0909221599300575E-3</v>
      </c>
      <c r="W369" s="17">
        <f t="shared" si="408"/>
        <v>6.8379102578197907E-3</v>
      </c>
      <c r="X369" s="17">
        <f t="shared" si="409"/>
        <v>6.7390281294828205E-3</v>
      </c>
      <c r="Y369" s="17">
        <f t="shared" si="410"/>
        <v>3.3207879613530306E-3</v>
      </c>
      <c r="Z369" s="17">
        <f t="shared" si="411"/>
        <v>3.3290342446750325E-2</v>
      </c>
      <c r="AA369" s="17">
        <f t="shared" si="412"/>
        <v>1.9358001229360842E-2</v>
      </c>
      <c r="AB369" s="17">
        <f t="shared" si="413"/>
        <v>5.6282420674305198E-3</v>
      </c>
      <c r="AC369" s="17">
        <f t="shared" si="414"/>
        <v>3.9074182802178111E-5</v>
      </c>
      <c r="AD369" s="17">
        <f t="shared" si="415"/>
        <v>9.940441089549073E-4</v>
      </c>
      <c r="AE369" s="17">
        <f t="shared" si="416"/>
        <v>9.7966936675324113E-4</v>
      </c>
      <c r="AF369" s="17">
        <f t="shared" si="417"/>
        <v>4.8275124791179343E-4</v>
      </c>
      <c r="AG369" s="17">
        <f t="shared" si="418"/>
        <v>1.5859008169443229E-4</v>
      </c>
      <c r="AH369" s="17">
        <f t="shared" si="419"/>
        <v>8.20223378671164E-3</v>
      </c>
      <c r="AI369" s="17">
        <f t="shared" si="420"/>
        <v>4.7695169246349508E-3</v>
      </c>
      <c r="AJ369" s="17">
        <f t="shared" si="421"/>
        <v>1.386713198252989E-3</v>
      </c>
      <c r="AK369" s="17">
        <f t="shared" si="422"/>
        <v>2.6878661921737683E-4</v>
      </c>
      <c r="AL369" s="17">
        <f t="shared" si="423"/>
        <v>8.9570710299237977E-7</v>
      </c>
      <c r="AM369" s="17">
        <f t="shared" si="424"/>
        <v>1.1560534178323789E-4</v>
      </c>
      <c r="AN369" s="17">
        <f t="shared" si="425"/>
        <v>1.1393358801466851E-4</v>
      </c>
      <c r="AO369" s="17">
        <f t="shared" si="426"/>
        <v>5.6143004629645782E-5</v>
      </c>
      <c r="AP369" s="17">
        <f t="shared" si="427"/>
        <v>1.8443709320899095E-5</v>
      </c>
      <c r="AQ369" s="17">
        <f t="shared" si="428"/>
        <v>4.5442493115277128E-6</v>
      </c>
      <c r="AR369" s="17">
        <f t="shared" si="429"/>
        <v>1.6167244707557228E-3</v>
      </c>
      <c r="AS369" s="17">
        <f t="shared" si="430"/>
        <v>9.4010911249974526E-4</v>
      </c>
      <c r="AT369" s="17">
        <f t="shared" si="431"/>
        <v>2.7333202391373849E-4</v>
      </c>
      <c r="AU369" s="17">
        <f t="shared" si="432"/>
        <v>5.2979946195199925E-5</v>
      </c>
      <c r="AV369" s="17">
        <f t="shared" si="433"/>
        <v>7.7018272282616999E-6</v>
      </c>
      <c r="AW369" s="17">
        <f t="shared" si="434"/>
        <v>1.4258690436427551E-8</v>
      </c>
      <c r="AX369" s="17">
        <f t="shared" si="435"/>
        <v>1.1203891698922492E-5</v>
      </c>
      <c r="AY369" s="17">
        <f t="shared" si="436"/>
        <v>1.1041873682441592E-5</v>
      </c>
      <c r="AZ369" s="17">
        <f t="shared" si="437"/>
        <v>5.4410992936821175E-6</v>
      </c>
      <c r="BA369" s="17">
        <f t="shared" si="438"/>
        <v>1.7874720888349346E-6</v>
      </c>
      <c r="BB369" s="17">
        <f t="shared" si="439"/>
        <v>4.40405922026708E-7</v>
      </c>
      <c r="BC369" s="17">
        <f t="shared" si="440"/>
        <v>8.6807453886506423E-8</v>
      </c>
      <c r="BD369" s="17">
        <f t="shared" si="441"/>
        <v>2.655575381768724E-4</v>
      </c>
      <c r="BE369" s="17">
        <f t="shared" si="442"/>
        <v>1.5441905287446952E-4</v>
      </c>
      <c r="BF369" s="17">
        <f t="shared" si="443"/>
        <v>4.489656752798765E-5</v>
      </c>
      <c r="BG369" s="17">
        <f t="shared" si="444"/>
        <v>8.7023016839498458E-6</v>
      </c>
      <c r="BH369" s="17">
        <f t="shared" si="445"/>
        <v>1.2650753515499988E-6</v>
      </c>
      <c r="BI369" s="17">
        <f t="shared" si="446"/>
        <v>1.4712573323456185E-7</v>
      </c>
      <c r="BJ369" s="18">
        <f t="shared" si="447"/>
        <v>0.21123318323214854</v>
      </c>
      <c r="BK369" s="18">
        <f t="shared" si="448"/>
        <v>0.34652009311633664</v>
      </c>
      <c r="BL369" s="18">
        <f t="shared" si="449"/>
        <v>0.40888860701363205</v>
      </c>
      <c r="BM369" s="18">
        <f t="shared" si="450"/>
        <v>0.208078358616447</v>
      </c>
      <c r="BN369" s="18">
        <f t="shared" si="451"/>
        <v>0.79184283957742885</v>
      </c>
    </row>
    <row r="370" spans="1:66" x14ac:dyDescent="0.25">
      <c r="A370" t="s">
        <v>27</v>
      </c>
      <c r="B370" t="s">
        <v>296</v>
      </c>
      <c r="C370" t="s">
        <v>194</v>
      </c>
      <c r="D370" s="15">
        <v>44349</v>
      </c>
      <c r="E370" s="14">
        <f>VLOOKUP(A370,home!$A$2:$E$405,3,FALSE)</f>
        <v>1.3</v>
      </c>
      <c r="F370" s="14">
        <f>VLOOKUP(B370,home!$B$2:$E$405,3,FALSE)</f>
        <v>0.64</v>
      </c>
      <c r="G370" s="14">
        <f>VLOOKUP(C370,away!$B$2:$E$405,4,FALSE)</f>
        <v>1.0900000000000001</v>
      </c>
      <c r="H370" s="14">
        <f>VLOOKUP(A370,away!$A$2:$E$405,3,FALSE)</f>
        <v>1.1173913043478301</v>
      </c>
      <c r="I370" s="14">
        <f>VLOOKUP(C370,away!$B$2:$E$405,3,FALSE)</f>
        <v>0.77</v>
      </c>
      <c r="J370" s="14">
        <f>VLOOKUP(B370,home!$B$2:$E$405,4,FALSE)</f>
        <v>1.42</v>
      </c>
      <c r="K370" s="16">
        <f t="shared" si="452"/>
        <v>0.90688000000000013</v>
      </c>
      <c r="L370" s="16">
        <f t="shared" si="453"/>
        <v>1.2217556521739175</v>
      </c>
      <c r="M370" s="17">
        <f t="shared" si="398"/>
        <v>0.11899953991079554</v>
      </c>
      <c r="N370" s="17">
        <f t="shared" si="399"/>
        <v>0.10791830275430227</v>
      </c>
      <c r="O370" s="17">
        <f t="shared" si="400"/>
        <v>0.14538836049211012</v>
      </c>
      <c r="P370" s="17">
        <f t="shared" si="401"/>
        <v>0.13184979636308483</v>
      </c>
      <c r="Q370" s="17">
        <f t="shared" si="402"/>
        <v>4.8934475200910814E-2</v>
      </c>
      <c r="R370" s="17">
        <f t="shared" si="403"/>
        <v>8.8814525595767344E-2</v>
      </c>
      <c r="S370" s="17">
        <f t="shared" si="404"/>
        <v>3.6521924399914946E-2</v>
      </c>
      <c r="T370" s="17">
        <f t="shared" si="405"/>
        <v>5.9785971662877184E-2</v>
      </c>
      <c r="U370" s="17">
        <f t="shared" si="406"/>
        <v>8.0544116972289484E-2</v>
      </c>
      <c r="V370" s="17">
        <f t="shared" si="407"/>
        <v>4.4961969307019487E-3</v>
      </c>
      <c r="W370" s="17">
        <f t="shared" si="408"/>
        <v>1.4792565623400675E-2</v>
      </c>
      <c r="X370" s="17">
        <f t="shared" si="409"/>
        <v>1.8072900660543362E-2</v>
      </c>
      <c r="Y370" s="17">
        <f t="shared" si="410"/>
        <v>1.1040334266598294E-2</v>
      </c>
      <c r="Z370" s="17">
        <f t="shared" si="411"/>
        <v>3.6169882880591267E-2</v>
      </c>
      <c r="AA370" s="17">
        <f t="shared" si="412"/>
        <v>3.2801743386750605E-2</v>
      </c>
      <c r="AB370" s="17">
        <f t="shared" si="413"/>
        <v>1.4873622521288194E-2</v>
      </c>
      <c r="AC370" s="17">
        <f t="shared" si="414"/>
        <v>3.113576374779321E-4</v>
      </c>
      <c r="AD370" s="17">
        <f t="shared" si="415"/>
        <v>3.353770478137401E-3</v>
      </c>
      <c r="AE370" s="17">
        <f t="shared" si="416"/>
        <v>4.0974880377583909E-3</v>
      </c>
      <c r="AF370" s="17">
        <f t="shared" si="417"/>
        <v>2.5030645849231652E-3</v>
      </c>
      <c r="AG370" s="17">
        <f t="shared" si="418"/>
        <v>1.0193777681287459E-3</v>
      </c>
      <c r="AH370" s="17">
        <f t="shared" si="419"/>
        <v>1.1047689711957751E-2</v>
      </c>
      <c r="AI370" s="17">
        <f t="shared" si="420"/>
        <v>1.0018928845980244E-2</v>
      </c>
      <c r="AJ370" s="17">
        <f t="shared" si="421"/>
        <v>4.5429830959212818E-3</v>
      </c>
      <c r="AK370" s="17">
        <f t="shared" si="422"/>
        <v>1.3733135033430315E-3</v>
      </c>
      <c r="AL370" s="17">
        <f t="shared" si="423"/>
        <v>1.3799193216488163E-5</v>
      </c>
      <c r="AM370" s="17">
        <f t="shared" si="424"/>
        <v>6.0829347424264948E-4</v>
      </c>
      <c r="AN370" s="17">
        <f t="shared" si="425"/>
        <v>7.431859903364662E-4</v>
      </c>
      <c r="AO370" s="17">
        <f t="shared" si="426"/>
        <v>4.5399584215502416E-4</v>
      </c>
      <c r="AP370" s="17">
        <f t="shared" si="427"/>
        <v>1.8489066207211943E-4</v>
      </c>
      <c r="AQ370" s="17">
        <f t="shared" si="428"/>
        <v>5.6472802855197428E-5</v>
      </c>
      <c r="AR370" s="17">
        <f t="shared" si="429"/>
        <v>2.6995154698096044E-3</v>
      </c>
      <c r="AS370" s="17">
        <f t="shared" si="430"/>
        <v>2.4481365892609339E-3</v>
      </c>
      <c r="AT370" s="17">
        <f t="shared" si="431"/>
        <v>1.1100830550344778E-3</v>
      </c>
      <c r="AU370" s="17">
        <f t="shared" si="432"/>
        <v>3.355707069832226E-4</v>
      </c>
      <c r="AV370" s="17">
        <f t="shared" si="433"/>
        <v>7.6080590687236228E-5</v>
      </c>
      <c r="AW370" s="17">
        <f t="shared" si="434"/>
        <v>4.2470304622202255E-7</v>
      </c>
      <c r="AX370" s="17">
        <f t="shared" si="435"/>
        <v>9.1941530986862301E-5</v>
      </c>
      <c r="AY370" s="17">
        <f t="shared" si="436"/>
        <v>1.1233008515272237E-4</v>
      </c>
      <c r="AZ370" s="17">
        <f t="shared" si="437"/>
        <v>6.8619958222258039E-5</v>
      </c>
      <c r="BA370" s="17">
        <f t="shared" si="438"/>
        <v>2.7945607269993939E-5</v>
      </c>
      <c r="BB370" s="17">
        <f t="shared" si="439"/>
        <v>8.535675908886905E-6</v>
      </c>
      <c r="BC370" s="17">
        <f t="shared" si="440"/>
        <v>2.0857020573614636E-6</v>
      </c>
      <c r="BD370" s="17">
        <f t="shared" si="441"/>
        <v>5.4969138056180184E-4</v>
      </c>
      <c r="BE370" s="17">
        <f t="shared" si="442"/>
        <v>4.9850411920388687E-4</v>
      </c>
      <c r="BF370" s="17">
        <f t="shared" si="443"/>
        <v>2.2604170781181042E-4</v>
      </c>
      <c r="BG370" s="17">
        <f t="shared" si="444"/>
        <v>6.8330901326791582E-5</v>
      </c>
      <c r="BH370" s="17">
        <f t="shared" si="445"/>
        <v>1.5491981948810188E-5</v>
      </c>
      <c r="BI370" s="17">
        <f t="shared" si="446"/>
        <v>2.8098737179473977E-6</v>
      </c>
      <c r="BJ370" s="18">
        <f t="shared" si="447"/>
        <v>0.27387654836883973</v>
      </c>
      <c r="BK370" s="18">
        <f t="shared" si="448"/>
        <v>0.29230494452034445</v>
      </c>
      <c r="BL370" s="18">
        <f t="shared" si="449"/>
        <v>0.39743554050175461</v>
      </c>
      <c r="BM370" s="18">
        <f t="shared" si="450"/>
        <v>0.35777001057245261</v>
      </c>
      <c r="BN370" s="18">
        <f t="shared" si="451"/>
        <v>0.64190500031697084</v>
      </c>
    </row>
    <row r="371" spans="1:66" x14ac:dyDescent="0.25">
      <c r="A371" t="s">
        <v>27</v>
      </c>
      <c r="B371" t="s">
        <v>299</v>
      </c>
      <c r="C371" t="s">
        <v>28</v>
      </c>
      <c r="D371" s="15">
        <v>44349</v>
      </c>
      <c r="E371" s="14">
        <f>VLOOKUP(A371,home!$A$2:$E$405,3,FALSE)</f>
        <v>1.3</v>
      </c>
      <c r="F371" s="14">
        <f>VLOOKUP(B371,home!$B$2:$E$405,3,FALSE)</f>
        <v>1.22</v>
      </c>
      <c r="G371" s="14">
        <f>VLOOKUP(C371,away!$B$2:$E$405,4,FALSE)</f>
        <v>0.64</v>
      </c>
      <c r="H371" s="14">
        <f>VLOOKUP(A371,away!$A$2:$E$405,3,FALSE)</f>
        <v>1.1173913043478301</v>
      </c>
      <c r="I371" s="14">
        <f>VLOOKUP(C371,away!$B$2:$E$405,3,FALSE)</f>
        <v>0.77</v>
      </c>
      <c r="J371" s="14">
        <f>VLOOKUP(B371,home!$B$2:$E$405,4,FALSE)</f>
        <v>0.67</v>
      </c>
      <c r="K371" s="16">
        <f t="shared" si="452"/>
        <v>1.0150400000000002</v>
      </c>
      <c r="L371" s="16">
        <f t="shared" si="453"/>
        <v>0.57646217391304555</v>
      </c>
      <c r="M371" s="17">
        <f t="shared" si="398"/>
        <v>0.20361950996666997</v>
      </c>
      <c r="N371" s="17">
        <f t="shared" si="399"/>
        <v>0.2066819473965687</v>
      </c>
      <c r="O371" s="17">
        <f t="shared" si="400"/>
        <v>0.11737894536649562</v>
      </c>
      <c r="P371" s="17">
        <f t="shared" si="401"/>
        <v>0.11914432470480772</v>
      </c>
      <c r="Q371" s="17">
        <f t="shared" si="402"/>
        <v>0.10489522194270655</v>
      </c>
      <c r="R371" s="17">
        <f t="shared" si="403"/>
        <v>3.3832261008795328E-2</v>
      </c>
      <c r="S371" s="17">
        <f t="shared" si="404"/>
        <v>1.7428794165755851E-2</v>
      </c>
      <c r="T371" s="17">
        <f t="shared" si="405"/>
        <v>6.0468127674184018E-2</v>
      </c>
      <c r="U371" s="17">
        <f t="shared" si="406"/>
        <v>3.4341098214367614E-2</v>
      </c>
      <c r="V371" s="17">
        <f t="shared" si="407"/>
        <v>1.1331275626332985E-3</v>
      </c>
      <c r="W371" s="17">
        <f t="shared" si="408"/>
        <v>3.549094869357497E-2</v>
      </c>
      <c r="X371" s="17">
        <f t="shared" si="409"/>
        <v>2.0459189438134587E-2</v>
      </c>
      <c r="Y371" s="17">
        <f t="shared" si="410"/>
        <v>5.8969744100029423E-3</v>
      </c>
      <c r="Z371" s="17">
        <f t="shared" si="411"/>
        <v>6.5010062431745752E-3</v>
      </c>
      <c r="AA371" s="17">
        <f t="shared" si="412"/>
        <v>6.5987813770719212E-3</v>
      </c>
      <c r="AB371" s="17">
        <f t="shared" si="413"/>
        <v>3.3490135244915419E-3</v>
      </c>
      <c r="AC371" s="17">
        <f t="shared" si="414"/>
        <v>4.1439336497165663E-5</v>
      </c>
      <c r="AD371" s="17">
        <f t="shared" si="415"/>
        <v>9.0061831404815822E-3</v>
      </c>
      <c r="AE371" s="17">
        <f t="shared" si="416"/>
        <v>5.1917239118210324E-3</v>
      </c>
      <c r="AF371" s="17">
        <f t="shared" si="417"/>
        <v>1.4964162262823464E-3</v>
      </c>
      <c r="AG371" s="17">
        <f t="shared" si="418"/>
        <v>2.8754245029382578E-4</v>
      </c>
      <c r="AH371" s="17">
        <f t="shared" si="419"/>
        <v>9.3689604789067406E-4</v>
      </c>
      <c r="AI371" s="17">
        <f t="shared" si="420"/>
        <v>9.5098696445094989E-4</v>
      </c>
      <c r="AJ371" s="17">
        <f t="shared" si="421"/>
        <v>4.8264490419814611E-4</v>
      </c>
      <c r="AK371" s="17">
        <f t="shared" si="422"/>
        <v>1.6330129451909547E-4</v>
      </c>
      <c r="AL371" s="17">
        <f t="shared" si="423"/>
        <v>9.6989954724442022E-7</v>
      </c>
      <c r="AM371" s="17">
        <f t="shared" si="424"/>
        <v>1.8283272269828863E-3</v>
      </c>
      <c r="AN371" s="17">
        <f t="shared" si="425"/>
        <v>1.0539614878909648E-3</v>
      </c>
      <c r="AO371" s="17">
        <f t="shared" si="426"/>
        <v>3.0378446526512675E-4</v>
      </c>
      <c r="AP371" s="17">
        <f t="shared" si="427"/>
        <v>5.837341774924903E-5</v>
      </c>
      <c r="AQ371" s="17">
        <f t="shared" si="428"/>
        <v>8.4125168236166113E-6</v>
      </c>
      <c r="AR371" s="17">
        <f t="shared" si="429"/>
        <v>1.0801702649951979E-4</v>
      </c>
      <c r="AS371" s="17">
        <f t="shared" si="430"/>
        <v>1.0964160257807257E-4</v>
      </c>
      <c r="AT371" s="17">
        <f t="shared" si="431"/>
        <v>5.5645306140423389E-5</v>
      </c>
      <c r="AU371" s="17">
        <f t="shared" si="432"/>
        <v>1.8827403848258458E-5</v>
      </c>
      <c r="AV371" s="17">
        <f t="shared" si="433"/>
        <v>4.7776420005340658E-6</v>
      </c>
      <c r="AW371" s="17">
        <f t="shared" si="434"/>
        <v>1.5764428386668971E-8</v>
      </c>
      <c r="AX371" s="17">
        <f t="shared" si="435"/>
        <v>3.0930421141278468E-4</v>
      </c>
      <c r="AY371" s="17">
        <f t="shared" si="436"/>
        <v>1.7830217811147408E-4</v>
      </c>
      <c r="AZ371" s="17">
        <f t="shared" si="437"/>
        <v>5.1392230603785693E-5</v>
      </c>
      <c r="BA371" s="17">
        <f t="shared" si="438"/>
        <v>9.8752256586996183E-6</v>
      </c>
      <c r="BB371" s="17">
        <f t="shared" si="439"/>
        <v>1.4231735127739671E-6</v>
      </c>
      <c r="BC371" s="17">
        <f t="shared" si="440"/>
        <v>1.6408113940582934E-7</v>
      </c>
      <c r="BD371" s="17">
        <f t="shared" si="441"/>
        <v>1.03779549859227E-5</v>
      </c>
      <c r="BE371" s="17">
        <f t="shared" si="442"/>
        <v>1.0534039428910979E-5</v>
      </c>
      <c r="BF371" s="17">
        <f t="shared" si="443"/>
        <v>5.3462356909608998E-6</v>
      </c>
      <c r="BG371" s="17">
        <f t="shared" si="444"/>
        <v>1.8088810252509846E-6</v>
      </c>
      <c r="BH371" s="17">
        <f t="shared" si="445"/>
        <v>4.5902164896768976E-7</v>
      </c>
      <c r="BI371" s="17">
        <f t="shared" si="446"/>
        <v>9.318506691363283E-8</v>
      </c>
      <c r="BJ371" s="18">
        <f t="shared" si="447"/>
        <v>0.45367759549920128</v>
      </c>
      <c r="BK371" s="18">
        <f t="shared" si="448"/>
        <v>0.3415464678140227</v>
      </c>
      <c r="BL371" s="18">
        <f t="shared" si="449"/>
        <v>0.19835945700119464</v>
      </c>
      <c r="BM371" s="18">
        <f t="shared" si="450"/>
        <v>0.2143540297578663</v>
      </c>
      <c r="BN371" s="18">
        <f t="shared" si="451"/>
        <v>0.78555221038604384</v>
      </c>
    </row>
    <row r="372" spans="1:66" x14ac:dyDescent="0.25">
      <c r="A372" t="s">
        <v>27</v>
      </c>
      <c r="B372" t="s">
        <v>188</v>
      </c>
      <c r="C372" t="s">
        <v>298</v>
      </c>
      <c r="D372" s="15">
        <v>44349</v>
      </c>
      <c r="E372" s="14">
        <f>VLOOKUP(A372,home!$A$2:$E$405,3,FALSE)</f>
        <v>1.3</v>
      </c>
      <c r="F372" s="14">
        <f>VLOOKUP(B372,home!$B$2:$E$405,3,FALSE)</f>
        <v>1.26</v>
      </c>
      <c r="G372" s="14">
        <f>VLOOKUP(C372,away!$B$2:$E$405,4,FALSE)</f>
        <v>0.83</v>
      </c>
      <c r="H372" s="14">
        <f>VLOOKUP(A372,away!$A$2:$E$405,3,FALSE)</f>
        <v>1.1173913043478301</v>
      </c>
      <c r="I372" s="14">
        <f>VLOOKUP(C372,away!$B$2:$E$405,3,FALSE)</f>
        <v>1.35</v>
      </c>
      <c r="J372" s="14">
        <f>VLOOKUP(B372,home!$B$2:$E$405,4,FALSE)</f>
        <v>0.65</v>
      </c>
      <c r="K372" s="16">
        <f t="shared" si="452"/>
        <v>1.35954</v>
      </c>
      <c r="L372" s="16">
        <f t="shared" si="453"/>
        <v>0.98051086956522093</v>
      </c>
      <c r="M372" s="17">
        <f t="shared" si="398"/>
        <v>9.6322738210049483E-2</v>
      </c>
      <c r="N372" s="17">
        <f t="shared" si="399"/>
        <v>0.13095461550609067</v>
      </c>
      <c r="O372" s="17">
        <f t="shared" si="400"/>
        <v>9.4445491801238735E-2</v>
      </c>
      <c r="P372" s="17">
        <f t="shared" si="401"/>
        <v>0.1284024239234561</v>
      </c>
      <c r="Q372" s="17">
        <f t="shared" si="402"/>
        <v>8.9019018982575276E-2</v>
      </c>
      <c r="R372" s="17">
        <f t="shared" si="403"/>
        <v>4.630241564627377E-2</v>
      </c>
      <c r="S372" s="17">
        <f t="shared" si="404"/>
        <v>4.2791512097241254E-2</v>
      </c>
      <c r="T372" s="17">
        <f t="shared" si="405"/>
        <v>8.7284115710447779E-2</v>
      </c>
      <c r="U372" s="17">
        <f t="shared" si="406"/>
        <v>6.2949986167735048E-2</v>
      </c>
      <c r="V372" s="17">
        <f t="shared" si="407"/>
        <v>6.3381064057721698E-3</v>
      </c>
      <c r="W372" s="17">
        <f t="shared" si="408"/>
        <v>4.0341639022523454E-2</v>
      </c>
      <c r="X372" s="17">
        <f t="shared" si="409"/>
        <v>3.955541555766072E-2</v>
      </c>
      <c r="Y372" s="17">
        <f t="shared" si="410"/>
        <v>1.9392257452227789E-2</v>
      </c>
      <c r="Z372" s="17">
        <f t="shared" si="411"/>
        <v>1.513334060943273E-2</v>
      </c>
      <c r="AA372" s="17">
        <f t="shared" si="412"/>
        <v>2.0574381892148174E-2</v>
      </c>
      <c r="AB372" s="17">
        <f t="shared" si="413"/>
        <v>1.3985847578825567E-2</v>
      </c>
      <c r="AC372" s="17">
        <f t="shared" si="414"/>
        <v>5.2806081974332759E-4</v>
      </c>
      <c r="AD372" s="17">
        <f t="shared" si="415"/>
        <v>1.3711517979170385E-2</v>
      </c>
      <c r="AE372" s="17">
        <f t="shared" si="416"/>
        <v>1.3444292416815513E-2</v>
      </c>
      <c r="AF372" s="17">
        <f t="shared" si="417"/>
        <v>6.5911374241504426E-3</v>
      </c>
      <c r="AG372" s="17">
        <f t="shared" si="418"/>
        <v>2.1542272957258738E-3</v>
      </c>
      <c r="AH372" s="17">
        <f t="shared" si="419"/>
        <v>3.7096012400953883E-3</v>
      </c>
      <c r="AI372" s="17">
        <f t="shared" si="420"/>
        <v>5.0433512699592847E-3</v>
      </c>
      <c r="AJ372" s="17">
        <f t="shared" si="421"/>
        <v>3.4283188927802231E-3</v>
      </c>
      <c r="AK372" s="17">
        <f t="shared" si="422"/>
        <v>1.5536455558301414E-3</v>
      </c>
      <c r="AL372" s="17">
        <f t="shared" si="423"/>
        <v>2.8157126964638711E-5</v>
      </c>
      <c r="AM372" s="17">
        <f t="shared" si="424"/>
        <v>3.7282714306802593E-3</v>
      </c>
      <c r="AN372" s="17">
        <f t="shared" si="425"/>
        <v>3.6556106624714706E-3</v>
      </c>
      <c r="AO372" s="17">
        <f t="shared" si="426"/>
        <v>1.7921829947258976E-3</v>
      </c>
      <c r="AP372" s="17">
        <f t="shared" si="427"/>
        <v>5.8575163552623062E-4</v>
      </c>
      <c r="AQ372" s="17">
        <f t="shared" si="428"/>
        <v>1.4358396137476864E-4</v>
      </c>
      <c r="AR372" s="17">
        <f t="shared" si="429"/>
        <v>7.2746086753323056E-4</v>
      </c>
      <c r="AS372" s="17">
        <f t="shared" si="430"/>
        <v>9.8901214784612819E-4</v>
      </c>
      <c r="AT372" s="17">
        <f t="shared" si="431"/>
        <v>6.7230078774136272E-4</v>
      </c>
      <c r="AU372" s="17">
        <f t="shared" si="432"/>
        <v>3.0467327098863072E-4</v>
      </c>
      <c r="AV372" s="17">
        <f t="shared" si="433"/>
        <v>1.0355387470997074E-4</v>
      </c>
      <c r="AW372" s="17">
        <f t="shared" si="434"/>
        <v>1.0426300569676652E-6</v>
      </c>
      <c r="AX372" s="17">
        <f t="shared" si="435"/>
        <v>8.4478902347783944E-4</v>
      </c>
      <c r="AY372" s="17">
        <f t="shared" si="436"/>
        <v>8.2832482000941006E-4</v>
      </c>
      <c r="AZ372" s="17">
        <f t="shared" si="437"/>
        <v>4.0609074477494089E-4</v>
      </c>
      <c r="BA372" s="17">
        <f t="shared" si="438"/>
        <v>1.3272546309388853E-4</v>
      </c>
      <c r="BB372" s="17">
        <f t="shared" si="439"/>
        <v>3.2534689807908809E-5</v>
      </c>
      <c r="BC372" s="17">
        <f t="shared" si="440"/>
        <v>6.380123398917482E-6</v>
      </c>
      <c r="BD372" s="17">
        <f t="shared" si="441"/>
        <v>1.1888054796661292E-4</v>
      </c>
      <c r="BE372" s="17">
        <f t="shared" si="442"/>
        <v>1.6162286018252893E-4</v>
      </c>
      <c r="BF372" s="17">
        <f t="shared" si="443"/>
        <v>1.0986637166627772E-4</v>
      </c>
      <c r="BG372" s="17">
        <f t="shared" si="444"/>
        <v>4.9789242311723726E-5</v>
      </c>
      <c r="BH372" s="17">
        <f t="shared" si="445"/>
        <v>1.6922616623120218E-5</v>
      </c>
      <c r="BI372" s="17">
        <f t="shared" si="446"/>
        <v>4.6013948407593697E-6</v>
      </c>
      <c r="BJ372" s="18">
        <f t="shared" si="447"/>
        <v>0.45460448289672944</v>
      </c>
      <c r="BK372" s="18">
        <f t="shared" si="448"/>
        <v>0.27523932340323631</v>
      </c>
      <c r="BL372" s="18">
        <f t="shared" si="449"/>
        <v>0.25525172402729668</v>
      </c>
      <c r="BM372" s="18">
        <f t="shared" si="450"/>
        <v>0.41395488467705871</v>
      </c>
      <c r="BN372" s="18">
        <f t="shared" si="451"/>
        <v>0.58544670406968402</v>
      </c>
    </row>
    <row r="373" spans="1:66" x14ac:dyDescent="0.25">
      <c r="A373" t="s">
        <v>27</v>
      </c>
      <c r="B373" t="s">
        <v>192</v>
      </c>
      <c r="C373" t="s">
        <v>30</v>
      </c>
      <c r="D373" s="15">
        <v>44349</v>
      </c>
      <c r="E373" s="14">
        <f>VLOOKUP(A373,home!$A$2:$E$405,3,FALSE)</f>
        <v>1.3</v>
      </c>
      <c r="F373" s="14">
        <f>VLOOKUP(B373,home!$B$2:$E$405,3,FALSE)</f>
        <v>1.03</v>
      </c>
      <c r="G373" s="14">
        <f>VLOOKUP(C373,away!$B$2:$E$405,4,FALSE)</f>
        <v>1.1499999999999999</v>
      </c>
      <c r="H373" s="14">
        <f>VLOOKUP(A373,away!$A$2:$E$405,3,FALSE)</f>
        <v>1.1173913043478301</v>
      </c>
      <c r="I373" s="14">
        <f>VLOOKUP(C373,away!$B$2:$E$405,3,FALSE)</f>
        <v>1.0900000000000001</v>
      </c>
      <c r="J373" s="14">
        <f>VLOOKUP(B373,home!$B$2:$E$405,4,FALSE)</f>
        <v>1.04</v>
      </c>
      <c r="K373" s="16">
        <f t="shared" si="452"/>
        <v>1.5398500000000002</v>
      </c>
      <c r="L373" s="16">
        <f t="shared" si="453"/>
        <v>1.2666747826087004</v>
      </c>
      <c r="M373" s="17">
        <f t="shared" si="398"/>
        <v>6.0414581802423394E-2</v>
      </c>
      <c r="N373" s="17">
        <f t="shared" si="399"/>
        <v>9.3029393788461659E-2</v>
      </c>
      <c r="O373" s="17">
        <f t="shared" si="400"/>
        <v>7.6525627270980182E-2</v>
      </c>
      <c r="P373" s="17">
        <f t="shared" si="401"/>
        <v>0.11783798715321882</v>
      </c>
      <c r="Q373" s="17">
        <f t="shared" si="402"/>
        <v>7.1625656012581362E-2</v>
      </c>
      <c r="R373" s="17">
        <f t="shared" si="403"/>
        <v>4.846654114373164E-2</v>
      </c>
      <c r="S373" s="17">
        <f t="shared" si="404"/>
        <v>5.7460429262481384E-2</v>
      </c>
      <c r="T373" s="17">
        <f t="shared" si="405"/>
        <v>9.0726412258942041E-2</v>
      </c>
      <c r="U373" s="17">
        <f t="shared" si="406"/>
        <v>7.4631203380175162E-2</v>
      </c>
      <c r="V373" s="17">
        <f t="shared" si="407"/>
        <v>1.2452882737250984E-2</v>
      </c>
      <c r="W373" s="17">
        <f t="shared" si="408"/>
        <v>3.6764255470324476E-2</v>
      </c>
      <c r="X373" s="17">
        <f t="shared" si="409"/>
        <v>4.6568355305643967E-2</v>
      </c>
      <c r="Y373" s="17">
        <f t="shared" si="410"/>
        <v>2.9493480666610655E-2</v>
      </c>
      <c r="Z373" s="17">
        <f t="shared" si="411"/>
        <v>2.0463781822343968E-2</v>
      </c>
      <c r="AA373" s="17">
        <f t="shared" si="412"/>
        <v>3.1511154439136352E-2</v>
      </c>
      <c r="AB373" s="17">
        <f t="shared" si="413"/>
        <v>2.4261225581552068E-2</v>
      </c>
      <c r="AC373" s="17">
        <f t="shared" si="414"/>
        <v>1.518075802473175E-3</v>
      </c>
      <c r="AD373" s="17">
        <f t="shared" si="415"/>
        <v>1.4152859696494789E-2</v>
      </c>
      <c r="AE373" s="17">
        <f t="shared" si="416"/>
        <v>1.792707047934897E-2</v>
      </c>
      <c r="AF373" s="17">
        <f t="shared" si="417"/>
        <v>1.1353884051120106E-2</v>
      </c>
      <c r="AG373" s="17">
        <f t="shared" si="418"/>
        <v>4.7938928707389828E-3</v>
      </c>
      <c r="AH373" s="17">
        <f t="shared" si="419"/>
        <v>6.4802390977923537E-3</v>
      </c>
      <c r="AI373" s="17">
        <f t="shared" si="420"/>
        <v>9.9785961747355552E-3</v>
      </c>
      <c r="AJ373" s="17">
        <f t="shared" si="421"/>
        <v>7.682770659833275E-3</v>
      </c>
      <c r="AK373" s="17">
        <f t="shared" si="422"/>
        <v>3.943438133514757E-3</v>
      </c>
      <c r="AL373" s="17">
        <f t="shared" si="423"/>
        <v>1.184396161141817E-4</v>
      </c>
      <c r="AM373" s="17">
        <f t="shared" si="424"/>
        <v>4.3586562007294988E-3</v>
      </c>
      <c r="AN373" s="17">
        <f t="shared" si="425"/>
        <v>5.5209998955251006E-3</v>
      </c>
      <c r="AO373" s="17">
        <f t="shared" si="426"/>
        <v>3.4966556712234583E-3</v>
      </c>
      <c r="AP373" s="17">
        <f t="shared" si="427"/>
        <v>1.4763751874014841E-3</v>
      </c>
      <c r="AQ373" s="17">
        <f t="shared" si="428"/>
        <v>4.675218048876635E-4</v>
      </c>
      <c r="AR373" s="17">
        <f t="shared" si="429"/>
        <v>1.6416710900897062E-3</v>
      </c>
      <c r="AS373" s="17">
        <f t="shared" si="430"/>
        <v>2.527927228074634E-3</v>
      </c>
      <c r="AT373" s="17">
        <f t="shared" si="431"/>
        <v>1.9463143710753633E-3</v>
      </c>
      <c r="AU373" s="17">
        <f t="shared" si="432"/>
        <v>9.9901072810013275E-4</v>
      </c>
      <c r="AV373" s="17">
        <f t="shared" si="433"/>
        <v>3.8458166741624748E-4</v>
      </c>
      <c r="AW373" s="17">
        <f t="shared" si="434"/>
        <v>6.4170885505286639E-6</v>
      </c>
      <c r="AX373" s="17">
        <f t="shared" si="435"/>
        <v>1.1186127917822196E-3</v>
      </c>
      <c r="AY373" s="17">
        <f t="shared" si="436"/>
        <v>1.4169186148540543E-3</v>
      </c>
      <c r="AZ373" s="17">
        <f t="shared" si="437"/>
        <v>8.9738753922224035E-4</v>
      </c>
      <c r="BA373" s="17">
        <f t="shared" si="438"/>
        <v>3.7889938872002923E-4</v>
      </c>
      <c r="BB373" s="17">
        <f t="shared" si="439"/>
        <v>1.199855752093781E-4</v>
      </c>
      <c r="BC373" s="17">
        <f t="shared" si="440"/>
        <v>3.0396540478903777E-5</v>
      </c>
      <c r="BD373" s="17">
        <f t="shared" si="441"/>
        <v>3.4657722852572757E-4</v>
      </c>
      <c r="BE373" s="17">
        <f t="shared" si="442"/>
        <v>5.3367694534534158E-4</v>
      </c>
      <c r="BF373" s="17">
        <f t="shared" si="443"/>
        <v>4.1089122214501227E-4</v>
      </c>
      <c r="BG373" s="17">
        <f t="shared" si="444"/>
        <v>2.1090361613999907E-4</v>
      </c>
      <c r="BH373" s="17">
        <f t="shared" si="445"/>
        <v>8.1189983328294412E-5</v>
      </c>
      <c r="BI373" s="17">
        <f t="shared" si="446"/>
        <v>2.5004079165614822E-5</v>
      </c>
      <c r="BJ373" s="18">
        <f t="shared" si="447"/>
        <v>0.43571766981030108</v>
      </c>
      <c r="BK373" s="18">
        <f t="shared" si="448"/>
        <v>0.251219314988816</v>
      </c>
      <c r="BL373" s="18">
        <f t="shared" si="449"/>
        <v>0.29258854404085738</v>
      </c>
      <c r="BM373" s="18">
        <f t="shared" si="450"/>
        <v>0.5306790219646178</v>
      </c>
      <c r="BN373" s="18">
        <f t="shared" si="451"/>
        <v>0.46789978717139702</v>
      </c>
    </row>
    <row r="374" spans="1:66" x14ac:dyDescent="0.25">
      <c r="A374" t="s">
        <v>196</v>
      </c>
      <c r="B374" t="s">
        <v>197</v>
      </c>
      <c r="C374" t="s">
        <v>205</v>
      </c>
      <c r="D374" s="15">
        <v>44349</v>
      </c>
      <c r="E374" s="14">
        <f>VLOOKUP(A374,home!$A$2:$E$405,3,FALSE)</f>
        <v>1.59278350515464</v>
      </c>
      <c r="F374" s="14">
        <f>VLOOKUP(B374,home!$B$2:$E$405,3,FALSE)</f>
        <v>0.74</v>
      </c>
      <c r="G374" s="14">
        <f>VLOOKUP(C374,away!$B$2:$E$405,4,FALSE)</f>
        <v>0.97</v>
      </c>
      <c r="H374" s="14">
        <f>VLOOKUP(A374,away!$A$2:$E$405,3,FALSE)</f>
        <v>1.4690721649484499</v>
      </c>
      <c r="I374" s="14">
        <f>VLOOKUP(C374,away!$B$2:$E$405,3,FALSE)</f>
        <v>1.54</v>
      </c>
      <c r="J374" s="14">
        <f>VLOOKUP(B374,home!$B$2:$E$405,4,FALSE)</f>
        <v>1.92</v>
      </c>
      <c r="K374" s="16">
        <f t="shared" si="452"/>
        <v>1.1433000000000006</v>
      </c>
      <c r="L374" s="16">
        <f t="shared" si="453"/>
        <v>4.3437525773195773</v>
      </c>
      <c r="M374" s="17">
        <f t="shared" si="398"/>
        <v>4.14002862333584E-3</v>
      </c>
      <c r="N374" s="17">
        <f t="shared" si="399"/>
        <v>4.7332947250598679E-3</v>
      </c>
      <c r="O374" s="17">
        <f t="shared" si="400"/>
        <v>1.7983260002791875E-2</v>
      </c>
      <c r="P374" s="17">
        <f t="shared" si="401"/>
        <v>2.0560261161191959E-2</v>
      </c>
      <c r="Q374" s="17">
        <f t="shared" si="402"/>
        <v>2.7057879295804754E-3</v>
      </c>
      <c r="R374" s="17">
        <f t="shared" si="403"/>
        <v>3.9057415992867647E-2</v>
      </c>
      <c r="S374" s="17">
        <f t="shared" si="404"/>
        <v>2.5526655578760677E-2</v>
      </c>
      <c r="T374" s="17">
        <f t="shared" si="405"/>
        <v>1.1753273292795394E-2</v>
      </c>
      <c r="U374" s="17">
        <f t="shared" si="406"/>
        <v>4.4654343704645598E-2</v>
      </c>
      <c r="V374" s="17">
        <f t="shared" si="407"/>
        <v>1.4085643496193734E-2</v>
      </c>
      <c r="W374" s="17">
        <f t="shared" si="408"/>
        <v>1.0311757799631198E-3</v>
      </c>
      <c r="X374" s="17">
        <f t="shared" si="409"/>
        <v>4.4791724518843268E-3</v>
      </c>
      <c r="Y374" s="17">
        <f t="shared" si="410"/>
        <v>9.7282084410656982E-3</v>
      </c>
      <c r="Z374" s="17">
        <f t="shared" si="411"/>
        <v>5.6551917127487243E-2</v>
      </c>
      <c r="AA374" s="17">
        <f t="shared" si="412"/>
        <v>6.4655806851856193E-2</v>
      </c>
      <c r="AB374" s="17">
        <f t="shared" si="413"/>
        <v>3.6960491986863624E-2</v>
      </c>
      <c r="AC374" s="17">
        <f t="shared" si="414"/>
        <v>4.3720185180724444E-3</v>
      </c>
      <c r="AD374" s="17">
        <f t="shared" si="415"/>
        <v>2.9473581730795885E-4</v>
      </c>
      <c r="AE374" s="17">
        <f t="shared" si="416"/>
        <v>1.2802594660598382E-3</v>
      </c>
      <c r="AF374" s="17">
        <f t="shared" si="417"/>
        <v>2.7805651776676046E-3</v>
      </c>
      <c r="AG374" s="17">
        <f t="shared" si="418"/>
        <v>4.0260290522995757E-3</v>
      </c>
      <c r="AH374" s="17">
        <f t="shared" si="419"/>
        <v>6.1411883943721469E-2</v>
      </c>
      <c r="AI374" s="17">
        <f t="shared" si="420"/>
        <v>7.0212206912856789E-2</v>
      </c>
      <c r="AJ374" s="17">
        <f t="shared" si="421"/>
        <v>4.0136808081734615E-2</v>
      </c>
      <c r="AK374" s="17">
        <f t="shared" si="422"/>
        <v>1.5296137559949069E-2</v>
      </c>
      <c r="AL374" s="17">
        <f t="shared" si="423"/>
        <v>8.6849488939724198E-4</v>
      </c>
      <c r="AM374" s="17">
        <f t="shared" si="424"/>
        <v>6.7394291985637897E-5</v>
      </c>
      <c r="AN374" s="17">
        <f t="shared" si="425"/>
        <v>2.9274412950924274E-4</v>
      </c>
      <c r="AO374" s="17">
        <f t="shared" si="426"/>
        <v>6.3580403352547484E-4</v>
      </c>
      <c r="AP374" s="17">
        <f t="shared" si="427"/>
        <v>9.205918030988215E-4</v>
      </c>
      <c r="AQ374" s="17">
        <f t="shared" si="428"/>
        <v>9.9970575434244575E-4</v>
      </c>
      <c r="AR374" s="17">
        <f t="shared" si="429"/>
        <v>5.335160583171817E-2</v>
      </c>
      <c r="AS374" s="17">
        <f t="shared" si="430"/>
        <v>6.0996890947403411E-2</v>
      </c>
      <c r="AT374" s="17">
        <f t="shared" si="431"/>
        <v>3.4868872710083189E-2</v>
      </c>
      <c r="AU374" s="17">
        <f t="shared" si="432"/>
        <v>1.328852738981271E-2</v>
      </c>
      <c r="AV374" s="17">
        <f t="shared" si="433"/>
        <v>3.7981933411932196E-3</v>
      </c>
      <c r="AW374" s="17">
        <f t="shared" si="434"/>
        <v>1.1980916725039396E-4</v>
      </c>
      <c r="AX374" s="17">
        <f t="shared" si="435"/>
        <v>1.2841982337863312E-5</v>
      </c>
      <c r="AY374" s="17">
        <f t="shared" si="436"/>
        <v>5.5782393877986252E-5</v>
      </c>
      <c r="AZ374" s="17">
        <f t="shared" si="437"/>
        <v>1.2115245858827931E-4</v>
      </c>
      <c r="BA374" s="17">
        <f t="shared" si="438"/>
        <v>1.7541876808048056E-4</v>
      </c>
      <c r="BB374" s="17">
        <f t="shared" si="439"/>
        <v>1.9049393148995317E-4</v>
      </c>
      <c r="BC374" s="17">
        <f t="shared" si="440"/>
        <v>1.6549170117464458E-4</v>
      </c>
      <c r="BD374" s="17">
        <f t="shared" si="441"/>
        <v>3.8624362555944002E-2</v>
      </c>
      <c r="BE374" s="17">
        <f t="shared" si="442"/>
        <v>4.4159233710210792E-2</v>
      </c>
      <c r="BF374" s="17">
        <f t="shared" si="443"/>
        <v>2.5243625950442019E-2</v>
      </c>
      <c r="BG374" s="17">
        <f t="shared" si="444"/>
        <v>9.6203458497134582E-3</v>
      </c>
      <c r="BH374" s="17">
        <f t="shared" si="445"/>
        <v>2.7497353524943507E-3</v>
      </c>
      <c r="BI374" s="17">
        <f t="shared" si="446"/>
        <v>6.287544857013585E-4</v>
      </c>
      <c r="BJ374" s="18">
        <f t="shared" si="447"/>
        <v>4.644992338169468E-2</v>
      </c>
      <c r="BK374" s="18">
        <f t="shared" si="448"/>
        <v>6.9608884660829901E-2</v>
      </c>
      <c r="BL374" s="18">
        <f t="shared" si="449"/>
        <v>0.67769850316200375</v>
      </c>
      <c r="BM374" s="18">
        <f t="shared" si="450"/>
        <v>0.76119320667056023</v>
      </c>
      <c r="BN374" s="18">
        <f t="shared" si="451"/>
        <v>8.9180048434827658E-2</v>
      </c>
    </row>
    <row r="375" spans="1:66" x14ac:dyDescent="0.25">
      <c r="A375" t="s">
        <v>196</v>
      </c>
      <c r="B375" t="s">
        <v>203</v>
      </c>
      <c r="C375" t="s">
        <v>300</v>
      </c>
      <c r="D375" s="15">
        <v>44349</v>
      </c>
      <c r="E375" s="14">
        <f>VLOOKUP(A375,home!$A$2:$E$405,3,FALSE)</f>
        <v>1.59278350515464</v>
      </c>
      <c r="F375" s="14">
        <f>VLOOKUP(B375,home!$B$2:$E$405,3,FALSE)</f>
        <v>0.63</v>
      </c>
      <c r="G375" s="14">
        <f>VLOOKUP(C375,away!$B$2:$E$405,4,FALSE)</f>
        <v>1.03</v>
      </c>
      <c r="H375" s="14">
        <f>VLOOKUP(A375,away!$A$2:$E$405,3,FALSE)</f>
        <v>1.4690721649484499</v>
      </c>
      <c r="I375" s="14">
        <f>VLOOKUP(C375,away!$B$2:$E$405,3,FALSE)</f>
        <v>0.46</v>
      </c>
      <c r="J375" s="14">
        <f>VLOOKUP(B375,home!$B$2:$E$405,4,FALSE)</f>
        <v>0.8</v>
      </c>
      <c r="K375" s="16">
        <f t="shared" si="452"/>
        <v>1.0335572164948459</v>
      </c>
      <c r="L375" s="16">
        <f t="shared" si="453"/>
        <v>0.54061855670102965</v>
      </c>
      <c r="M375" s="17">
        <f t="shared" si="398"/>
        <v>0.20717824418932351</v>
      </c>
      <c r="N375" s="17">
        <f t="shared" si="399"/>
        <v>0.21413056938260669</v>
      </c>
      <c r="O375" s="17">
        <f t="shared" si="400"/>
        <v>0.11200440335348555</v>
      </c>
      <c r="P375" s="17">
        <f t="shared" si="401"/>
        <v>0.11576295936519451</v>
      </c>
      <c r="Q375" s="17">
        <f t="shared" si="402"/>
        <v>0.11065809762877171</v>
      </c>
      <c r="R375" s="17">
        <f t="shared" si="403"/>
        <v>3.0275829442560655E-2</v>
      </c>
      <c r="S375" s="17">
        <f t="shared" si="404"/>
        <v>1.617093389007284E-2</v>
      </c>
      <c r="T375" s="17">
        <f t="shared" si="405"/>
        <v>5.9823821027348192E-2</v>
      </c>
      <c r="U375" s="17">
        <f t="shared" si="406"/>
        <v>3.1291802005725691E-2</v>
      </c>
      <c r="V375" s="17">
        <f t="shared" si="407"/>
        <v>1.0039638252015838E-3</v>
      </c>
      <c r="W375" s="17">
        <f t="shared" si="408"/>
        <v>3.8123825122602727E-2</v>
      </c>
      <c r="X375" s="17">
        <f t="shared" si="409"/>
        <v>2.0610447313703938E-2</v>
      </c>
      <c r="Y375" s="17">
        <f t="shared" si="410"/>
        <v>5.5711951398486181E-3</v>
      </c>
      <c r="Z375" s="17">
        <f t="shared" si="411"/>
        <v>5.4558917387212283E-3</v>
      </c>
      <c r="AA375" s="17">
        <f t="shared" si="412"/>
        <v>5.6389762789699378E-3</v>
      </c>
      <c r="AB375" s="17">
        <f t="shared" si="413"/>
        <v>2.9141023133863165E-3</v>
      </c>
      <c r="AC375" s="17">
        <f t="shared" si="414"/>
        <v>3.506093990337445E-5</v>
      </c>
      <c r="AD375" s="17">
        <f t="shared" si="415"/>
        <v>9.850788643963387E-3</v>
      </c>
      <c r="AE375" s="17">
        <f t="shared" si="416"/>
        <v>5.325519139066379E-3</v>
      </c>
      <c r="AF375" s="17">
        <f t="shared" si="417"/>
        <v>1.4395372353228875E-3</v>
      </c>
      <c r="AG375" s="17">
        <f t="shared" si="418"/>
        <v>2.5941351415921673E-4</v>
      </c>
      <c r="AH375" s="17">
        <f t="shared" si="419"/>
        <v>7.3738907932613515E-4</v>
      </c>
      <c r="AI375" s="17">
        <f t="shared" si="420"/>
        <v>7.6213380430201736E-4</v>
      </c>
      <c r="AJ375" s="17">
        <f t="shared" si="421"/>
        <v>3.9385444668551032E-4</v>
      </c>
      <c r="AK375" s="17">
        <f t="shared" si="422"/>
        <v>1.3569036854013122E-4</v>
      </c>
      <c r="AL375" s="17">
        <f t="shared" si="423"/>
        <v>7.8362632663898746E-7</v>
      </c>
      <c r="AM375" s="17">
        <f t="shared" si="424"/>
        <v>2.0362707382267685E-3</v>
      </c>
      <c r="AN375" s="17">
        <f t="shared" si="425"/>
        <v>1.1008457475526956E-3</v>
      </c>
      <c r="AO375" s="17">
        <f t="shared" si="426"/>
        <v>2.9756881959620211E-4</v>
      </c>
      <c r="AP375" s="17">
        <f t="shared" si="427"/>
        <v>5.3623741923109298E-5</v>
      </c>
      <c r="AQ375" s="17">
        <f t="shared" si="428"/>
        <v>7.2474974908449591E-6</v>
      </c>
      <c r="AR375" s="17">
        <f t="shared" si="429"/>
        <v>7.9729243958479295E-5</v>
      </c>
      <c r="AS375" s="17">
        <f t="shared" si="430"/>
        <v>8.2404735458964365E-5</v>
      </c>
      <c r="AT375" s="17">
        <f t="shared" si="431"/>
        <v>4.258500450348067E-5</v>
      </c>
      <c r="AU375" s="17">
        <f t="shared" si="432"/>
        <v>1.4671346239679316E-5</v>
      </c>
      <c r="AV375" s="17">
        <f t="shared" si="433"/>
        <v>3.7909189454287689E-6</v>
      </c>
      <c r="AW375" s="17">
        <f t="shared" si="434"/>
        <v>1.2162755870644384E-8</v>
      </c>
      <c r="AX375" s="17">
        <f t="shared" si="435"/>
        <v>3.5076705270526039E-4</v>
      </c>
      <c r="AY375" s="17">
        <f t="shared" si="436"/>
        <v>1.8963117777179186E-4</v>
      </c>
      <c r="AZ375" s="17">
        <f t="shared" si="437"/>
        <v>5.1259066816251233E-5</v>
      </c>
      <c r="BA375" s="17">
        <f t="shared" si="438"/>
        <v>9.2372009066811313E-6</v>
      </c>
      <c r="BB375" s="17">
        <f t="shared" si="439"/>
        <v>1.2484505555318485E-6</v>
      </c>
      <c r="BC375" s="17">
        <f t="shared" si="440"/>
        <v>1.3498710748884538E-7</v>
      </c>
      <c r="BD375" s="17">
        <f t="shared" si="441"/>
        <v>7.1838514659495565E-6</v>
      </c>
      <c r="BE375" s="17">
        <f t="shared" si="442"/>
        <v>7.4249215248592416E-6</v>
      </c>
      <c r="BF375" s="17">
        <f t="shared" si="443"/>
        <v>3.8370406119630924E-6</v>
      </c>
      <c r="BG375" s="17">
        <f t="shared" si="444"/>
        <v>1.3219336714927509E-6</v>
      </c>
      <c r="BH375" s="17">
        <f t="shared" si="445"/>
        <v>3.4157352147471487E-7</v>
      </c>
      <c r="BI375" s="17">
        <f t="shared" si="446"/>
        <v>7.0607155616749807E-8</v>
      </c>
      <c r="BJ375" s="18">
        <f t="shared" si="447"/>
        <v>0.46989104862804632</v>
      </c>
      <c r="BK375" s="18">
        <f t="shared" si="448"/>
        <v>0.34034157701379425</v>
      </c>
      <c r="BL375" s="18">
        <f t="shared" si="449"/>
        <v>0.18439754227003938</v>
      </c>
      <c r="BM375" s="18">
        <f t="shared" si="450"/>
        <v>0.20988633727364261</v>
      </c>
      <c r="BN375" s="18">
        <f t="shared" si="451"/>
        <v>0.79001010336194266</v>
      </c>
    </row>
    <row r="376" spans="1:66" x14ac:dyDescent="0.25">
      <c r="A376" t="s">
        <v>196</v>
      </c>
      <c r="B376" t="s">
        <v>305</v>
      </c>
      <c r="C376" t="s">
        <v>198</v>
      </c>
      <c r="D376" s="15">
        <v>44349</v>
      </c>
      <c r="E376" s="14">
        <f>VLOOKUP(A376,home!$A$2:$E$405,3,FALSE)</f>
        <v>1.59278350515464</v>
      </c>
      <c r="F376" s="14">
        <f>VLOOKUP(B376,home!$B$2:$E$405,3,FALSE)</f>
        <v>1</v>
      </c>
      <c r="G376" s="14">
        <f>VLOOKUP(C376,away!$B$2:$E$405,4,FALSE)</f>
        <v>0.86</v>
      </c>
      <c r="H376" s="14">
        <f>VLOOKUP(A376,away!$A$2:$E$405,3,FALSE)</f>
        <v>1.4690721649484499</v>
      </c>
      <c r="I376" s="14">
        <f>VLOOKUP(C376,away!$B$2:$E$405,3,FALSE)</f>
        <v>0.97</v>
      </c>
      <c r="J376" s="14">
        <f>VLOOKUP(B376,home!$B$2:$E$405,4,FALSE)</f>
        <v>0.75</v>
      </c>
      <c r="K376" s="16">
        <f t="shared" si="452"/>
        <v>1.3697938144329904</v>
      </c>
      <c r="L376" s="16">
        <f t="shared" si="453"/>
        <v>1.0687499999999974</v>
      </c>
      <c r="M376" s="17">
        <f t="shared" si="398"/>
        <v>8.7287866292025548E-2</v>
      </c>
      <c r="N376" s="17">
        <f t="shared" si="399"/>
        <v>0.11956637932187053</v>
      </c>
      <c r="O376" s="17">
        <f t="shared" si="400"/>
        <v>9.3288907099602081E-2</v>
      </c>
      <c r="P376" s="17">
        <f t="shared" si="401"/>
        <v>0.12778656790024884</v>
      </c>
      <c r="Q376" s="17">
        <f t="shared" si="402"/>
        <v>8.1890643404623431E-2</v>
      </c>
      <c r="R376" s="17">
        <f t="shared" si="403"/>
        <v>4.985125973134974E-2</v>
      </c>
      <c r="S376" s="17">
        <f t="shared" si="404"/>
        <v>4.6768834058487932E-2</v>
      </c>
      <c r="T376" s="17">
        <f t="shared" si="405"/>
        <v>8.7520625138691091E-2</v>
      </c>
      <c r="U376" s="17">
        <f t="shared" si="406"/>
        <v>6.8285947221695287E-2</v>
      </c>
      <c r="V376" s="17">
        <f t="shared" si="407"/>
        <v>7.6075595776851999E-3</v>
      </c>
      <c r="W376" s="17">
        <f t="shared" si="408"/>
        <v>3.7391098931863646E-2</v>
      </c>
      <c r="X376" s="17">
        <f t="shared" si="409"/>
        <v>3.9961736983429176E-2</v>
      </c>
      <c r="Y376" s="17">
        <f t="shared" si="410"/>
        <v>2.1354553200519912E-2</v>
      </c>
      <c r="Z376" s="17">
        <f t="shared" si="411"/>
        <v>1.7759511279293299E-2</v>
      </c>
      <c r="AA376" s="17">
        <f t="shared" si="412"/>
        <v>2.4326868697728887E-2</v>
      </c>
      <c r="AB376" s="17">
        <f t="shared" si="413"/>
        <v>1.6661397133336284E-2</v>
      </c>
      <c r="AC376" s="17">
        <f t="shared" si="414"/>
        <v>6.9607607694056938E-4</v>
      </c>
      <c r="AD376" s="17">
        <f t="shared" si="415"/>
        <v>1.2804524007929701E-2</v>
      </c>
      <c r="AE376" s="17">
        <f t="shared" si="416"/>
        <v>1.3684835033474835E-2</v>
      </c>
      <c r="AF376" s="17">
        <f t="shared" si="417"/>
        <v>7.3128337210130959E-3</v>
      </c>
      <c r="AG376" s="17">
        <f t="shared" si="418"/>
        <v>2.6051970131109091E-3</v>
      </c>
      <c r="AH376" s="17">
        <f t="shared" si="419"/>
        <v>4.7451194199361673E-3</v>
      </c>
      <c r="AI376" s="17">
        <f t="shared" si="420"/>
        <v>6.4998352301744219E-3</v>
      </c>
      <c r="AJ376" s="17">
        <f t="shared" si="421"/>
        <v>4.4517170465632784E-3</v>
      </c>
      <c r="AK376" s="17">
        <f t="shared" si="422"/>
        <v>2.0326448246627596E-3</v>
      </c>
      <c r="AL376" s="17">
        <f t="shared" si="423"/>
        <v>4.0761300120280805E-5</v>
      </c>
      <c r="AM376" s="17">
        <f t="shared" si="424"/>
        <v>3.507911556564164E-3</v>
      </c>
      <c r="AN376" s="17">
        <f t="shared" si="425"/>
        <v>3.7490804760779415E-3</v>
      </c>
      <c r="AO376" s="17">
        <f t="shared" si="426"/>
        <v>2.0034148794041448E-3</v>
      </c>
      <c r="AP376" s="17">
        <f t="shared" si="427"/>
        <v>7.1371655078772487E-4</v>
      </c>
      <c r="AQ376" s="17">
        <f t="shared" si="428"/>
        <v>1.906961409135948E-4</v>
      </c>
      <c r="AR376" s="17">
        <f t="shared" si="429"/>
        <v>1.0142692760113537E-3</v>
      </c>
      <c r="AS376" s="17">
        <f t="shared" si="430"/>
        <v>1.3893397804497797E-3</v>
      </c>
      <c r="AT376" s="17">
        <f t="shared" si="431"/>
        <v>9.5155451870289874E-4</v>
      </c>
      <c r="AU376" s="17">
        <f t="shared" si="432"/>
        <v>4.3447783127166392E-4</v>
      </c>
      <c r="AV376" s="17">
        <f t="shared" si="433"/>
        <v>1.4878626144604641E-4</v>
      </c>
      <c r="AW376" s="17">
        <f t="shared" si="434"/>
        <v>1.6575889979486524E-6</v>
      </c>
      <c r="AX376" s="17">
        <f t="shared" si="435"/>
        <v>8.0085259195993334E-4</v>
      </c>
      <c r="AY376" s="17">
        <f t="shared" si="436"/>
        <v>8.5591120765717672E-4</v>
      </c>
      <c r="AZ376" s="17">
        <f t="shared" si="437"/>
        <v>4.5737755159180258E-4</v>
      </c>
      <c r="BA376" s="17">
        <f t="shared" si="438"/>
        <v>1.6294075275457927E-4</v>
      </c>
      <c r="BB376" s="17">
        <f t="shared" si="439"/>
        <v>4.3535732376614048E-5</v>
      </c>
      <c r="BC376" s="17">
        <f t="shared" si="440"/>
        <v>9.305762795501234E-6</v>
      </c>
      <c r="BD376" s="17">
        <f t="shared" si="441"/>
        <v>1.8066671478952185E-4</v>
      </c>
      <c r="BE376" s="17">
        <f t="shared" si="442"/>
        <v>2.4747614839261628E-4</v>
      </c>
      <c r="BF376" s="17">
        <f t="shared" si="443"/>
        <v>1.6949564864395333E-4</v>
      </c>
      <c r="BG376" s="17">
        <f t="shared" si="444"/>
        <v>7.7391363695264909E-5</v>
      </c>
      <c r="BH376" s="17">
        <f t="shared" si="445"/>
        <v>2.6502552820076935E-5</v>
      </c>
      <c r="BI376" s="17">
        <f t="shared" si="446"/>
        <v>7.2606065839249958E-6</v>
      </c>
      <c r="BJ376" s="18">
        <f t="shared" si="447"/>
        <v>0.43658716995940949</v>
      </c>
      <c r="BK376" s="18">
        <f t="shared" si="448"/>
        <v>0.27104357641316551</v>
      </c>
      <c r="BL376" s="18">
        <f t="shared" si="449"/>
        <v>0.27479091710785591</v>
      </c>
      <c r="BM376" s="18">
        <f t="shared" si="450"/>
        <v>0.43965529739134485</v>
      </c>
      <c r="BN376" s="18">
        <f t="shared" si="451"/>
        <v>0.55967162374972024</v>
      </c>
    </row>
    <row r="377" spans="1:66" x14ac:dyDescent="0.25">
      <c r="A377" t="s">
        <v>196</v>
      </c>
      <c r="B377" t="s">
        <v>200</v>
      </c>
      <c r="C377" t="s">
        <v>303</v>
      </c>
      <c r="D377" s="15">
        <v>44349</v>
      </c>
      <c r="E377" s="14">
        <f>VLOOKUP(A377,home!$A$2:$E$405,3,FALSE)</f>
        <v>1.59278350515464</v>
      </c>
      <c r="F377" s="14">
        <f>VLOOKUP(B377,home!$B$2:$E$405,3,FALSE)</f>
        <v>1.51</v>
      </c>
      <c r="G377" s="14">
        <f>VLOOKUP(C377,away!$B$2:$E$405,4,FALSE)</f>
        <v>0.74</v>
      </c>
      <c r="H377" s="14">
        <f>VLOOKUP(A377,away!$A$2:$E$405,3,FALSE)</f>
        <v>1.4690721649484499</v>
      </c>
      <c r="I377" s="14">
        <f>VLOOKUP(C377,away!$B$2:$E$405,3,FALSE)</f>
        <v>1.2</v>
      </c>
      <c r="J377" s="14">
        <f>VLOOKUP(B377,home!$B$2:$E$405,4,FALSE)</f>
        <v>0.41</v>
      </c>
      <c r="K377" s="16">
        <f t="shared" si="452"/>
        <v>1.7797762886597945</v>
      </c>
      <c r="L377" s="16">
        <f t="shared" si="453"/>
        <v>0.7227835051546373</v>
      </c>
      <c r="M377" s="17">
        <f t="shared" si="398"/>
        <v>8.1875146655637526E-2</v>
      </c>
      <c r="N377" s="17">
        <f t="shared" si="399"/>
        <v>0.14571944464824693</v>
      </c>
      <c r="O377" s="17">
        <f t="shared" si="400"/>
        <v>5.9178005484811669E-2</v>
      </c>
      <c r="P377" s="17">
        <f t="shared" si="401"/>
        <v>0.10532361097204707</v>
      </c>
      <c r="Q377" s="17">
        <f t="shared" si="402"/>
        <v>0.12967400619081165</v>
      </c>
      <c r="R377" s="17">
        <f t="shared" si="403"/>
        <v>2.1386443116186264E-2</v>
      </c>
      <c r="S377" s="17">
        <f t="shared" si="404"/>
        <v>3.3871887505887301E-2</v>
      </c>
      <c r="T377" s="17">
        <f t="shared" si="405"/>
        <v>9.3726232722038977E-2</v>
      </c>
      <c r="U377" s="17">
        <f t="shared" si="406"/>
        <v>3.8063084356959799E-2</v>
      </c>
      <c r="V377" s="17">
        <f t="shared" si="407"/>
        <v>4.8413952331099264E-3</v>
      </c>
      <c r="W377" s="17">
        <f t="shared" si="408"/>
        <v>7.6930240491310017E-2</v>
      </c>
      <c r="X377" s="17">
        <f t="shared" si="409"/>
        <v>5.5603908874698259E-2</v>
      </c>
      <c r="Y377" s="17">
        <f t="shared" si="410"/>
        <v>2.0094794078376724E-2</v>
      </c>
      <c r="Z377" s="17">
        <f t="shared" si="411"/>
        <v>5.1525894394357915E-3</v>
      </c>
      <c r="AA377" s="17">
        <f t="shared" si="412"/>
        <v>9.1704565095066821E-3</v>
      </c>
      <c r="AB377" s="17">
        <f t="shared" si="413"/>
        <v>8.1606805259029306E-3</v>
      </c>
      <c r="AC377" s="17">
        <f t="shared" si="414"/>
        <v>3.8924604178012991E-4</v>
      </c>
      <c r="AD377" s="17">
        <f t="shared" si="415"/>
        <v>3.422965447683228E-2</v>
      </c>
      <c r="AE377" s="17">
        <f t="shared" si="416"/>
        <v>2.4740629642996958E-2</v>
      </c>
      <c r="AF377" s="17">
        <f t="shared" si="417"/>
        <v>8.9410595065490314E-3</v>
      </c>
      <c r="AG377" s="17">
        <f t="shared" si="418"/>
        <v>2.1541501099799007E-3</v>
      </c>
      <c r="AH377" s="17">
        <f t="shared" si="419"/>
        <v>9.3105166391454206E-4</v>
      </c>
      <c r="AI377" s="17">
        <f t="shared" si="420"/>
        <v>1.6570636749523499E-3</v>
      </c>
      <c r="AJ377" s="17">
        <f t="shared" si="421"/>
        <v>1.4746013187398269E-3</v>
      </c>
      <c r="AK377" s="17">
        <f t="shared" si="422"/>
        <v>8.7482015410653613E-4</v>
      </c>
      <c r="AL377" s="17">
        <f t="shared" si="423"/>
        <v>2.0028934469840987E-5</v>
      </c>
      <c r="AM377" s="17">
        <f t="shared" si="424"/>
        <v>1.2184225481376739E-2</v>
      </c>
      <c r="AN377" s="17">
        <f t="shared" si="425"/>
        <v>8.8065572010239263E-3</v>
      </c>
      <c r="AO377" s="17">
        <f t="shared" si="426"/>
        <v>3.1826171410504426E-3</v>
      </c>
      <c r="AP377" s="17">
        <f t="shared" si="427"/>
        <v>7.6678105759122326E-4</v>
      </c>
      <c r="AQ377" s="17">
        <f t="shared" si="428"/>
        <v>1.3855417512299102E-4</v>
      </c>
      <c r="AR377" s="17">
        <f t="shared" si="429"/>
        <v>1.3458975702484207E-4</v>
      </c>
      <c r="AS377" s="17">
        <f t="shared" si="430"/>
        <v>2.3953965824929691E-4</v>
      </c>
      <c r="AT377" s="17">
        <f t="shared" si="431"/>
        <v>2.1316350197288461E-4</v>
      </c>
      <c r="AU377" s="17">
        <f t="shared" si="432"/>
        <v>1.2646111547300848E-4</v>
      </c>
      <c r="AV377" s="17">
        <f t="shared" si="433"/>
        <v>5.6268123689082167E-5</v>
      </c>
      <c r="AW377" s="17">
        <f t="shared" si="434"/>
        <v>7.1569666622287466E-7</v>
      </c>
      <c r="AX377" s="17">
        <f t="shared" si="435"/>
        <v>3.6141992679064633E-3</v>
      </c>
      <c r="AY377" s="17">
        <f t="shared" si="436"/>
        <v>2.6122836151847573E-3</v>
      </c>
      <c r="AZ377" s="17">
        <f t="shared" si="437"/>
        <v>9.4405775392063327E-4</v>
      </c>
      <c r="BA377" s="17">
        <f t="shared" si="438"/>
        <v>2.2744979081572314E-4</v>
      </c>
      <c r="BB377" s="17">
        <f t="shared" si="439"/>
        <v>4.1099239263119341E-5</v>
      </c>
      <c r="BC377" s="17">
        <f t="shared" si="440"/>
        <v>5.9411704427573009E-6</v>
      </c>
      <c r="BD377" s="17">
        <f t="shared" si="441"/>
        <v>1.6213209390054377E-5</v>
      </c>
      <c r="BE377" s="17">
        <f t="shared" si="442"/>
        <v>2.8855885635495107E-5</v>
      </c>
      <c r="BF377" s="17">
        <f t="shared" si="443"/>
        <v>2.5678510521166483E-5</v>
      </c>
      <c r="BG377" s="17">
        <f t="shared" si="444"/>
        <v>1.5234001384557726E-5</v>
      </c>
      <c r="BH377" s="17">
        <f t="shared" si="445"/>
        <v>6.778278611411578E-6</v>
      </c>
      <c r="BI377" s="17">
        <f t="shared" si="446"/>
        <v>2.4127639101040332E-6</v>
      </c>
      <c r="BJ377" s="18">
        <f t="shared" si="447"/>
        <v>0.62433788663553935</v>
      </c>
      <c r="BK377" s="18">
        <f t="shared" si="448"/>
        <v>0.22893359895811652</v>
      </c>
      <c r="BL377" s="18">
        <f t="shared" si="449"/>
        <v>0.14176140161094256</v>
      </c>
      <c r="BM377" s="18">
        <f t="shared" si="450"/>
        <v>0.45441725165777469</v>
      </c>
      <c r="BN377" s="18">
        <f t="shared" si="451"/>
        <v>0.54315665706774119</v>
      </c>
    </row>
    <row r="378" spans="1:66" x14ac:dyDescent="0.25">
      <c r="A378" t="s">
        <v>213</v>
      </c>
      <c r="B378" t="s">
        <v>214</v>
      </c>
      <c r="C378" t="s">
        <v>314</v>
      </c>
      <c r="D378" s="15">
        <v>44349</v>
      </c>
      <c r="E378" s="14">
        <f>VLOOKUP(A378,home!$A$2:$E$405,3,FALSE)</f>
        <v>1.23668639053254</v>
      </c>
      <c r="F378" s="14">
        <f>VLOOKUP(B378,home!$B$2:$E$405,3,FALSE)</f>
        <v>1.62</v>
      </c>
      <c r="G378" s="14">
        <f>VLOOKUP(C378,away!$B$2:$E$405,4,FALSE)</f>
        <v>1.04</v>
      </c>
      <c r="H378" s="14">
        <f>VLOOKUP(A378,away!$A$2:$E$405,3,FALSE)</f>
        <v>1.2307692307692299</v>
      </c>
      <c r="I378" s="14">
        <f>VLOOKUP(C378,away!$B$2:$E$405,3,FALSE)</f>
        <v>0.75</v>
      </c>
      <c r="J378" s="14">
        <f>VLOOKUP(B378,home!$B$2:$E$405,4,FALSE)</f>
        <v>0.57999999999999996</v>
      </c>
      <c r="K378" s="16">
        <f t="shared" si="452"/>
        <v>2.0835692307692235</v>
      </c>
      <c r="L378" s="16">
        <f t="shared" si="453"/>
        <v>0.53538461538461501</v>
      </c>
      <c r="M378" s="17">
        <f t="shared" si="398"/>
        <v>7.2879065675395385E-2</v>
      </c>
      <c r="N378" s="17">
        <f t="shared" si="399"/>
        <v>0.15184857880846328</v>
      </c>
      <c r="O378" s="17">
        <f t="shared" si="400"/>
        <v>3.9018330546211656E-2</v>
      </c>
      <c r="P378" s="17">
        <f t="shared" si="401"/>
        <v>8.1297392962069503E-2</v>
      </c>
      <c r="Q378" s="17">
        <f t="shared" si="402"/>
        <v>0.15819351327067485</v>
      </c>
      <c r="R378" s="17">
        <f t="shared" si="403"/>
        <v>1.0444906946216647E-2</v>
      </c>
      <c r="S378" s="17">
        <f t="shared" si="404"/>
        <v>2.2672032226191449E-2</v>
      </c>
      <c r="T378" s="17">
        <f t="shared" si="405"/>
        <v>8.4694373258761238E-2</v>
      </c>
      <c r="U378" s="17">
        <f t="shared" si="406"/>
        <v>2.1762686731384737E-2</v>
      </c>
      <c r="V378" s="17">
        <f t="shared" si="407"/>
        <v>2.8100999253733772E-3</v>
      </c>
      <c r="W378" s="17">
        <f t="shared" si="408"/>
        <v>0.10986904558602031</v>
      </c>
      <c r="X378" s="17">
        <f t="shared" si="409"/>
        <v>5.8822196713746222E-2</v>
      </c>
      <c r="Y378" s="17">
        <f t="shared" si="410"/>
        <v>1.5746249581833589E-2</v>
      </c>
      <c r="Z378" s="17">
        <f t="shared" si="411"/>
        <v>1.8640141627094314E-3</v>
      </c>
      <c r="AA378" s="17">
        <f t="shared" si="412"/>
        <v>3.8838025551394284E-3</v>
      </c>
      <c r="AB378" s="17">
        <f t="shared" si="413"/>
        <v>4.0460857511357027E-3</v>
      </c>
      <c r="AC378" s="17">
        <f t="shared" si="414"/>
        <v>1.9591857052725091E-4</v>
      </c>
      <c r="AD378" s="17">
        <f t="shared" si="415"/>
        <v>5.7229940699253273E-2</v>
      </c>
      <c r="AE378" s="17">
        <f t="shared" si="416"/>
        <v>3.0640029789754039E-2</v>
      </c>
      <c r="AF378" s="17">
        <f t="shared" si="417"/>
        <v>8.2021002821803038E-3</v>
      </c>
      <c r="AG378" s="17">
        <f t="shared" si="418"/>
        <v>1.4637594349737148E-3</v>
      </c>
      <c r="AH378" s="17">
        <f t="shared" si="419"/>
        <v>2.4949112639341598E-4</v>
      </c>
      <c r="AI378" s="17">
        <f t="shared" si="420"/>
        <v>5.1983203430327693E-4</v>
      </c>
      <c r="AJ378" s="17">
        <f t="shared" si="421"/>
        <v>5.4155301592123976E-4</v>
      </c>
      <c r="AK378" s="17">
        <f t="shared" si="422"/>
        <v>3.7612106693459018E-4</v>
      </c>
      <c r="AL378" s="17">
        <f t="shared" si="423"/>
        <v>8.7419721255280436E-6</v>
      </c>
      <c r="AM378" s="17">
        <f t="shared" si="424"/>
        <v>2.3848508703942284E-2</v>
      </c>
      <c r="AN378" s="17">
        <f t="shared" si="425"/>
        <v>1.2768124659956782E-2</v>
      </c>
      <c r="AO378" s="17">
        <f t="shared" si="426"/>
        <v>3.4179287551268892E-3</v>
      </c>
      <c r="AP378" s="17">
        <f t="shared" si="427"/>
        <v>6.0996882399187529E-4</v>
      </c>
      <c r="AQ378" s="17">
        <f t="shared" si="428"/>
        <v>8.164198105737401E-5</v>
      </c>
      <c r="AR378" s="17">
        <f t="shared" si="429"/>
        <v>2.6714742149202687E-5</v>
      </c>
      <c r="AS378" s="17">
        <f t="shared" si="430"/>
        <v>5.5662014750012392E-5</v>
      </c>
      <c r="AT378" s="17">
        <f t="shared" si="431"/>
        <v>5.7987830627874261E-5</v>
      </c>
      <c r="AU378" s="17">
        <f t="shared" si="432"/>
        <v>4.0273886551765328E-5</v>
      </c>
      <c r="AV378" s="17">
        <f t="shared" si="433"/>
        <v>2.0978357705687165E-5</v>
      </c>
      <c r="AW378" s="17">
        <f t="shared" si="434"/>
        <v>2.7088236921681065E-7</v>
      </c>
      <c r="AX378" s="17">
        <f t="shared" si="435"/>
        <v>8.2816698225443609E-3</v>
      </c>
      <c r="AY378" s="17">
        <f t="shared" si="436"/>
        <v>4.4338786126852849E-3</v>
      </c>
      <c r="AZ378" s="17">
        <f t="shared" si="437"/>
        <v>1.1869151978572906E-3</v>
      </c>
      <c r="BA378" s="17">
        <f t="shared" si="438"/>
        <v>2.1181871223299327E-4</v>
      </c>
      <c r="BB378" s="17">
        <f t="shared" si="439"/>
        <v>2.8351119945031385E-5</v>
      </c>
      <c r="BC378" s="17">
        <f t="shared" si="440"/>
        <v>3.035750689498744E-6</v>
      </c>
      <c r="BD378" s="17">
        <f t="shared" si="441"/>
        <v>2.3837769917750055E-6</v>
      </c>
      <c r="BE378" s="17">
        <f t="shared" si="442"/>
        <v>4.9667643930780223E-6</v>
      </c>
      <c r="BF378" s="17">
        <f t="shared" si="443"/>
        <v>5.1742987329487733E-6</v>
      </c>
      <c r="BG378" s="17">
        <f t="shared" si="444"/>
        <v>3.5936698769267476E-6</v>
      </c>
      <c r="BH378" s="17">
        <f t="shared" si="445"/>
        <v>1.8719149952766985E-6</v>
      </c>
      <c r="BI378" s="17">
        <f t="shared" si="446"/>
        <v>7.8005289735480895E-7</v>
      </c>
      <c r="BJ378" s="18">
        <f t="shared" si="447"/>
        <v>0.73158162956569051</v>
      </c>
      <c r="BK378" s="18">
        <f t="shared" si="448"/>
        <v>0.18429712994436778</v>
      </c>
      <c r="BL378" s="18">
        <f t="shared" si="449"/>
        <v>8.1063197083312583E-2</v>
      </c>
      <c r="BM378" s="18">
        <f t="shared" si="450"/>
        <v>0.48069057481673289</v>
      </c>
      <c r="BN378" s="18">
        <f t="shared" si="451"/>
        <v>0.51368178820903143</v>
      </c>
    </row>
    <row r="379" spans="1:66" x14ac:dyDescent="0.25">
      <c r="A379" t="s">
        <v>213</v>
      </c>
      <c r="B379" t="s">
        <v>218</v>
      </c>
      <c r="C379" t="s">
        <v>221</v>
      </c>
      <c r="D379" s="15">
        <v>44349</v>
      </c>
      <c r="E379" s="14">
        <f>VLOOKUP(A379,home!$A$2:$E$405,3,FALSE)</f>
        <v>1.23668639053254</v>
      </c>
      <c r="F379" s="14">
        <f>VLOOKUP(B379,home!$B$2:$E$405,3,FALSE)</f>
        <v>0.98</v>
      </c>
      <c r="G379" s="14">
        <f>VLOOKUP(C379,away!$B$2:$E$405,4,FALSE)</f>
        <v>0.75</v>
      </c>
      <c r="H379" s="14">
        <f>VLOOKUP(A379,away!$A$2:$E$405,3,FALSE)</f>
        <v>1.2307692307692299</v>
      </c>
      <c r="I379" s="14">
        <f>VLOOKUP(C379,away!$B$2:$E$405,3,FALSE)</f>
        <v>0.62</v>
      </c>
      <c r="J379" s="14">
        <f>VLOOKUP(B379,home!$B$2:$E$405,4,FALSE)</f>
        <v>0.99</v>
      </c>
      <c r="K379" s="16">
        <f t="shared" si="452"/>
        <v>0.90896449704141702</v>
      </c>
      <c r="L379" s="16">
        <f t="shared" si="453"/>
        <v>0.75544615384615332</v>
      </c>
      <c r="M379" s="17">
        <f t="shared" si="398"/>
        <v>0.18930219019081959</v>
      </c>
      <c r="N379" s="17">
        <f t="shared" si="399"/>
        <v>0.17206897009563699</v>
      </c>
      <c r="O379" s="17">
        <f t="shared" si="400"/>
        <v>0.14300761149430768</v>
      </c>
      <c r="P379" s="17">
        <f t="shared" si="401"/>
        <v>0.12998884165501773</v>
      </c>
      <c r="Q379" s="17">
        <f t="shared" si="402"/>
        <v>7.8202292429707651E-2</v>
      </c>
      <c r="R379" s="17">
        <f t="shared" si="403"/>
        <v>5.4017275037049839E-2</v>
      </c>
      <c r="S379" s="17">
        <f t="shared" si="404"/>
        <v>2.2314980795759325E-2</v>
      </c>
      <c r="T379" s="17">
        <f t="shared" si="405"/>
        <v>5.9077621037974794E-2</v>
      </c>
      <c r="U379" s="17">
        <f t="shared" si="406"/>
        <v>4.9099785235599894E-2</v>
      </c>
      <c r="V379" s="17">
        <f t="shared" si="407"/>
        <v>1.7025679078812629E-3</v>
      </c>
      <c r="W379" s="17">
        <f t="shared" si="408"/>
        <v>2.3694369135285016E-2</v>
      </c>
      <c r="X379" s="17">
        <f t="shared" si="409"/>
        <v>1.789982003106207E-2</v>
      </c>
      <c r="Y379" s="17">
        <f t="shared" si="410"/>
        <v>6.7611750985020862E-3</v>
      </c>
      <c r="Z379" s="17">
        <f t="shared" si="411"/>
        <v>1.3602380889329711E-2</v>
      </c>
      <c r="AA379" s="17">
        <f t="shared" si="412"/>
        <v>1.2364081303635362E-2</v>
      </c>
      <c r="AB379" s="17">
        <f t="shared" si="413"/>
        <v>5.6192554717690527E-3</v>
      </c>
      <c r="AC379" s="17">
        <f t="shared" si="414"/>
        <v>7.3069291340938572E-5</v>
      </c>
      <c r="AD379" s="17">
        <f t="shared" si="415"/>
        <v>5.3843350809420036E-3</v>
      </c>
      <c r="AE379" s="17">
        <f t="shared" si="416"/>
        <v>4.0675752279165532E-3</v>
      </c>
      <c r="AF379" s="17">
        <f t="shared" si="417"/>
        <v>1.536417030704725E-3</v>
      </c>
      <c r="AG379" s="17">
        <f t="shared" si="418"/>
        <v>3.8689344551653731E-4</v>
      </c>
      <c r="AH379" s="17">
        <f t="shared" si="419"/>
        <v>2.5689665814986364E-3</v>
      </c>
      <c r="AI379" s="17">
        <f t="shared" si="420"/>
        <v>2.3350994166681164E-3</v>
      </c>
      <c r="AJ379" s="17">
        <f t="shared" si="421"/>
        <v>1.0612612334067204E-3</v>
      </c>
      <c r="AK379" s="17">
        <f t="shared" si="422"/>
        <v>3.2154959441769786E-4</v>
      </c>
      <c r="AL379" s="17">
        <f t="shared" si="423"/>
        <v>2.0069905229067455E-6</v>
      </c>
      <c r="AM379" s="17">
        <f t="shared" si="424"/>
        <v>9.7883388575018145E-4</v>
      </c>
      <c r="AN379" s="17">
        <f t="shared" si="425"/>
        <v>7.3945629424425959E-4</v>
      </c>
      <c r="AO379" s="17">
        <f t="shared" si="426"/>
        <v>2.7930970671207768E-4</v>
      </c>
      <c r="AP379" s="17">
        <f t="shared" si="427"/>
        <v>7.0334481222512069E-5</v>
      </c>
      <c r="AQ379" s="17">
        <f t="shared" si="428"/>
        <v>1.3283478330577805E-5</v>
      </c>
      <c r="AR379" s="17">
        <f t="shared" si="429"/>
        <v>3.8814318467048921E-4</v>
      </c>
      <c r="AS379" s="17">
        <f t="shared" si="430"/>
        <v>3.5280837463406506E-4</v>
      </c>
      <c r="AT379" s="17">
        <f t="shared" si="431"/>
        <v>1.6034514340062639E-4</v>
      </c>
      <c r="AU379" s="17">
        <f t="shared" si="432"/>
        <v>4.8582680874728096E-5</v>
      </c>
      <c r="AV379" s="17">
        <f t="shared" si="433"/>
        <v>1.1039983021555221E-5</v>
      </c>
      <c r="AW379" s="17">
        <f t="shared" si="434"/>
        <v>3.8281879861310709E-8</v>
      </c>
      <c r="AX379" s="17">
        <f t="shared" si="435"/>
        <v>1.4828754177466822E-4</v>
      </c>
      <c r="AY379" s="17">
        <f t="shared" si="436"/>
        <v>1.1202325309697389E-4</v>
      </c>
      <c r="AZ379" s="17">
        <f t="shared" si="437"/>
        <v>4.2313767846721549E-5</v>
      </c>
      <c r="BA379" s="17">
        <f t="shared" si="438"/>
        <v>1.0655257724848275E-5</v>
      </c>
      <c r="BB379" s="17">
        <f t="shared" si="439"/>
        <v>2.0123683666190356E-6</v>
      </c>
      <c r="BC379" s="17">
        <f t="shared" si="440"/>
        <v>3.0404718853680331E-7</v>
      </c>
      <c r="BD379" s="17">
        <f t="shared" si="441"/>
        <v>4.8870212666819706E-5</v>
      </c>
      <c r="BE379" s="17">
        <f t="shared" si="442"/>
        <v>4.4421288277002855E-5</v>
      </c>
      <c r="BF379" s="17">
        <f t="shared" si="443"/>
        <v>2.0188686978318846E-5</v>
      </c>
      <c r="BG379" s="17">
        <f t="shared" si="444"/>
        <v>6.1169332350580669E-6</v>
      </c>
      <c r="BH379" s="17">
        <f t="shared" si="445"/>
        <v>1.3900187853601206E-6</v>
      </c>
      <c r="BI379" s="17">
        <f t="shared" si="446"/>
        <v>2.5269554522259678E-7</v>
      </c>
      <c r="BJ379" s="18">
        <f t="shared" si="447"/>
        <v>0.37147628269550642</v>
      </c>
      <c r="BK379" s="18">
        <f t="shared" si="448"/>
        <v>0.34349568008443865</v>
      </c>
      <c r="BL379" s="18">
        <f t="shared" si="449"/>
        <v>0.27147704457044225</v>
      </c>
      <c r="BM379" s="18">
        <f t="shared" si="450"/>
        <v>0.23335222236596045</v>
      </c>
      <c r="BN379" s="18">
        <f t="shared" si="451"/>
        <v>0.7665871809025393</v>
      </c>
    </row>
    <row r="380" spans="1:66" x14ac:dyDescent="0.25">
      <c r="A380" t="s">
        <v>213</v>
      </c>
      <c r="B380" t="s">
        <v>215</v>
      </c>
      <c r="C380" t="s">
        <v>222</v>
      </c>
      <c r="D380" s="15">
        <v>44349</v>
      </c>
      <c r="E380" s="14">
        <f>VLOOKUP(A380,home!$A$2:$E$405,3,FALSE)</f>
        <v>1.23668639053254</v>
      </c>
      <c r="F380" s="14">
        <f>VLOOKUP(B380,home!$B$2:$E$405,3,FALSE)</f>
        <v>0.92</v>
      </c>
      <c r="G380" s="14">
        <f>VLOOKUP(C380,away!$B$2:$E$405,4,FALSE)</f>
        <v>1.4</v>
      </c>
      <c r="H380" s="14">
        <f>VLOOKUP(A380,away!$A$2:$E$405,3,FALSE)</f>
        <v>1.2307692307692299</v>
      </c>
      <c r="I380" s="14">
        <f>VLOOKUP(C380,away!$B$2:$E$405,3,FALSE)</f>
        <v>1.19</v>
      </c>
      <c r="J380" s="14">
        <f>VLOOKUP(B380,home!$B$2:$E$405,4,FALSE)</f>
        <v>0.99</v>
      </c>
      <c r="K380" s="16">
        <f t="shared" si="452"/>
        <v>1.5928520710059115</v>
      </c>
      <c r="L380" s="16">
        <f t="shared" si="453"/>
        <v>1.4499692307692298</v>
      </c>
      <c r="M380" s="17">
        <f t="shared" si="398"/>
        <v>4.7700123033374474E-2</v>
      </c>
      <c r="N380" s="17">
        <f t="shared" si="399"/>
        <v>7.5979239760947295E-2</v>
      </c>
      <c r="O380" s="17">
        <f t="shared" si="400"/>
        <v>6.9163710702299597E-2</v>
      </c>
      <c r="P380" s="17">
        <f t="shared" si="401"/>
        <v>0.11016755983061163</v>
      </c>
      <c r="Q380" s="17">
        <f t="shared" si="402"/>
        <v>6.0511844703339819E-2</v>
      </c>
      <c r="R380" s="17">
        <f t="shared" si="403"/>
        <v>5.0142626202079453E-2</v>
      </c>
      <c r="S380" s="17">
        <f t="shared" si="404"/>
        <v>6.3610377013805341E-2</v>
      </c>
      <c r="T380" s="17">
        <f t="shared" si="405"/>
        <v>8.7740312916928728E-2</v>
      </c>
      <c r="U380" s="17">
        <f t="shared" si="406"/>
        <v>7.9869785991657533E-2</v>
      </c>
      <c r="V380" s="17">
        <f t="shared" si="407"/>
        <v>1.6323740834455844E-2</v>
      </c>
      <c r="W380" s="17">
        <f t="shared" si="408"/>
        <v>3.2128805718700963E-2</v>
      </c>
      <c r="X380" s="17">
        <f t="shared" si="409"/>
        <v>4.6585779713478867E-2</v>
      </c>
      <c r="Y380" s="17">
        <f t="shared" si="410"/>
        <v>3.3773973587968881E-2</v>
      </c>
      <c r="Z380" s="17">
        <f t="shared" si="411"/>
        <v>2.4235088380992732E-2</v>
      </c>
      <c r="AA380" s="17">
        <f t="shared" si="412"/>
        <v>3.8602910718675575E-2</v>
      </c>
      <c r="AB380" s="17">
        <f t="shared" si="413"/>
        <v>3.0744363142549351E-2</v>
      </c>
      <c r="AC380" s="17">
        <f t="shared" si="414"/>
        <v>2.3563182082636607E-3</v>
      </c>
      <c r="AD380" s="17">
        <f t="shared" si="415"/>
        <v>1.2794108681994858E-2</v>
      </c>
      <c r="AE380" s="17">
        <f t="shared" si="416"/>
        <v>1.8551063924010007E-2</v>
      </c>
      <c r="AF380" s="17">
        <f t="shared" si="417"/>
        <v>1.3449235943923802E-2</v>
      </c>
      <c r="AG380" s="17">
        <f t="shared" si="418"/>
        <v>6.5003260986816929E-3</v>
      </c>
      <c r="AH380" s="17">
        <f t="shared" si="419"/>
        <v>8.7850331143530837E-3</v>
      </c>
      <c r="AI380" s="17">
        <f t="shared" si="420"/>
        <v>1.399325819005282E-2</v>
      </c>
      <c r="AJ380" s="17">
        <f t="shared" si="421"/>
        <v>1.1144595144073037E-2</v>
      </c>
      <c r="AK380" s="17">
        <f t="shared" si="422"/>
        <v>5.917230485253052E-3</v>
      </c>
      <c r="AL380" s="17">
        <f t="shared" si="423"/>
        <v>2.1768482819821506E-4</v>
      </c>
      <c r="AM380" s="17">
        <f t="shared" si="424"/>
        <v>4.075824502158043E-3</v>
      </c>
      <c r="AN380" s="17">
        <f t="shared" si="425"/>
        <v>5.9098201181444765E-3</v>
      </c>
      <c r="AO380" s="17">
        <f t="shared" si="426"/>
        <v>4.2845286653452339E-3</v>
      </c>
      <c r="AP380" s="17">
        <f t="shared" si="427"/>
        <v>2.0708115776997818E-3</v>
      </c>
      <c r="AQ380" s="17">
        <f t="shared" si="428"/>
        <v>7.50653267596342E-4</v>
      </c>
      <c r="AR380" s="17">
        <f t="shared" si="429"/>
        <v>2.5476055414201467E-3</v>
      </c>
      <c r="AS380" s="17">
        <f t="shared" si="430"/>
        <v>4.0579587627572172E-3</v>
      </c>
      <c r="AT380" s="17">
        <f t="shared" si="431"/>
        <v>3.2318640096572109E-3</v>
      </c>
      <c r="AU380" s="17">
        <f t="shared" si="432"/>
        <v>1.7159604269973185E-3</v>
      </c>
      <c r="AV380" s="17">
        <f t="shared" si="433"/>
        <v>6.8331777997671713E-4</v>
      </c>
      <c r="AW380" s="17">
        <f t="shared" si="434"/>
        <v>1.3965609409646753E-5</v>
      </c>
      <c r="AX380" s="17">
        <f t="shared" si="435"/>
        <v>1.0820309165531792E-3</v>
      </c>
      <c r="AY380" s="17">
        <f t="shared" si="436"/>
        <v>1.5689115357431377E-3</v>
      </c>
      <c r="AZ380" s="17">
        <f t="shared" si="437"/>
        <v>1.1374367263132243E-3</v>
      </c>
      <c r="BA380" s="17">
        <f t="shared" si="438"/>
        <v>5.4974941836701918E-4</v>
      </c>
      <c r="BB380" s="17">
        <f t="shared" si="439"/>
        <v>1.9927993531636457E-4</v>
      </c>
      <c r="BC380" s="17">
        <f t="shared" si="440"/>
        <v>5.7789954903682126E-5</v>
      </c>
      <c r="BD380" s="17">
        <f t="shared" si="441"/>
        <v>6.156582745327334E-4</v>
      </c>
      <c r="BE380" s="17">
        <f t="shared" si="442"/>
        <v>9.8065255762139051E-4</v>
      </c>
      <c r="BF380" s="17">
        <f t="shared" si="443"/>
        <v>7.8101722867223811E-4</v>
      </c>
      <c r="BG380" s="17">
        <f t="shared" si="444"/>
        <v>4.1468163672729054E-4</v>
      </c>
      <c r="BH380" s="17">
        <f t="shared" si="445"/>
        <v>1.6513162596729653E-4</v>
      </c>
      <c r="BI380" s="17">
        <f t="shared" si="446"/>
        <v>5.2606050482116348E-5</v>
      </c>
      <c r="BJ380" s="18">
        <f t="shared" si="447"/>
        <v>0.4097015276681153</v>
      </c>
      <c r="BK380" s="18">
        <f t="shared" si="448"/>
        <v>0.24194471528445233</v>
      </c>
      <c r="BL380" s="18">
        <f t="shared" si="449"/>
        <v>0.32360996758580518</v>
      </c>
      <c r="BM380" s="18">
        <f t="shared" si="450"/>
        <v>0.58427124876037995</v>
      </c>
      <c r="BN380" s="18">
        <f t="shared" si="451"/>
        <v>0.41366510423265224</v>
      </c>
    </row>
    <row r="381" spans="1:66" x14ac:dyDescent="0.25">
      <c r="A381" t="s">
        <v>213</v>
      </c>
      <c r="B381" t="s">
        <v>220</v>
      </c>
      <c r="C381" t="s">
        <v>217</v>
      </c>
      <c r="D381" s="15">
        <v>44349</v>
      </c>
      <c r="E381" s="14">
        <f>VLOOKUP(A381,home!$A$2:$E$405,3,FALSE)</f>
        <v>1.23668639053254</v>
      </c>
      <c r="F381" s="14">
        <f>VLOOKUP(B381,home!$B$2:$E$405,3,FALSE)</f>
        <v>0.64</v>
      </c>
      <c r="G381" s="14">
        <f>VLOOKUP(C381,away!$B$2:$E$405,4,FALSE)</f>
        <v>1.04</v>
      </c>
      <c r="H381" s="14">
        <f>VLOOKUP(A381,away!$A$2:$E$405,3,FALSE)</f>
        <v>1.2307692307692299</v>
      </c>
      <c r="I381" s="14">
        <f>VLOOKUP(C381,away!$B$2:$E$405,3,FALSE)</f>
        <v>0.46</v>
      </c>
      <c r="J381" s="14">
        <f>VLOOKUP(B381,home!$B$2:$E$405,4,FALSE)</f>
        <v>1.57</v>
      </c>
      <c r="K381" s="16">
        <f t="shared" si="452"/>
        <v>0.82313846153845871</v>
      </c>
      <c r="L381" s="16">
        <f t="shared" si="453"/>
        <v>0.88886153846153793</v>
      </c>
      <c r="M381" s="17">
        <f t="shared" si="398"/>
        <v>0.18050442252243981</v>
      </c>
      <c r="N381" s="17">
        <f t="shared" si="399"/>
        <v>0.148580132656009</v>
      </c>
      <c r="O381" s="17">
        <f t="shared" si="400"/>
        <v>0.16044343870240735</v>
      </c>
      <c r="P381" s="17">
        <f t="shared" si="401"/>
        <v>0.13206716529743959</v>
      </c>
      <c r="Q381" s="17">
        <f t="shared" si="402"/>
        <v>6.1151010904823673E-2</v>
      </c>
      <c r="R381" s="17">
        <f t="shared" si="403"/>
        <v>7.1306000880540621E-2</v>
      </c>
      <c r="S381" s="17">
        <f t="shared" si="404"/>
        <v>2.4156937411786844E-2</v>
      </c>
      <c r="T381" s="17">
        <f t="shared" si="405"/>
        <v>5.435478163133986E-2</v>
      </c>
      <c r="U381" s="17">
        <f t="shared" si="406"/>
        <v>5.8694711863268183E-2</v>
      </c>
      <c r="V381" s="17">
        <f t="shared" si="407"/>
        <v>1.9638412311819872E-3</v>
      </c>
      <c r="W381" s="17">
        <f t="shared" si="408"/>
        <v>1.6778583012572696E-2</v>
      </c>
      <c r="X381" s="17">
        <f t="shared" si="409"/>
        <v>1.4913837109759994E-2</v>
      </c>
      <c r="Y381" s="17">
        <f t="shared" si="410"/>
        <v>6.628168098873022E-3</v>
      </c>
      <c r="Z381" s="17">
        <f t="shared" si="411"/>
        <v>2.1127053881405705E-2</v>
      </c>
      <c r="AA381" s="17">
        <f t="shared" si="412"/>
        <v>1.7390490628780415E-2</v>
      </c>
      <c r="AB381" s="17">
        <f t="shared" si="413"/>
        <v>7.1573908507866464E-3</v>
      </c>
      <c r="AC381" s="17">
        <f t="shared" si="414"/>
        <v>8.980352838176161E-5</v>
      </c>
      <c r="AD381" s="17">
        <f t="shared" si="415"/>
        <v>3.4527742519411004E-3</v>
      </c>
      <c r="AE381" s="17">
        <f t="shared" si="416"/>
        <v>3.0690382335407528E-3</v>
      </c>
      <c r="AF381" s="17">
        <f t="shared" si="417"/>
        <v>1.3639750229311569E-3</v>
      </c>
      <c r="AG381" s="17">
        <f t="shared" si="418"/>
        <v>4.0412831243523325E-4</v>
      </c>
      <c r="AH381" s="17">
        <f t="shared" si="419"/>
        <v>4.6947564040465198E-3</v>
      </c>
      <c r="AI381" s="17">
        <f t="shared" si="420"/>
        <v>3.8644345637246788E-3</v>
      </c>
      <c r="AJ381" s="17">
        <f t="shared" si="421"/>
        <v>1.5904823607501882E-3</v>
      </c>
      <c r="AK381" s="17">
        <f t="shared" si="422"/>
        <v>4.3639573451065544E-4</v>
      </c>
      <c r="AL381" s="17">
        <f t="shared" si="423"/>
        <v>2.6282120429737414E-6</v>
      </c>
      <c r="AM381" s="17">
        <f t="shared" si="424"/>
        <v>5.6842225715648031E-4</v>
      </c>
      <c r="AN381" s="17">
        <f t="shared" si="425"/>
        <v>5.0524868199188899E-4</v>
      </c>
      <c r="AO381" s="17">
        <f t="shared" si="426"/>
        <v>2.2454806039048738E-4</v>
      </c>
      <c r="AP381" s="17">
        <f t="shared" si="427"/>
        <v>6.6530711472414324E-5</v>
      </c>
      <c r="AQ381" s="17">
        <f t="shared" si="428"/>
        <v>1.4784147638577719E-5</v>
      </c>
      <c r="AR381" s="17">
        <f t="shared" si="429"/>
        <v>8.3459768000058955E-4</v>
      </c>
      <c r="AS381" s="17">
        <f t="shared" si="430"/>
        <v>6.8698945031925209E-4</v>
      </c>
      <c r="AT381" s="17">
        <f t="shared" si="431"/>
        <v>2.8274371961447024E-4</v>
      </c>
      <c r="AU381" s="17">
        <f t="shared" si="432"/>
        <v>7.7579076791038816E-5</v>
      </c>
      <c r="AV381" s="17">
        <f t="shared" si="433"/>
        <v>1.5964580479337403E-5</v>
      </c>
      <c r="AW381" s="17">
        <f t="shared" si="434"/>
        <v>5.341520622314572E-8</v>
      </c>
      <c r="AX381" s="17">
        <f t="shared" si="435"/>
        <v>7.7981703710000534E-5</v>
      </c>
      <c r="AY381" s="17">
        <f t="shared" si="436"/>
        <v>6.9314937131522903E-5</v>
      </c>
      <c r="AZ381" s="17">
        <f t="shared" si="437"/>
        <v>3.0805690828545106E-5</v>
      </c>
      <c r="BA381" s="17">
        <f t="shared" si="438"/>
        <v>9.1273312477436994E-6</v>
      </c>
      <c r="BB381" s="17">
        <f t="shared" si="439"/>
        <v>2.0282334237293827E-6</v>
      </c>
      <c r="BC381" s="17">
        <f t="shared" si="440"/>
        <v>3.6056373627504239E-7</v>
      </c>
      <c r="BD381" s="17">
        <f t="shared" si="441"/>
        <v>1.2364029630695903E-4</v>
      </c>
      <c r="BE381" s="17">
        <f t="shared" si="442"/>
        <v>1.0177308328626943E-4</v>
      </c>
      <c r="BF381" s="17">
        <f t="shared" si="443"/>
        <v>4.1886669601142612E-5</v>
      </c>
      <c r="BG381" s="17">
        <f t="shared" si="444"/>
        <v>1.149284292481809E-5</v>
      </c>
      <c r="BH381" s="17">
        <f t="shared" si="445"/>
        <v>2.36505026095948E-6</v>
      </c>
      <c r="BI381" s="17">
        <f t="shared" si="446"/>
        <v>3.8935276665346348E-7</v>
      </c>
      <c r="BJ381" s="18">
        <f t="shared" si="447"/>
        <v>0.31226558155295409</v>
      </c>
      <c r="BK381" s="18">
        <f t="shared" si="448"/>
        <v>0.33885411314040448</v>
      </c>
      <c r="BL381" s="18">
        <f t="shared" si="449"/>
        <v>0.32775752379116679</v>
      </c>
      <c r="BM381" s="18">
        <f t="shared" si="450"/>
        <v>0.24588283988034582</v>
      </c>
      <c r="BN381" s="18">
        <f t="shared" si="451"/>
        <v>0.75405217096366006</v>
      </c>
    </row>
    <row r="382" spans="1:66" x14ac:dyDescent="0.25">
      <c r="A382" t="s">
        <v>213</v>
      </c>
      <c r="B382" t="s">
        <v>223</v>
      </c>
      <c r="C382" t="s">
        <v>219</v>
      </c>
      <c r="D382" s="15">
        <v>44349</v>
      </c>
      <c r="E382" s="14">
        <f>VLOOKUP(A382,home!$A$2:$E$405,3,FALSE)</f>
        <v>1.23668639053254</v>
      </c>
      <c r="F382" s="14">
        <f>VLOOKUP(B382,home!$B$2:$E$405,3,FALSE)</f>
        <v>0.68</v>
      </c>
      <c r="G382" s="14">
        <f>VLOOKUP(C382,away!$B$2:$E$405,4,FALSE)</f>
        <v>1.1299999999999999</v>
      </c>
      <c r="H382" s="14">
        <f>VLOOKUP(A382,away!$A$2:$E$405,3,FALSE)</f>
        <v>1.2307692307692299</v>
      </c>
      <c r="I382" s="14">
        <f>VLOOKUP(C382,away!$B$2:$E$405,3,FALSE)</f>
        <v>0.49</v>
      </c>
      <c r="J382" s="14">
        <f>VLOOKUP(B382,home!$B$2:$E$405,4,FALSE)</f>
        <v>1.19</v>
      </c>
      <c r="K382" s="16">
        <f t="shared" si="452"/>
        <v>0.95026982248520375</v>
      </c>
      <c r="L382" s="16">
        <f t="shared" si="453"/>
        <v>0.71766153846153791</v>
      </c>
      <c r="M382" s="17">
        <f t="shared" si="398"/>
        <v>0.18863688392804545</v>
      </c>
      <c r="N382" s="17">
        <f t="shared" si="399"/>
        <v>0.17925593820446575</v>
      </c>
      <c r="O382" s="17">
        <f t="shared" si="400"/>
        <v>0.13537743633039165</v>
      </c>
      <c r="P382" s="17">
        <f t="shared" si="401"/>
        <v>0.12864509239018324</v>
      </c>
      <c r="Q382" s="17">
        <f t="shared" si="402"/>
        <v>8.5170754288488151E-2</v>
      </c>
      <c r="R382" s="17">
        <f t="shared" si="403"/>
        <v>4.857758961492388E-2</v>
      </c>
      <c r="S382" s="17">
        <f t="shared" si="404"/>
        <v>2.1933091041717385E-2</v>
      </c>
      <c r="T382" s="17">
        <f t="shared" si="405"/>
        <v>6.1123774554606027E-2</v>
      </c>
      <c r="U382" s="17">
        <f t="shared" si="406"/>
        <v>4.6161817460132794E-2</v>
      </c>
      <c r="V382" s="17">
        <f t="shared" si="407"/>
        <v>1.6619729130788136E-3</v>
      </c>
      <c r="W382" s="17">
        <f t="shared" si="408"/>
        <v>2.6978399186217514E-2</v>
      </c>
      <c r="X382" s="17">
        <f t="shared" si="409"/>
        <v>1.9361359465210365E-2</v>
      </c>
      <c r="Y382" s="17">
        <f t="shared" si="410"/>
        <v>6.9474515102548639E-3</v>
      </c>
      <c r="Z382" s="17">
        <f t="shared" si="411"/>
        <v>1.16207558992665E-2</v>
      </c>
      <c r="AA382" s="17">
        <f t="shared" si="412"/>
        <v>1.1042853645539861E-2</v>
      </c>
      <c r="AB382" s="17">
        <f t="shared" si="413"/>
        <v>5.2468452867386241E-3</v>
      </c>
      <c r="AC382" s="17">
        <f t="shared" si="414"/>
        <v>7.0838697641231366E-5</v>
      </c>
      <c r="AD382" s="17">
        <f t="shared" si="415"/>
        <v>6.4091896514054687E-3</v>
      </c>
      <c r="AE382" s="17">
        <f t="shared" si="416"/>
        <v>4.5996289055194161E-3</v>
      </c>
      <c r="AF382" s="17">
        <f t="shared" si="417"/>
        <v>1.650488378343612E-3</v>
      </c>
      <c r="AG382" s="17">
        <f t="shared" si="418"/>
        <v>3.9483067627165514E-4</v>
      </c>
      <c r="AH382" s="17">
        <f t="shared" si="419"/>
        <v>2.084942389188397E-3</v>
      </c>
      <c r="AI382" s="17">
        <f t="shared" si="420"/>
        <v>1.981257834065935E-3</v>
      </c>
      <c r="AJ382" s="17">
        <f t="shared" si="421"/>
        <v>9.4136476513762739E-4</v>
      </c>
      <c r="AK382" s="17">
        <f t="shared" si="422"/>
        <v>2.9818350942038629E-4</v>
      </c>
      <c r="AL382" s="17">
        <f t="shared" si="423"/>
        <v>1.932400623482011E-6</v>
      </c>
      <c r="AM382" s="17">
        <f t="shared" si="424"/>
        <v>1.2180919024630163E-3</v>
      </c>
      <c r="AN382" s="17">
        <f t="shared" si="425"/>
        <v>8.7417770870914992E-4</v>
      </c>
      <c r="AO382" s="17">
        <f t="shared" si="426"/>
        <v>3.136818596604953E-4</v>
      </c>
      <c r="AP382" s="17">
        <f t="shared" si="427"/>
        <v>7.5039135330475773E-5</v>
      </c>
      <c r="AQ382" s="17">
        <f t="shared" si="428"/>
        <v>1.3463175326523195E-5</v>
      </c>
      <c r="AR382" s="17">
        <f t="shared" si="429"/>
        <v>2.9925659252572398E-4</v>
      </c>
      <c r="AS382" s="17">
        <f t="shared" si="430"/>
        <v>2.8437450905694671E-4</v>
      </c>
      <c r="AT382" s="17">
        <f t="shared" si="431"/>
        <v>1.3511625712043083E-4</v>
      </c>
      <c r="AU382" s="17">
        <f t="shared" si="432"/>
        <v>4.2798967222898988E-5</v>
      </c>
      <c r="AV382" s="17">
        <f t="shared" si="433"/>
        <v>1.0167641746363565E-5</v>
      </c>
      <c r="AW382" s="17">
        <f t="shared" si="434"/>
        <v>3.6606758793541216E-8</v>
      </c>
      <c r="AX382" s="17">
        <f t="shared" si="435"/>
        <v>1.9291932932069908E-4</v>
      </c>
      <c r="AY382" s="17">
        <f t="shared" si="436"/>
        <v>1.3845078267926098E-4</v>
      </c>
      <c r="AZ382" s="17">
        <f t="shared" si="437"/>
        <v>4.9680400849401237E-5</v>
      </c>
      <c r="BA382" s="17">
        <f t="shared" si="438"/>
        <v>1.1884570968322395E-5</v>
      </c>
      <c r="BB382" s="17">
        <f t="shared" si="439"/>
        <v>2.1322748712703948E-6</v>
      </c>
      <c r="BC382" s="17">
        <f t="shared" si="440"/>
        <v>3.0605033290775791E-7</v>
      </c>
      <c r="BD382" s="17">
        <f t="shared" si="441"/>
        <v>3.5794157764461424E-5</v>
      </c>
      <c r="BE382" s="17">
        <f t="shared" si="442"/>
        <v>3.4014107944842142E-5</v>
      </c>
      <c r="BF382" s="17">
        <f t="shared" si="443"/>
        <v>1.6161290159368846E-5</v>
      </c>
      <c r="BG382" s="17">
        <f t="shared" si="444"/>
        <v>5.1191954436251016E-6</v>
      </c>
      <c r="BH382" s="17">
        <f t="shared" si="445"/>
        <v>1.2161542363701719E-6</v>
      </c>
      <c r="BI382" s="17">
        <f t="shared" si="446"/>
        <v>2.3113493406202246E-7</v>
      </c>
      <c r="BJ382" s="18">
        <f t="shared" si="447"/>
        <v>0.39478164201129451</v>
      </c>
      <c r="BK382" s="18">
        <f t="shared" si="448"/>
        <v>0.34108826215396881</v>
      </c>
      <c r="BL382" s="18">
        <f t="shared" si="449"/>
        <v>0.2525765408436943</v>
      </c>
      <c r="BM382" s="18">
        <f t="shared" si="450"/>
        <v>0.23426509197580539</v>
      </c>
      <c r="BN382" s="18">
        <f t="shared" si="451"/>
        <v>0.7656636947564982</v>
      </c>
    </row>
    <row r="383" spans="1:66" x14ac:dyDescent="0.25">
      <c r="A383" t="s">
        <v>37</v>
      </c>
      <c r="B383" t="s">
        <v>224</v>
      </c>
      <c r="C383" t="s">
        <v>228</v>
      </c>
      <c r="D383" s="15">
        <v>44349</v>
      </c>
      <c r="E383" s="14">
        <f>VLOOKUP(A383,home!$A$2:$E$405,3,FALSE)</f>
        <v>1.75</v>
      </c>
      <c r="F383" s="14">
        <f>VLOOKUP(B383,home!$B$2:$E$405,3,FALSE)</f>
        <v>0.83</v>
      </c>
      <c r="G383" s="14">
        <f>VLOOKUP(C383,away!$B$2:$E$405,4,FALSE)</f>
        <v>1.31</v>
      </c>
      <c r="H383" s="14">
        <f>VLOOKUP(A383,away!$A$2:$E$405,3,FALSE)</f>
        <v>1.30555555555556</v>
      </c>
      <c r="I383" s="14">
        <f>VLOOKUP(C383,away!$B$2:$E$405,3,FALSE)</f>
        <v>0.65</v>
      </c>
      <c r="J383" s="14">
        <f>VLOOKUP(B383,home!$B$2:$E$405,4,FALSE)</f>
        <v>1.79</v>
      </c>
      <c r="K383" s="16">
        <f t="shared" si="452"/>
        <v>1.9027749999999999</v>
      </c>
      <c r="L383" s="16">
        <f t="shared" si="453"/>
        <v>1.5190138888888942</v>
      </c>
      <c r="M383" s="17">
        <f t="shared" si="398"/>
        <v>3.2653968338346585E-2</v>
      </c>
      <c r="N383" s="17">
        <f t="shared" si="399"/>
        <v>6.2133154604997416E-2</v>
      </c>
      <c r="O383" s="17">
        <f t="shared" si="400"/>
        <v>4.9601831433286669E-2</v>
      </c>
      <c r="P383" s="17">
        <f t="shared" si="401"/>
        <v>9.4381124805472033E-2</v>
      </c>
      <c r="Q383" s="17">
        <f t="shared" si="402"/>
        <v>5.9112706626761977E-2</v>
      </c>
      <c r="R383" s="17">
        <f t="shared" si="403"/>
        <v>3.7672935430744105E-2</v>
      </c>
      <c r="S383" s="17">
        <f t="shared" si="404"/>
        <v>6.8198424057125895E-2</v>
      </c>
      <c r="T383" s="17">
        <f t="shared" si="405"/>
        <v>8.9793022375866019E-2</v>
      </c>
      <c r="U383" s="17">
        <f t="shared" si="406"/>
        <v>7.1683119714234106E-2</v>
      </c>
      <c r="V383" s="17">
        <f t="shared" si="407"/>
        <v>2.1901860631381522E-2</v>
      </c>
      <c r="W383" s="17">
        <f t="shared" si="408"/>
        <v>3.7492726783912335E-2</v>
      </c>
      <c r="X383" s="17">
        <f t="shared" si="409"/>
        <v>5.695197271707949E-2</v>
      </c>
      <c r="Y383" s="17">
        <f t="shared" si="410"/>
        <v>4.3255418778432572E-2</v>
      </c>
      <c r="Z383" s="17">
        <f t="shared" si="411"/>
        <v>1.9075237384838271E-2</v>
      </c>
      <c r="AA383" s="17">
        <f t="shared" si="412"/>
        <v>3.6295884814935633E-2</v>
      </c>
      <c r="AB383" s="17">
        <f t="shared" si="413"/>
        <v>3.4531451114369574E-2</v>
      </c>
      <c r="AC383" s="17">
        <f t="shared" si="414"/>
        <v>3.956491253038201E-3</v>
      </c>
      <c r="AD383" s="17">
        <f t="shared" si="415"/>
        <v>1.7835055801564702E-2</v>
      </c>
      <c r="AE383" s="17">
        <f t="shared" si="416"/>
        <v>2.7091697471685234E-2</v>
      </c>
      <c r="AF383" s="17">
        <f t="shared" si="417"/>
        <v>2.0576332366533012E-2</v>
      </c>
      <c r="AG383" s="17">
        <f t="shared" si="418"/>
        <v>1.0418578215719246E-2</v>
      </c>
      <c r="AH383" s="17">
        <f t="shared" si="419"/>
        <v>7.2438876303554996E-3</v>
      </c>
      <c r="AI383" s="17">
        <f t="shared" si="420"/>
        <v>1.3783488285849684E-2</v>
      </c>
      <c r="AJ383" s="17">
        <f t="shared" si="421"/>
        <v>1.3113438461553816E-2</v>
      </c>
      <c r="AK383" s="17">
        <f t="shared" si="422"/>
        <v>8.3173076228943536E-3</v>
      </c>
      <c r="AL383" s="17">
        <f t="shared" si="423"/>
        <v>4.574244586453403E-4</v>
      </c>
      <c r="AM383" s="17">
        <f t="shared" si="424"/>
        <v>6.7872196605644544E-3</v>
      </c>
      <c r="AN383" s="17">
        <f t="shared" si="425"/>
        <v>1.0309880931337173E-2</v>
      </c>
      <c r="AO383" s="17">
        <f t="shared" si="426"/>
        <v>7.8304261637459696E-3</v>
      </c>
      <c r="AP383" s="17">
        <f t="shared" si="427"/>
        <v>3.9648420328830371E-3</v>
      </c>
      <c r="AQ383" s="17">
        <f t="shared" si="428"/>
        <v>1.5056625287999525E-3</v>
      </c>
      <c r="AR383" s="17">
        <f t="shared" si="429"/>
        <v>2.200713184012092E-3</v>
      </c>
      <c r="AS383" s="17">
        <f t="shared" si="430"/>
        <v>4.1874620287086078E-3</v>
      </c>
      <c r="AT383" s="17">
        <f t="shared" si="431"/>
        <v>3.98389903083801E-3</v>
      </c>
      <c r="AU383" s="17">
        <f t="shared" si="432"/>
        <v>2.5268211594675983E-3</v>
      </c>
      <c r="AV383" s="17">
        <f t="shared" si="433"/>
        <v>1.20199303292649E-3</v>
      </c>
      <c r="AW383" s="17">
        <f t="shared" si="434"/>
        <v>3.67253601573092E-5</v>
      </c>
      <c r="AX383" s="17">
        <f t="shared" si="435"/>
        <v>2.1524253149384216E-3</v>
      </c>
      <c r="AY383" s="17">
        <f t="shared" si="436"/>
        <v>3.2695639481875151E-3</v>
      </c>
      <c r="AZ383" s="17">
        <f t="shared" si="437"/>
        <v>2.4832565239536232E-3</v>
      </c>
      <c r="BA383" s="17">
        <f t="shared" si="438"/>
        <v>1.2573670498531701E-3</v>
      </c>
      <c r="BB383" s="17">
        <f t="shared" si="439"/>
        <v>4.7748950303955499E-4</v>
      </c>
      <c r="BC383" s="17">
        <f t="shared" si="440"/>
        <v>1.4506263738314792E-4</v>
      </c>
      <c r="BD383" s="17">
        <f t="shared" si="441"/>
        <v>5.5715231532921185E-4</v>
      </c>
      <c r="BE383" s="17">
        <f t="shared" si="442"/>
        <v>1.0601354968005408E-3</v>
      </c>
      <c r="BF383" s="17">
        <f t="shared" si="443"/>
        <v>1.0085996599623246E-3</v>
      </c>
      <c r="BG383" s="17">
        <f t="shared" si="444"/>
        <v>6.3971273932827066E-4</v>
      </c>
      <c r="BH383" s="17">
        <f t="shared" si="445"/>
        <v>3.0430735189383761E-4</v>
      </c>
      <c r="BI383" s="17">
        <f t="shared" si="446"/>
        <v>1.1580568429995936E-4</v>
      </c>
      <c r="BJ383" s="18">
        <f t="shared" si="447"/>
        <v>0.46484386203723804</v>
      </c>
      <c r="BK383" s="18">
        <f t="shared" si="448"/>
        <v>0.22481885749219707</v>
      </c>
      <c r="BL383" s="18">
        <f t="shared" si="449"/>
        <v>0.29002994619179046</v>
      </c>
      <c r="BM383" s="18">
        <f t="shared" si="450"/>
        <v>0.65997934327842467</v>
      </c>
      <c r="BN383" s="18">
        <f t="shared" si="451"/>
        <v>0.33555572123960881</v>
      </c>
    </row>
    <row r="384" spans="1:66" x14ac:dyDescent="0.25">
      <c r="A384" t="s">
        <v>37</v>
      </c>
      <c r="B384" t="s">
        <v>229</v>
      </c>
      <c r="C384" t="s">
        <v>39</v>
      </c>
      <c r="D384" s="15">
        <v>44349</v>
      </c>
      <c r="E384" s="14">
        <f>VLOOKUP(A384,home!$A$2:$E$405,3,FALSE)</f>
        <v>1.75</v>
      </c>
      <c r="F384" s="14">
        <f>VLOOKUP(B384,home!$B$2:$E$405,3,FALSE)</f>
        <v>0.5</v>
      </c>
      <c r="G384" s="14">
        <f>VLOOKUP(C384,away!$B$2:$E$405,4,FALSE)</f>
        <v>0.71</v>
      </c>
      <c r="H384" s="14">
        <f>VLOOKUP(A384,away!$A$2:$E$405,3,FALSE)</f>
        <v>1.30555555555556</v>
      </c>
      <c r="I384" s="14">
        <f>VLOOKUP(C384,away!$B$2:$E$405,3,FALSE)</f>
        <v>0.71</v>
      </c>
      <c r="J384" s="14">
        <f>VLOOKUP(B384,home!$B$2:$E$405,4,FALSE)</f>
        <v>0.56999999999999995</v>
      </c>
      <c r="K384" s="16">
        <f t="shared" si="452"/>
        <v>0.62124999999999997</v>
      </c>
      <c r="L384" s="16">
        <f t="shared" si="453"/>
        <v>0.52835833333333504</v>
      </c>
      <c r="M384" s="17">
        <f t="shared" si="398"/>
        <v>0.3167608097367105</v>
      </c>
      <c r="N384" s="17">
        <f t="shared" si="399"/>
        <v>0.19678765304893137</v>
      </c>
      <c r="O384" s="17">
        <f t="shared" si="400"/>
        <v>0.16736321349780603</v>
      </c>
      <c r="P384" s="17">
        <f t="shared" si="401"/>
        <v>0.10397439638551197</v>
      </c>
      <c r="Q384" s="17">
        <f t="shared" si="402"/>
        <v>6.1127164728324301E-2</v>
      </c>
      <c r="R384" s="17">
        <f t="shared" si="403"/>
        <v>4.4213874272505949E-2</v>
      </c>
      <c r="S384" s="17">
        <f t="shared" si="404"/>
        <v>8.532206929826109E-3</v>
      </c>
      <c r="T384" s="17">
        <f t="shared" si="405"/>
        <v>3.2297046877249651E-2</v>
      </c>
      <c r="U384" s="17">
        <f t="shared" si="406"/>
        <v>2.7467869391794315E-2</v>
      </c>
      <c r="V384" s="17">
        <f t="shared" si="407"/>
        <v>3.1118154564579629E-4</v>
      </c>
      <c r="W384" s="17">
        <f t="shared" si="408"/>
        <v>1.2658417029157158E-2</v>
      </c>
      <c r="X384" s="17">
        <f t="shared" si="409"/>
        <v>6.6881801241637827E-3</v>
      </c>
      <c r="Y384" s="17">
        <f t="shared" si="410"/>
        <v>1.7668778517181568E-3</v>
      </c>
      <c r="Z384" s="17">
        <f t="shared" si="411"/>
        <v>7.7869229736102896E-3</v>
      </c>
      <c r="AA384" s="17">
        <f t="shared" si="412"/>
        <v>4.8376258973553913E-3</v>
      </c>
      <c r="AB384" s="17">
        <f t="shared" si="413"/>
        <v>1.5026875443660184E-3</v>
      </c>
      <c r="AC384" s="17">
        <f t="shared" si="414"/>
        <v>6.3839402595537101E-6</v>
      </c>
      <c r="AD384" s="17">
        <f t="shared" si="415"/>
        <v>1.9660103948409709E-3</v>
      </c>
      <c r="AE384" s="17">
        <f t="shared" si="416"/>
        <v>1.0387579755341875E-3</v>
      </c>
      <c r="AF384" s="17">
        <f t="shared" si="417"/>
        <v>2.7441821634497618E-4</v>
      </c>
      <c r="AG384" s="17">
        <f t="shared" si="418"/>
        <v>4.8330383808112733E-5</v>
      </c>
      <c r="AH384" s="17">
        <f t="shared" si="419"/>
        <v>1.0285714110329473E-3</v>
      </c>
      <c r="AI384" s="17">
        <f t="shared" si="420"/>
        <v>6.3899998910421836E-4</v>
      </c>
      <c r="AJ384" s="17">
        <f t="shared" si="421"/>
        <v>1.984893716154978E-4</v>
      </c>
      <c r="AK384" s="17">
        <f t="shared" si="422"/>
        <v>4.1103840705376005E-5</v>
      </c>
      <c r="AL384" s="17">
        <f t="shared" si="423"/>
        <v>8.3819249685588846E-8</v>
      </c>
      <c r="AM384" s="17">
        <f t="shared" si="424"/>
        <v>2.4427679155899064E-4</v>
      </c>
      <c r="AN384" s="17">
        <f t="shared" si="425"/>
        <v>1.2906567846012278E-4</v>
      </c>
      <c r="AO384" s="17">
        <f t="shared" si="426"/>
        <v>3.4096463380863296E-5</v>
      </c>
      <c r="AP384" s="17">
        <f t="shared" si="427"/>
        <v>6.0050501881580077E-6</v>
      </c>
      <c r="AQ384" s="17">
        <f t="shared" si="428"/>
        <v>7.9320457724954857E-7</v>
      </c>
      <c r="AR384" s="17">
        <f t="shared" si="429"/>
        <v>1.0869085528953698E-4</v>
      </c>
      <c r="AS384" s="17">
        <f t="shared" si="430"/>
        <v>6.7524193848624828E-5</v>
      </c>
      <c r="AT384" s="17">
        <f t="shared" si="431"/>
        <v>2.0974702714229087E-5</v>
      </c>
      <c r="AU384" s="17">
        <f t="shared" si="432"/>
        <v>4.3435113537382739E-6</v>
      </c>
      <c r="AV384" s="17">
        <f t="shared" si="433"/>
        <v>6.7460160712747557E-7</v>
      </c>
      <c r="AW384" s="17">
        <f t="shared" si="434"/>
        <v>7.6425137970030509E-10</v>
      </c>
      <c r="AX384" s="17">
        <f t="shared" si="435"/>
        <v>2.5292826126003809E-5</v>
      </c>
      <c r="AY384" s="17">
        <f t="shared" si="436"/>
        <v>1.3363675457225207E-5</v>
      </c>
      <c r="AZ384" s="17">
        <f t="shared" si="437"/>
        <v>3.5304046458935519E-6</v>
      </c>
      <c r="BA384" s="17">
        <f t="shared" si="438"/>
        <v>6.2177290489886002E-7</v>
      </c>
      <c r="BB384" s="17">
        <f t="shared" si="439"/>
        <v>8.2129723936046961E-8</v>
      </c>
      <c r="BC384" s="17">
        <f t="shared" si="440"/>
        <v>8.6787848111953407E-9</v>
      </c>
      <c r="BD384" s="17">
        <f t="shared" si="441"/>
        <v>9.5712865248924051E-6</v>
      </c>
      <c r="BE384" s="17">
        <f t="shared" si="442"/>
        <v>5.9461617535894049E-6</v>
      </c>
      <c r="BF384" s="17">
        <f t="shared" si="443"/>
        <v>1.8470264947087089E-6</v>
      </c>
      <c r="BG384" s="17">
        <f t="shared" si="444"/>
        <v>3.824884032792618E-7</v>
      </c>
      <c r="BH384" s="17">
        <f t="shared" si="445"/>
        <v>5.9405230134310344E-8</v>
      </c>
      <c r="BI384" s="17">
        <f t="shared" si="446"/>
        <v>7.3810998441880607E-9</v>
      </c>
      <c r="BJ384" s="18">
        <f t="shared" si="447"/>
        <v>0.3151099933058808</v>
      </c>
      <c r="BK384" s="18">
        <f t="shared" si="448"/>
        <v>0.42959842603266085</v>
      </c>
      <c r="BL384" s="18">
        <f t="shared" si="449"/>
        <v>0.24751245683060544</v>
      </c>
      <c r="BM384" s="18">
        <f t="shared" si="450"/>
        <v>0.10976732456176141</v>
      </c>
      <c r="BN384" s="18">
        <f t="shared" si="451"/>
        <v>0.89022711166979018</v>
      </c>
    </row>
    <row r="385" spans="1:66" x14ac:dyDescent="0.25">
      <c r="A385" t="s">
        <v>37</v>
      </c>
      <c r="B385" t="s">
        <v>226</v>
      </c>
      <c r="C385" t="s">
        <v>231</v>
      </c>
      <c r="D385" s="15">
        <v>44349</v>
      </c>
      <c r="E385" s="14">
        <f>VLOOKUP(A385,home!$A$2:$E$405,3,FALSE)</f>
        <v>1.75</v>
      </c>
      <c r="F385" s="14">
        <f>VLOOKUP(B385,home!$B$2:$E$405,3,FALSE)</f>
        <v>1.1399999999999999</v>
      </c>
      <c r="G385" s="14">
        <f>VLOOKUP(C385,away!$B$2:$E$405,4,FALSE)</f>
        <v>0.95</v>
      </c>
      <c r="H385" s="14">
        <f>VLOOKUP(A385,away!$A$2:$E$405,3,FALSE)</f>
        <v>1.30555555555556</v>
      </c>
      <c r="I385" s="14">
        <f>VLOOKUP(C385,away!$B$2:$E$405,3,FALSE)</f>
        <v>0.86</v>
      </c>
      <c r="J385" s="14">
        <f>VLOOKUP(B385,home!$B$2:$E$405,4,FALSE)</f>
        <v>0.77</v>
      </c>
      <c r="K385" s="16">
        <f t="shared" si="452"/>
        <v>1.8952499999999999</v>
      </c>
      <c r="L385" s="16">
        <f t="shared" si="453"/>
        <v>0.86453888888889185</v>
      </c>
      <c r="M385" s="17">
        <f t="shared" si="398"/>
        <v>6.3305131365673034E-2</v>
      </c>
      <c r="N385" s="17">
        <f t="shared" si="399"/>
        <v>0.11997905022079181</v>
      </c>
      <c r="O385" s="17">
        <f t="shared" si="400"/>
        <v>5.4729747931844298E-2</v>
      </c>
      <c r="P385" s="17">
        <f t="shared" si="401"/>
        <v>0.1037265547678279</v>
      </c>
      <c r="Q385" s="17">
        <f t="shared" si="402"/>
        <v>0.11369514746547785</v>
      </c>
      <c r="R385" s="17">
        <f t="shared" si="403"/>
        <v>2.3657997733082893E-2</v>
      </c>
      <c r="S385" s="17">
        <f t="shared" si="404"/>
        <v>4.2489439370460472E-2</v>
      </c>
      <c r="T385" s="17">
        <f t="shared" si="405"/>
        <v>9.8293876461862911E-2</v>
      </c>
      <c r="U385" s="17">
        <f t="shared" si="406"/>
        <v>4.4837820203625353E-2</v>
      </c>
      <c r="V385" s="17">
        <f t="shared" si="407"/>
        <v>7.7355203016751311E-3</v>
      </c>
      <c r="W385" s="17">
        <f t="shared" si="408"/>
        <v>7.1826909411315629E-2</v>
      </c>
      <c r="X385" s="17">
        <f t="shared" si="409"/>
        <v>6.2097156454781893E-2</v>
      </c>
      <c r="Y385" s="17">
        <f t="shared" si="410"/>
        <v>2.6842703322288407E-2</v>
      </c>
      <c r="Z385" s="17">
        <f t="shared" si="411"/>
        <v>6.817753024498472E-3</v>
      </c>
      <c r="AA385" s="17">
        <f t="shared" si="412"/>
        <v>1.2921346419680728E-2</v>
      </c>
      <c r="AB385" s="17">
        <f t="shared" si="413"/>
        <v>1.224459090094995E-2</v>
      </c>
      <c r="AC385" s="17">
        <f t="shared" si="414"/>
        <v>7.9217400402595652E-4</v>
      </c>
      <c r="AD385" s="17">
        <f t="shared" si="415"/>
        <v>3.4032487515448989E-2</v>
      </c>
      <c r="AE385" s="17">
        <f t="shared" si="416"/>
        <v>2.9422408942731348E-2</v>
      </c>
      <c r="AF385" s="17">
        <f t="shared" si="417"/>
        <v>1.2718408367891775E-2</v>
      </c>
      <c r="AG385" s="17">
        <f t="shared" si="418"/>
        <v>3.665186212937448E-3</v>
      </c>
      <c r="AH385" s="17">
        <f t="shared" si="419"/>
        <v>1.4735531561296973E-3</v>
      </c>
      <c r="AI385" s="17">
        <f t="shared" si="420"/>
        <v>2.7927516191548086E-3</v>
      </c>
      <c r="AJ385" s="17">
        <f t="shared" si="421"/>
        <v>2.6464812531015757E-3</v>
      </c>
      <c r="AK385" s="17">
        <f t="shared" si="422"/>
        <v>1.6719145316469205E-3</v>
      </c>
      <c r="AL385" s="17">
        <f t="shared" si="423"/>
        <v>5.1919633332475123E-5</v>
      </c>
      <c r="AM385" s="17">
        <f t="shared" si="424"/>
        <v>1.2900014392730927E-2</v>
      </c>
      <c r="AN385" s="17">
        <f t="shared" si="425"/>
        <v>1.1152564109742306E-2</v>
      </c>
      <c r="AO385" s="17">
        <f t="shared" si="426"/>
        <v>4.820912691849373E-3</v>
      </c>
      <c r="AP385" s="17">
        <f t="shared" si="427"/>
        <v>1.3892888340139384E-3</v>
      </c>
      <c r="AQ385" s="17">
        <f t="shared" si="428"/>
        <v>3.0027355622603853E-4</v>
      </c>
      <c r="AR385" s="17">
        <f t="shared" si="429"/>
        <v>2.5478880166381778E-4</v>
      </c>
      <c r="AS385" s="17">
        <f t="shared" si="430"/>
        <v>4.8288847635335054E-4</v>
      </c>
      <c r="AT385" s="17">
        <f t="shared" si="431"/>
        <v>4.5759719240434383E-4</v>
      </c>
      <c r="AU385" s="17">
        <f t="shared" si="432"/>
        <v>2.8908702630144425E-4</v>
      </c>
      <c r="AV385" s="17">
        <f t="shared" si="433"/>
        <v>1.3697304664945305E-4</v>
      </c>
      <c r="AW385" s="17">
        <f t="shared" si="434"/>
        <v>2.3630894149788925E-6</v>
      </c>
      <c r="AX385" s="17">
        <f t="shared" si="435"/>
        <v>4.0747920463038859E-3</v>
      </c>
      <c r="AY385" s="17">
        <f t="shared" si="436"/>
        <v>3.522816188164855E-3</v>
      </c>
      <c r="AZ385" s="17">
        <f t="shared" si="437"/>
        <v>1.5228057965379223E-3</v>
      </c>
      <c r="BA385" s="17">
        <f t="shared" si="438"/>
        <v>4.3884161044415327E-4</v>
      </c>
      <c r="BB385" s="17">
        <f t="shared" si="439"/>
        <v>9.4848909572900028E-5</v>
      </c>
      <c r="BC385" s="17">
        <f t="shared" si="440"/>
        <v>1.6400114178895599E-5</v>
      </c>
      <c r="BD385" s="17">
        <f t="shared" si="441"/>
        <v>3.671247124862819E-5</v>
      </c>
      <c r="BE385" s="17">
        <f t="shared" si="442"/>
        <v>6.9579311133962567E-5</v>
      </c>
      <c r="BF385" s="17">
        <f t="shared" si="443"/>
        <v>6.5935094713321277E-5</v>
      </c>
      <c r="BG385" s="17">
        <f t="shared" si="444"/>
        <v>4.1654496085140718E-5</v>
      </c>
      <c r="BH385" s="17">
        <f t="shared" si="445"/>
        <v>1.9736420926340738E-5</v>
      </c>
      <c r="BI385" s="17">
        <f t="shared" si="446"/>
        <v>7.4810903521294495E-6</v>
      </c>
      <c r="BJ385" s="18">
        <f t="shared" si="447"/>
        <v>0.61280689262529331</v>
      </c>
      <c r="BK385" s="18">
        <f t="shared" si="448"/>
        <v>0.22162355563115982</v>
      </c>
      <c r="BL385" s="18">
        <f t="shared" si="449"/>
        <v>0.15883863717704819</v>
      </c>
      <c r="BM385" s="18">
        <f t="shared" si="450"/>
        <v>0.51747275587455221</v>
      </c>
      <c r="BN385" s="18">
        <f t="shared" si="451"/>
        <v>0.47909362948469775</v>
      </c>
    </row>
    <row r="386" spans="1:66" x14ac:dyDescent="0.25">
      <c r="A386" t="s">
        <v>37</v>
      </c>
      <c r="B386" t="s">
        <v>38</v>
      </c>
      <c r="C386" t="s">
        <v>230</v>
      </c>
      <c r="D386" s="15">
        <v>44349</v>
      </c>
      <c r="E386" s="14">
        <f>VLOOKUP(A386,home!$A$2:$E$405,3,FALSE)</f>
        <v>1.75</v>
      </c>
      <c r="F386" s="14">
        <f>VLOOKUP(B386,home!$B$2:$E$405,3,FALSE)</f>
        <v>0.56999999999999995</v>
      </c>
      <c r="G386" s="14">
        <f>VLOOKUP(C386,away!$B$2:$E$405,4,FALSE)</f>
        <v>0.93</v>
      </c>
      <c r="H386" s="14">
        <f>VLOOKUP(A386,away!$A$2:$E$405,3,FALSE)</f>
        <v>1.30555555555556</v>
      </c>
      <c r="I386" s="14">
        <f>VLOOKUP(C386,away!$B$2:$E$405,3,FALSE)</f>
        <v>1.1399999999999999</v>
      </c>
      <c r="J386" s="14">
        <f>VLOOKUP(B386,home!$B$2:$E$405,4,FALSE)</f>
        <v>0.77</v>
      </c>
      <c r="K386" s="16">
        <f t="shared" si="452"/>
        <v>0.92767500000000003</v>
      </c>
      <c r="L386" s="16">
        <f t="shared" si="453"/>
        <v>1.1460166666666707</v>
      </c>
      <c r="M386" s="17">
        <f t="shared" si="398"/>
        <v>0.1257208046591155</v>
      </c>
      <c r="N386" s="17">
        <f t="shared" si="399"/>
        <v>0.11662804746214496</v>
      </c>
      <c r="O386" s="17">
        <f t="shared" si="400"/>
        <v>0.14407813748609119</v>
      </c>
      <c r="P386" s="17">
        <f t="shared" si="401"/>
        <v>0.13365768619240964</v>
      </c>
      <c r="Q386" s="17">
        <f t="shared" si="402"/>
        <v>5.4096461964722668E-2</v>
      </c>
      <c r="R386" s="17">
        <f t="shared" si="403"/>
        <v>8.2557973430676265E-2</v>
      </c>
      <c r="S386" s="17">
        <f t="shared" si="404"/>
        <v>3.5523907770768033E-2</v>
      </c>
      <c r="T386" s="17">
        <f t="shared" si="405"/>
        <v>6.1995447019271809E-2</v>
      </c>
      <c r="U386" s="17">
        <f t="shared" si="406"/>
        <v>7.6586968002302594E-2</v>
      </c>
      <c r="V386" s="17">
        <f t="shared" si="407"/>
        <v>4.1962853324320516E-3</v>
      </c>
      <c r="W386" s="17">
        <f t="shared" si="408"/>
        <v>1.6727978451041368E-2</v>
      </c>
      <c r="X386" s="17">
        <f t="shared" si="409"/>
        <v>1.9170542104534324E-2</v>
      </c>
      <c r="Y386" s="17">
        <f t="shared" si="410"/>
        <v>1.0984880380415745E-2</v>
      </c>
      <c r="Z386" s="17">
        <f t="shared" si="411"/>
        <v>3.1537604505926381E-2</v>
      </c>
      <c r="AA386" s="17">
        <f t="shared" si="412"/>
        <v>2.925664726003525E-2</v>
      </c>
      <c r="AB386" s="17">
        <f t="shared" si="413"/>
        <v>1.3570330123476601E-2</v>
      </c>
      <c r="AC386" s="17">
        <f t="shared" si="414"/>
        <v>2.7882506681012808E-4</v>
      </c>
      <c r="AD386" s="17">
        <f t="shared" si="415"/>
        <v>3.8795318523924495E-3</v>
      </c>
      <c r="AE386" s="17">
        <f t="shared" si="416"/>
        <v>4.4460081617059694E-3</v>
      </c>
      <c r="AF386" s="17">
        <f t="shared" si="417"/>
        <v>2.5475997267255437E-3</v>
      </c>
      <c r="AG386" s="17">
        <f t="shared" si="418"/>
        <v>9.7319724894097588E-4</v>
      </c>
      <c r="AH386" s="17">
        <f t="shared" si="419"/>
        <v>9.0356550976333893E-3</v>
      </c>
      <c r="AI386" s="17">
        <f t="shared" si="420"/>
        <v>8.3821513426970522E-3</v>
      </c>
      <c r="AJ386" s="17">
        <f t="shared" si="421"/>
        <v>3.8879561234182445E-3</v>
      </c>
      <c r="AK386" s="17">
        <f t="shared" si="422"/>
        <v>1.2022532322640066E-3</v>
      </c>
      <c r="AL386" s="17">
        <f t="shared" si="423"/>
        <v>1.1857103009588037E-5</v>
      </c>
      <c r="AM386" s="17">
        <f t="shared" si="424"/>
        <v>7.1978894223363342E-4</v>
      </c>
      <c r="AN386" s="17">
        <f t="shared" si="425"/>
        <v>8.2489012428211736E-4</v>
      </c>
      <c r="AO386" s="17">
        <f t="shared" si="426"/>
        <v>4.7266891529802399E-4</v>
      </c>
      <c r="AP386" s="17">
        <f t="shared" si="427"/>
        <v>1.8056215158226404E-4</v>
      </c>
      <c r="AQ386" s="17">
        <f t="shared" si="428"/>
        <v>5.1731808770617131E-5</v>
      </c>
      <c r="AR386" s="17">
        <f t="shared" si="429"/>
        <v>2.0710022672279019E-3</v>
      </c>
      <c r="AS386" s="17">
        <f t="shared" si="430"/>
        <v>1.9212170282506438E-3</v>
      </c>
      <c r="AT386" s="17">
        <f t="shared" si="431"/>
        <v>8.9113250334120801E-4</v>
      </c>
      <c r="AU386" s="17">
        <f t="shared" si="432"/>
        <v>2.7556044834568507E-4</v>
      </c>
      <c r="AV386" s="17">
        <f t="shared" si="433"/>
        <v>6.3907634729770842E-5</v>
      </c>
      <c r="AW386" s="17">
        <f t="shared" si="434"/>
        <v>3.5015705314107727E-7</v>
      </c>
      <c r="AX386" s="17">
        <f t="shared" si="435"/>
        <v>1.1128836783109762E-4</v>
      </c>
      <c r="AY386" s="17">
        <f t="shared" si="436"/>
        <v>1.2753832434056885E-4</v>
      </c>
      <c r="AZ386" s="17">
        <f t="shared" si="437"/>
        <v>7.3080522666515711E-5</v>
      </c>
      <c r="BA386" s="17">
        <f t="shared" si="438"/>
        <v>2.7917165661512788E-5</v>
      </c>
      <c r="BB386" s="17">
        <f t="shared" si="439"/>
        <v>7.9983842835470395E-6</v>
      </c>
      <c r="BC386" s="17">
        <f t="shared" si="440"/>
        <v>1.83325633906993E-6</v>
      </c>
      <c r="BD386" s="17">
        <f t="shared" si="441"/>
        <v>3.9556718582460607E-4</v>
      </c>
      <c r="BE386" s="17">
        <f t="shared" si="442"/>
        <v>3.6695778910984138E-4</v>
      </c>
      <c r="BF386" s="17">
        <f t="shared" si="443"/>
        <v>1.7020878350623605E-4</v>
      </c>
      <c r="BG386" s="17">
        <f t="shared" si="444"/>
        <v>5.2632811079715848E-5</v>
      </c>
      <c r="BH386" s="17">
        <f t="shared" si="445"/>
        <v>1.2206535754593848E-5</v>
      </c>
      <c r="BI386" s="17">
        <f t="shared" si="446"/>
        <v>2.2647396112285709E-6</v>
      </c>
      <c r="BJ386" s="18">
        <f t="shared" si="447"/>
        <v>0.29404899233518472</v>
      </c>
      <c r="BK386" s="18">
        <f t="shared" si="448"/>
        <v>0.29951690444888557</v>
      </c>
      <c r="BL386" s="18">
        <f t="shared" si="449"/>
        <v>0.37478072982537597</v>
      </c>
      <c r="BM386" s="18">
        <f t="shared" si="450"/>
        <v>0.343017931752925</v>
      </c>
      <c r="BN386" s="18">
        <f t="shared" si="451"/>
        <v>0.65673911119516015</v>
      </c>
    </row>
    <row r="387" spans="1:66" x14ac:dyDescent="0.25">
      <c r="A387" t="s">
        <v>340</v>
      </c>
      <c r="B387" t="s">
        <v>394</v>
      </c>
      <c r="C387" t="s">
        <v>387</v>
      </c>
      <c r="D387" s="15">
        <v>44349</v>
      </c>
      <c r="E387" s="14">
        <f>VLOOKUP(A387,home!$A$2:$E$405,3,FALSE)</f>
        <v>1.3672566371681401</v>
      </c>
      <c r="F387" s="14">
        <f>VLOOKUP(B387,home!$B$2:$E$405,3,FALSE)</f>
        <v>1.2</v>
      </c>
      <c r="G387" s="14">
        <f>VLOOKUP(C387,away!$B$2:$E$405,4,FALSE)</f>
        <v>1.53</v>
      </c>
      <c r="H387" s="14">
        <f>VLOOKUP(A387,away!$A$2:$E$405,3,FALSE)</f>
        <v>1.15486725663717</v>
      </c>
      <c r="I387" s="14">
        <f>VLOOKUP(C387,away!$B$2:$E$405,3,FALSE)</f>
        <v>0.66</v>
      </c>
      <c r="J387" s="14">
        <f>VLOOKUP(B387,home!$B$2:$E$405,4,FALSE)</f>
        <v>1.18</v>
      </c>
      <c r="K387" s="16">
        <f t="shared" si="452"/>
        <v>2.5102831858407049</v>
      </c>
      <c r="L387" s="16">
        <f t="shared" si="453"/>
        <v>0.89941061946902801</v>
      </c>
      <c r="M387" s="17">
        <f t="shared" si="398"/>
        <v>3.3051318965052166E-2</v>
      </c>
      <c r="N387" s="17">
        <f t="shared" si="399"/>
        <v>8.2968170267828462E-2</v>
      </c>
      <c r="O387" s="17">
        <f t="shared" si="400"/>
        <v>2.9726707264626007E-2</v>
      </c>
      <c r="P387" s="17">
        <f t="shared" si="401"/>
        <v>7.4622453416799392E-2</v>
      </c>
      <c r="Q387" s="17">
        <f t="shared" si="402"/>
        <v>0.10413680139164927</v>
      </c>
      <c r="R387" s="17">
        <f t="shared" si="403"/>
        <v>1.3368258097825865E-2</v>
      </c>
      <c r="S387" s="17">
        <f t="shared" si="404"/>
        <v>4.2120184067619457E-2</v>
      </c>
      <c r="T387" s="17">
        <f t="shared" si="405"/>
        <v>9.3661745049186423E-2</v>
      </c>
      <c r="U387" s="17">
        <f t="shared" si="406"/>
        <v>3.3558113526951108E-2</v>
      </c>
      <c r="V387" s="17">
        <f t="shared" si="407"/>
        <v>1.0566434838354172E-2</v>
      </c>
      <c r="W387" s="17">
        <f t="shared" si="408"/>
        <v>8.7137620520230011E-2</v>
      </c>
      <c r="X387" s="17">
        <f t="shared" si="409"/>
        <v>7.8372501251157176E-2</v>
      </c>
      <c r="Y387" s="17">
        <f t="shared" si="410"/>
        <v>3.5244529949820219E-2</v>
      </c>
      <c r="Z387" s="17">
        <f t="shared" si="411"/>
        <v>4.0078510989958035E-3</v>
      </c>
      <c r="AA387" s="17">
        <f t="shared" si="412"/>
        <v>1.0060841225162357E-2</v>
      </c>
      <c r="AB387" s="17">
        <f t="shared" si="413"/>
        <v>1.2627780281469034E-2</v>
      </c>
      <c r="AC387" s="17">
        <f t="shared" si="414"/>
        <v>1.491039760660664E-3</v>
      </c>
      <c r="AD387" s="17">
        <f t="shared" si="415"/>
        <v>5.4685025911525353E-2</v>
      </c>
      <c r="AE387" s="17">
        <f t="shared" si="416"/>
        <v>4.9184293030764874E-2</v>
      </c>
      <c r="AF387" s="17">
        <f t="shared" si="417"/>
        <v>2.2118437731473213E-2</v>
      </c>
      <c r="AG387" s="17">
        <f t="shared" si="418"/>
        <v>6.6311859272504816E-3</v>
      </c>
      <c r="AH387" s="17">
        <f t="shared" si="419"/>
        <v>9.0117595992186003E-4</v>
      </c>
      <c r="AI387" s="17">
        <f t="shared" si="420"/>
        <v>2.2622068596757018E-3</v>
      </c>
      <c r="AJ387" s="17">
        <f t="shared" si="421"/>
        <v>2.8393899213687095E-3</v>
      </c>
      <c r="AK387" s="17">
        <f t="shared" si="422"/>
        <v>2.3758909258858106E-3</v>
      </c>
      <c r="AL387" s="17">
        <f t="shared" si="423"/>
        <v>1.3465731301089145E-4</v>
      </c>
      <c r="AM387" s="17">
        <f t="shared" si="424"/>
        <v>2.7454980212593055E-2</v>
      </c>
      <c r="AN387" s="17">
        <f t="shared" si="425"/>
        <v>2.4693300760518226E-2</v>
      </c>
      <c r="AO387" s="17">
        <f t="shared" si="426"/>
        <v>1.1104708466876358E-2</v>
      </c>
      <c r="AP387" s="17">
        <f t="shared" si="427"/>
        <v>3.3292309070720753E-3</v>
      </c>
      <c r="AQ387" s="17">
        <f t="shared" si="428"/>
        <v>7.4858640812128219E-4</v>
      </c>
      <c r="AR387" s="17">
        <f t="shared" si="429"/>
        <v>1.6210544567278327E-4</v>
      </c>
      <c r="AS387" s="17">
        <f t="shared" si="430"/>
        <v>4.0693057460560166E-4</v>
      </c>
      <c r="AT387" s="17">
        <f t="shared" si="431"/>
        <v>5.1075548961846936E-4</v>
      </c>
      <c r="AU387" s="17">
        <f t="shared" si="432"/>
        <v>4.2738030588836004E-4</v>
      </c>
      <c r="AV387" s="17">
        <f t="shared" si="433"/>
        <v>2.682113989577519E-4</v>
      </c>
      <c r="AW387" s="17">
        <f t="shared" si="434"/>
        <v>8.4451656310025602E-6</v>
      </c>
      <c r="AX387" s="17">
        <f t="shared" si="435"/>
        <v>1.148662919921027E-2</v>
      </c>
      <c r="AY387" s="17">
        <f t="shared" si="436"/>
        <v>1.0331196283672735E-2</v>
      </c>
      <c r="AZ387" s="17">
        <f t="shared" si="437"/>
        <v>4.6459938246771063E-3</v>
      </c>
      <c r="BA387" s="17">
        <f t="shared" si="438"/>
        <v>1.3928853946340385E-3</v>
      </c>
      <c r="BB387" s="17">
        <f t="shared" si="439"/>
        <v>3.1319397890929046E-4</v>
      </c>
      <c r="BC387" s="17">
        <f t="shared" si="440"/>
        <v>5.6337998116954944E-5</v>
      </c>
      <c r="BD387" s="17">
        <f t="shared" si="441"/>
        <v>2.4299893218643464E-5</v>
      </c>
      <c r="BE387" s="17">
        <f t="shared" si="442"/>
        <v>6.099961336448525E-5</v>
      </c>
      <c r="BF387" s="17">
        <f t="shared" si="443"/>
        <v>7.6563151885825672E-5</v>
      </c>
      <c r="BG387" s="17">
        <f t="shared" si="444"/>
        <v>6.4065064277985404E-5</v>
      </c>
      <c r="BH387" s="17">
        <f t="shared" si="445"/>
        <v>4.0205363414207688E-5</v>
      </c>
      <c r="BI387" s="17">
        <f t="shared" si="446"/>
        <v>2.0185369551860105E-5</v>
      </c>
      <c r="BJ387" s="18">
        <f t="shared" si="447"/>
        <v>0.70969735446528692</v>
      </c>
      <c r="BK387" s="18">
        <f t="shared" si="448"/>
        <v>0.17231728464516952</v>
      </c>
      <c r="BL387" s="18">
        <f t="shared" si="449"/>
        <v>0.10978206573334243</v>
      </c>
      <c r="BM387" s="18">
        <f t="shared" si="450"/>
        <v>0.64760809542097175</v>
      </c>
      <c r="BN387" s="18">
        <f t="shared" si="451"/>
        <v>0.3378737094037812</v>
      </c>
    </row>
    <row r="388" spans="1:66" x14ac:dyDescent="0.25">
      <c r="A388" t="s">
        <v>340</v>
      </c>
      <c r="B388" t="s">
        <v>390</v>
      </c>
      <c r="C388" t="s">
        <v>413</v>
      </c>
      <c r="D388" s="15">
        <v>44349</v>
      </c>
      <c r="E388" s="14">
        <f>VLOOKUP(A388,home!$A$2:$E$405,3,FALSE)</f>
        <v>1.3672566371681401</v>
      </c>
      <c r="F388" s="14">
        <f>VLOOKUP(B388,home!$B$2:$E$405,3,FALSE)</f>
        <v>0.4</v>
      </c>
      <c r="G388" s="14">
        <f>VLOOKUP(C388,away!$B$2:$E$405,4,FALSE)</f>
        <v>0.73</v>
      </c>
      <c r="H388" s="14">
        <f>VLOOKUP(A388,away!$A$2:$E$405,3,FALSE)</f>
        <v>1.15486725663717</v>
      </c>
      <c r="I388" s="14">
        <f>VLOOKUP(C388,away!$B$2:$E$405,3,FALSE)</f>
        <v>1.28</v>
      </c>
      <c r="J388" s="14">
        <f>VLOOKUP(B388,home!$B$2:$E$405,4,FALSE)</f>
        <v>0.94</v>
      </c>
      <c r="K388" s="16">
        <f t="shared" si="452"/>
        <v>0.39923893805309696</v>
      </c>
      <c r="L388" s="16">
        <f t="shared" si="453"/>
        <v>1.3895362831858429</v>
      </c>
      <c r="M388" s="17">
        <f t="shared" si="398"/>
        <v>0.16716478421498993</v>
      </c>
      <c r="N388" s="17">
        <f t="shared" si="399"/>
        <v>6.6738690929867672E-2</v>
      </c>
      <c r="O388" s="17">
        <f t="shared" si="400"/>
        <v>0.23228153293766057</v>
      </c>
      <c r="P388" s="17">
        <f t="shared" si="401"/>
        <v>9.2735832539377061E-2</v>
      </c>
      <c r="Q388" s="17">
        <f t="shared" si="402"/>
        <v>1.3322342046947114E-2</v>
      </c>
      <c r="R388" s="17">
        <f t="shared" si="403"/>
        <v>0.16138180896545345</v>
      </c>
      <c r="S388" s="17">
        <f t="shared" si="404"/>
        <v>1.2861462833151283E-2</v>
      </c>
      <c r="T388" s="17">
        <f t="shared" si="405"/>
        <v>1.8511877651245366E-2</v>
      </c>
      <c r="U388" s="17">
        <f t="shared" si="406"/>
        <v>6.4429902032455383E-2</v>
      </c>
      <c r="V388" s="17">
        <f t="shared" si="407"/>
        <v>7.9277626771264223E-4</v>
      </c>
      <c r="W388" s="17">
        <f t="shared" si="408"/>
        <v>1.7729325637344299E-3</v>
      </c>
      <c r="X388" s="17">
        <f t="shared" si="409"/>
        <v>2.4635541249506871E-3</v>
      </c>
      <c r="Y388" s="17">
        <f t="shared" si="410"/>
        <v>1.7115989211055652E-3</v>
      </c>
      <c r="Z388" s="17">
        <f t="shared" si="411"/>
        <v>7.474862633455466E-2</v>
      </c>
      <c r="AA388" s="17">
        <f t="shared" si="412"/>
        <v>2.9842562198735358E-2</v>
      </c>
      <c r="AB388" s="17">
        <f t="shared" si="413"/>
        <v>5.9571564205033005E-3</v>
      </c>
      <c r="AC388" s="17">
        <f t="shared" si="414"/>
        <v>2.748738600546082E-5</v>
      </c>
      <c r="AD388" s="17">
        <f t="shared" si="415"/>
        <v>1.7695592849627204E-4</v>
      </c>
      <c r="AE388" s="17">
        <f t="shared" si="416"/>
        <v>2.4588668317040963E-4</v>
      </c>
      <c r="AF388" s="17">
        <f t="shared" si="417"/>
        <v>1.7083423390875301E-4</v>
      </c>
      <c r="AG388" s="17">
        <f t="shared" si="418"/>
        <v>7.912678880882322E-5</v>
      </c>
      <c r="AH388" s="17">
        <f t="shared" si="419"/>
        <v>2.5966482102541107E-2</v>
      </c>
      <c r="AI388" s="17">
        <f t="shared" si="420"/>
        <v>1.0366830739593259E-2</v>
      </c>
      <c r="AJ388" s="17">
        <f t="shared" si="421"/>
        <v>2.0694212477257072E-3</v>
      </c>
      <c r="AK388" s="17">
        <f t="shared" si="422"/>
        <v>2.753978471088422E-4</v>
      </c>
      <c r="AL388" s="17">
        <f t="shared" si="423"/>
        <v>6.0995278102815909E-7</v>
      </c>
      <c r="AM388" s="17">
        <f t="shared" si="424"/>
        <v>1.4129539395010284E-5</v>
      </c>
      <c r="AN388" s="17">
        <f t="shared" si="425"/>
        <v>1.9633507654070534E-5</v>
      </c>
      <c r="AO388" s="17">
        <f t="shared" si="426"/>
        <v>1.3640735625768987E-5</v>
      </c>
      <c r="AP388" s="17">
        <f t="shared" si="427"/>
        <v>6.3180990271172527E-6</v>
      </c>
      <c r="AQ388" s="17">
        <f t="shared" si="428"/>
        <v>2.1948069597351476E-6</v>
      </c>
      <c r="AR388" s="17">
        <f t="shared" si="429"/>
        <v>7.2162738056353324E-3</v>
      </c>
      <c r="AS388" s="17">
        <f t="shared" si="430"/>
        <v>2.8810174908622302E-3</v>
      </c>
      <c r="AT388" s="17">
        <f t="shared" si="431"/>
        <v>5.7510718178211751E-4</v>
      </c>
      <c r="AU388" s="17">
        <f t="shared" si="432"/>
        <v>7.6535060173800687E-5</v>
      </c>
      <c r="AV388" s="17">
        <f t="shared" si="433"/>
        <v>7.6389440369045117E-6</v>
      </c>
      <c r="AW388" s="17">
        <f t="shared" si="434"/>
        <v>9.3993213582605178E-9</v>
      </c>
      <c r="AX388" s="17">
        <f t="shared" si="435"/>
        <v>9.4017705054055068E-7</v>
      </c>
      <c r="AY388" s="17">
        <f t="shared" si="436"/>
        <v>1.3064101243447454E-6</v>
      </c>
      <c r="AZ388" s="17">
        <f t="shared" si="437"/>
        <v>9.0765213424917636E-7</v>
      </c>
      <c r="BA388" s="17">
        <f t="shared" si="438"/>
        <v>4.2040519101676619E-7</v>
      </c>
      <c r="BB388" s="17">
        <f t="shared" si="439"/>
        <v>1.4604206663936779E-7</v>
      </c>
      <c r="BC388" s="17">
        <f t="shared" si="440"/>
        <v>4.0586150093369241E-8</v>
      </c>
      <c r="BD388" s="17">
        <f t="shared" si="441"/>
        <v>1.6712123803889812E-3</v>
      </c>
      <c r="BE388" s="17">
        <f t="shared" si="442"/>
        <v>6.6721305600768509E-4</v>
      </c>
      <c r="BF388" s="17">
        <f t="shared" si="443"/>
        <v>1.3318871596783486E-4</v>
      </c>
      <c r="BG388" s="17">
        <f t="shared" si="444"/>
        <v>1.7724707174551324E-5</v>
      </c>
      <c r="BH388" s="17">
        <f t="shared" si="445"/>
        <v>1.7690983174174941E-6</v>
      </c>
      <c r="BI388" s="17">
        <f t="shared" si="446"/>
        <v>1.4125858671145623E-7</v>
      </c>
      <c r="BJ388" s="18">
        <f t="shared" si="447"/>
        <v>0.10525347783361365</v>
      </c>
      <c r="BK388" s="18">
        <f t="shared" si="448"/>
        <v>0.27358425960414168</v>
      </c>
      <c r="BL388" s="18">
        <f t="shared" si="449"/>
        <v>0.54581891619071055</v>
      </c>
      <c r="BM388" s="18">
        <f t="shared" si="450"/>
        <v>0.26577899131792171</v>
      </c>
      <c r="BN388" s="18">
        <f t="shared" si="451"/>
        <v>0.73362499163429584</v>
      </c>
    </row>
    <row r="389" spans="1:66" x14ac:dyDescent="0.25">
      <c r="A389" t="s">
        <v>340</v>
      </c>
      <c r="B389" t="s">
        <v>378</v>
      </c>
      <c r="C389" t="s">
        <v>431</v>
      </c>
      <c r="D389" s="15">
        <v>44349</v>
      </c>
      <c r="E389" s="14">
        <f>VLOOKUP(A389,home!$A$2:$E$405,3,FALSE)</f>
        <v>1.3672566371681401</v>
      </c>
      <c r="F389" s="14">
        <f>VLOOKUP(B389,home!$B$2:$E$405,3,FALSE)</f>
        <v>0.66</v>
      </c>
      <c r="G389" s="14">
        <f>VLOOKUP(C389,away!$B$2:$E$405,4,FALSE)</f>
        <v>0.8</v>
      </c>
      <c r="H389" s="14">
        <f>VLOOKUP(A389,away!$A$2:$E$405,3,FALSE)</f>
        <v>1.15486725663717</v>
      </c>
      <c r="I389" s="14">
        <f>VLOOKUP(C389,away!$B$2:$E$405,3,FALSE)</f>
        <v>0.93</v>
      </c>
      <c r="J389" s="14">
        <f>VLOOKUP(B389,home!$B$2:$E$405,4,FALSE)</f>
        <v>1.34</v>
      </c>
      <c r="K389" s="16">
        <f t="shared" si="452"/>
        <v>0.72191150442477803</v>
      </c>
      <c r="L389" s="16">
        <f t="shared" si="453"/>
        <v>1.4391955752212415</v>
      </c>
      <c r="M389" s="17">
        <f t="shared" si="398"/>
        <v>0.11519751759050915</v>
      </c>
      <c r="N389" s="17">
        <f t="shared" si="399"/>
        <v>8.3162413229764295E-2</v>
      </c>
      <c r="O389" s="17">
        <f t="shared" si="400"/>
        <v>0.16579175759273193</v>
      </c>
      <c r="P389" s="17">
        <f t="shared" si="401"/>
        <v>0.11968697714499722</v>
      </c>
      <c r="Q389" s="17">
        <f t="shared" si="402"/>
        <v>3.0017951423147098E-2</v>
      </c>
      <c r="R389" s="17">
        <f t="shared" si="403"/>
        <v>0.11930338196780622</v>
      </c>
      <c r="S389" s="17">
        <f t="shared" si="404"/>
        <v>3.1087849802952882E-2</v>
      </c>
      <c r="T389" s="17">
        <f t="shared" si="405"/>
        <v>4.3201702865399476E-2</v>
      </c>
      <c r="U389" s="17">
        <f t="shared" si="406"/>
        <v>8.6126483959342928E-2</v>
      </c>
      <c r="V389" s="17">
        <f t="shared" si="407"/>
        <v>3.5888222889580712E-3</v>
      </c>
      <c r="W389" s="17">
        <f t="shared" si="408"/>
        <v>7.2234348238780109E-3</v>
      </c>
      <c r="X389" s="17">
        <f t="shared" si="409"/>
        <v>1.0395935436424262E-2</v>
      </c>
      <c r="Y389" s="17">
        <f t="shared" si="410"/>
        <v>7.4808921401937527E-3</v>
      </c>
      <c r="Z389" s="17">
        <f t="shared" si="411"/>
        <v>5.7233633145665472E-2</v>
      </c>
      <c r="AA389" s="17">
        <f t="shared" si="412"/>
        <v>4.1317618207883204E-2</v>
      </c>
      <c r="AB389" s="17">
        <f t="shared" si="413"/>
        <v>1.4913831959850779E-2</v>
      </c>
      <c r="AC389" s="17">
        <f t="shared" si="414"/>
        <v>2.3304283170560771E-4</v>
      </c>
      <c r="AD389" s="17">
        <f t="shared" si="415"/>
        <v>1.3036701752050263E-3</v>
      </c>
      <c r="AE389" s="17">
        <f t="shared" si="416"/>
        <v>1.8762363477029748E-3</v>
      </c>
      <c r="AF389" s="17">
        <f t="shared" si="417"/>
        <v>1.3501355248416922E-3</v>
      </c>
      <c r="AG389" s="17">
        <f t="shared" si="418"/>
        <v>6.4770302443372405E-4</v>
      </c>
      <c r="AH389" s="17">
        <f t="shared" si="419"/>
        <v>2.0592597894269371E-2</v>
      </c>
      <c r="AI389" s="17">
        <f t="shared" si="420"/>
        <v>1.4866033325866519E-2</v>
      </c>
      <c r="AJ389" s="17">
        <f t="shared" si="421"/>
        <v>5.3659802415525915E-3</v>
      </c>
      <c r="AK389" s="17">
        <f t="shared" si="422"/>
        <v>1.2912542896309552E-3</v>
      </c>
      <c r="AL389" s="17">
        <f t="shared" si="423"/>
        <v>9.6849976129876148E-6</v>
      </c>
      <c r="AM389" s="17">
        <f t="shared" si="424"/>
        <v>1.8822689949119493E-4</v>
      </c>
      <c r="AN389" s="17">
        <f t="shared" si="425"/>
        <v>2.7089532088534114E-4</v>
      </c>
      <c r="AO389" s="17">
        <f t="shared" si="426"/>
        <v>1.9493567358316066E-4</v>
      </c>
      <c r="AP389" s="17">
        <f t="shared" si="427"/>
        <v>9.3516852957885709E-5</v>
      </c>
      <c r="AQ389" s="17">
        <f t="shared" si="428"/>
        <v>3.3647260246401128E-5</v>
      </c>
      <c r="AR389" s="17">
        <f t="shared" si="429"/>
        <v>5.9273551543485457E-3</v>
      </c>
      <c r="AS389" s="17">
        <f t="shared" si="430"/>
        <v>4.279025876735721E-3</v>
      </c>
      <c r="AT389" s="17">
        <f t="shared" si="431"/>
        <v>1.5445390040734195E-3</v>
      </c>
      <c r="AU389" s="17">
        <f t="shared" si="432"/>
        <v>3.7167349202446359E-4</v>
      </c>
      <c r="AV389" s="17">
        <f t="shared" si="433"/>
        <v>6.7078842445547794E-5</v>
      </c>
      <c r="AW389" s="17">
        <f t="shared" si="434"/>
        <v>2.7951221717088851E-7</v>
      </c>
      <c r="AX389" s="17">
        <f t="shared" si="435"/>
        <v>2.264719403081666E-5</v>
      </c>
      <c r="AY389" s="17">
        <f t="shared" si="436"/>
        <v>3.2593741440328253E-5</v>
      </c>
      <c r="AZ389" s="17">
        <f t="shared" si="437"/>
        <v>2.3454384230412823E-5</v>
      </c>
      <c r="BA389" s="17">
        <f t="shared" si="438"/>
        <v>1.1251815334649667E-5</v>
      </c>
      <c r="BB389" s="17">
        <f t="shared" si="439"/>
        <v>4.0483907107085766E-6</v>
      </c>
      <c r="BC389" s="17">
        <f t="shared" si="440"/>
        <v>1.1652851995237119E-6</v>
      </c>
      <c r="BD389" s="17">
        <f t="shared" si="441"/>
        <v>1.4217705518172106E-3</v>
      </c>
      <c r="BE389" s="17">
        <f t="shared" si="442"/>
        <v>1.0263925180092094E-3</v>
      </c>
      <c r="BF389" s="17">
        <f t="shared" si="443"/>
        <v>3.7048228340318216E-4</v>
      </c>
      <c r="BG389" s="17">
        <f t="shared" si="444"/>
        <v>8.9151807524772745E-5</v>
      </c>
      <c r="BH389" s="17">
        <f t="shared" si="445"/>
        <v>1.6089928873099234E-5</v>
      </c>
      <c r="BI389" s="17">
        <f t="shared" si="446"/>
        <v>2.3231009517733483E-6</v>
      </c>
      <c r="BJ389" s="18">
        <f t="shared" si="447"/>
        <v>0.18753645780910078</v>
      </c>
      <c r="BK389" s="18">
        <f t="shared" si="448"/>
        <v>0.26983648839817626</v>
      </c>
      <c r="BL389" s="18">
        <f t="shared" si="449"/>
        <v>0.48468482199914148</v>
      </c>
      <c r="BM389" s="18">
        <f t="shared" si="450"/>
        <v>0.36609908817390485</v>
      </c>
      <c r="BN389" s="18">
        <f t="shared" si="451"/>
        <v>0.63315999894895592</v>
      </c>
    </row>
    <row r="390" spans="1:66" x14ac:dyDescent="0.25">
      <c r="A390" t="s">
        <v>340</v>
      </c>
      <c r="B390" t="s">
        <v>415</v>
      </c>
      <c r="C390" t="s">
        <v>385</v>
      </c>
      <c r="D390" s="15">
        <v>44349</v>
      </c>
      <c r="E390" s="14">
        <f>VLOOKUP(A390,home!$A$2:$E$405,3,FALSE)</f>
        <v>1.3672566371681401</v>
      </c>
      <c r="F390" s="14">
        <f>VLOOKUP(B390,home!$B$2:$E$405,3,FALSE)</f>
        <v>1.26</v>
      </c>
      <c r="G390" s="14">
        <f>VLOOKUP(C390,away!$B$2:$E$405,4,FALSE)</f>
        <v>1.33</v>
      </c>
      <c r="H390" s="14">
        <f>VLOOKUP(A390,away!$A$2:$E$405,3,FALSE)</f>
        <v>1.15486725663717</v>
      </c>
      <c r="I390" s="14">
        <f>VLOOKUP(C390,away!$B$2:$E$405,3,FALSE)</f>
        <v>0.53</v>
      </c>
      <c r="J390" s="14">
        <f>VLOOKUP(B390,home!$B$2:$E$405,4,FALSE)</f>
        <v>0.55000000000000004</v>
      </c>
      <c r="K390" s="16">
        <f t="shared" si="452"/>
        <v>2.2912486725663692</v>
      </c>
      <c r="L390" s="16">
        <f t="shared" si="453"/>
        <v>0.33664380530973509</v>
      </c>
      <c r="M390" s="17">
        <f t="shared" si="398"/>
        <v>7.2230529378735836E-2</v>
      </c>
      <c r="N390" s="17">
        <f t="shared" si="399"/>
        <v>0.16549810455779462</v>
      </c>
      <c r="O390" s="17">
        <f t="shared" si="400"/>
        <v>2.4315960269594244E-2</v>
      </c>
      <c r="P390" s="17">
        <f t="shared" si="401"/>
        <v>5.5713911689884384E-2</v>
      </c>
      <c r="Q390" s="17">
        <f t="shared" si="402"/>
        <v>0.1895986561901486</v>
      </c>
      <c r="R390" s="17">
        <f t="shared" si="403"/>
        <v>4.0929086974582692E-3</v>
      </c>
      <c r="S390" s="17">
        <f t="shared" si="404"/>
        <v>1.0743517950396072E-2</v>
      </c>
      <c r="T390" s="17">
        <f t="shared" si="405"/>
        <v>6.3827213101463776E-2</v>
      </c>
      <c r="U390" s="17">
        <f t="shared" si="406"/>
        <v>9.3778716199866049E-3</v>
      </c>
      <c r="V390" s="17">
        <f t="shared" si="407"/>
        <v>9.2076087720705739E-4</v>
      </c>
      <c r="W390" s="17">
        <f t="shared" si="408"/>
        <v>0.14480588977201511</v>
      </c>
      <c r="X390" s="17">
        <f t="shared" si="409"/>
        <v>4.8748005764113207E-2</v>
      </c>
      <c r="Y390" s="17">
        <f t="shared" si="410"/>
        <v>8.2053570808459843E-3</v>
      </c>
      <c r="Z390" s="17">
        <f t="shared" si="411"/>
        <v>4.592841195658877E-4</v>
      </c>
      <c r="AA390" s="17">
        <f t="shared" si="412"/>
        <v>1.0523341292861537E-3</v>
      </c>
      <c r="AB390" s="17">
        <f t="shared" si="413"/>
        <v>1.2055795884115931E-3</v>
      </c>
      <c r="AC390" s="17">
        <f t="shared" si="414"/>
        <v>4.4388424328193929E-5</v>
      </c>
      <c r="AD390" s="17">
        <f t="shared" si="415"/>
        <v>8.2946575679980386E-2</v>
      </c>
      <c r="AE390" s="17">
        <f t="shared" si="416"/>
        <v>2.7923450874320521E-2</v>
      </c>
      <c r="AF390" s="17">
        <f t="shared" si="417"/>
        <v>4.7001283798553542E-3</v>
      </c>
      <c r="AG390" s="17">
        <f t="shared" si="418"/>
        <v>5.2742303441292884E-4</v>
      </c>
      <c r="AH390" s="17">
        <f t="shared" si="419"/>
        <v>3.865378843224794E-5</v>
      </c>
      <c r="AI390" s="17">
        <f t="shared" si="420"/>
        <v>8.8565441435049366E-5</v>
      </c>
      <c r="AJ390" s="17">
        <f t="shared" si="421"/>
        <v>1.0146272506165572E-4</v>
      </c>
      <c r="AK390" s="17">
        <f t="shared" si="422"/>
        <v>7.7492111370828368E-5</v>
      </c>
      <c r="AL390" s="17">
        <f t="shared" si="423"/>
        <v>1.3695332288688248E-6</v>
      </c>
      <c r="AM390" s="17">
        <f t="shared" si="424"/>
        <v>3.8010246284136212E-2</v>
      </c>
      <c r="AN390" s="17">
        <f t="shared" si="425"/>
        <v>1.2795913949851832E-2</v>
      </c>
      <c r="AO390" s="17">
        <f t="shared" si="426"/>
        <v>2.1538325822470215E-3</v>
      </c>
      <c r="AP390" s="17">
        <f t="shared" si="427"/>
        <v>2.4169146549591012E-4</v>
      </c>
      <c r="AQ390" s="17">
        <f t="shared" si="428"/>
        <v>2.0340983663857425E-5</v>
      </c>
      <c r="AR390" s="17">
        <f t="shared" si="429"/>
        <v>2.602511685493874E-6</v>
      </c>
      <c r="AS390" s="17">
        <f t="shared" si="430"/>
        <v>5.9630014447263029E-6</v>
      </c>
      <c r="AT390" s="17">
        <f t="shared" si="431"/>
        <v>6.8313595723702438E-6</v>
      </c>
      <c r="AU390" s="17">
        <f t="shared" si="432"/>
        <v>5.2174478506722925E-6</v>
      </c>
      <c r="AV390" s="17">
        <f t="shared" si="433"/>
        <v>2.9886176155092859E-6</v>
      </c>
      <c r="AW390" s="17">
        <f t="shared" si="434"/>
        <v>2.9343568442843776E-8</v>
      </c>
      <c r="AX390" s="17">
        <f t="shared" si="435"/>
        <v>1.4515154390407967E-2</v>
      </c>
      <c r="AY390" s="17">
        <f t="shared" si="436"/>
        <v>4.8864368086452455E-3</v>
      </c>
      <c r="AZ390" s="17">
        <f t="shared" si="437"/>
        <v>8.2249434083394668E-4</v>
      </c>
      <c r="BA390" s="17">
        <f t="shared" si="438"/>
        <v>9.2295874914687353E-5</v>
      </c>
      <c r="BB390" s="17">
        <f t="shared" si="439"/>
        <v>7.7677086364179156E-6</v>
      </c>
      <c r="BC390" s="17">
        <f t="shared" si="440"/>
        <v>5.229901987802043E-7</v>
      </c>
      <c r="BD390" s="17">
        <f t="shared" si="441"/>
        <v>1.460199061946183E-7</v>
      </c>
      <c r="BE390" s="17">
        <f t="shared" si="442"/>
        <v>3.345679162366849E-7</v>
      </c>
      <c r="BF390" s="17">
        <f t="shared" si="443"/>
        <v>3.8328914698030036E-7</v>
      </c>
      <c r="BG390" s="17">
        <f t="shared" si="444"/>
        <v>2.9273691640923634E-7</v>
      </c>
      <c r="BH390" s="17">
        <f t="shared" si="445"/>
        <v>1.676832677834587E-7</v>
      </c>
      <c r="BI390" s="17">
        <f t="shared" si="446"/>
        <v>7.6840812944088205E-8</v>
      </c>
      <c r="BJ390" s="18">
        <f t="shared" si="447"/>
        <v>0.81032750181398228</v>
      </c>
      <c r="BK390" s="18">
        <f t="shared" si="448"/>
        <v>0.14454091466242566</v>
      </c>
      <c r="BL390" s="18">
        <f t="shared" si="449"/>
        <v>4.0375832447171973E-2</v>
      </c>
      <c r="BM390" s="18">
        <f t="shared" si="450"/>
        <v>0.47936705479445307</v>
      </c>
      <c r="BN390" s="18">
        <f t="shared" si="451"/>
        <v>0.51145007078361593</v>
      </c>
    </row>
    <row r="391" spans="1:66" x14ac:dyDescent="0.25">
      <c r="A391" t="s">
        <v>342</v>
      </c>
      <c r="B391" t="s">
        <v>363</v>
      </c>
      <c r="C391" t="s">
        <v>406</v>
      </c>
      <c r="D391" s="15">
        <v>44349</v>
      </c>
      <c r="E391" s="14">
        <f>VLOOKUP(A391,home!$A$2:$E$405,3,FALSE)</f>
        <v>1.1459854014598501</v>
      </c>
      <c r="F391" s="14">
        <f>VLOOKUP(B391,home!$B$2:$E$405,3,FALSE)</f>
        <v>1.1399999999999999</v>
      </c>
      <c r="G391" s="14">
        <f>VLOOKUP(C391,away!$B$2:$E$405,4,FALSE)</f>
        <v>0.8</v>
      </c>
      <c r="H391" s="14">
        <f>VLOOKUP(A391,away!$A$2:$E$405,3,FALSE)</f>
        <v>0.86496350364963503</v>
      </c>
      <c r="I391" s="14">
        <f>VLOOKUP(C391,away!$B$2:$E$405,3,FALSE)</f>
        <v>0.65</v>
      </c>
      <c r="J391" s="14">
        <f>VLOOKUP(B391,home!$B$2:$E$405,4,FALSE)</f>
        <v>1.51</v>
      </c>
      <c r="K391" s="16">
        <f t="shared" si="452"/>
        <v>1.0451386861313832</v>
      </c>
      <c r="L391" s="16">
        <f t="shared" si="453"/>
        <v>0.84896167883211693</v>
      </c>
      <c r="M391" s="17">
        <f t="shared" si="398"/>
        <v>0.15045362753504304</v>
      </c>
      <c r="N391" s="17">
        <f t="shared" si="399"/>
        <v>0.15724490660567539</v>
      </c>
      <c r="O391" s="17">
        <f t="shared" si="400"/>
        <v>0.12772936421853212</v>
      </c>
      <c r="P391" s="17">
        <f t="shared" si="401"/>
        <v>0.13349489989975358</v>
      </c>
      <c r="Q391" s="17">
        <f t="shared" si="402"/>
        <v>8.2171367545353799E-2</v>
      </c>
      <c r="R391" s="17">
        <f t="shared" si="403"/>
        <v>5.4218667741561977E-2</v>
      </c>
      <c r="S391" s="17">
        <f t="shared" si="404"/>
        <v>2.9611928590911604E-2</v>
      </c>
      <c r="T391" s="17">
        <f t="shared" si="405"/>
        <v>6.9760342143234469E-2</v>
      </c>
      <c r="U391" s="17">
        <f t="shared" si="406"/>
        <v>5.6666027167210094E-2</v>
      </c>
      <c r="V391" s="17">
        <f t="shared" si="407"/>
        <v>2.9193501958392626E-3</v>
      </c>
      <c r="W391" s="17">
        <f t="shared" si="408"/>
        <v>2.8626825037990022E-2</v>
      </c>
      <c r="X391" s="17">
        <f t="shared" si="409"/>
        <v>2.4303077443885282E-2</v>
      </c>
      <c r="Y391" s="17">
        <f t="shared" si="410"/>
        <v>1.03161907137739E-2</v>
      </c>
      <c r="Z391" s="17">
        <f t="shared" si="411"/>
        <v>1.534319039663907E-2</v>
      </c>
      <c r="AA391" s="17">
        <f t="shared" si="412"/>
        <v>1.6035761852207012E-2</v>
      </c>
      <c r="AB391" s="17">
        <f t="shared" si="413"/>
        <v>8.3797975366656959E-3</v>
      </c>
      <c r="AC391" s="17">
        <f t="shared" si="414"/>
        <v>1.6189305658113689E-4</v>
      </c>
      <c r="AD391" s="17">
        <f t="shared" si="415"/>
        <v>7.4797505770794678E-3</v>
      </c>
      <c r="AE391" s="17">
        <f t="shared" si="416"/>
        <v>6.350021607162879E-3</v>
      </c>
      <c r="AF391" s="17">
        <f t="shared" si="417"/>
        <v>2.6954625021186071E-3</v>
      </c>
      <c r="AG391" s="17">
        <f t="shared" si="418"/>
        <v>7.6278145700921067E-4</v>
      </c>
      <c r="AH391" s="17">
        <f t="shared" si="419"/>
        <v>3.2564451694428792E-3</v>
      </c>
      <c r="AI391" s="17">
        <f t="shared" si="420"/>
        <v>3.4034368258504199E-3</v>
      </c>
      <c r="AJ391" s="17">
        <f t="shared" si="421"/>
        <v>1.7785317462502364E-3</v>
      </c>
      <c r="AK391" s="17">
        <f t="shared" si="422"/>
        <v>6.1960411083964231E-4</v>
      </c>
      <c r="AL391" s="17">
        <f t="shared" si="423"/>
        <v>5.7457962926763666E-6</v>
      </c>
      <c r="AM391" s="17">
        <f t="shared" si="424"/>
        <v>1.5634753381438583E-3</v>
      </c>
      <c r="AN391" s="17">
        <f t="shared" si="425"/>
        <v>1.3273306478832215E-3</v>
      </c>
      <c r="AO391" s="17">
        <f t="shared" si="426"/>
        <v>5.634264275961305E-4</v>
      </c>
      <c r="AP391" s="17">
        <f t="shared" si="427"/>
        <v>1.5944248195679775E-4</v>
      </c>
      <c r="AQ391" s="17">
        <f t="shared" si="428"/>
        <v>3.3840139289800629E-5</v>
      </c>
      <c r="AR391" s="17">
        <f t="shared" si="429"/>
        <v>5.5291943161499301E-4</v>
      </c>
      <c r="AS391" s="17">
        <f t="shared" si="430"/>
        <v>5.7787748829460502E-4</v>
      </c>
      <c r="AT391" s="17">
        <f t="shared" si="431"/>
        <v>3.0198105943056355E-4</v>
      </c>
      <c r="AU391" s="17">
        <f t="shared" si="432"/>
        <v>1.0520402922994079E-4</v>
      </c>
      <c r="AV391" s="17">
        <f t="shared" si="433"/>
        <v>2.7488200221276985E-5</v>
      </c>
      <c r="AW391" s="17">
        <f t="shared" si="434"/>
        <v>1.4161515587189288E-7</v>
      </c>
      <c r="AX391" s="17">
        <f t="shared" si="435"/>
        <v>2.7234142678441521E-4</v>
      </c>
      <c r="AY391" s="17">
        <f t="shared" si="436"/>
        <v>2.3120743489843116E-4</v>
      </c>
      <c r="AZ391" s="17">
        <f t="shared" si="437"/>
        <v>9.8143126044919739E-5</v>
      </c>
      <c r="BA391" s="17">
        <f t="shared" si="438"/>
        <v>2.7773251017642382E-5</v>
      </c>
      <c r="BB391" s="17">
        <f t="shared" si="439"/>
        <v>5.8946064526408681E-6</v>
      </c>
      <c r="BC391" s="17">
        <f t="shared" si="440"/>
        <v>1.0008589980177245E-6</v>
      </c>
      <c r="BD391" s="17">
        <f t="shared" si="441"/>
        <v>7.8234568153794014E-5</v>
      </c>
      <c r="BE391" s="17">
        <f t="shared" si="442"/>
        <v>8.1765973770312419E-5</v>
      </c>
      <c r="BF391" s="17">
        <f t="shared" si="443"/>
        <v>4.2728391198278728E-5</v>
      </c>
      <c r="BG391" s="17">
        <f t="shared" si="444"/>
        <v>1.4885698212492265E-5</v>
      </c>
      <c r="BH391" s="17">
        <f t="shared" si="445"/>
        <v>3.8894047679881101E-6</v>
      </c>
      <c r="BI391" s="17">
        <f t="shared" si="446"/>
        <v>8.1299347780964644E-7</v>
      </c>
      <c r="BJ391" s="18">
        <f t="shared" si="447"/>
        <v>0.39399460137234876</v>
      </c>
      <c r="BK391" s="18">
        <f t="shared" si="448"/>
        <v>0.31687865250931974</v>
      </c>
      <c r="BL391" s="18">
        <f t="shared" si="449"/>
        <v>0.27387542360693229</v>
      </c>
      <c r="BM391" s="18">
        <f t="shared" si="450"/>
        <v>0.29454796851957749</v>
      </c>
      <c r="BN391" s="18">
        <f t="shared" si="451"/>
        <v>0.70531283354592</v>
      </c>
    </row>
    <row r="392" spans="1:66" x14ac:dyDescent="0.25">
      <c r="A392" t="s">
        <v>342</v>
      </c>
      <c r="B392" t="s">
        <v>396</v>
      </c>
      <c r="C392" t="s">
        <v>420</v>
      </c>
      <c r="D392" s="15">
        <v>44349</v>
      </c>
      <c r="E392" s="14">
        <f>VLOOKUP(A392,home!$A$2:$E$405,3,FALSE)</f>
        <v>1.1459854014598501</v>
      </c>
      <c r="F392" s="14">
        <f>VLOOKUP(B392,home!$B$2:$E$405,3,FALSE)</f>
        <v>0.8</v>
      </c>
      <c r="G392" s="14">
        <f>VLOOKUP(C392,away!$B$2:$E$405,4,FALSE)</f>
        <v>0.8</v>
      </c>
      <c r="H392" s="14">
        <f>VLOOKUP(A392,away!$A$2:$E$405,3,FALSE)</f>
        <v>0.86496350364963503</v>
      </c>
      <c r="I392" s="14">
        <f>VLOOKUP(C392,away!$B$2:$E$405,3,FALSE)</f>
        <v>0.73</v>
      </c>
      <c r="J392" s="14">
        <f>VLOOKUP(B392,home!$B$2:$E$405,4,FALSE)</f>
        <v>1.45</v>
      </c>
      <c r="K392" s="16">
        <f t="shared" si="452"/>
        <v>0.73343065693430409</v>
      </c>
      <c r="L392" s="16">
        <f t="shared" si="453"/>
        <v>0.91556386861313854</v>
      </c>
      <c r="M392" s="17">
        <f t="shared" si="398"/>
        <v>0.19224310700923358</v>
      </c>
      <c r="N392" s="17">
        <f t="shared" si="399"/>
        <v>0.14099698826487392</v>
      </c>
      <c r="O392" s="17">
        <f t="shared" si="400"/>
        <v>0.17601084276758347</v>
      </c>
      <c r="P392" s="17">
        <f t="shared" si="401"/>
        <v>0.12909174803858928</v>
      </c>
      <c r="Q392" s="17">
        <f t="shared" si="402"/>
        <v>5.1705756864432406E-2</v>
      </c>
      <c r="R392" s="17">
        <f t="shared" si="403"/>
        <v>8.0574584061073762E-2</v>
      </c>
      <c r="S392" s="17">
        <f t="shared" si="404"/>
        <v>2.167136142215256E-2</v>
      </c>
      <c r="T392" s="17">
        <f t="shared" si="405"/>
        <v>4.7339922784370075E-2</v>
      </c>
      <c r="U392" s="17">
        <f t="shared" si="406"/>
        <v>5.909587012012165E-2</v>
      </c>
      <c r="V392" s="17">
        <f t="shared" si="407"/>
        <v>1.6169306387824824E-3</v>
      </c>
      <c r="W392" s="17">
        <f t="shared" si="408"/>
        <v>1.2640862408122023E-2</v>
      </c>
      <c r="X392" s="17">
        <f t="shared" si="409"/>
        <v>1.1573516888986593E-2</v>
      </c>
      <c r="Y392" s="17">
        <f t="shared" si="410"/>
        <v>5.2981469481700296E-3</v>
      </c>
      <c r="Z392" s="17">
        <f t="shared" si="411"/>
        <v>2.4590392631617084E-2</v>
      </c>
      <c r="AA392" s="17">
        <f t="shared" si="412"/>
        <v>1.8035347822079391E-2</v>
      </c>
      <c r="AB392" s="17">
        <f t="shared" si="413"/>
        <v>6.6138385005931766E-3</v>
      </c>
      <c r="AC392" s="17">
        <f t="shared" si="414"/>
        <v>6.7860821470037736E-5</v>
      </c>
      <c r="AD392" s="17">
        <f t="shared" si="415"/>
        <v>2.3177990050512712E-3</v>
      </c>
      <c r="AE392" s="17">
        <f t="shared" si="416"/>
        <v>2.1220930237324251E-3</v>
      </c>
      <c r="AF392" s="17">
        <f t="shared" si="417"/>
        <v>9.7145584918270579E-4</v>
      </c>
      <c r="AG392" s="17">
        <f t="shared" si="418"/>
        <v>2.9647662515486001E-4</v>
      </c>
      <c r="AH392" s="17">
        <f t="shared" si="419"/>
        <v>5.6285187521298383E-3</v>
      </c>
      <c r="AI392" s="17">
        <f t="shared" si="420"/>
        <v>4.128128205941637E-3</v>
      </c>
      <c r="AJ392" s="17">
        <f t="shared" si="421"/>
        <v>1.5138478909964019E-3</v>
      </c>
      <c r="AK392" s="17">
        <f t="shared" si="422"/>
        <v>3.701008177307007E-4</v>
      </c>
      <c r="AL392" s="17">
        <f t="shared" si="423"/>
        <v>1.8227487483295911E-6</v>
      </c>
      <c r="AM392" s="17">
        <f t="shared" si="424"/>
        <v>3.3998896938328615E-4</v>
      </c>
      <c r="AN392" s="17">
        <f t="shared" si="425"/>
        <v>3.1128161609435539E-4</v>
      </c>
      <c r="AO392" s="17">
        <f t="shared" si="426"/>
        <v>1.4249910032974888E-4</v>
      </c>
      <c r="AP392" s="17">
        <f t="shared" si="427"/>
        <v>4.3489009190598894E-5</v>
      </c>
      <c r="AQ392" s="17">
        <f t="shared" si="428"/>
        <v>9.9542413741742642E-6</v>
      </c>
      <c r="AR392" s="17">
        <f t="shared" si="429"/>
        <v>1.030653680652318E-3</v>
      </c>
      <c r="AS392" s="17">
        <f t="shared" si="430"/>
        <v>7.5591300607258816E-4</v>
      </c>
      <c r="AT392" s="17">
        <f t="shared" si="431"/>
        <v>2.7720488631450136E-4</v>
      </c>
      <c r="AU392" s="17">
        <f t="shared" si="432"/>
        <v>6.7770187291681292E-5</v>
      </c>
      <c r="AV392" s="17">
        <f t="shared" si="433"/>
        <v>1.242618324647466E-5</v>
      </c>
      <c r="AW392" s="17">
        <f t="shared" si="434"/>
        <v>3.399945947747233E-8</v>
      </c>
      <c r="AX392" s="17">
        <f t="shared" si="435"/>
        <v>4.1559722194200072E-5</v>
      </c>
      <c r="AY392" s="17">
        <f t="shared" si="436"/>
        <v>3.8050580030609131E-5</v>
      </c>
      <c r="AZ392" s="17">
        <f t="shared" si="437"/>
        <v>1.7418868127899162E-5</v>
      </c>
      <c r="BA392" s="17">
        <f t="shared" si="438"/>
        <v>5.3160287633471529E-6</v>
      </c>
      <c r="BB392" s="17">
        <f t="shared" si="439"/>
        <v>1.2167909650572095E-6</v>
      </c>
      <c r="BC392" s="17">
        <f t="shared" si="440"/>
        <v>2.2280996865225863E-7</v>
      </c>
      <c r="BD392" s="17">
        <f t="shared" si="441"/>
        <v>1.5727154517640107E-4</v>
      </c>
      <c r="BE392" s="17">
        <f t="shared" si="442"/>
        <v>1.1534777269580093E-4</v>
      </c>
      <c r="BF392" s="17">
        <f t="shared" si="443"/>
        <v>4.2299796352095015E-5</v>
      </c>
      <c r="BG392" s="17">
        <f t="shared" si="444"/>
        <v>1.0341322475568111E-5</v>
      </c>
      <c r="BH392" s="17">
        <f t="shared" si="445"/>
        <v>1.896160734206351E-6</v>
      </c>
      <c r="BI392" s="17">
        <f t="shared" si="446"/>
        <v>2.7814048258839935E-7</v>
      </c>
      <c r="BJ392" s="18">
        <f t="shared" si="447"/>
        <v>0.27621401639849824</v>
      </c>
      <c r="BK392" s="18">
        <f t="shared" si="448"/>
        <v>0.34473088125900686</v>
      </c>
      <c r="BL392" s="18">
        <f t="shared" si="449"/>
        <v>0.35444248161974429</v>
      </c>
      <c r="BM392" s="18">
        <f t="shared" si="450"/>
        <v>0.22931672832250888</v>
      </c>
      <c r="BN392" s="18">
        <f t="shared" si="451"/>
        <v>0.77062302700578644</v>
      </c>
    </row>
    <row r="393" spans="1:66" x14ac:dyDescent="0.25">
      <c r="A393" t="s">
        <v>342</v>
      </c>
      <c r="B393" t="s">
        <v>384</v>
      </c>
      <c r="C393" t="s">
        <v>348</v>
      </c>
      <c r="D393" s="15">
        <v>44349</v>
      </c>
      <c r="E393" s="14">
        <f>VLOOKUP(A393,home!$A$2:$E$405,3,FALSE)</f>
        <v>1.1459854014598501</v>
      </c>
      <c r="F393" s="14">
        <f>VLOOKUP(B393,home!$B$2:$E$405,3,FALSE)</f>
        <v>0.57999999999999996</v>
      </c>
      <c r="G393" s="14">
        <f>VLOOKUP(C393,away!$B$2:$E$405,4,FALSE)</f>
        <v>0.79</v>
      </c>
      <c r="H393" s="14">
        <f>VLOOKUP(A393,away!$A$2:$E$405,3,FALSE)</f>
        <v>0.86496350364963503</v>
      </c>
      <c r="I393" s="14">
        <f>VLOOKUP(C393,away!$B$2:$E$405,3,FALSE)</f>
        <v>1.1100000000000001</v>
      </c>
      <c r="J393" s="14">
        <f>VLOOKUP(B393,home!$B$2:$E$405,4,FALSE)</f>
        <v>0.77</v>
      </c>
      <c r="K393" s="16">
        <f t="shared" si="452"/>
        <v>0.52509051094890324</v>
      </c>
      <c r="L393" s="16">
        <f t="shared" si="453"/>
        <v>0.73928430656934307</v>
      </c>
      <c r="M393" s="17">
        <f t="shared" si="398"/>
        <v>0.28241580237268599</v>
      </c>
      <c r="N393" s="17">
        <f t="shared" si="399"/>
        <v>0.14829385796791819</v>
      </c>
      <c r="O393" s="17">
        <f t="shared" si="400"/>
        <v>0.20878557062131581</v>
      </c>
      <c r="P393" s="17">
        <f t="shared" si="401"/>
        <v>0.10963132195630504</v>
      </c>
      <c r="Q393" s="17">
        <f t="shared" si="402"/>
        <v>3.8933848825479116E-2</v>
      </c>
      <c r="R393" s="17">
        <f t="shared" si="403"/>
        <v>7.7175947899232031E-2</v>
      </c>
      <c r="S393" s="17">
        <f t="shared" si="404"/>
        <v>1.06394779018299E-2</v>
      </c>
      <c r="T393" s="17">
        <f t="shared" si="405"/>
        <v>2.8783183431019963E-2</v>
      </c>
      <c r="U393" s="17">
        <f t="shared" si="406"/>
        <v>4.052435791537369E-2</v>
      </c>
      <c r="V393" s="17">
        <f t="shared" si="407"/>
        <v>4.5890571337366712E-4</v>
      </c>
      <c r="W393" s="17">
        <f t="shared" si="408"/>
        <v>6.8145981909927301E-3</v>
      </c>
      <c r="X393" s="17">
        <f t="shared" si="409"/>
        <v>5.0379254981767598E-3</v>
      </c>
      <c r="Y393" s="17">
        <f t="shared" si="410"/>
        <v>1.8622296292338091E-3</v>
      </c>
      <c r="Z393" s="17">
        <f t="shared" si="411"/>
        <v>1.9018322375505166E-2</v>
      </c>
      <c r="AA393" s="17">
        <f t="shared" si="412"/>
        <v>9.9863406135449681E-3</v>
      </c>
      <c r="AB393" s="17">
        <f t="shared" si="413"/>
        <v>2.6218663476380551E-3</v>
      </c>
      <c r="AC393" s="17">
        <f t="shared" si="414"/>
        <v>1.1133946734694594E-5</v>
      </c>
      <c r="AD393" s="17">
        <f t="shared" si="415"/>
        <v>8.9457021150496103E-4</v>
      </c>
      <c r="AE393" s="17">
        <f t="shared" si="416"/>
        <v>6.6134171849003567E-4</v>
      </c>
      <c r="AF393" s="17">
        <f t="shared" si="417"/>
        <v>2.4445977687964187E-4</v>
      </c>
      <c r="AG393" s="17">
        <f t="shared" si="418"/>
        <v>6.0241758878187451E-5</v>
      </c>
      <c r="AH393" s="17">
        <f t="shared" si="419"/>
        <v>3.5149868173718897E-3</v>
      </c>
      <c r="AI393" s="17">
        <f t="shared" si="420"/>
        <v>1.8456862239124648E-3</v>
      </c>
      <c r="AJ393" s="17">
        <f t="shared" si="421"/>
        <v>4.8457616118277396E-4</v>
      </c>
      <c r="AK393" s="17">
        <f t="shared" si="422"/>
        <v>8.4815448023040305E-5</v>
      </c>
      <c r="AL393" s="17">
        <f t="shared" si="423"/>
        <v>1.7288399428936618E-7</v>
      </c>
      <c r="AM393" s="17">
        <f t="shared" si="424"/>
        <v>9.394606588776173E-5</v>
      </c>
      <c r="AN393" s="17">
        <f t="shared" si="425"/>
        <v>6.9452852174751743E-5</v>
      </c>
      <c r="AO393" s="17">
        <f t="shared" si="426"/>
        <v>2.567270182963722E-5</v>
      </c>
      <c r="AP393" s="17">
        <f t="shared" si="427"/>
        <v>6.3264751899616187E-6</v>
      </c>
      <c r="AQ393" s="17">
        <f t="shared" si="428"/>
        <v>1.169265955959732E-6</v>
      </c>
      <c r="AR393" s="17">
        <f t="shared" si="429"/>
        <v>5.1971491837623216E-4</v>
      </c>
      <c r="AS393" s="17">
        <f t="shared" si="430"/>
        <v>2.7289737203794329E-4</v>
      </c>
      <c r="AT393" s="17">
        <f t="shared" si="431"/>
        <v>7.1647910260008279E-5</v>
      </c>
      <c r="AU393" s="17">
        <f t="shared" si="432"/>
        <v>1.2540545935616308E-5</v>
      </c>
      <c r="AV393" s="17">
        <f t="shared" si="433"/>
        <v>1.6462304182277394E-6</v>
      </c>
      <c r="AW393" s="17">
        <f t="shared" si="434"/>
        <v>1.864223354338776E-9</v>
      </c>
      <c r="AX393" s="17">
        <f t="shared" si="435"/>
        <v>8.2216979564406826E-6</v>
      </c>
      <c r="AY393" s="17">
        <f t="shared" si="436"/>
        <v>6.0781722725498344E-6</v>
      </c>
      <c r="AZ393" s="17">
        <f t="shared" si="437"/>
        <v>2.2467486868605065E-6</v>
      </c>
      <c r="BA393" s="17">
        <f t="shared" si="438"/>
        <v>5.5366201500041722E-7</v>
      </c>
      <c r="BB393" s="17">
        <f t="shared" si="439"/>
        <v>1.0232840970834216E-7</v>
      </c>
      <c r="BC393" s="17">
        <f t="shared" si="440"/>
        <v>1.512995748271508E-8</v>
      </c>
      <c r="BD393" s="17">
        <f t="shared" si="441"/>
        <v>6.4036180507585897E-5</v>
      </c>
      <c r="BE393" s="17">
        <f t="shared" si="442"/>
        <v>3.3624790741944473E-5</v>
      </c>
      <c r="BF393" s="17">
        <f t="shared" si="443"/>
        <v>8.8280292756187868E-6</v>
      </c>
      <c r="BG393" s="17">
        <f t="shared" si="444"/>
        <v>1.5451714676688485E-6</v>
      </c>
      <c r="BH393" s="17">
        <f t="shared" si="445"/>
        <v>2.028387188654756E-7</v>
      </c>
      <c r="BI393" s="17">
        <f t="shared" si="446"/>
        <v>2.1301737305858714E-8</v>
      </c>
      <c r="BJ393" s="18">
        <f t="shared" si="447"/>
        <v>0.2318000421089095</v>
      </c>
      <c r="BK393" s="18">
        <f t="shared" si="448"/>
        <v>0.40316289294719609</v>
      </c>
      <c r="BL393" s="18">
        <f t="shared" si="449"/>
        <v>0.34601085333707166</v>
      </c>
      <c r="BM393" s="18">
        <f t="shared" si="450"/>
        <v>0.13474968481769728</v>
      </c>
      <c r="BN393" s="18">
        <f t="shared" si="451"/>
        <v>0.86523634964293605</v>
      </c>
    </row>
    <row r="394" spans="1:66" s="14" customFormat="1" x14ac:dyDescent="0.25">
      <c r="A394" s="14" t="s">
        <v>40</v>
      </c>
      <c r="B394" s="14" t="s">
        <v>334</v>
      </c>
      <c r="C394" s="14" t="s">
        <v>317</v>
      </c>
      <c r="D394" s="19">
        <v>44349</v>
      </c>
      <c r="E394" s="14">
        <f>VLOOKUP(A394,home!$A$2:$E$405,3,FALSE)</f>
        <v>1.488</v>
      </c>
      <c r="F394" s="14">
        <f>VLOOKUP(B394,home!$B$2:$E$405,3,FALSE)</f>
        <v>0.78</v>
      </c>
      <c r="G394" s="14">
        <f>VLOOKUP(C394,away!$B$2:$E$405,4,FALSE)</f>
        <v>0.95</v>
      </c>
      <c r="H394" s="14">
        <f>VLOOKUP(A394,away!$A$2:$E$405,3,FALSE)</f>
        <v>1.18</v>
      </c>
      <c r="I394" s="14">
        <f>VLOOKUP(C394,away!$B$2:$E$405,3,FALSE)</f>
        <v>1.18</v>
      </c>
      <c r="J394" s="14">
        <f>VLOOKUP(B394,home!$B$2:$E$405,4,FALSE)</f>
        <v>1.27</v>
      </c>
      <c r="K394" s="16">
        <f t="shared" si="452"/>
        <v>1.102608</v>
      </c>
      <c r="L394" s="16">
        <f t="shared" si="453"/>
        <v>1.7683479999999998</v>
      </c>
      <c r="M394" s="17">
        <f t="shared" si="398"/>
        <v>5.6644748307377125E-2</v>
      </c>
      <c r="N394" s="17">
        <f t="shared" si="399"/>
        <v>6.2456952641700467E-2</v>
      </c>
      <c r="O394" s="17">
        <f t="shared" si="400"/>
        <v>0.1001676273798537</v>
      </c>
      <c r="P394" s="17">
        <f t="shared" si="401"/>
        <v>0.11044562729004571</v>
      </c>
      <c r="Q394" s="17">
        <f t="shared" si="402"/>
        <v>3.4432767819180046E-2</v>
      </c>
      <c r="R394" s="17">
        <f t="shared" si="403"/>
        <v>8.8565611770954789E-2</v>
      </c>
      <c r="S394" s="17">
        <f t="shared" si="404"/>
        <v>5.3836573345242777E-2</v>
      </c>
      <c r="T394" s="17">
        <f t="shared" si="405"/>
        <v>6.0889116107511382E-2</v>
      </c>
      <c r="U394" s="17">
        <f t="shared" si="406"/>
        <v>9.7653152063548895E-2</v>
      </c>
      <c r="V394" s="17">
        <f t="shared" si="407"/>
        <v>1.1663362529796013E-2</v>
      </c>
      <c r="W394" s="17">
        <f t="shared" si="408"/>
        <v>1.2655281753190157E-2</v>
      </c>
      <c r="X394" s="17">
        <f t="shared" si="409"/>
        <v>2.2378942177690302E-2</v>
      </c>
      <c r="Y394" s="17">
        <f t="shared" si="410"/>
        <v>1.9786878821017151E-2</v>
      </c>
      <c r="Z394" s="17">
        <f t="shared" si="411"/>
        <v>5.2204940814648125E-2</v>
      </c>
      <c r="AA394" s="17">
        <f t="shared" si="412"/>
        <v>5.7561585381757527E-2</v>
      </c>
      <c r="AB394" s="17">
        <f t="shared" si="413"/>
        <v>3.1733932267304463E-2</v>
      </c>
      <c r="AC394" s="17">
        <f t="shared" si="414"/>
        <v>1.4213226175050933E-3</v>
      </c>
      <c r="AD394" s="17">
        <f t="shared" si="415"/>
        <v>3.4884537258303731E-3</v>
      </c>
      <c r="AE394" s="17">
        <f t="shared" si="416"/>
        <v>6.1688001691646869E-3</v>
      </c>
      <c r="AF394" s="17">
        <f t="shared" si="417"/>
        <v>5.4542927207710187E-3</v>
      </c>
      <c r="AG394" s="17">
        <f t="shared" si="418"/>
        <v>3.2150292080633303E-3</v>
      </c>
      <c r="AH394" s="17">
        <f t="shared" si="419"/>
        <v>2.3079125669925343E-2</v>
      </c>
      <c r="AI394" s="17">
        <f t="shared" si="420"/>
        <v>2.5447228596665039E-2</v>
      </c>
      <c r="AJ394" s="17">
        <f t="shared" si="421"/>
        <v>1.4029158914255825E-2</v>
      </c>
      <c r="AK394" s="17">
        <f t="shared" si="422"/>
        <v>5.1562209507099296E-3</v>
      </c>
      <c r="AL394" s="17">
        <f t="shared" si="423"/>
        <v>1.1085148951147205E-4</v>
      </c>
      <c r="AM394" s="17">
        <f t="shared" si="424"/>
        <v>7.6927939714607502E-4</v>
      </c>
      <c r="AN394" s="17">
        <f t="shared" si="425"/>
        <v>1.3603536833844672E-3</v>
      </c>
      <c r="AO394" s="17">
        <f t="shared" si="426"/>
        <v>1.2027893576527782E-3</v>
      </c>
      <c r="AP394" s="17">
        <f t="shared" si="427"/>
        <v>7.089833850088584E-4</v>
      </c>
      <c r="AQ394" s="17">
        <f t="shared" si="428"/>
        <v>3.1343233772841115E-4</v>
      </c>
      <c r="AR394" s="17">
        <f t="shared" si="429"/>
        <v>8.1623851440322248E-3</v>
      </c>
      <c r="AS394" s="17">
        <f t="shared" si="430"/>
        <v>8.9999111588910819E-3</v>
      </c>
      <c r="AT394" s="17">
        <f t="shared" si="431"/>
        <v>4.9616870215412907E-3</v>
      </c>
      <c r="AU394" s="17">
        <f t="shared" si="432"/>
        <v>1.8235986011491999E-3</v>
      </c>
      <c r="AV394" s="17">
        <f t="shared" si="433"/>
        <v>5.026786016039792E-4</v>
      </c>
      <c r="AW394" s="17">
        <f t="shared" si="434"/>
        <v>6.0038233713774457E-6</v>
      </c>
      <c r="AX394" s="17">
        <f t="shared" si="435"/>
        <v>1.4136893625473976E-4</v>
      </c>
      <c r="AY394" s="17">
        <f t="shared" si="436"/>
        <v>2.4998947568819646E-4</v>
      </c>
      <c r="AZ394" s="17">
        <f t="shared" si="437"/>
        <v>2.2103419467713547E-4</v>
      </c>
      <c r="BA394" s="17">
        <f t="shared" si="438"/>
        <v>1.3028845869630774E-4</v>
      </c>
      <c r="BB394" s="17">
        <f t="shared" si="439"/>
        <v>5.7598833839674594E-5</v>
      </c>
      <c r="BC394" s="17">
        <f t="shared" si="440"/>
        <v>2.0370956524544172E-5</v>
      </c>
      <c r="BD394" s="17">
        <f t="shared" si="441"/>
        <v>2.4056562407798522E-3</v>
      </c>
      <c r="BE394" s="17">
        <f t="shared" si="442"/>
        <v>2.6524958163337909E-3</v>
      </c>
      <c r="BF394" s="17">
        <f t="shared" si="443"/>
        <v>1.4623315535280846E-3</v>
      </c>
      <c r="BG394" s="17">
        <f t="shared" si="444"/>
        <v>5.374594898574981E-4</v>
      </c>
      <c r="BH394" s="17">
        <f t="shared" si="445"/>
        <v>1.4815178329819907E-4</v>
      </c>
      <c r="BI394" s="17">
        <f t="shared" si="446"/>
        <v>3.2670668295772126E-5</v>
      </c>
      <c r="BJ394" s="18">
        <f t="shared" si="447"/>
        <v>0.23610200416072011</v>
      </c>
      <c r="BK394" s="18">
        <f t="shared" si="448"/>
        <v>0.23437247505516642</v>
      </c>
      <c r="BL394" s="18">
        <f t="shared" si="449"/>
        <v>0.47508266907428665</v>
      </c>
      <c r="BM394" s="18">
        <f t="shared" si="450"/>
        <v>0.54480476824339275</v>
      </c>
      <c r="BN394" s="18">
        <f t="shared" si="451"/>
        <v>0.45271333520911183</v>
      </c>
    </row>
    <row r="395" spans="1:66" x14ac:dyDescent="0.25">
      <c r="A395" t="s">
        <v>40</v>
      </c>
      <c r="B395" t="s">
        <v>339</v>
      </c>
      <c r="C395" t="s">
        <v>319</v>
      </c>
      <c r="D395" s="15">
        <v>44349</v>
      </c>
      <c r="E395" s="14">
        <f>VLOOKUP(A395,home!$A$2:$E$405,3,FALSE)</f>
        <v>1.488</v>
      </c>
      <c r="F395" s="14">
        <f>VLOOKUP(B395,home!$B$2:$E$405,3,FALSE)</f>
        <v>1.57</v>
      </c>
      <c r="G395" s="14">
        <f>VLOOKUP(C395,away!$B$2:$E$405,4,FALSE)</f>
        <v>1.29</v>
      </c>
      <c r="H395" s="14">
        <f>VLOOKUP(A395,away!$A$2:$E$405,3,FALSE)</f>
        <v>1.18</v>
      </c>
      <c r="I395" s="14">
        <f>VLOOKUP(C395,away!$B$2:$E$405,3,FALSE)</f>
        <v>0.56000000000000005</v>
      </c>
      <c r="J395" s="14">
        <f>VLOOKUP(B395,home!$B$2:$E$405,4,FALSE)</f>
        <v>0.71</v>
      </c>
      <c r="K395" s="16">
        <f t="shared" si="452"/>
        <v>3.0136464000000003</v>
      </c>
      <c r="L395" s="16">
        <f t="shared" si="453"/>
        <v>0.46916800000000003</v>
      </c>
      <c r="M395" s="17">
        <f t="shared" si="398"/>
        <v>3.0720828551159131E-2</v>
      </c>
      <c r="N395" s="17">
        <f t="shared" si="399"/>
        <v>9.2581714368217952E-2</v>
      </c>
      <c r="O395" s="17">
        <f t="shared" si="400"/>
        <v>1.4413229689690228E-2</v>
      </c>
      <c r="P395" s="17">
        <f t="shared" si="401"/>
        <v>4.3436377766708084E-2</v>
      </c>
      <c r="Q395" s="17">
        <f t="shared" si="402"/>
        <v>0.13950427510580415</v>
      </c>
      <c r="R395" s="17">
        <f t="shared" si="403"/>
        <v>3.3811130735262925E-3</v>
      </c>
      <c r="S395" s="17">
        <f t="shared" si="404"/>
        <v>1.5353743717802361E-2</v>
      </c>
      <c r="T395" s="17">
        <f t="shared" si="405"/>
        <v>6.5450941742839927E-2</v>
      </c>
      <c r="U395" s="17">
        <f t="shared" si="406"/>
        <v>1.018947924202545E-2</v>
      </c>
      <c r="V395" s="17">
        <f t="shared" si="407"/>
        <v>2.4120841487399749E-3</v>
      </c>
      <c r="W395" s="17">
        <f t="shared" si="408"/>
        <v>0.14013885215240546</v>
      </c>
      <c r="X395" s="17">
        <f t="shared" si="409"/>
        <v>6.5748664986639768E-2</v>
      </c>
      <c r="Y395" s="17">
        <f t="shared" si="410"/>
        <v>1.5423584827225903E-2</v>
      </c>
      <c r="Z395" s="17">
        <f t="shared" si="411"/>
        <v>5.2877001949339466E-4</v>
      </c>
      <c r="AA395" s="17">
        <f t="shared" si="412"/>
        <v>1.5935258656741989E-3</v>
      </c>
      <c r="AB395" s="17">
        <f t="shared" si="413"/>
        <v>2.4011617441979665E-3</v>
      </c>
      <c r="AC395" s="17">
        <f t="shared" si="414"/>
        <v>2.1315383412283655E-4</v>
      </c>
      <c r="AD395" s="17">
        <f t="shared" si="415"/>
        <v>0.10558223682230727</v>
      </c>
      <c r="AE395" s="17">
        <f t="shared" si="416"/>
        <v>4.9535806885448258E-2</v>
      </c>
      <c r="AF395" s="17">
        <f t="shared" si="417"/>
        <v>1.1620307722415995E-2</v>
      </c>
      <c r="AG395" s="17">
        <f t="shared" si="418"/>
        <v>1.8172921778368228E-3</v>
      </c>
      <c r="AH395" s="17">
        <f t="shared" si="419"/>
        <v>6.2020493126419221E-5</v>
      </c>
      <c r="AI395" s="17">
        <f t="shared" si="420"/>
        <v>1.869078358366581E-4</v>
      </c>
      <c r="AJ395" s="17">
        <f t="shared" si="421"/>
        <v>2.8163706330046779E-4</v>
      </c>
      <c r="AK395" s="17">
        <f t="shared" si="422"/>
        <v>2.8291817397400903E-4</v>
      </c>
      <c r="AL395" s="17">
        <f t="shared" si="423"/>
        <v>1.2055183272109268E-5</v>
      </c>
      <c r="AM395" s="17">
        <f t="shared" si="424"/>
        <v>6.3637505580698736E-2</v>
      </c>
      <c r="AN395" s="17">
        <f t="shared" si="425"/>
        <v>2.9856681218285268E-2</v>
      </c>
      <c r="AO395" s="17">
        <f t="shared" si="426"/>
        <v>7.0038997069102309E-3</v>
      </c>
      <c r="AP395" s="17">
        <f t="shared" si="427"/>
        <v>1.0953352058972199E-3</v>
      </c>
      <c r="AQ395" s="17">
        <f t="shared" si="428"/>
        <v>1.2847405697009669E-4</v>
      </c>
      <c r="AR395" s="17">
        <f t="shared" si="429"/>
        <v>5.8196061438271727E-6</v>
      </c>
      <c r="AS395" s="17">
        <f t="shared" si="430"/>
        <v>1.7538235104762648E-5</v>
      </c>
      <c r="AT395" s="17">
        <f t="shared" si="431"/>
        <v>2.6427019542910784E-5</v>
      </c>
      <c r="AU395" s="17">
        <f t="shared" si="432"/>
        <v>2.6547230769407583E-5</v>
      </c>
      <c r="AV395" s="17">
        <f t="shared" si="433"/>
        <v>2.0000991609548605E-5</v>
      </c>
      <c r="AW395" s="17">
        <f t="shared" si="434"/>
        <v>4.73469484303925E-7</v>
      </c>
      <c r="AX395" s="17">
        <f t="shared" si="435"/>
        <v>3.1963489933042107E-2</v>
      </c>
      <c r="AY395" s="17">
        <f t="shared" si="436"/>
        <v>1.4996246644905498E-2</v>
      </c>
      <c r="AZ395" s="17">
        <f t="shared" si="437"/>
        <v>3.5178795229485111E-3</v>
      </c>
      <c r="BA395" s="17">
        <f t="shared" si="438"/>
        <v>5.501588333409025E-4</v>
      </c>
      <c r="BB395" s="17">
        <f t="shared" si="439"/>
        <v>6.4529229880221119E-5</v>
      </c>
      <c r="BC395" s="17">
        <f t="shared" si="440"/>
        <v>6.0550099448887181E-6</v>
      </c>
      <c r="BD395" s="17">
        <f t="shared" si="441"/>
        <v>4.5506216254785118E-7</v>
      </c>
      <c r="BE395" s="17">
        <f t="shared" si="442"/>
        <v>1.3713964479385469E-6</v>
      </c>
      <c r="BF395" s="17">
        <f t="shared" si="443"/>
        <v>2.0664519841513944E-6</v>
      </c>
      <c r="BG395" s="17">
        <f t="shared" si="444"/>
        <v>2.0758518609369029E-6</v>
      </c>
      <c r="BH395" s="17">
        <f t="shared" si="445"/>
        <v>1.5639708719114499E-6</v>
      </c>
      <c r="BI395" s="17">
        <f t="shared" si="446"/>
        <v>9.426510375681602E-7</v>
      </c>
      <c r="BJ395" s="18">
        <f t="shared" si="447"/>
        <v>0.84022393173396492</v>
      </c>
      <c r="BK395" s="18">
        <f t="shared" si="448"/>
        <v>0.10714448984670998</v>
      </c>
      <c r="BL395" s="18">
        <f t="shared" si="449"/>
        <v>3.2896801648887204E-2</v>
      </c>
      <c r="BM395" s="18">
        <f t="shared" si="450"/>
        <v>0.64176068151852883</v>
      </c>
      <c r="BN395" s="18">
        <f t="shared" si="451"/>
        <v>0.32403753855510586</v>
      </c>
    </row>
    <row r="396" spans="1:66" x14ac:dyDescent="0.25">
      <c r="A396" t="s">
        <v>40</v>
      </c>
      <c r="B396" t="s">
        <v>234</v>
      </c>
      <c r="C396" t="s">
        <v>42</v>
      </c>
      <c r="D396" s="15">
        <v>44349</v>
      </c>
      <c r="E396" s="14">
        <f>VLOOKUP(A396,home!$A$2:$E$405,3,FALSE)</f>
        <v>1.488</v>
      </c>
      <c r="F396" s="14">
        <f>VLOOKUP(B396,home!$B$2:$E$405,3,FALSE)</f>
        <v>0.95</v>
      </c>
      <c r="G396" s="14">
        <f>VLOOKUP(C396,away!$B$2:$E$405,4,FALSE)</f>
        <v>0.95</v>
      </c>
      <c r="H396" s="14">
        <f>VLOOKUP(A396,away!$A$2:$E$405,3,FALSE)</f>
        <v>1.18</v>
      </c>
      <c r="I396" s="14">
        <f>VLOOKUP(C396,away!$B$2:$E$405,3,FALSE)</f>
        <v>0.78</v>
      </c>
      <c r="J396" s="14">
        <f>VLOOKUP(B396,home!$B$2:$E$405,4,FALSE)</f>
        <v>1.34</v>
      </c>
      <c r="K396" s="16">
        <f t="shared" si="452"/>
        <v>1.3429199999999999</v>
      </c>
      <c r="L396" s="16">
        <f t="shared" si="453"/>
        <v>1.233336</v>
      </c>
      <c r="M396" s="17">
        <f t="shared" si="398"/>
        <v>7.6058233639733339E-2</v>
      </c>
      <c r="N396" s="17">
        <f t="shared" si="399"/>
        <v>0.10214012311947068</v>
      </c>
      <c r="O396" s="17">
        <f t="shared" si="400"/>
        <v>9.3805357644294152E-2</v>
      </c>
      <c r="P396" s="17">
        <f t="shared" si="401"/>
        <v>0.12597309088767547</v>
      </c>
      <c r="Q396" s="17">
        <f t="shared" si="402"/>
        <v>6.8583007069799806E-2</v>
      </c>
      <c r="R396" s="17">
        <f t="shared" si="403"/>
        <v>5.7846762287791592E-2</v>
      </c>
      <c r="S396" s="17">
        <f t="shared" si="404"/>
        <v>5.2161412605775948E-2</v>
      </c>
      <c r="T396" s="17">
        <f t="shared" si="405"/>
        <v>8.4585891607438596E-2</v>
      </c>
      <c r="U396" s="17">
        <f t="shared" si="406"/>
        <v>7.7683574011521067E-2</v>
      </c>
      <c r="V396" s="17">
        <f t="shared" si="407"/>
        <v>9.5992739255579169E-3</v>
      </c>
      <c r="W396" s="17">
        <f t="shared" si="408"/>
        <v>3.0700497284725178E-2</v>
      </c>
      <c r="X396" s="17">
        <f t="shared" si="409"/>
        <v>3.7864028519153804E-2</v>
      </c>
      <c r="Y396" s="17">
        <f t="shared" si="410"/>
        <v>2.3349534738849542E-2</v>
      </c>
      <c r="Z396" s="17">
        <f t="shared" si="411"/>
        <v>2.3781498137658584E-2</v>
      </c>
      <c r="AA396" s="17">
        <f t="shared" si="412"/>
        <v>3.1936649479024463E-2</v>
      </c>
      <c r="AB396" s="17">
        <f t="shared" si="413"/>
        <v>2.1444182659185771E-2</v>
      </c>
      <c r="AC396" s="17">
        <f t="shared" si="414"/>
        <v>9.9368778764298733E-4</v>
      </c>
      <c r="AD396" s="17">
        <f t="shared" si="415"/>
        <v>1.0307077953400787E-2</v>
      </c>
      <c r="AE396" s="17">
        <f t="shared" si="416"/>
        <v>1.2712090294735511E-2</v>
      </c>
      <c r="AF396" s="17">
        <f t="shared" si="417"/>
        <v>7.8391392978739583E-3</v>
      </c>
      <c r="AG396" s="17">
        <f t="shared" si="418"/>
        <v>3.2227642350275598E-3</v>
      </c>
      <c r="AH396" s="17">
        <f t="shared" si="419"/>
        <v>7.3326444467768188E-3</v>
      </c>
      <c r="AI396" s="17">
        <f t="shared" si="420"/>
        <v>9.8471548804655237E-3</v>
      </c>
      <c r="AJ396" s="17">
        <f t="shared" si="421"/>
        <v>6.6119706160373826E-3</v>
      </c>
      <c r="AK396" s="17">
        <f t="shared" si="422"/>
        <v>2.9597825265629736E-3</v>
      </c>
      <c r="AL396" s="17">
        <f t="shared" si="423"/>
        <v>6.5832673727163403E-5</v>
      </c>
      <c r="AM396" s="17">
        <f t="shared" si="424"/>
        <v>2.7683162250361957E-3</v>
      </c>
      <c r="AN396" s="17">
        <f t="shared" si="425"/>
        <v>3.4142640597212407E-3</v>
      </c>
      <c r="AO396" s="17">
        <f t="shared" si="426"/>
        <v>2.1054673891801783E-3</v>
      </c>
      <c r="AP396" s="17">
        <f t="shared" si="427"/>
        <v>8.6558290930064178E-4</v>
      </c>
      <c r="AQ396" s="17">
        <f t="shared" si="428"/>
        <v>2.6688864075630398E-4</v>
      </c>
      <c r="AR396" s="17">
        <f t="shared" si="429"/>
        <v>1.8087228742819873E-3</v>
      </c>
      <c r="AS396" s="17">
        <f t="shared" si="430"/>
        <v>2.4289701223307661E-3</v>
      </c>
      <c r="AT396" s="17">
        <f t="shared" si="431"/>
        <v>1.6309562783402166E-3</v>
      </c>
      <c r="AU396" s="17">
        <f t="shared" si="432"/>
        <v>7.3008126843621449E-4</v>
      </c>
      <c r="AV396" s="17">
        <f t="shared" si="433"/>
        <v>2.451101842520903E-4</v>
      </c>
      <c r="AW396" s="17">
        <f t="shared" si="434"/>
        <v>3.0287996278735003E-6</v>
      </c>
      <c r="AX396" s="17">
        <f t="shared" si="435"/>
        <v>6.1960453748760092E-4</v>
      </c>
      <c r="AY396" s="17">
        <f t="shared" si="436"/>
        <v>7.6418058184680765E-4</v>
      </c>
      <c r="AZ396" s="17">
        <f t="shared" si="437"/>
        <v>4.7124571104630725E-4</v>
      </c>
      <c r="BA396" s="17">
        <f t="shared" si="438"/>
        <v>1.9373476675966952E-4</v>
      </c>
      <c r="BB396" s="17">
        <f t="shared" si="439"/>
        <v>5.973501557407592E-5</v>
      </c>
      <c r="BC396" s="17">
        <f t="shared" si="440"/>
        <v>1.4734669033613703E-5</v>
      </c>
      <c r="BD396" s="17">
        <f t="shared" si="441"/>
        <v>3.7179383914590845E-4</v>
      </c>
      <c r="BE396" s="17">
        <f t="shared" si="442"/>
        <v>4.9928938246582332E-4</v>
      </c>
      <c r="BF396" s="17">
        <f t="shared" si="443"/>
        <v>3.3525284875050176E-4</v>
      </c>
      <c r="BG396" s="17">
        <f t="shared" si="444"/>
        <v>1.5007258521467458E-4</v>
      </c>
      <c r="BH396" s="17">
        <f t="shared" si="445"/>
        <v>5.0383869034122708E-5</v>
      </c>
      <c r="BI396" s="17">
        <f t="shared" si="446"/>
        <v>1.3532301080660808E-5</v>
      </c>
      <c r="BJ396" s="18">
        <f t="shared" si="447"/>
        <v>0.3928479086262181</v>
      </c>
      <c r="BK396" s="18">
        <f t="shared" si="448"/>
        <v>0.26561571210195961</v>
      </c>
      <c r="BL396" s="18">
        <f t="shared" si="449"/>
        <v>0.31773224410499273</v>
      </c>
      <c r="BM396" s="18">
        <f t="shared" si="450"/>
        <v>0.47480963653984504</v>
      </c>
      <c r="BN396" s="18">
        <f t="shared" si="451"/>
        <v>0.52440657464876506</v>
      </c>
    </row>
    <row r="397" spans="1:66" x14ac:dyDescent="0.25">
      <c r="A397" t="s">
        <v>40</v>
      </c>
      <c r="B397" t="s">
        <v>332</v>
      </c>
      <c r="C397" t="s">
        <v>321</v>
      </c>
      <c r="D397" s="15">
        <v>44349</v>
      </c>
      <c r="E397" s="14">
        <f>VLOOKUP(A397,home!$A$2:$E$405,3,FALSE)</f>
        <v>1.488</v>
      </c>
      <c r="F397" s="14">
        <f>VLOOKUP(B397,home!$B$2:$E$405,3,FALSE)</f>
        <v>1.18</v>
      </c>
      <c r="G397" s="14">
        <f>VLOOKUP(C397,away!$B$2:$E$405,4,FALSE)</f>
        <v>0.67</v>
      </c>
      <c r="H397" s="14">
        <f>VLOOKUP(A397,away!$A$2:$E$405,3,FALSE)</f>
        <v>1.18</v>
      </c>
      <c r="I397" s="14">
        <f>VLOOKUP(C397,away!$B$2:$E$405,3,FALSE)</f>
        <v>1.1200000000000001</v>
      </c>
      <c r="J397" s="14">
        <f>VLOOKUP(B397,home!$B$2:$E$405,4,FALSE)</f>
        <v>1.06</v>
      </c>
      <c r="K397" s="16">
        <f t="shared" si="452"/>
        <v>1.1764128</v>
      </c>
      <c r="L397" s="16">
        <f t="shared" si="453"/>
        <v>1.4008960000000001</v>
      </c>
      <c r="M397" s="17">
        <f t="shared" si="398"/>
        <v>7.5978201667579751E-2</v>
      </c>
      <c r="N397" s="17">
        <f t="shared" si="399"/>
        <v>8.9381728962722173E-2</v>
      </c>
      <c r="O397" s="17">
        <f t="shared" si="400"/>
        <v>0.1064375588033058</v>
      </c>
      <c r="P397" s="17">
        <f t="shared" si="401"/>
        <v>0.12521450657696165</v>
      </c>
      <c r="Q397" s="17">
        <f t="shared" si="402"/>
        <v>5.2574905018938557E-2</v>
      </c>
      <c r="R397" s="17">
        <f t="shared" si="403"/>
        <v>7.4553975188657959E-2</v>
      </c>
      <c r="S397" s="17">
        <f t="shared" si="404"/>
        <v>5.1589377983403038E-2</v>
      </c>
      <c r="T397" s="17">
        <f t="shared" si="405"/>
        <v>7.3651974141410947E-2</v>
      </c>
      <c r="U397" s="17">
        <f t="shared" si="406"/>
        <v>8.7706250702819663E-2</v>
      </c>
      <c r="V397" s="17">
        <f t="shared" si="407"/>
        <v>9.4467716719693149E-3</v>
      </c>
      <c r="W397" s="17">
        <f t="shared" si="408"/>
        <v>2.0616597074354516E-2</v>
      </c>
      <c r="X397" s="17">
        <f t="shared" si="409"/>
        <v>2.8881708375074946E-2</v>
      </c>
      <c r="Y397" s="17">
        <f t="shared" si="410"/>
        <v>2.0230134867904502E-2</v>
      </c>
      <c r="Z397" s="17">
        <f t="shared" si="411"/>
        <v>3.4814121875296727E-2</v>
      </c>
      <c r="AA397" s="17">
        <f t="shared" si="412"/>
        <v>4.0955778594859077E-2</v>
      </c>
      <c r="AB397" s="17">
        <f t="shared" si="413"/>
        <v>2.4090451086479125E-2</v>
      </c>
      <c r="AC397" s="17">
        <f t="shared" si="414"/>
        <v>9.73036367412795E-4</v>
      </c>
      <c r="AD397" s="17">
        <f t="shared" si="415"/>
        <v>6.0634071726783046E-3</v>
      </c>
      <c r="AE397" s="17">
        <f t="shared" si="416"/>
        <v>8.4942028545763465E-3</v>
      </c>
      <c r="AF397" s="17">
        <f t="shared" si="417"/>
        <v>5.9497474010822941E-3</v>
      </c>
      <c r="AG397" s="17">
        <f t="shared" si="418"/>
        <v>2.7783257783955272E-3</v>
      </c>
      <c r="AH397" s="17">
        <f t="shared" si="419"/>
        <v>1.2192741019653919E-2</v>
      </c>
      <c r="AI397" s="17">
        <f t="shared" si="420"/>
        <v>1.4343696602605925E-2</v>
      </c>
      <c r="AJ397" s="17">
        <f t="shared" si="421"/>
        <v>8.4370541413110647E-3</v>
      </c>
      <c r="AK397" s="17">
        <f t="shared" si="422"/>
        <v>3.308486162043781E-3</v>
      </c>
      <c r="AL397" s="17">
        <f t="shared" si="423"/>
        <v>6.4143802276394799E-5</v>
      </c>
      <c r="AM397" s="17">
        <f t="shared" si="424"/>
        <v>1.4266139619101119E-3</v>
      </c>
      <c r="AN397" s="17">
        <f t="shared" si="425"/>
        <v>1.998537792784028E-3</v>
      </c>
      <c r="AO397" s="17">
        <f t="shared" si="426"/>
        <v>1.3998717998799873E-3</v>
      </c>
      <c r="AP397" s="17">
        <f t="shared" si="427"/>
        <v>6.5369160165489157E-4</v>
      </c>
      <c r="AQ397" s="17">
        <f t="shared" si="428"/>
        <v>2.2893848749798272E-4</v>
      </c>
      <c r="AR397" s="17">
        <f t="shared" si="429"/>
        <v>3.4161524246938192E-3</v>
      </c>
      <c r="AS397" s="17">
        <f t="shared" si="430"/>
        <v>4.018805439160846E-3</v>
      </c>
      <c r="AT397" s="17">
        <f t="shared" si="431"/>
        <v>2.3638870796692207E-3</v>
      </c>
      <c r="AU397" s="17">
        <f t="shared" si="432"/>
        <v>9.2696900609249677E-4</v>
      </c>
      <c r="AV397" s="17">
        <f t="shared" si="433"/>
        <v>2.7262455099262296E-4</v>
      </c>
      <c r="AW397" s="17">
        <f t="shared" si="434"/>
        <v>2.9364177179650722E-6</v>
      </c>
      <c r="AX397" s="17">
        <f t="shared" si="435"/>
        <v>2.7971448757496144E-4</v>
      </c>
      <c r="AY397" s="17">
        <f t="shared" si="436"/>
        <v>3.9185090678581317E-4</v>
      </c>
      <c r="AZ397" s="17">
        <f t="shared" si="437"/>
        <v>2.7447118395630937E-4</v>
      </c>
      <c r="BA397" s="17">
        <f t="shared" si="438"/>
        <v>1.2816852790655263E-4</v>
      </c>
      <c r="BB397" s="17">
        <f t="shared" si="439"/>
        <v>4.4887694517544487E-5</v>
      </c>
      <c r="BC397" s="17">
        <f t="shared" si="440"/>
        <v>1.257659833977E-5</v>
      </c>
      <c r="BD397" s="17">
        <f t="shared" si="441"/>
        <v>7.9761237785731212E-4</v>
      </c>
      <c r="BE397" s="17">
        <f t="shared" si="442"/>
        <v>9.3832141074977869E-4</v>
      </c>
      <c r="BF397" s="17">
        <f t="shared" si="443"/>
        <v>5.5192665906004883E-4</v>
      </c>
      <c r="BG397" s="17">
        <f t="shared" si="444"/>
        <v>2.1643119545982574E-4</v>
      </c>
      <c r="BH397" s="17">
        <f t="shared" si="445"/>
        <v>6.3653107164560248E-5</v>
      </c>
      <c r="BI397" s="17">
        <f t="shared" si="446"/>
        <v>1.4976466005632061E-5</v>
      </c>
      <c r="BJ397" s="18">
        <f t="shared" si="447"/>
        <v>0.31546205468994604</v>
      </c>
      <c r="BK397" s="18">
        <f t="shared" si="448"/>
        <v>0.26365788897638875</v>
      </c>
      <c r="BL397" s="18">
        <f t="shared" si="449"/>
        <v>0.38560735201864255</v>
      </c>
      <c r="BM397" s="18">
        <f t="shared" si="450"/>
        <v>0.47501162685304027</v>
      </c>
      <c r="BN397" s="18">
        <f t="shared" si="451"/>
        <v>0.52414087621816585</v>
      </c>
    </row>
    <row r="398" spans="1:66" x14ac:dyDescent="0.25">
      <c r="A398" t="s">
        <v>10</v>
      </c>
      <c r="B398" t="s">
        <v>244</v>
      </c>
      <c r="C398" t="s">
        <v>241</v>
      </c>
      <c r="D398" s="15">
        <v>44379</v>
      </c>
      <c r="E398" s="14">
        <f>VLOOKUP(A398,home!$A$2:$E$405,3,FALSE)</f>
        <v>1.50416666666667</v>
      </c>
      <c r="F398" s="14">
        <f>VLOOKUP(B398,home!$B$2:$E$405,3,FALSE)</f>
        <v>1.28</v>
      </c>
      <c r="G398" s="14">
        <f>VLOOKUP(C398,away!$B$2:$E$405,4,FALSE)</f>
        <v>0.9</v>
      </c>
      <c r="H398" s="14">
        <f>VLOOKUP(A398,away!$A$2:$E$405,3,FALSE)</f>
        <v>1.4125000000000001</v>
      </c>
      <c r="I398" s="14">
        <f>VLOOKUP(C398,away!$B$2:$E$405,3,FALSE)</f>
        <v>1.04</v>
      </c>
      <c r="J398" s="14">
        <f>VLOOKUP(B398,home!$B$2:$E$405,4,FALSE)</f>
        <v>1.21</v>
      </c>
      <c r="K398" s="16">
        <f t="shared" si="452"/>
        <v>1.7328000000000039</v>
      </c>
      <c r="L398" s="16">
        <f t="shared" si="453"/>
        <v>1.77749</v>
      </c>
      <c r="M398" s="17">
        <f t="shared" si="398"/>
        <v>2.9888245588783221E-2</v>
      </c>
      <c r="N398" s="17">
        <f t="shared" si="399"/>
        <v>5.1790351956243687E-2</v>
      </c>
      <c r="O398" s="17">
        <f t="shared" si="400"/>
        <v>5.3126057651606287E-2</v>
      </c>
      <c r="P398" s="17">
        <f t="shared" si="401"/>
        <v>9.2056832698703586E-2</v>
      </c>
      <c r="Q398" s="17">
        <f t="shared" si="402"/>
        <v>4.4871160934889638E-2</v>
      </c>
      <c r="R398" s="17">
        <f t="shared" si="403"/>
        <v>4.7215518107576841E-2</v>
      </c>
      <c r="S398" s="17">
        <f t="shared" si="404"/>
        <v>7.0884559126627791E-2</v>
      </c>
      <c r="T398" s="17">
        <f t="shared" si="405"/>
        <v>7.9758039850156989E-2</v>
      </c>
      <c r="U398" s="17">
        <f t="shared" si="406"/>
        <v>8.181504977680934E-2</v>
      </c>
      <c r="V398" s="17">
        <f t="shared" si="407"/>
        <v>2.4258544424383115E-2</v>
      </c>
      <c r="W398" s="17">
        <f t="shared" si="408"/>
        <v>2.5917582555992306E-2</v>
      </c>
      <c r="X398" s="17">
        <f t="shared" si="409"/>
        <v>4.6068243817450762E-2</v>
      </c>
      <c r="Y398" s="17">
        <f t="shared" si="410"/>
        <v>4.094292135154029E-2</v>
      </c>
      <c r="Z398" s="17">
        <f t="shared" si="411"/>
        <v>2.797503709367892E-2</v>
      </c>
      <c r="AA398" s="17">
        <f t="shared" si="412"/>
        <v>4.8475144275926946E-2</v>
      </c>
      <c r="AB398" s="17">
        <f t="shared" si="413"/>
        <v>4.1998865000663209E-2</v>
      </c>
      <c r="AC398" s="17">
        <f t="shared" si="414"/>
        <v>4.6698223699595306E-3</v>
      </c>
      <c r="AD398" s="17">
        <f t="shared" si="415"/>
        <v>1.1227496763255898E-2</v>
      </c>
      <c r="AE398" s="17">
        <f t="shared" si="416"/>
        <v>1.9956763221719725E-2</v>
      </c>
      <c r="AF398" s="17">
        <f t="shared" si="417"/>
        <v>1.77364735294873E-2</v>
      </c>
      <c r="AG398" s="17">
        <f t="shared" si="418"/>
        <v>1.0508801444642795E-2</v>
      </c>
      <c r="AH398" s="17">
        <f t="shared" si="419"/>
        <v>1.2431337170910836E-2</v>
      </c>
      <c r="AI398" s="17">
        <f t="shared" si="420"/>
        <v>2.1541021049754347E-2</v>
      </c>
      <c r="AJ398" s="17">
        <f t="shared" si="421"/>
        <v>1.8663140637507212E-2</v>
      </c>
      <c r="AK398" s="17">
        <f t="shared" si="422"/>
        <v>1.0779830032224186E-2</v>
      </c>
      <c r="AL398" s="17">
        <f t="shared" si="423"/>
        <v>5.7532859246226301E-4</v>
      </c>
      <c r="AM398" s="17">
        <f t="shared" si="424"/>
        <v>3.8910012782739692E-3</v>
      </c>
      <c r="AN398" s="17">
        <f t="shared" si="425"/>
        <v>6.9162158621191971E-3</v>
      </c>
      <c r="AO398" s="17">
        <f t="shared" si="426"/>
        <v>6.1467522663791281E-3</v>
      </c>
      <c r="AP398" s="17">
        <f t="shared" si="427"/>
        <v>3.6419302286554117E-3</v>
      </c>
      <c r="AQ398" s="17">
        <f t="shared" si="428"/>
        <v>1.6183736405331771E-3</v>
      </c>
      <c r="AR398" s="17">
        <f t="shared" si="429"/>
        <v>4.4193155015844572E-3</v>
      </c>
      <c r="AS398" s="17">
        <f t="shared" si="430"/>
        <v>7.6577899011455661E-3</v>
      </c>
      <c r="AT398" s="17">
        <f t="shared" si="431"/>
        <v>6.6347091703525341E-3</v>
      </c>
      <c r="AU398" s="17">
        <f t="shared" si="432"/>
        <v>3.8322080167956314E-3</v>
      </c>
      <c r="AV398" s="17">
        <f t="shared" si="433"/>
        <v>1.6601125128758718E-3</v>
      </c>
      <c r="AW398" s="17">
        <f t="shared" si="434"/>
        <v>4.9223111460464799E-5</v>
      </c>
      <c r="AX398" s="17">
        <f t="shared" si="435"/>
        <v>1.1237211691655258E-3</v>
      </c>
      <c r="AY398" s="17">
        <f t="shared" si="436"/>
        <v>1.9974031409800302E-3</v>
      </c>
      <c r="AZ398" s="17">
        <f t="shared" si="437"/>
        <v>1.7751820545302975E-3</v>
      </c>
      <c r="BA398" s="17">
        <f t="shared" si="438"/>
        <v>1.0517894500356863E-3</v>
      </c>
      <c r="BB398" s="17">
        <f t="shared" si="439"/>
        <v>4.6738630738598296E-4</v>
      </c>
      <c r="BC398" s="17">
        <f t="shared" si="440"/>
        <v>1.6615489750310207E-4</v>
      </c>
      <c r="BD398" s="17">
        <f t="shared" si="441"/>
        <v>1.3092148518185592E-3</v>
      </c>
      <c r="BE398" s="17">
        <f t="shared" si="442"/>
        <v>2.2686074952312047E-3</v>
      </c>
      <c r="BF398" s="17">
        <f t="shared" si="443"/>
        <v>1.9655215338683207E-3</v>
      </c>
      <c r="BG398" s="17">
        <f t="shared" si="444"/>
        <v>1.1352852379623443E-3</v>
      </c>
      <c r="BH398" s="17">
        <f t="shared" si="445"/>
        <v>4.9180556508528878E-4</v>
      </c>
      <c r="BI398" s="17">
        <f t="shared" si="446"/>
        <v>1.7044013663595792E-4</v>
      </c>
      <c r="BJ398" s="18">
        <f t="shared" si="447"/>
        <v>0.37757374572094093</v>
      </c>
      <c r="BK398" s="18">
        <f t="shared" si="448"/>
        <v>0.22433073594189953</v>
      </c>
      <c r="BL398" s="18">
        <f t="shared" si="449"/>
        <v>0.36759097362633497</v>
      </c>
      <c r="BM398" s="18">
        <f t="shared" si="450"/>
        <v>0.67657414541553162</v>
      </c>
      <c r="BN398" s="18">
        <f t="shared" si="451"/>
        <v>0.31894816693780326</v>
      </c>
    </row>
    <row r="399" spans="1:66" x14ac:dyDescent="0.25">
      <c r="A399" t="s">
        <v>10</v>
      </c>
      <c r="B399" t="s">
        <v>49</v>
      </c>
      <c r="C399" t="s">
        <v>48</v>
      </c>
      <c r="D399" s="15">
        <v>44379</v>
      </c>
      <c r="E399" s="14">
        <f>VLOOKUP(A399,home!$A$2:$E$405,3,FALSE)</f>
        <v>1.50416666666667</v>
      </c>
      <c r="F399" s="14">
        <f>VLOOKUP(B399,home!$B$2:$E$405,3,FALSE)</f>
        <v>0.72</v>
      </c>
      <c r="G399" s="14">
        <f>VLOOKUP(C399,away!$B$2:$E$405,4,FALSE)</f>
        <v>0.97</v>
      </c>
      <c r="H399" s="14">
        <f>VLOOKUP(A399,away!$A$2:$E$405,3,FALSE)</f>
        <v>1.4125000000000001</v>
      </c>
      <c r="I399" s="14">
        <f>VLOOKUP(C399,away!$B$2:$E$405,3,FALSE)</f>
        <v>1.28</v>
      </c>
      <c r="J399" s="14">
        <f>VLOOKUP(B399,home!$B$2:$E$405,4,FALSE)</f>
        <v>0.53</v>
      </c>
      <c r="K399" s="16">
        <f t="shared" si="452"/>
        <v>1.0505100000000023</v>
      </c>
      <c r="L399" s="16">
        <f t="shared" si="453"/>
        <v>0.95824000000000009</v>
      </c>
      <c r="M399" s="17">
        <f t="shared" si="398"/>
        <v>0.13415626523442248</v>
      </c>
      <c r="N399" s="17">
        <f t="shared" si="399"/>
        <v>0.14093249819141346</v>
      </c>
      <c r="O399" s="17">
        <f t="shared" si="400"/>
        <v>0.12855389959823302</v>
      </c>
      <c r="P399" s="17">
        <f t="shared" si="401"/>
        <v>0.13504715706694004</v>
      </c>
      <c r="Q399" s="17">
        <f t="shared" si="402"/>
        <v>7.4025499337531039E-2</v>
      </c>
      <c r="R399" s="17">
        <f t="shared" si="403"/>
        <v>6.1592744375505402E-2</v>
      </c>
      <c r="S399" s="17">
        <f t="shared" si="404"/>
        <v>3.3985991261746985E-2</v>
      </c>
      <c r="T399" s="17">
        <f t="shared" si="405"/>
        <v>7.0934194485195737E-2</v>
      </c>
      <c r="U399" s="17">
        <f t="shared" si="406"/>
        <v>6.4703793893912315E-2</v>
      </c>
      <c r="V399" s="17">
        <f t="shared" si="407"/>
        <v>3.8012980128317038E-3</v>
      </c>
      <c r="W399" s="17">
        <f t="shared" si="408"/>
        <v>2.5921509103023301E-2</v>
      </c>
      <c r="X399" s="17">
        <f t="shared" si="409"/>
        <v>2.483902688288105E-2</v>
      </c>
      <c r="Y399" s="17">
        <f t="shared" si="410"/>
        <v>1.1900874560125969E-2</v>
      </c>
      <c r="Z399" s="17">
        <f t="shared" si="411"/>
        <v>1.9673543790128104E-2</v>
      </c>
      <c r="AA399" s="17">
        <f t="shared" si="412"/>
        <v>2.0667254486967518E-2</v>
      </c>
      <c r="AB399" s="17">
        <f t="shared" si="413"/>
        <v>1.0855578755552146E-2</v>
      </c>
      <c r="AC399" s="17">
        <f t="shared" si="414"/>
        <v>2.3915883135428986E-4</v>
      </c>
      <c r="AD399" s="17">
        <f t="shared" si="415"/>
        <v>6.8077011319542654E-3</v>
      </c>
      <c r="AE399" s="17">
        <f t="shared" si="416"/>
        <v>6.5234115326838552E-3</v>
      </c>
      <c r="AF399" s="17">
        <f t="shared" si="417"/>
        <v>3.1254969335394889E-3</v>
      </c>
      <c r="AG399" s="17">
        <f t="shared" si="418"/>
        <v>9.9832539386496017E-4</v>
      </c>
      <c r="AH399" s="17">
        <f t="shared" si="419"/>
        <v>4.7129941503630882E-3</v>
      </c>
      <c r="AI399" s="17">
        <f t="shared" si="420"/>
        <v>4.9510474848979379E-3</v>
      </c>
      <c r="AJ399" s="17">
        <f t="shared" si="421"/>
        <v>2.6005624466800721E-3</v>
      </c>
      <c r="AK399" s="17">
        <f t="shared" si="422"/>
        <v>9.1063895195396289E-4</v>
      </c>
      <c r="AL399" s="17">
        <f t="shared" si="423"/>
        <v>9.6298805591858469E-6</v>
      </c>
      <c r="AM399" s="17">
        <f t="shared" si="424"/>
        <v>1.4303116232258586E-3</v>
      </c>
      <c r="AN399" s="17">
        <f t="shared" si="425"/>
        <v>1.3705818098399469E-3</v>
      </c>
      <c r="AO399" s="17">
        <f t="shared" si="426"/>
        <v>6.5667315673051537E-4</v>
      </c>
      <c r="AP399" s="17">
        <f t="shared" si="427"/>
        <v>2.0975016190181639E-4</v>
      </c>
      <c r="AQ399" s="17">
        <f t="shared" si="428"/>
        <v>5.024774878519913E-5</v>
      </c>
      <c r="AR399" s="17">
        <f t="shared" si="429"/>
        <v>9.032359029287854E-4</v>
      </c>
      <c r="AS399" s="17">
        <f t="shared" si="430"/>
        <v>9.4885834838572035E-4</v>
      </c>
      <c r="AT399" s="17">
        <f t="shared" si="431"/>
        <v>4.9839259178134263E-4</v>
      </c>
      <c r="AU399" s="17">
        <f t="shared" si="432"/>
        <v>1.7452213386407313E-4</v>
      </c>
      <c r="AV399" s="17">
        <f t="shared" si="433"/>
        <v>4.5834311711386956E-5</v>
      </c>
      <c r="AW399" s="17">
        <f t="shared" si="434"/>
        <v>2.6927304805908226E-7</v>
      </c>
      <c r="AX399" s="17">
        <f t="shared" si="435"/>
        <v>2.5042611055249987E-4</v>
      </c>
      <c r="AY399" s="17">
        <f t="shared" si="436"/>
        <v>2.3996831617582751E-4</v>
      </c>
      <c r="AZ399" s="17">
        <f t="shared" si="437"/>
        <v>1.1497361964616248E-4</v>
      </c>
      <c r="BA399" s="17">
        <f t="shared" si="438"/>
        <v>3.6724107096579586E-5</v>
      </c>
      <c r="BB399" s="17">
        <f t="shared" si="439"/>
        <v>8.797627096056605E-6</v>
      </c>
      <c r="BC399" s="17">
        <f t="shared" si="440"/>
        <v>1.6860476377050568E-6</v>
      </c>
      <c r="BD399" s="17">
        <f t="shared" si="441"/>
        <v>1.442527952704132E-4</v>
      </c>
      <c r="BE399" s="17">
        <f t="shared" si="442"/>
        <v>1.515390039595221E-4</v>
      </c>
      <c r="BF399" s="17">
        <f t="shared" si="443"/>
        <v>7.9596619524758942E-5</v>
      </c>
      <c r="BG399" s="17">
        <f t="shared" si="444"/>
        <v>2.7872348258984903E-5</v>
      </c>
      <c r="BH399" s="17">
        <f t="shared" si="445"/>
        <v>7.3200451423865721E-6</v>
      </c>
      <c r="BI399" s="17">
        <f t="shared" si="446"/>
        <v>1.5379561245057075E-6</v>
      </c>
      <c r="BJ399" s="18">
        <f t="shared" si="447"/>
        <v>0.3703786778809014</v>
      </c>
      <c r="BK399" s="18">
        <f t="shared" si="448"/>
        <v>0.30747946860403053</v>
      </c>
      <c r="BL399" s="18">
        <f t="shared" si="449"/>
        <v>0.30253147620101734</v>
      </c>
      <c r="BM399" s="18">
        <f t="shared" si="450"/>
        <v>0.32551540362890424</v>
      </c>
      <c r="BN399" s="18">
        <f t="shared" si="451"/>
        <v>0.6743080638040454</v>
      </c>
    </row>
    <row r="400" spans="1:66" x14ac:dyDescent="0.25">
      <c r="A400" t="s">
        <v>10</v>
      </c>
      <c r="B400" t="s">
        <v>46</v>
      </c>
      <c r="C400" t="s">
        <v>12</v>
      </c>
      <c r="D400" s="15">
        <v>44379</v>
      </c>
      <c r="E400" s="14">
        <f>VLOOKUP(A400,home!$A$2:$E$405,3,FALSE)</f>
        <v>1.50416666666667</v>
      </c>
      <c r="F400" s="14">
        <f>VLOOKUP(B400,home!$B$2:$E$405,3,FALSE)</f>
        <v>1.48</v>
      </c>
      <c r="G400" s="14">
        <f>VLOOKUP(C400,away!$B$2:$E$405,4,FALSE)</f>
        <v>1</v>
      </c>
      <c r="H400" s="14">
        <f>VLOOKUP(A400,away!$A$2:$E$405,3,FALSE)</f>
        <v>1.4125000000000001</v>
      </c>
      <c r="I400" s="14">
        <f>VLOOKUP(C400,away!$B$2:$E$405,3,FALSE)</f>
        <v>0.85</v>
      </c>
      <c r="J400" s="14">
        <f>VLOOKUP(B400,home!$B$2:$E$405,4,FALSE)</f>
        <v>0.87</v>
      </c>
      <c r="K400" s="16">
        <f t="shared" si="452"/>
        <v>2.2261666666666717</v>
      </c>
      <c r="L400" s="16">
        <f t="shared" si="453"/>
        <v>1.0445437500000001</v>
      </c>
      <c r="M400" s="17">
        <f t="shared" si="398"/>
        <v>3.7979436264435527E-2</v>
      </c>
      <c r="N400" s="17">
        <f t="shared" si="399"/>
        <v>8.4548555030677749E-2</v>
      </c>
      <c r="O400" s="17">
        <f t="shared" si="400"/>
        <v>3.9671182778539482E-2</v>
      </c>
      <c r="P400" s="17">
        <f t="shared" si="401"/>
        <v>8.8314664728825515E-2</v>
      </c>
      <c r="Q400" s="17">
        <f t="shared" si="402"/>
        <v>9.4109587462063798E-2</v>
      </c>
      <c r="R400" s="17">
        <f t="shared" si="403"/>
        <v>2.0719143013215525E-2</v>
      </c>
      <c r="S400" s="17">
        <f t="shared" si="404"/>
        <v>5.1340151232499992E-2</v>
      </c>
      <c r="T400" s="17">
        <f t="shared" si="405"/>
        <v>9.8301581398577115E-2</v>
      </c>
      <c r="U400" s="17">
        <f t="shared" si="406"/>
        <v>4.6124265537920067E-2</v>
      </c>
      <c r="V400" s="17">
        <f t="shared" si="407"/>
        <v>1.3264746192464094E-2</v>
      </c>
      <c r="W400" s="17">
        <f t="shared" si="408"/>
        <v>6.9834542207266065E-2</v>
      </c>
      <c r="X400" s="17">
        <f t="shared" si="409"/>
        <v>7.294523459671097E-2</v>
      </c>
      <c r="Y400" s="17">
        <f t="shared" si="410"/>
        <v>3.8097244445139108E-2</v>
      </c>
      <c r="Z400" s="17">
        <f t="shared" si="411"/>
        <v>7.2140171132701499E-3</v>
      </c>
      <c r="AA400" s="17">
        <f t="shared" si="412"/>
        <v>1.6059604430324934E-2</v>
      </c>
      <c r="AB400" s="17">
        <f t="shared" si="413"/>
        <v>1.7875678031320889E-2</v>
      </c>
      <c r="AC400" s="17">
        <f t="shared" si="414"/>
        <v>1.9278057547773121E-3</v>
      </c>
      <c r="AD400" s="17">
        <f t="shared" si="415"/>
        <v>3.8865832510935623E-2</v>
      </c>
      <c r="AE400" s="17">
        <f t="shared" si="416"/>
        <v>4.0597062437844618E-2</v>
      </c>
      <c r="AF400" s="17">
        <f t="shared" si="417"/>
        <v>2.1202703918905177E-2</v>
      </c>
      <c r="AG400" s="17">
        <f t="shared" si="418"/>
        <v>7.3823839538643054E-3</v>
      </c>
      <c r="AH400" s="17">
        <f t="shared" si="419"/>
        <v>1.8838391220148442E-3</v>
      </c>
      <c r="AI400" s="17">
        <f t="shared" si="420"/>
        <v>4.193739858792055E-3</v>
      </c>
      <c r="AJ400" s="17">
        <f t="shared" si="421"/>
        <v>4.6679819411571347E-3</v>
      </c>
      <c r="AK400" s="17">
        <f t="shared" si="422"/>
        <v>3.4639019326686668E-3</v>
      </c>
      <c r="AL400" s="17">
        <f t="shared" si="423"/>
        <v>1.7931126487507812E-4</v>
      </c>
      <c r="AM400" s="17">
        <f t="shared" si="424"/>
        <v>1.7304364161618929E-2</v>
      </c>
      <c r="AN400" s="17">
        <f t="shared" si="425"/>
        <v>1.8075165432743047E-2</v>
      </c>
      <c r="AO400" s="17">
        <f t="shared" si="426"/>
        <v>9.4401505414938962E-3</v>
      </c>
      <c r="AP400" s="17">
        <f t="shared" si="427"/>
        <v>3.2868834157255226E-3</v>
      </c>
      <c r="AQ400" s="17">
        <f t="shared" si="428"/>
        <v>8.5832338221868653E-4</v>
      </c>
      <c r="AR400" s="17">
        <f t="shared" si="429"/>
        <v>3.935504761812188E-4</v>
      </c>
      <c r="AS400" s="17">
        <f t="shared" si="430"/>
        <v>8.7610895172542515E-4</v>
      </c>
      <c r="AT400" s="17">
        <f t="shared" si="431"/>
        <v>9.7518227234971114E-4</v>
      </c>
      <c r="AU400" s="17">
        <f t="shared" si="432"/>
        <v>7.2363942287639567E-4</v>
      </c>
      <c r="AV400" s="17">
        <f t="shared" si="433"/>
        <v>4.02735490473335E-4</v>
      </c>
      <c r="AW400" s="17">
        <f t="shared" si="434"/>
        <v>1.1582155296184312E-5</v>
      </c>
      <c r="AX400" s="17">
        <f t="shared" si="435"/>
        <v>6.4203997807429107E-3</v>
      </c>
      <c r="AY400" s="17">
        <f t="shared" si="436"/>
        <v>6.7063884634763786E-3</v>
      </c>
      <c r="AZ400" s="17">
        <f t="shared" si="437"/>
        <v>3.5025580772981768E-3</v>
      </c>
      <c r="BA400" s="17">
        <f t="shared" si="438"/>
        <v>1.2195250495512762E-3</v>
      </c>
      <c r="BB400" s="17">
        <f t="shared" si="439"/>
        <v>3.1846181711930643E-4</v>
      </c>
      <c r="BC400" s="17">
        <f t="shared" si="440"/>
        <v>6.6529460137122943E-5</v>
      </c>
      <c r="BD400" s="17">
        <f t="shared" si="441"/>
        <v>6.8513448367435952E-5</v>
      </c>
      <c r="BE400" s="17">
        <f t="shared" si="442"/>
        <v>1.5252235497397403E-4</v>
      </c>
      <c r="BF400" s="17">
        <f t="shared" si="443"/>
        <v>1.6977009128228134E-4</v>
      </c>
      <c r="BG400" s="17">
        <f t="shared" si="444"/>
        <v>1.2597883940319095E-4</v>
      </c>
      <c r="BH400" s="17">
        <f t="shared" si="445"/>
        <v>7.0112473246184396E-5</v>
      </c>
      <c r="BI400" s="17">
        <f t="shared" si="446"/>
        <v>3.1216410171642881E-5</v>
      </c>
      <c r="BJ400" s="18">
        <f t="shared" si="447"/>
        <v>0.63308347754410965</v>
      </c>
      <c r="BK400" s="18">
        <f t="shared" si="448"/>
        <v>0.19971250390135389</v>
      </c>
      <c r="BL400" s="18">
        <f t="shared" si="449"/>
        <v>0.15864866687700444</v>
      </c>
      <c r="BM400" s="18">
        <f t="shared" si="450"/>
        <v>0.62662128984980014</v>
      </c>
      <c r="BN400" s="18">
        <f t="shared" si="451"/>
        <v>0.36534256927775755</v>
      </c>
    </row>
    <row r="401" spans="1:66" x14ac:dyDescent="0.25">
      <c r="A401" t="s">
        <v>10</v>
      </c>
      <c r="B401" t="s">
        <v>240</v>
      </c>
      <c r="C401" t="s">
        <v>11</v>
      </c>
      <c r="D401" s="15">
        <v>44379</v>
      </c>
      <c r="E401" s="14">
        <f>VLOOKUP(A401,home!$A$2:$E$405,3,FALSE)</f>
        <v>1.50416666666667</v>
      </c>
      <c r="F401" s="14">
        <f>VLOOKUP(B401,home!$B$2:$E$405,3,FALSE)</f>
        <v>1.18</v>
      </c>
      <c r="G401" s="14">
        <f>VLOOKUP(C401,away!$B$2:$E$405,4,FALSE)</f>
        <v>1.02</v>
      </c>
      <c r="H401" s="14">
        <f>VLOOKUP(A401,away!$A$2:$E$405,3,FALSE)</f>
        <v>1.4125000000000001</v>
      </c>
      <c r="I401" s="14">
        <f>VLOOKUP(C401,away!$B$2:$E$405,3,FALSE)</f>
        <v>0.72</v>
      </c>
      <c r="J401" s="14">
        <f>VLOOKUP(B401,home!$B$2:$E$405,4,FALSE)</f>
        <v>0.93</v>
      </c>
      <c r="K401" s="16">
        <f t="shared" si="452"/>
        <v>1.8104150000000039</v>
      </c>
      <c r="L401" s="16">
        <f t="shared" si="453"/>
        <v>0.94581000000000015</v>
      </c>
      <c r="M401" s="17">
        <f t="shared" ref="M401:M454" si="454">_xlfn.POISSON.DIST(0,K401,FALSE) * _xlfn.POISSON.DIST(0,L401,FALSE)</f>
        <v>6.3531146326837457E-2</v>
      </c>
      <c r="N401" s="17">
        <f t="shared" ref="N401:N454" si="455">_xlfn.POISSON.DIST(1,K401,FALSE) * _xlfn.POISSON.DIST(0,L401,FALSE)</f>
        <v>0.11501774027730167</v>
      </c>
      <c r="O401" s="17">
        <f t="shared" ref="O401:O454" si="456">_xlfn.POISSON.DIST(0,K401,FALSE) * _xlfn.POISSON.DIST(1,L401,FALSE)</f>
        <v>6.0088393507386137E-2</v>
      </c>
      <c r="P401" s="17">
        <f t="shared" ref="P401:P454" si="457">_xlfn.POISSON.DIST(1,K401,FALSE) * _xlfn.POISSON.DIST(1,L401,FALSE)</f>
        <v>0.1087849289316747</v>
      </c>
      <c r="Q401" s="17">
        <f t="shared" ref="Q401:Q454" si="458">_xlfn.POISSON.DIST(2,K401,FALSE) * _xlfn.POISSON.DIST(0,L401,FALSE)</f>
        <v>0.1041149211320658</v>
      </c>
      <c r="R401" s="17">
        <f t="shared" ref="R401:R454" si="459">_xlfn.POISSON.DIST(0,K401,FALSE) * _xlfn.POISSON.DIST(2,L401,FALSE)</f>
        <v>2.8416101731610448E-2</v>
      </c>
      <c r="S401" s="17">
        <f t="shared" ref="S401:S454" si="460">_xlfn.POISSON.DIST(2,K401,FALSE) * _xlfn.POISSON.DIST(2,L401,FALSE)</f>
        <v>4.6568342643261963E-2</v>
      </c>
      <c r="T401" s="17">
        <f t="shared" ref="T401:T454" si="461">_xlfn.POISSON.DIST(2,K401,FALSE) * _xlfn.POISSON.DIST(1,L401,FALSE)</f>
        <v>9.8472933555919157E-2</v>
      </c>
      <c r="U401" s="17">
        <f t="shared" ref="U401:U454" si="462">_xlfn.POISSON.DIST(1,K401,FALSE) * _xlfn.POISSON.DIST(2,L401,FALSE)</f>
        <v>5.144493681643364E-2</v>
      </c>
      <c r="V401" s="17">
        <f t="shared" ref="V401:V454" si="463">_xlfn.POISSON.DIST(3,K401,FALSE) * _xlfn.POISSON.DIST(3,L401,FALSE)</f>
        <v>8.8599304572268243E-3</v>
      </c>
      <c r="W401" s="17">
        <f t="shared" ref="W401:W454" si="464">_xlfn.POISSON.DIST(3,K401,FALSE) * _xlfn.POISSON.DIST(0,L401,FALSE)</f>
        <v>6.2830404980436447E-2</v>
      </c>
      <c r="X401" s="17">
        <f t="shared" ref="X401:X454" si="465">_xlfn.POISSON.DIST(3,K401,FALSE) * _xlfn.POISSON.DIST(1,L401,FALSE)</f>
        <v>5.9425625334546595E-2</v>
      </c>
      <c r="Y401" s="17">
        <f t="shared" ref="Y401:Y454" si="466">_xlfn.POISSON.DIST(3,K401,FALSE) * _xlfn.POISSON.DIST(2,L401,FALSE)</f>
        <v>2.8102675348833768E-2</v>
      </c>
      <c r="Z401" s="17">
        <f t="shared" ref="Z401:Z454" si="467">_xlfn.POISSON.DIST(0,K401,FALSE) * _xlfn.POISSON.DIST(3,L401,FALSE)</f>
        <v>8.9587443929248292E-3</v>
      </c>
      <c r="AA401" s="17">
        <f t="shared" ref="AA401:AA454" si="468">_xlfn.POISSON.DIST(1,K401,FALSE) * _xlfn.POISSON.DIST(3,L401,FALSE)</f>
        <v>1.6219045230117038E-2</v>
      </c>
      <c r="AB401" s="17">
        <f t="shared" ref="AB401:AB454" si="469">_xlfn.POISSON.DIST(2,K401,FALSE) * _xlfn.POISSON.DIST(3,L401,FALSE)</f>
        <v>1.4681601385141203E-2</v>
      </c>
      <c r="AC401" s="17">
        <f t="shared" ref="AC401:AC454" si="470">_xlfn.POISSON.DIST(4,K401,FALSE) * _xlfn.POISSON.DIST(4,L401,FALSE)</f>
        <v>9.4818345100623031E-4</v>
      </c>
      <c r="AD401" s="17">
        <f t="shared" ref="AD401:AD454" si="471">_xlfn.POISSON.DIST(4,K401,FALSE) * _xlfn.POISSON.DIST(0,L401,FALSE)</f>
        <v>2.8437276908164284E-2</v>
      </c>
      <c r="AE401" s="17">
        <f t="shared" ref="AE401:AE454" si="472">_xlfn.POISSON.DIST(4,K401,FALSE) * _xlfn.POISSON.DIST(1,L401,FALSE)</f>
        <v>2.6896260872510864E-2</v>
      </c>
      <c r="AF401" s="17">
        <f t="shared" ref="AF401:AF454" si="473">_xlfn.POISSON.DIST(4,K401,FALSE) * _xlfn.POISSON.DIST(2,L401,FALSE)</f>
        <v>1.2719376247914754E-2</v>
      </c>
      <c r="AG401" s="17">
        <f t="shared" ref="AG401:AG454" si="474">_xlfn.POISSON.DIST(4,K401,FALSE) * _xlfn.POISSON.DIST(3,L401,FALSE)</f>
        <v>4.0100377496800855E-3</v>
      </c>
      <c r="AH401" s="17">
        <f t="shared" ref="AH401:AH454" si="475">_xlfn.POISSON.DIST(0,K401,FALSE) * _xlfn.POISSON.DIST(4,L401,FALSE)</f>
        <v>2.1183175085680581E-3</v>
      </c>
      <c r="AI401" s="17">
        <f t="shared" ref="AI401:AI454" si="476">_xlfn.POISSON.DIST(1,K401,FALSE) * _xlfn.POISSON.DIST(4,L401,FALSE)</f>
        <v>3.8350337922742487E-3</v>
      </c>
      <c r="AJ401" s="17">
        <f t="shared" ref="AJ401:AJ454" si="477">_xlfn.POISSON.DIST(2,K401,FALSE) * _xlfn.POISSON.DIST(4,L401,FALSE)</f>
        <v>3.4715013515201E-3</v>
      </c>
      <c r="AK401" s="17">
        <f t="shared" ref="AK401:AK454" si="478">_xlfn.POISSON.DIST(3,K401,FALSE) * _xlfn.POISSON.DIST(4,L401,FALSE)</f>
        <v>2.0949527064374252E-3</v>
      </c>
      <c r="AL401" s="17">
        <f t="shared" ref="AL401:AL454" si="479">_xlfn.POISSON.DIST(5,K401,FALSE) * _xlfn.POISSON.DIST(5,L401,FALSE)</f>
        <v>6.4943307524315832E-5</v>
      </c>
      <c r="AM401" s="17">
        <f t="shared" ref="AM401:AM454" si="480">_xlfn.POISSON.DIST(5,K401,FALSE) * _xlfn.POISSON.DIST(0,L401,FALSE)</f>
        <v>1.0296654534738867E-2</v>
      </c>
      <c r="AN401" s="17">
        <f t="shared" ref="AN401:AN454" si="481">_xlfn.POISSON.DIST(5,K401,FALSE) * _xlfn.POISSON.DIST(1,L401,FALSE)</f>
        <v>9.7386788255013675E-3</v>
      </c>
      <c r="AO401" s="17">
        <f t="shared" ref="AO401:AO454" si="482">_xlfn.POISSON.DIST(5,K401,FALSE) * _xlfn.POISSON.DIST(2,L401,FALSE)</f>
        <v>4.6054699099737258E-3</v>
      </c>
      <c r="AP401" s="17">
        <f t="shared" ref="AP401:AP454" si="483">_xlfn.POISSON.DIST(5,K401,FALSE) * _xlfn.POISSON.DIST(3,L401,FALSE)</f>
        <v>1.4519664985174169E-3</v>
      </c>
      <c r="AQ401" s="17">
        <f t="shared" ref="AQ401:AQ454" si="484">_xlfn.POISSON.DIST(5,K401,FALSE) * _xlfn.POISSON.DIST(4,L401,FALSE)</f>
        <v>3.4332110849068947E-4</v>
      </c>
      <c r="AR401" s="17">
        <f t="shared" ref="AR401:AR454" si="485">_xlfn.POISSON.DIST(0,K401,FALSE) * _xlfn.POISSON.DIST(5,L401,FALSE)</f>
        <v>4.007051765557512E-4</v>
      </c>
      <c r="AS401" s="17">
        <f t="shared" ref="AS401:AS454" si="486">_xlfn.POISSON.DIST(1,K401,FALSE) * _xlfn.POISSON.DIST(5,L401,FALSE)</f>
        <v>7.2544266221418179E-4</v>
      </c>
      <c r="AT401" s="17">
        <f t="shared" ref="AT401:AT454" si="487">_xlfn.POISSON.DIST(2,K401,FALSE) * _xlfn.POISSON.DIST(5,L401,FALSE)</f>
        <v>6.5667613865624547E-4</v>
      </c>
      <c r="AU401" s="17">
        <f t="shared" ref="AU401:AU454" si="488">_xlfn.POISSON.DIST(3,K401,FALSE) * _xlfn.POISSON.DIST(5,L401,FALSE)</f>
        <v>3.9628544385511647E-4</v>
      </c>
      <c r="AV401" s="17">
        <f t="shared" ref="AV401:AV454" si="489">_xlfn.POISSON.DIST(4,K401,FALSE) * _xlfn.POISSON.DIST(5,L401,FALSE)</f>
        <v>1.7936027795924063E-4</v>
      </c>
      <c r="AW401" s="17">
        <f t="shared" ref="AW401:AW454" si="490">_xlfn.POISSON.DIST(6,K401,FALSE) * _xlfn.POISSON.DIST(6,L401,FALSE)</f>
        <v>3.0889717975124664E-6</v>
      </c>
      <c r="AX401" s="17">
        <f t="shared" ref="AX401:AX454" si="491">_xlfn.POISSON.DIST(6,K401,FALSE) * _xlfn.POISSON.DIST(0,L401,FALSE)</f>
        <v>3.1068696365848841E-3</v>
      </c>
      <c r="AY401" s="17">
        <f t="shared" ref="AY401:AY454" si="492">_xlfn.POISSON.DIST(6,K401,FALSE) * _xlfn.POISSON.DIST(1,L401,FALSE)</f>
        <v>2.938508370978349E-3</v>
      </c>
      <c r="AZ401" s="17">
        <f t="shared" ref="AZ401:AZ454" si="493">_xlfn.POISSON.DIST(6,K401,FALSE) * _xlfn.POISSON.DIST(2,L401,FALSE)</f>
        <v>1.3896353011775167E-3</v>
      </c>
      <c r="BA401" s="17">
        <f t="shared" ref="BA401:BA454" si="494">_xlfn.POISSON.DIST(6,K401,FALSE) * _xlfn.POISSON.DIST(3,L401,FALSE)</f>
        <v>4.3811032140223579E-4</v>
      </c>
      <c r="BB401" s="17">
        <f t="shared" ref="BB401:BB454" si="495">_xlfn.POISSON.DIST(6,K401,FALSE) * _xlfn.POISSON.DIST(4,L401,FALSE)</f>
        <v>1.0359228077136214E-4</v>
      </c>
      <c r="BC401" s="17">
        <f t="shared" ref="BC401:BC454" si="496">_xlfn.POISSON.DIST(6,K401,FALSE) * _xlfn.POISSON.DIST(5,L401,FALSE)</f>
        <v>1.9595723015272416E-5</v>
      </c>
      <c r="BD401" s="17">
        <f t="shared" ref="BD401:BD454" si="497">_xlfn.POISSON.DIST(0,K401,FALSE) * _xlfn.POISSON.DIST(6,L401,FALSE)</f>
        <v>6.3165160506365817E-5</v>
      </c>
      <c r="BE401" s="17">
        <f t="shared" ref="BE401:BE454" si="498">_xlfn.POISSON.DIST(1,K401,FALSE) * _xlfn.POISSON.DIST(6,L401,FALSE)</f>
        <v>1.143551540581325E-4</v>
      </c>
      <c r="BF401" s="17">
        <f t="shared" ref="BF401:BF454" si="499">_xlfn.POISSON.DIST(2,K401,FALSE) * _xlfn.POISSON.DIST(6,L401,FALSE)</f>
        <v>1.0351514311707723E-4</v>
      </c>
      <c r="BG401" s="17">
        <f t="shared" ref="BG401:BG454" si="500">_xlfn.POISSON.DIST(3,K401,FALSE) * _xlfn.POISSON.DIST(6,L401,FALSE)</f>
        <v>6.2468455942101266E-5</v>
      </c>
      <c r="BH401" s="17">
        <f t="shared" ref="BH401:BH454" si="501">_xlfn.POISSON.DIST(4,K401,FALSE) * _xlfn.POISSON.DIST(6,L401,FALSE)</f>
        <v>2.8273457416104887E-5</v>
      </c>
      <c r="BI401" s="17">
        <f t="shared" ref="BI401:BI454" si="502">_xlfn.POISSON.DIST(5,K401,FALSE) * _xlfn.POISSON.DIST(6,L401,FALSE)</f>
        <v>1.0237338281595524E-5</v>
      </c>
      <c r="BJ401" s="18">
        <f t="shared" ref="BJ401:BJ454" si="503">SUM(N401,Q401,T401,W401,X401,Y401,AD401,AE401,AF401,AG401,AM401,AN401,AO401,AP401,AQ401,AX401,AY401,AZ401,BA401,BB401,BC401)</f>
        <v>0.57445965491852513</v>
      </c>
      <c r="BK401" s="18">
        <f t="shared" ref="BK401:BK454" si="504">SUM(M401,P401,S401,V401,AC401,AL401,AY401)</f>
        <v>0.23169598348850984</v>
      </c>
      <c r="BL401" s="18">
        <f t="shared" ref="BL401:BL454" si="505">SUM(O401,R401,U401,AA401,AB401,AH401,AI401,AJ401,AK401,AR401,AS401,AT401,AU401,AV401,BD401,BE401,BF401,BG401,BH401,BI401)</f>
        <v>0.18511036843805023</v>
      </c>
      <c r="BM401" s="18">
        <f t="shared" ref="BM401:BM454" si="506">SUM(S401:BI401)</f>
        <v>0.51733609993195306</v>
      </c>
      <c r="BN401" s="18">
        <f t="shared" ref="BN401:BN454" si="507">SUM(M401:R401)</f>
        <v>0.47995323190687622</v>
      </c>
    </row>
    <row r="402" spans="1:66" x14ac:dyDescent="0.25">
      <c r="A402" t="s">
        <v>13</v>
      </c>
      <c r="B402" t="s">
        <v>55</v>
      </c>
      <c r="C402" t="s">
        <v>250</v>
      </c>
      <c r="D402" s="15">
        <v>44379</v>
      </c>
      <c r="E402" s="14">
        <f>VLOOKUP(A402,home!$A$2:$E$405,3,FALSE)</f>
        <v>1.61170212765957</v>
      </c>
      <c r="F402" s="14">
        <f>VLOOKUP(B402,home!$B$2:$E$405,3,FALSE)</f>
        <v>0.99</v>
      </c>
      <c r="G402" s="14">
        <f>VLOOKUP(C402,away!$B$2:$E$405,4,FALSE)</f>
        <v>1.02</v>
      </c>
      <c r="H402" s="14">
        <f>VLOOKUP(A402,away!$A$2:$E$405,3,FALSE)</f>
        <v>1.44148936170213</v>
      </c>
      <c r="I402" s="14">
        <f>VLOOKUP(C402,away!$B$2:$E$405,3,FALSE)</f>
        <v>1.35</v>
      </c>
      <c r="J402" s="14">
        <f>VLOOKUP(B402,home!$B$2:$E$405,4,FALSE)</f>
        <v>1.1100000000000001</v>
      </c>
      <c r="K402" s="16">
        <f t="shared" si="452"/>
        <v>1.6274968085106338</v>
      </c>
      <c r="L402" s="16">
        <f t="shared" si="453"/>
        <v>2.1600718085106423</v>
      </c>
      <c r="M402" s="17">
        <f t="shared" si="454"/>
        <v>2.2650607255360906E-2</v>
      </c>
      <c r="N402" s="17">
        <f t="shared" si="455"/>
        <v>3.6863791018927686E-2</v>
      </c>
      <c r="O402" s="17">
        <f t="shared" si="456"/>
        <v>4.8926938177951705E-2</v>
      </c>
      <c r="P402" s="17">
        <f t="shared" si="457"/>
        <v>7.9628435734813499E-2</v>
      </c>
      <c r="Q402" s="17">
        <f t="shared" si="458"/>
        <v>2.9997851116453891E-2</v>
      </c>
      <c r="R402" s="17">
        <f t="shared" si="459"/>
        <v>5.2842849917468272E-2</v>
      </c>
      <c r="S402" s="17">
        <f t="shared" si="460"/>
        <v>6.9983640019989093E-2</v>
      </c>
      <c r="T402" s="17">
        <f t="shared" si="461"/>
        <v>6.4797512512551544E-2</v>
      </c>
      <c r="U402" s="17">
        <f t="shared" si="462"/>
        <v>8.6001569593286031E-2</v>
      </c>
      <c r="V402" s="17">
        <f t="shared" si="463"/>
        <v>2.7336464949158826E-2</v>
      </c>
      <c r="W402" s="17">
        <f t="shared" si="464"/>
        <v>1.627380231806862E-2</v>
      </c>
      <c r="X402" s="17">
        <f t="shared" si="465"/>
        <v>3.5152581604535167E-2</v>
      </c>
      <c r="Y402" s="17">
        <f t="shared" si="466"/>
        <v>3.7966050260163114E-2</v>
      </c>
      <c r="Z402" s="17">
        <f t="shared" si="467"/>
        <v>3.8048116796027376E-2</v>
      </c>
      <c r="AA402" s="17">
        <f t="shared" si="468"/>
        <v>6.1923188655374405E-2</v>
      </c>
      <c r="AB402" s="17">
        <f t="shared" si="469"/>
        <v>5.0389895954711869E-2</v>
      </c>
      <c r="AC402" s="17">
        <f t="shared" si="470"/>
        <v>6.0063509497794024E-3</v>
      </c>
      <c r="AD402" s="17">
        <f t="shared" si="471"/>
        <v>6.6213903337474095E-3</v>
      </c>
      <c r="AE402" s="17">
        <f t="shared" si="472"/>
        <v>1.4302678593072653E-2</v>
      </c>
      <c r="AF402" s="17">
        <f t="shared" si="473"/>
        <v>1.5447406407542448E-2</v>
      </c>
      <c r="AG402" s="17">
        <f t="shared" si="474"/>
        <v>1.11225023651797E-2</v>
      </c>
      <c r="AH402" s="17">
        <f t="shared" si="475"/>
        <v>2.0546666114504751E-2</v>
      </c>
      <c r="AI402" s="17">
        <f t="shared" si="476"/>
        <v>3.343963352689007E-2</v>
      </c>
      <c r="AJ402" s="17">
        <f t="shared" si="477"/>
        <v>2.7211448421389391E-2</v>
      </c>
      <c r="AK402" s="17">
        <f t="shared" si="478"/>
        <v>1.4762181820254322E-2</v>
      </c>
      <c r="AL402" s="17">
        <f t="shared" si="479"/>
        <v>8.446154669730497E-4</v>
      </c>
      <c r="AM402" s="17">
        <f t="shared" si="480"/>
        <v>2.1552583272154125E-3</v>
      </c>
      <c r="AN402" s="17">
        <f t="shared" si="481"/>
        <v>4.6555127526758172E-3</v>
      </c>
      <c r="AO402" s="17">
        <f t="shared" si="482"/>
        <v>5.0281209256084064E-3</v>
      </c>
      <c r="AP402" s="17">
        <f t="shared" si="483"/>
        <v>3.620367420396385E-3</v>
      </c>
      <c r="AQ402" s="17">
        <f t="shared" si="484"/>
        <v>1.9550634003121571E-3</v>
      </c>
      <c r="AR402" s="17">
        <f t="shared" si="485"/>
        <v>8.876454846564524E-3</v>
      </c>
      <c r="AS402" s="17">
        <f t="shared" si="486"/>
        <v>1.4446401933672514E-2</v>
      </c>
      <c r="AT402" s="17">
        <f t="shared" si="487"/>
        <v>1.1755736520756933E-2</v>
      </c>
      <c r="AU402" s="17">
        <f t="shared" si="488"/>
        <v>6.3774745564079381E-3</v>
      </c>
      <c r="AV402" s="17">
        <f t="shared" si="489"/>
        <v>2.5948298717279224E-3</v>
      </c>
      <c r="AW402" s="17">
        <f t="shared" si="490"/>
        <v>8.2479280521245658E-5</v>
      </c>
      <c r="AX402" s="17">
        <f t="shared" si="491"/>
        <v>5.8461267484317611E-4</v>
      </c>
      <c r="AY402" s="17">
        <f t="shared" si="492"/>
        <v>1.2628053578267436E-3</v>
      </c>
      <c r="AZ402" s="17">
        <f t="shared" si="493"/>
        <v>1.3638751265388715E-3</v>
      </c>
      <c r="BA402" s="17">
        <f t="shared" si="494"/>
        <v>9.8202273705516705E-4</v>
      </c>
      <c r="BB402" s="17">
        <f t="shared" si="495"/>
        <v>5.3030990740733132E-4</v>
      </c>
      <c r="BC402" s="17">
        <f t="shared" si="496"/>
        <v>2.2910149615289319E-4</v>
      </c>
      <c r="BD402" s="17">
        <f t="shared" si="497"/>
        <v>3.1956299789302812E-3</v>
      </c>
      <c r="BE402" s="17">
        <f t="shared" si="498"/>
        <v>5.2008775918899377E-3</v>
      </c>
      <c r="BF402" s="17">
        <f t="shared" si="499"/>
        <v>4.232205841127672E-3</v>
      </c>
      <c r="BG402" s="17">
        <f t="shared" si="500"/>
        <v>2.2959671664651168E-3</v>
      </c>
      <c r="BH402" s="17">
        <f t="shared" si="501"/>
        <v>9.3416980896679524E-4</v>
      </c>
      <c r="BI402" s="17">
        <f t="shared" si="502"/>
        <v>3.0407167654008935E-4</v>
      </c>
      <c r="BJ402" s="18">
        <f t="shared" si="503"/>
        <v>0.2909126166562746</v>
      </c>
      <c r="BK402" s="18">
        <f t="shared" si="504"/>
        <v>0.20771291973390152</v>
      </c>
      <c r="BL402" s="18">
        <f t="shared" si="505"/>
        <v>0.45625819197488049</v>
      </c>
      <c r="BM402" s="18">
        <f t="shared" si="506"/>
        <v>0.72084104586280262</v>
      </c>
      <c r="BN402" s="18">
        <f t="shared" si="507"/>
        <v>0.27091047322097594</v>
      </c>
    </row>
    <row r="403" spans="1:66" x14ac:dyDescent="0.25">
      <c r="A403" t="s">
        <v>13</v>
      </c>
      <c r="B403" t="s">
        <v>56</v>
      </c>
      <c r="C403" t="s">
        <v>57</v>
      </c>
      <c r="D403" s="15">
        <v>44379</v>
      </c>
      <c r="E403" s="14">
        <f>VLOOKUP(A403,home!$A$2:$E$405,3,FALSE)</f>
        <v>1.61170212765957</v>
      </c>
      <c r="F403" s="14">
        <f>VLOOKUP(B403,home!$B$2:$E$405,3,FALSE)</f>
        <v>0.62</v>
      </c>
      <c r="G403" s="14">
        <f>VLOOKUP(C403,away!$B$2:$E$405,4,FALSE)</f>
        <v>0.87</v>
      </c>
      <c r="H403" s="14">
        <f>VLOOKUP(A403,away!$A$2:$E$405,3,FALSE)</f>
        <v>1.44148936170213</v>
      </c>
      <c r="I403" s="14">
        <f>VLOOKUP(C403,away!$B$2:$E$405,3,FALSE)</f>
        <v>0.93</v>
      </c>
      <c r="J403" s="14">
        <f>VLOOKUP(B403,home!$B$2:$E$405,4,FALSE)</f>
        <v>1.1100000000000001</v>
      </c>
      <c r="K403" s="16">
        <f t="shared" si="452"/>
        <v>0.86935212765957204</v>
      </c>
      <c r="L403" s="16">
        <f t="shared" si="453"/>
        <v>1.4880494680851091</v>
      </c>
      <c r="M403" s="17">
        <f t="shared" si="454"/>
        <v>9.4665884131033703E-2</v>
      </c>
      <c r="N403" s="17">
        <f t="shared" si="455"/>
        <v>8.2297987786088656E-2</v>
      </c>
      <c r="O403" s="17">
        <f t="shared" si="456"/>
        <v>0.14086751852699128</v>
      </c>
      <c r="P403" s="17">
        <f t="shared" si="457"/>
        <v>0.12246347694956403</v>
      </c>
      <c r="Q403" s="17">
        <f t="shared" si="458"/>
        <v>3.5772965391968815E-2</v>
      </c>
      <c r="R403" s="17">
        <f t="shared" si="459"/>
        <v>0.1048089180072793</v>
      </c>
      <c r="S403" s="17">
        <f t="shared" si="460"/>
        <v>3.9605881580891324E-2</v>
      </c>
      <c r="T403" s="17">
        <f t="shared" si="461"/>
        <v>5.3231942123346213E-2</v>
      </c>
      <c r="U403" s="17">
        <f t="shared" si="462"/>
        <v>9.1115855867325887E-2</v>
      </c>
      <c r="V403" s="17">
        <f t="shared" si="463"/>
        <v>5.692856877721704E-3</v>
      </c>
      <c r="W403" s="17">
        <f t="shared" si="464"/>
        <v>1.0366434525400113E-2</v>
      </c>
      <c r="X403" s="17">
        <f t="shared" si="465"/>
        <v>1.5425767381460748E-2</v>
      </c>
      <c r="Y403" s="17">
        <f t="shared" si="466"/>
        <v>1.1477152473393646E-2</v>
      </c>
      <c r="Z403" s="17">
        <f t="shared" si="467"/>
        <v>5.1986951563769271E-2</v>
      </c>
      <c r="AA403" s="17">
        <f t="shared" si="468"/>
        <v>4.5194966952497931E-2</v>
      </c>
      <c r="AB403" s="17">
        <f t="shared" si="469"/>
        <v>1.9645170339829057E-2</v>
      </c>
      <c r="AC403" s="17">
        <f t="shared" si="470"/>
        <v>4.6028134463483222E-4</v>
      </c>
      <c r="AD403" s="17">
        <f t="shared" si="471"/>
        <v>2.253020477725058E-3</v>
      </c>
      <c r="AE403" s="17">
        <f t="shared" si="472"/>
        <v>3.3526059234636305E-3</v>
      </c>
      <c r="AF403" s="17">
        <f t="shared" si="473"/>
        <v>2.4944217305545207E-3</v>
      </c>
      <c r="AG403" s="17">
        <f t="shared" si="474"/>
        <v>1.2372743097771976E-3</v>
      </c>
      <c r="AH403" s="17">
        <f t="shared" si="475"/>
        <v>1.9339788905458295E-2</v>
      </c>
      <c r="AI403" s="17">
        <f t="shared" si="476"/>
        <v>1.681308663344715E-2</v>
      </c>
      <c r="AJ403" s="17">
        <f t="shared" si="477"/>
        <v>7.3082463186559948E-3</v>
      </c>
      <c r="AK403" s="17">
        <f t="shared" si="478"/>
        <v>2.1178131621946085E-3</v>
      </c>
      <c r="AL403" s="17">
        <f t="shared" si="479"/>
        <v>2.3817515404379348E-5</v>
      </c>
      <c r="AM403" s="17">
        <f t="shared" si="480"/>
        <v>3.9173362919417301E-4</v>
      </c>
      <c r="AN403" s="17">
        <f t="shared" si="481"/>
        <v>5.8291901855343851E-4</v>
      </c>
      <c r="AO403" s="17">
        <f t="shared" si="482"/>
        <v>4.3370616774756899E-4</v>
      </c>
      <c r="AP403" s="17">
        <f t="shared" si="483"/>
        <v>2.151254107406671E-4</v>
      </c>
      <c r="AQ403" s="17">
        <f t="shared" si="484"/>
        <v>8.0029313256060051E-5</v>
      </c>
      <c r="AR403" s="17">
        <f t="shared" si="485"/>
        <v>5.7557125187291027E-3</v>
      </c>
      <c r="AS403" s="17">
        <f t="shared" si="486"/>
        <v>5.0037409243539792E-3</v>
      </c>
      <c r="AT403" s="17">
        <f t="shared" si="487"/>
        <v>2.1750064094222025E-3</v>
      </c>
      <c r="AU403" s="17">
        <f t="shared" si="488"/>
        <v>6.3028214990146615E-4</v>
      </c>
      <c r="AV403" s="17">
        <f t="shared" si="489"/>
        <v>1.3698428201067218E-4</v>
      </c>
      <c r="AW403" s="17">
        <f t="shared" si="490"/>
        <v>8.5586850341365502E-7</v>
      </c>
      <c r="AX403" s="17">
        <f t="shared" si="491"/>
        <v>5.6759077335959993E-5</v>
      </c>
      <c r="AY403" s="17">
        <f t="shared" si="492"/>
        <v>8.4460314838776836E-5</v>
      </c>
      <c r="AZ403" s="17">
        <f t="shared" si="493"/>
        <v>6.2840563285071366E-5</v>
      </c>
      <c r="BA403" s="17">
        <f t="shared" si="494"/>
        <v>3.116995559017303E-5</v>
      </c>
      <c r="BB403" s="17">
        <f t="shared" si="495"/>
        <v>1.159560895904836E-5</v>
      </c>
      <c r="BC403" s="17">
        <f t="shared" si="496"/>
        <v>3.450967948726968E-6</v>
      </c>
      <c r="BD403" s="17">
        <f t="shared" si="497"/>
        <v>1.4274641586576088E-3</v>
      </c>
      <c r="BE403" s="17">
        <f t="shared" si="498"/>
        <v>1.2409690034867731E-3</v>
      </c>
      <c r="BF403" s="17">
        <f t="shared" si="499"/>
        <v>5.3941952177040246E-4</v>
      </c>
      <c r="BG403" s="17">
        <f t="shared" si="500"/>
        <v>1.5631516965073611E-4</v>
      </c>
      <c r="BH403" s="17">
        <f t="shared" si="501"/>
        <v>3.3973231330333593E-5</v>
      </c>
      <c r="BI403" s="17">
        <f t="shared" si="502"/>
        <v>5.9069401880992695E-6</v>
      </c>
      <c r="BJ403" s="18">
        <f t="shared" si="503"/>
        <v>0.21986336215062829</v>
      </c>
      <c r="BK403" s="18">
        <f t="shared" si="504"/>
        <v>0.26299665871408873</v>
      </c>
      <c r="BL403" s="18">
        <f t="shared" si="505"/>
        <v>0.46431713902318084</v>
      </c>
      <c r="BM403" s="18">
        <f t="shared" si="506"/>
        <v>0.41820375621240596</v>
      </c>
      <c r="BN403" s="18">
        <f t="shared" si="507"/>
        <v>0.58087675079292589</v>
      </c>
    </row>
    <row r="404" spans="1:66" x14ac:dyDescent="0.25">
      <c r="A404" t="s">
        <v>16</v>
      </c>
      <c r="B404" t="s">
        <v>17</v>
      </c>
      <c r="C404" t="s">
        <v>19</v>
      </c>
      <c r="D404" s="15">
        <v>44379</v>
      </c>
      <c r="E404" s="14">
        <f>VLOOKUP(A404,home!$A$2:$E$405,3,FALSE)</f>
        <v>1.5904255319148899</v>
      </c>
      <c r="F404" s="14">
        <f>VLOOKUP(B404,home!$B$2:$E$405,3,FALSE)</f>
        <v>1.1299999999999999</v>
      </c>
      <c r="G404" s="14">
        <f>VLOOKUP(C404,away!$B$2:$E$405,4,FALSE)</f>
        <v>1.37</v>
      </c>
      <c r="H404" s="14">
        <f>VLOOKUP(A404,away!$A$2:$E$405,3,FALSE)</f>
        <v>1.2978723404255299</v>
      </c>
      <c r="I404" s="14">
        <f>VLOOKUP(C404,away!$B$2:$E$405,3,FALSE)</f>
        <v>0.51</v>
      </c>
      <c r="J404" s="14">
        <f>VLOOKUP(B404,home!$B$2:$E$405,4,FALSE)</f>
        <v>0.92</v>
      </c>
      <c r="K404" s="16">
        <f t="shared" si="452"/>
        <v>2.4621377659574408</v>
      </c>
      <c r="L404" s="16">
        <f t="shared" si="453"/>
        <v>0.60896170212765866</v>
      </c>
      <c r="M404" s="17">
        <f t="shared" si="454"/>
        <v>4.6370144326556E-2</v>
      </c>
      <c r="N404" s="17">
        <f t="shared" si="455"/>
        <v>0.11416968355931069</v>
      </c>
      <c r="O404" s="17">
        <f t="shared" si="456"/>
        <v>2.8237642017004738E-2</v>
      </c>
      <c r="P404" s="17">
        <f t="shared" si="457"/>
        <v>6.9524964831654004E-2</v>
      </c>
      <c r="Q404" s="17">
        <f t="shared" si="458"/>
        <v>0.14055074480939458</v>
      </c>
      <c r="R404" s="17">
        <f t="shared" si="459"/>
        <v>8.5978212733733468E-3</v>
      </c>
      <c r="S404" s="17">
        <f t="shared" si="460"/>
        <v>2.6060522374061666E-2</v>
      </c>
      <c r="T404" s="17">
        <f t="shared" si="461"/>
        <v>8.5590020794439128E-2</v>
      </c>
      <c r="U404" s="17">
        <f t="shared" si="462"/>
        <v>2.1169020462124811E-2</v>
      </c>
      <c r="V404" s="17">
        <f t="shared" si="463"/>
        <v>4.3415313113526772E-3</v>
      </c>
      <c r="W404" s="17">
        <f t="shared" si="464"/>
        <v>0.1153517656095524</v>
      </c>
      <c r="X404" s="17">
        <f t="shared" si="465"/>
        <v>7.0244807529023762E-2</v>
      </c>
      <c r="Y404" s="17">
        <f t="shared" si="466"/>
        <v>2.1388198779252035E-2</v>
      </c>
      <c r="Z404" s="17">
        <f t="shared" si="467"/>
        <v>1.7452479590742758E-3</v>
      </c>
      <c r="AA404" s="17">
        <f t="shared" si="468"/>
        <v>4.2970409109969205E-3</v>
      </c>
      <c r="AB404" s="17">
        <f t="shared" si="469"/>
        <v>5.289953354414843E-3</v>
      </c>
      <c r="AC404" s="17">
        <f t="shared" si="470"/>
        <v>4.0684153581075635E-4</v>
      </c>
      <c r="AD404" s="17">
        <f t="shared" si="471"/>
        <v>7.1002984619287432E-2</v>
      </c>
      <c r="AE404" s="17">
        <f t="shared" si="472"/>
        <v>4.3238098369905248E-2</v>
      </c>
      <c r="AF404" s="17">
        <f t="shared" si="473"/>
        <v>1.3165172990050319E-2</v>
      </c>
      <c r="AG404" s="17">
        <f t="shared" si="474"/>
        <v>2.6723620509420403E-3</v>
      </c>
      <c r="AH404" s="17">
        <f t="shared" si="475"/>
        <v>2.6569729194817333E-4</v>
      </c>
      <c r="AI404" s="17">
        <f t="shared" si="476"/>
        <v>6.5418333681821733E-4</v>
      </c>
      <c r="AJ404" s="17">
        <f t="shared" si="477"/>
        <v>8.0534474972009486E-4</v>
      </c>
      <c r="AK404" s="17">
        <f t="shared" si="478"/>
        <v>6.6095657430046307E-4</v>
      </c>
      <c r="AL404" s="17">
        <f t="shared" si="479"/>
        <v>2.4399875290532479E-5</v>
      </c>
      <c r="AM404" s="17">
        <f t="shared" si="480"/>
        <v>3.4963825985368596E-2</v>
      </c>
      <c r="AN404" s="17">
        <f t="shared" si="481"/>
        <v>2.1291630984945322E-2</v>
      </c>
      <c r="AO404" s="17">
        <f t="shared" si="482"/>
        <v>6.4828939228331493E-3</v>
      </c>
      <c r="AP404" s="17">
        <f t="shared" si="483"/>
        <v>1.3159447059871766E-3</v>
      </c>
      <c r="AQ404" s="17">
        <f t="shared" si="484"/>
        <v>2.0033998201595806E-4</v>
      </c>
      <c r="AR404" s="17">
        <f t="shared" si="485"/>
        <v>3.2359895031093829E-5</v>
      </c>
      <c r="AS404" s="17">
        <f t="shared" si="486"/>
        <v>7.9674519658474654E-5</v>
      </c>
      <c r="AT404" s="17">
        <f t="shared" si="487"/>
        <v>9.8084821917824496E-5</v>
      </c>
      <c r="AU404" s="17">
        <f t="shared" si="488"/>
        <v>8.0499448103695293E-5</v>
      </c>
      <c r="AV404" s="17">
        <f t="shared" si="489"/>
        <v>4.9550182828709825E-5</v>
      </c>
      <c r="AW404" s="17">
        <f t="shared" si="490"/>
        <v>1.0162192937504512E-6</v>
      </c>
      <c r="AX404" s="17">
        <f t="shared" si="491"/>
        <v>1.4347626066823353E-2</v>
      </c>
      <c r="AY404" s="17">
        <f t="shared" si="492"/>
        <v>8.7371547911439147E-3</v>
      </c>
      <c r="AZ404" s="17">
        <f t="shared" si="493"/>
        <v>2.6602963266839125E-3</v>
      </c>
      <c r="BA404" s="17">
        <f t="shared" si="494"/>
        <v>5.4000619308713113E-4</v>
      </c>
      <c r="BB404" s="17">
        <f t="shared" si="495"/>
        <v>8.2210772625454108E-5</v>
      </c>
      <c r="BC404" s="17">
        <f t="shared" si="496"/>
        <v>1.0012642406245297E-5</v>
      </c>
      <c r="BD404" s="17">
        <f t="shared" si="497"/>
        <v>3.2843227931345411E-6</v>
      </c>
      <c r="BE404" s="17">
        <f t="shared" si="498"/>
        <v>8.086455184571381E-6</v>
      </c>
      <c r="BF404" s="17">
        <f t="shared" si="499"/>
        <v>9.9549833513277728E-6</v>
      </c>
      <c r="BG404" s="17">
        <f t="shared" si="500"/>
        <v>8.1701801562605606E-6</v>
      </c>
      <c r="BH404" s="17">
        <f t="shared" si="501"/>
        <v>5.0290272793512984E-6</v>
      </c>
      <c r="BI404" s="17">
        <f t="shared" si="502"/>
        <v>2.4764315981042077E-6</v>
      </c>
      <c r="BJ404" s="18">
        <f t="shared" si="503"/>
        <v>0.76800578148507803</v>
      </c>
      <c r="BK404" s="18">
        <f t="shared" si="504"/>
        <v>0.15546555904586956</v>
      </c>
      <c r="BL404" s="18">
        <f t="shared" si="505"/>
        <v>7.035483023860413E-2</v>
      </c>
      <c r="BM404" s="18">
        <f t="shared" si="506"/>
        <v>0.57938427933948289</v>
      </c>
      <c r="BN404" s="18">
        <f t="shared" si="507"/>
        <v>0.4074510008172933</v>
      </c>
    </row>
    <row r="405" spans="1:66" x14ac:dyDescent="0.25">
      <c r="A405" t="s">
        <v>16</v>
      </c>
      <c r="B405" t="s">
        <v>255</v>
      </c>
      <c r="C405" t="s">
        <v>256</v>
      </c>
      <c r="D405" s="15">
        <v>44379</v>
      </c>
      <c r="E405" s="14">
        <f>VLOOKUP(A405,home!$A$2:$E$405,3,FALSE)</f>
        <v>1.5904255319148899</v>
      </c>
      <c r="F405" s="14">
        <f>VLOOKUP(B405,home!$B$2:$E$405,3,FALSE)</f>
        <v>0.88</v>
      </c>
      <c r="G405" s="14">
        <f>VLOOKUP(C405,away!$B$2:$E$405,4,FALSE)</f>
        <v>0.82</v>
      </c>
      <c r="H405" s="14">
        <f>VLOOKUP(A405,away!$A$2:$E$405,3,FALSE)</f>
        <v>1.2978723404255299</v>
      </c>
      <c r="I405" s="14">
        <f>VLOOKUP(C405,away!$B$2:$E$405,3,FALSE)</f>
        <v>0.5</v>
      </c>
      <c r="J405" s="14">
        <f>VLOOKUP(B405,home!$B$2:$E$405,4,FALSE)</f>
        <v>0.92</v>
      </c>
      <c r="K405" s="16">
        <f t="shared" si="452"/>
        <v>1.1476510638297845</v>
      </c>
      <c r="L405" s="16">
        <f t="shared" si="453"/>
        <v>0.59702127659574378</v>
      </c>
      <c r="M405" s="17">
        <f t="shared" si="454"/>
        <v>0.17470222244561595</v>
      </c>
      <c r="N405" s="17">
        <f t="shared" si="455"/>
        <v>0.20049719144313882</v>
      </c>
      <c r="O405" s="17">
        <f t="shared" si="456"/>
        <v>0.10430094386859523</v>
      </c>
      <c r="P405" s="17">
        <f t="shared" si="457"/>
        <v>0.11970108918924396</v>
      </c>
      <c r="Q405" s="17">
        <f t="shared" si="458"/>
        <v>0.11505040752730113</v>
      </c>
      <c r="R405" s="17">
        <f t="shared" si="459"/>
        <v>3.1134941329284866E-2</v>
      </c>
      <c r="S405" s="17">
        <f t="shared" si="460"/>
        <v>2.0503961759203854E-2</v>
      </c>
      <c r="T405" s="17">
        <f t="shared" si="461"/>
        <v>6.868754117480988E-2</v>
      </c>
      <c r="U405" s="17">
        <f t="shared" si="462"/>
        <v>3.5732048538831704E-2</v>
      </c>
      <c r="V405" s="17">
        <f t="shared" si="463"/>
        <v>1.5609714003084023E-3</v>
      </c>
      <c r="W405" s="17">
        <f t="shared" si="464"/>
        <v>4.4012574197585808E-2</v>
      </c>
      <c r="X405" s="17">
        <f t="shared" si="465"/>
        <v>2.6276443233707571E-2</v>
      </c>
      <c r="Y405" s="17">
        <f t="shared" si="466"/>
        <v>7.8437978418918423E-3</v>
      </c>
      <c r="Z405" s="17">
        <f t="shared" si="467"/>
        <v>6.1960741397144104E-3</v>
      </c>
      <c r="AA405" s="17">
        <f t="shared" si="468"/>
        <v>7.110931078011461E-3</v>
      </c>
      <c r="AB405" s="17">
        <f t="shared" si="469"/>
        <v>4.0804338082500646E-3</v>
      </c>
      <c r="AC405" s="17">
        <f t="shared" si="470"/>
        <v>6.6845878587899957E-5</v>
      </c>
      <c r="AD405" s="17">
        <f t="shared" si="471"/>
        <v>1.2627769399936659E-2</v>
      </c>
      <c r="AE405" s="17">
        <f t="shared" si="472"/>
        <v>7.5390470077068535E-3</v>
      </c>
      <c r="AF405" s="17">
        <f t="shared" si="473"/>
        <v>2.2504857344282335E-3</v>
      </c>
      <c r="AG405" s="17">
        <f t="shared" si="474"/>
        <v>4.4786262204295126E-4</v>
      </c>
      <c r="AH405" s="17">
        <f t="shared" si="475"/>
        <v>9.24797023193543E-4</v>
      </c>
      <c r="AI405" s="17">
        <f t="shared" si="476"/>
        <v>1.0613442874946877E-3</v>
      </c>
      <c r="AJ405" s="17">
        <f t="shared" si="477"/>
        <v>6.0902645031647143E-4</v>
      </c>
      <c r="AK405" s="17">
        <f t="shared" si="478"/>
        <v>2.3298328453539202E-4</v>
      </c>
      <c r="AL405" s="17">
        <f t="shared" si="479"/>
        <v>1.8320372489306889E-6</v>
      </c>
      <c r="AM405" s="17">
        <f t="shared" si="480"/>
        <v>2.8984545971269004E-3</v>
      </c>
      <c r="AN405" s="17">
        <f t="shared" si="481"/>
        <v>1.7304390637315043E-3</v>
      </c>
      <c r="AO405" s="17">
        <f t="shared" si="482"/>
        <v>5.1655446945006304E-4</v>
      </c>
      <c r="AP405" s="17">
        <f t="shared" si="483"/>
        <v>1.0279800292743792E-4</v>
      </c>
      <c r="AQ405" s="17">
        <f t="shared" si="484"/>
        <v>1.5343148734807994E-5</v>
      </c>
      <c r="AR405" s="17">
        <f t="shared" si="485"/>
        <v>1.1042469987579059E-4</v>
      </c>
      <c r="AS405" s="17">
        <f t="shared" si="486"/>
        <v>1.2672902428553575E-4</v>
      </c>
      <c r="AT405" s="17">
        <f t="shared" si="487"/>
        <v>7.2720349769702847E-5</v>
      </c>
      <c r="AU405" s="17">
        <f t="shared" si="488"/>
        <v>2.7819195591757843E-5</v>
      </c>
      <c r="AV405" s="17">
        <f t="shared" si="489"/>
        <v>7.9816823539424283E-6</v>
      </c>
      <c r="AW405" s="17">
        <f t="shared" si="490"/>
        <v>3.4868355972679236E-8</v>
      </c>
      <c r="AX405" s="17">
        <f t="shared" si="491"/>
        <v>5.544024169758363E-4</v>
      </c>
      <c r="AY405" s="17">
        <f t="shared" si="492"/>
        <v>3.3099003873067961E-4</v>
      </c>
      <c r="AZ405" s="17">
        <f t="shared" si="493"/>
        <v>9.8804047731732505E-5</v>
      </c>
      <c r="BA405" s="17">
        <f t="shared" si="494"/>
        <v>1.966270623654191E-5</v>
      </c>
      <c r="BB405" s="17">
        <f t="shared" si="495"/>
        <v>2.9347634946668358E-6</v>
      </c>
      <c r="BC405" s="17">
        <f t="shared" si="496"/>
        <v>3.5042324961851623E-7</v>
      </c>
      <c r="BD405" s="17">
        <f t="shared" si="497"/>
        <v>1.0987649214591052E-5</v>
      </c>
      <c r="BE405" s="17">
        <f t="shared" si="498"/>
        <v>1.2609987310113919E-5</v>
      </c>
      <c r="BF405" s="17">
        <f t="shared" si="499"/>
        <v>7.2359326756661614E-6</v>
      </c>
      <c r="BG405" s="17">
        <f t="shared" si="500"/>
        <v>2.7681086110096573E-6</v>
      </c>
      <c r="BH405" s="17">
        <f t="shared" si="501"/>
        <v>7.942056980554044E-7</v>
      </c>
      <c r="BI405" s="17">
        <f t="shared" si="502"/>
        <v>1.8229420285459224E-7</v>
      </c>
      <c r="BJ405" s="18">
        <f t="shared" si="503"/>
        <v>0.49150385386093948</v>
      </c>
      <c r="BK405" s="18">
        <f t="shared" si="504"/>
        <v>0.31686791274893966</v>
      </c>
      <c r="BL405" s="18">
        <f t="shared" si="505"/>
        <v>0.18556770279810245</v>
      </c>
      <c r="BM405" s="18">
        <f t="shared" si="506"/>
        <v>0.25441779257414127</v>
      </c>
      <c r="BN405" s="18">
        <f t="shared" si="507"/>
        <v>0.7453867958031799</v>
      </c>
    </row>
    <row r="406" spans="1:66" x14ac:dyDescent="0.25">
      <c r="A406" t="s">
        <v>16</v>
      </c>
      <c r="B406" t="s">
        <v>18</v>
      </c>
      <c r="C406" t="s">
        <v>252</v>
      </c>
      <c r="D406" s="15">
        <v>44379</v>
      </c>
      <c r="E406" s="14">
        <f>VLOOKUP(A406,home!$A$2:$E$405,3,FALSE)</f>
        <v>1.5904255319148899</v>
      </c>
      <c r="F406" s="14">
        <f>VLOOKUP(B406,home!$B$2:$E$405,3,FALSE)</f>
        <v>1.05</v>
      </c>
      <c r="G406" s="14">
        <f>VLOOKUP(C406,away!$B$2:$E$405,4,FALSE)</f>
        <v>1.26</v>
      </c>
      <c r="H406" s="14">
        <f>VLOOKUP(A406,away!$A$2:$E$405,3,FALSE)</f>
        <v>1.2978723404255299</v>
      </c>
      <c r="I406" s="14">
        <f>VLOOKUP(C406,away!$B$2:$E$405,3,FALSE)</f>
        <v>0.49</v>
      </c>
      <c r="J406" s="14">
        <f>VLOOKUP(B406,home!$B$2:$E$405,4,FALSE)</f>
        <v>0.94</v>
      </c>
      <c r="K406" s="16">
        <f t="shared" si="452"/>
        <v>2.1041329787233991</v>
      </c>
      <c r="L406" s="16">
        <f t="shared" si="453"/>
        <v>0.597799999999999</v>
      </c>
      <c r="M406" s="17">
        <f t="shared" si="454"/>
        <v>6.7075731386235932E-2</v>
      </c>
      <c r="N406" s="17">
        <f t="shared" si="455"/>
        <v>0.14113625848177119</v>
      </c>
      <c r="O406" s="17">
        <f t="shared" si="456"/>
        <v>4.0097872222691781E-2</v>
      </c>
      <c r="P406" s="17">
        <f t="shared" si="457"/>
        <v>8.4371255320402683E-2</v>
      </c>
      <c r="Q406" s="17">
        <f t="shared" si="458"/>
        <v>0.14848472798256243</v>
      </c>
      <c r="R406" s="17">
        <f t="shared" si="459"/>
        <v>1.1985254007362551E-2</v>
      </c>
      <c r="S406" s="17">
        <f t="shared" si="460"/>
        <v>2.6531610528965882E-2</v>
      </c>
      <c r="T406" s="17">
        <f t="shared" si="461"/>
        <v>8.8764170387975683E-2</v>
      </c>
      <c r="U406" s="17">
        <f t="shared" si="462"/>
        <v>2.5218568215268314E-2</v>
      </c>
      <c r="V406" s="17">
        <f t="shared" si="463"/>
        <v>3.7080894149845991E-3</v>
      </c>
      <c r="W406" s="17">
        <f t="shared" si="464"/>
        <v>0.10414387099496093</v>
      </c>
      <c r="X406" s="17">
        <f t="shared" si="465"/>
        <v>6.2257206080787546E-2</v>
      </c>
      <c r="Y406" s="17">
        <f t="shared" si="466"/>
        <v>1.8608678897547363E-2</v>
      </c>
      <c r="Z406" s="17">
        <f t="shared" si="467"/>
        <v>2.3882616152004405E-3</v>
      </c>
      <c r="AA406" s="17">
        <f t="shared" si="468"/>
        <v>5.0252200263624595E-3</v>
      </c>
      <c r="AB406" s="17">
        <f t="shared" si="469"/>
        <v>5.2868655914052607E-3</v>
      </c>
      <c r="AC406" s="17">
        <f t="shared" si="470"/>
        <v>2.9151392791106669E-4</v>
      </c>
      <c r="AD406" s="17">
        <f t="shared" si="471"/>
        <v>5.4783138373103127E-2</v>
      </c>
      <c r="AE406" s="17">
        <f t="shared" si="472"/>
        <v>3.2749360119440997E-2</v>
      </c>
      <c r="AF406" s="17">
        <f t="shared" si="473"/>
        <v>9.7887837397008948E-3</v>
      </c>
      <c r="AG406" s="17">
        <f t="shared" si="474"/>
        <v>1.9505783065310624E-3</v>
      </c>
      <c r="AH406" s="17">
        <f t="shared" si="475"/>
        <v>3.5692569839170516E-4</v>
      </c>
      <c r="AI406" s="17">
        <f t="shared" si="476"/>
        <v>7.51019132939868E-4</v>
      </c>
      <c r="AJ406" s="17">
        <f t="shared" si="477"/>
        <v>7.9012206263551459E-4</v>
      </c>
      <c r="AK406" s="17">
        <f t="shared" si="478"/>
        <v>5.5417396306944725E-4</v>
      </c>
      <c r="AL406" s="17">
        <f t="shared" si="479"/>
        <v>1.4667239869283094E-5</v>
      </c>
      <c r="AM406" s="17">
        <f t="shared" si="480"/>
        <v>2.3054201625762723E-2</v>
      </c>
      <c r="AN406" s="17">
        <f t="shared" si="481"/>
        <v>1.3781801731880934E-2</v>
      </c>
      <c r="AO406" s="17">
        <f t="shared" si="482"/>
        <v>4.1193805376592034E-3</v>
      </c>
      <c r="AP406" s="17">
        <f t="shared" si="483"/>
        <v>8.2085522847088945E-4</v>
      </c>
      <c r="AQ406" s="17">
        <f t="shared" si="484"/>
        <v>1.2267681389497418E-4</v>
      </c>
      <c r="AR406" s="17">
        <f t="shared" si="485"/>
        <v>4.2674036499712214E-5</v>
      </c>
      <c r="AS406" s="17">
        <f t="shared" si="486"/>
        <v>8.9791847534290506E-5</v>
      </c>
      <c r="AT406" s="17">
        <f t="shared" si="487"/>
        <v>9.4466993808701999E-5</v>
      </c>
      <c r="AU406" s="17">
        <f t="shared" si="488"/>
        <v>6.625703902458303E-5</v>
      </c>
      <c r="AV406" s="17">
        <f t="shared" si="489"/>
        <v>3.4853405221047086E-5</v>
      </c>
      <c r="AW406" s="17">
        <f t="shared" si="490"/>
        <v>5.1247771829523135E-7</v>
      </c>
      <c r="AX406" s="17">
        <f t="shared" si="491"/>
        <v>8.0848509898176577E-3</v>
      </c>
      <c r="AY406" s="17">
        <f t="shared" si="492"/>
        <v>4.833123921712988E-3</v>
      </c>
      <c r="AZ406" s="17">
        <f t="shared" si="493"/>
        <v>1.4446207402000093E-3</v>
      </c>
      <c r="BA406" s="17">
        <f t="shared" si="494"/>
        <v>2.878647594971881E-4</v>
      </c>
      <c r="BB406" s="17">
        <f t="shared" si="495"/>
        <v>4.3021388306854675E-5</v>
      </c>
      <c r="BC406" s="17">
        <f t="shared" si="496"/>
        <v>5.1436371859675385E-6</v>
      </c>
      <c r="BD406" s="17">
        <f t="shared" si="497"/>
        <v>4.2517565032546511E-6</v>
      </c>
      <c r="BE406" s="17">
        <f t="shared" si="498"/>
        <v>8.9462610759997917E-6</v>
      </c>
      <c r="BF406" s="17">
        <f t="shared" si="499"/>
        <v>9.4120614831403231E-6</v>
      </c>
      <c r="BG406" s="17">
        <f t="shared" si="500"/>
        <v>6.6014096548159423E-6</v>
      </c>
      <c r="BH406" s="17">
        <f t="shared" si="501"/>
        <v>3.4725609401903179E-6</v>
      </c>
      <c r="BI406" s="17">
        <f t="shared" si="502"/>
        <v>1.4613459989762358E-6</v>
      </c>
      <c r="BJ406" s="18">
        <f t="shared" si="503"/>
        <v>0.71926431473877073</v>
      </c>
      <c r="BK406" s="18">
        <f t="shared" si="504"/>
        <v>0.18682599174008244</v>
      </c>
      <c r="BL406" s="18">
        <f t="shared" si="505"/>
        <v>9.0428209637871626E-2</v>
      </c>
      <c r="BM406" s="18">
        <f t="shared" si="506"/>
        <v>0.50092306688690369</v>
      </c>
      <c r="BN406" s="18">
        <f t="shared" si="507"/>
        <v>0.49315109940102658</v>
      </c>
    </row>
    <row r="407" spans="1:66" x14ac:dyDescent="0.25">
      <c r="A407" t="s">
        <v>69</v>
      </c>
      <c r="B407" t="s">
        <v>259</v>
      </c>
      <c r="C407" t="s">
        <v>71</v>
      </c>
      <c r="D407" s="15">
        <v>44379</v>
      </c>
      <c r="E407" s="14">
        <f>VLOOKUP(A407,home!$A$2:$E$405,3,FALSE)</f>
        <v>1.36170212765957</v>
      </c>
      <c r="F407" s="14">
        <f>VLOOKUP(B407,home!$B$2:$E$405,3,FALSE)</f>
        <v>1.04</v>
      </c>
      <c r="G407" s="14">
        <f>VLOOKUP(C407,away!$B$2:$E$405,4,FALSE)</f>
        <v>1.41</v>
      </c>
      <c r="H407" s="14">
        <f>VLOOKUP(A407,away!$A$2:$E$405,3,FALSE)</f>
        <v>1.3574468085106399</v>
      </c>
      <c r="I407" s="14">
        <f>VLOOKUP(C407,away!$B$2:$E$405,3,FALSE)</f>
        <v>0.67</v>
      </c>
      <c r="J407" s="14">
        <f>VLOOKUP(B407,home!$B$2:$E$405,4,FALSE)</f>
        <v>0.8</v>
      </c>
      <c r="K407" s="16">
        <f t="shared" si="452"/>
        <v>1.9967999999999932</v>
      </c>
      <c r="L407" s="16">
        <f t="shared" si="453"/>
        <v>0.72759148936170304</v>
      </c>
      <c r="M407" s="17">
        <f t="shared" si="454"/>
        <v>6.5586100417534834E-2</v>
      </c>
      <c r="N407" s="17">
        <f t="shared" si="455"/>
        <v>0.13096232531373309</v>
      </c>
      <c r="O407" s="17">
        <f t="shared" si="456"/>
        <v>4.7719888484220381E-2</v>
      </c>
      <c r="P407" s="17">
        <f t="shared" si="457"/>
        <v>9.5287073325290919E-2</v>
      </c>
      <c r="Q407" s="17">
        <f t="shared" si="458"/>
        <v>0.13075278559323072</v>
      </c>
      <c r="R407" s="17">
        <f t="shared" si="459"/>
        <v>1.7360292367204141E-2</v>
      </c>
      <c r="S407" s="17">
        <f t="shared" si="460"/>
        <v>3.4609567747954866E-2</v>
      </c>
      <c r="T407" s="17">
        <f t="shared" si="461"/>
        <v>9.5134614007970172E-2</v>
      </c>
      <c r="U407" s="17">
        <f t="shared" si="462"/>
        <v>3.466503179883311E-2</v>
      </c>
      <c r="V407" s="17">
        <f t="shared" si="463"/>
        <v>5.5869636312864289E-3</v>
      </c>
      <c r="W407" s="17">
        <f t="shared" si="464"/>
        <v>8.7029054090854069E-2</v>
      </c>
      <c r="X407" s="17">
        <f t="shared" si="465"/>
        <v>6.332159908370473E-2</v>
      </c>
      <c r="Y407" s="17">
        <f t="shared" si="466"/>
        <v>2.3036128293038683E-2</v>
      </c>
      <c r="Z407" s="17">
        <f t="shared" si="467"/>
        <v>4.2104003264028895E-3</v>
      </c>
      <c r="AA407" s="17">
        <f t="shared" si="468"/>
        <v>8.4073273717612616E-3</v>
      </c>
      <c r="AB407" s="17">
        <f t="shared" si="469"/>
        <v>8.3938756479664169E-3</v>
      </c>
      <c r="AC407" s="17">
        <f t="shared" si="470"/>
        <v>5.0731539324926913E-4</v>
      </c>
      <c r="AD407" s="17">
        <f t="shared" si="471"/>
        <v>4.3444903802154225E-2</v>
      </c>
      <c r="AE407" s="17">
        <f t="shared" si="472"/>
        <v>3.1610142262585308E-2</v>
      </c>
      <c r="AF407" s="17">
        <f t="shared" si="473"/>
        <v>1.1499635243884877E-2</v>
      </c>
      <c r="AG407" s="17">
        <f t="shared" si="474"/>
        <v>2.7890122447381768E-3</v>
      </c>
      <c r="AH407" s="17">
        <f t="shared" si="475"/>
        <v>7.6586286107411963E-4</v>
      </c>
      <c r="AI407" s="17">
        <f t="shared" si="476"/>
        <v>1.5292749609927968E-3</v>
      </c>
      <c r="AJ407" s="17">
        <f t="shared" si="477"/>
        <v>1.5268281210552037E-3</v>
      </c>
      <c r="AK407" s="17">
        <f t="shared" si="478"/>
        <v>1.0162567973743403E-3</v>
      </c>
      <c r="AL407" s="17">
        <f t="shared" si="479"/>
        <v>2.9482221853621757E-5</v>
      </c>
      <c r="AM407" s="17">
        <f t="shared" si="480"/>
        <v>1.7350156782428246E-2</v>
      </c>
      <c r="AN407" s="17">
        <f t="shared" si="481"/>
        <v>1.262382641398602E-2</v>
      </c>
      <c r="AO407" s="17">
        <f t="shared" si="482"/>
        <v>4.5924943309978462E-3</v>
      </c>
      <c r="AP407" s="17">
        <f t="shared" si="483"/>
        <v>1.1138199300586341E-3</v>
      </c>
      <c r="AQ407" s="17">
        <f t="shared" si="484"/>
        <v>2.0260147544802734E-4</v>
      </c>
      <c r="AR407" s="17">
        <f t="shared" si="485"/>
        <v>1.1144705994714681E-4</v>
      </c>
      <c r="AS407" s="17">
        <f t="shared" si="486"/>
        <v>2.2253748930246197E-4</v>
      </c>
      <c r="AT407" s="17">
        <f t="shared" si="487"/>
        <v>2.2218142931957734E-4</v>
      </c>
      <c r="AU407" s="17">
        <f t="shared" si="488"/>
        <v>1.4788395935511018E-4</v>
      </c>
      <c r="AV407" s="17">
        <f t="shared" si="489"/>
        <v>7.3823672510070785E-5</v>
      </c>
      <c r="AW407" s="17">
        <f t="shared" si="490"/>
        <v>1.1898162270130919E-6</v>
      </c>
      <c r="AX407" s="17">
        <f t="shared" si="491"/>
        <v>5.7741321771921034E-3</v>
      </c>
      <c r="AY407" s="17">
        <f t="shared" si="492"/>
        <v>4.2012094305745352E-3</v>
      </c>
      <c r="AZ407" s="17">
        <f t="shared" si="493"/>
        <v>1.5283821133560789E-3</v>
      </c>
      <c r="BA407" s="17">
        <f t="shared" si="494"/>
        <v>3.7067927272351235E-4</v>
      </c>
      <c r="BB407" s="17">
        <f t="shared" si="495"/>
        <v>6.7425771029103301E-5</v>
      </c>
      <c r="BC407" s="17">
        <f t="shared" si="496"/>
        <v>9.8116834328852914E-6</v>
      </c>
      <c r="BD407" s="17">
        <f t="shared" si="497"/>
        <v>1.3514655388654581E-5</v>
      </c>
      <c r="BE407" s="17">
        <f t="shared" si="498"/>
        <v>2.6986063880065373E-5</v>
      </c>
      <c r="BF407" s="17">
        <f t="shared" si="499"/>
        <v>2.6942886177857187E-5</v>
      </c>
      <c r="BG407" s="17">
        <f t="shared" si="500"/>
        <v>1.7933185039981685E-5</v>
      </c>
      <c r="BH407" s="17">
        <f t="shared" si="501"/>
        <v>8.9522459719588299E-6</v>
      </c>
      <c r="BI407" s="17">
        <f t="shared" si="502"/>
        <v>3.5751689513614648E-6</v>
      </c>
      <c r="BJ407" s="18">
        <f t="shared" si="503"/>
        <v>0.66741473931712114</v>
      </c>
      <c r="BK407" s="18">
        <f t="shared" si="504"/>
        <v>0.20580771216774449</v>
      </c>
      <c r="BL407" s="18">
        <f t="shared" si="505"/>
        <v>0.12226041622632602</v>
      </c>
      <c r="BM407" s="18">
        <f t="shared" si="506"/>
        <v>0.5078247829220327</v>
      </c>
      <c r="BN407" s="18">
        <f t="shared" si="507"/>
        <v>0.48766846550121407</v>
      </c>
    </row>
    <row r="408" spans="1:66" x14ac:dyDescent="0.25">
      <c r="A408" t="s">
        <v>69</v>
      </c>
      <c r="B408" t="s">
        <v>70</v>
      </c>
      <c r="C408" t="s">
        <v>78</v>
      </c>
      <c r="D408" s="15">
        <v>44379</v>
      </c>
      <c r="E408" s="14">
        <f>VLOOKUP(A408,home!$A$2:$E$405,3,FALSE)</f>
        <v>1.36170212765957</v>
      </c>
      <c r="F408" s="14">
        <f>VLOOKUP(B408,home!$B$2:$E$405,3,FALSE)</f>
        <v>0.86</v>
      </c>
      <c r="G408" s="14">
        <f>VLOOKUP(C408,away!$B$2:$E$405,4,FALSE)</f>
        <v>0.61</v>
      </c>
      <c r="H408" s="14">
        <f>VLOOKUP(A408,away!$A$2:$E$405,3,FALSE)</f>
        <v>1.3574468085106399</v>
      </c>
      <c r="I408" s="14">
        <f>VLOOKUP(C408,away!$B$2:$E$405,3,FALSE)</f>
        <v>1.41</v>
      </c>
      <c r="J408" s="14">
        <f>VLOOKUP(B408,home!$B$2:$E$405,4,FALSE)</f>
        <v>0.86</v>
      </c>
      <c r="K408" s="16">
        <f t="shared" si="452"/>
        <v>0.71434893617021045</v>
      </c>
      <c r="L408" s="16">
        <f t="shared" si="453"/>
        <v>1.6460400000000017</v>
      </c>
      <c r="M408" s="17">
        <f t="shared" si="454"/>
        <v>9.4383506896913064E-2</v>
      </c>
      <c r="N408" s="17">
        <f t="shared" si="455"/>
        <v>6.7422757743823558E-2</v>
      </c>
      <c r="O408" s="17">
        <f t="shared" si="456"/>
        <v>0.15535902769259496</v>
      </c>
      <c r="P408" s="17">
        <f t="shared" si="457"/>
        <v>0.11098055615664346</v>
      </c>
      <c r="Q408" s="17">
        <f t="shared" si="458"/>
        <v>2.4081687633981087E-2</v>
      </c>
      <c r="R408" s="17">
        <f t="shared" si="459"/>
        <v>0.12786358697155967</v>
      </c>
      <c r="S408" s="17">
        <f t="shared" si="460"/>
        <v>3.2624036364452803E-2</v>
      </c>
      <c r="T408" s="17">
        <f t="shared" si="461"/>
        <v>3.9639421113038274E-2</v>
      </c>
      <c r="U408" s="17">
        <f t="shared" si="462"/>
        <v>9.1339217328040817E-2</v>
      </c>
      <c r="V408" s="17">
        <f t="shared" si="463"/>
        <v>4.2623191968345795E-3</v>
      </c>
      <c r="W408" s="17">
        <f t="shared" si="464"/>
        <v>5.734242647505901E-3</v>
      </c>
      <c r="X408" s="17">
        <f t="shared" si="465"/>
        <v>9.4387927675006235E-3</v>
      </c>
      <c r="Y408" s="17">
        <f t="shared" si="466"/>
        <v>7.7683152235083737E-3</v>
      </c>
      <c r="Z408" s="17">
        <f t="shared" si="467"/>
        <v>7.0156192899555436E-2</v>
      </c>
      <c r="AA408" s="17">
        <f t="shared" si="468"/>
        <v>5.0116001763549495E-2</v>
      </c>
      <c r="AB408" s="17">
        <f t="shared" si="469"/>
        <v>1.7900156272447985E-2</v>
      </c>
      <c r="AC408" s="17">
        <f t="shared" si="470"/>
        <v>3.1323968199927009E-4</v>
      </c>
      <c r="AD408" s="17">
        <f t="shared" si="471"/>
        <v>1.0240625337469228E-3</v>
      </c>
      <c r="AE408" s="17">
        <f t="shared" si="472"/>
        <v>1.6856478930487866E-3</v>
      </c>
      <c r="AF408" s="17">
        <f t="shared" si="473"/>
        <v>1.3873219289370143E-3</v>
      </c>
      <c r="AG408" s="17">
        <f t="shared" si="474"/>
        <v>7.6119579596916178E-4</v>
      </c>
      <c r="AH408" s="17">
        <f t="shared" si="475"/>
        <v>2.8869974940096087E-2</v>
      </c>
      <c r="AI408" s="17">
        <f t="shared" si="476"/>
        <v>2.0623235885718273E-2</v>
      </c>
      <c r="AJ408" s="17">
        <f t="shared" si="477"/>
        <v>7.366093307675077E-3</v>
      </c>
      <c r="AK408" s="17">
        <f t="shared" si="478"/>
        <v>1.7539869726893994E-3</v>
      </c>
      <c r="AL408" s="17">
        <f t="shared" si="479"/>
        <v>1.4732876648280641E-5</v>
      </c>
      <c r="AM408" s="17">
        <f t="shared" si="480"/>
        <v>1.4630759631077697E-4</v>
      </c>
      <c r="AN408" s="17">
        <f t="shared" si="481"/>
        <v>2.4082815583139158E-4</v>
      </c>
      <c r="AO408" s="17">
        <f t="shared" si="482"/>
        <v>1.9820638881235217E-4</v>
      </c>
      <c r="AP408" s="17">
        <f t="shared" si="483"/>
        <v>1.0875188141356151E-4</v>
      </c>
      <c r="AQ408" s="17">
        <f t="shared" si="484"/>
        <v>4.475248672049474E-5</v>
      </c>
      <c r="AR408" s="17">
        <f t="shared" si="485"/>
        <v>9.504226710079158E-3</v>
      </c>
      <c r="AS408" s="17">
        <f t="shared" si="486"/>
        <v>6.7893342394655448E-3</v>
      </c>
      <c r="AT408" s="17">
        <f t="shared" si="487"/>
        <v>2.4249768456330984E-3</v>
      </c>
      <c r="AU408" s="17">
        <f t="shared" si="488"/>
        <v>5.7742654330513214E-4</v>
      </c>
      <c r="AV408" s="17">
        <f t="shared" si="489"/>
        <v>1.0312100923161577E-4</v>
      </c>
      <c r="AW408" s="17">
        <f t="shared" si="490"/>
        <v>4.8121132422922114E-7</v>
      </c>
      <c r="AX408" s="17">
        <f t="shared" si="491"/>
        <v>1.7419112629704012E-5</v>
      </c>
      <c r="AY408" s="17">
        <f t="shared" si="492"/>
        <v>2.867255615299802E-5</v>
      </c>
      <c r="AZ408" s="17">
        <f t="shared" si="493"/>
        <v>2.3598087165040461E-5</v>
      </c>
      <c r="BA408" s="17">
        <f t="shared" si="494"/>
        <v>1.2947798465714414E-5</v>
      </c>
      <c r="BB408" s="17">
        <f t="shared" si="495"/>
        <v>5.3281485466261441E-6</v>
      </c>
      <c r="BC408" s="17">
        <f t="shared" si="496"/>
        <v>1.7540691267377008E-6</v>
      </c>
      <c r="BD408" s="17">
        <f t="shared" si="497"/>
        <v>2.6073895556431182E-3</v>
      </c>
      <c r="BE408" s="17">
        <f t="shared" si="498"/>
        <v>1.862585955254979E-3</v>
      </c>
      <c r="BF408" s="17">
        <f t="shared" si="499"/>
        <v>6.6526814783098465E-4</v>
      </c>
      <c r="BG408" s="17">
        <f t="shared" si="500"/>
        <v>1.5841119789033008E-4</v>
      </c>
      <c r="BH408" s="17">
        <f t="shared" si="501"/>
        <v>2.8290217672601489E-5</v>
      </c>
      <c r="BI408" s="17">
        <f t="shared" si="502"/>
        <v>4.0418173796893142E-6</v>
      </c>
      <c r="BJ408" s="18">
        <f t="shared" si="503"/>
        <v>0.15977201156223514</v>
      </c>
      <c r="BK408" s="18">
        <f t="shared" si="504"/>
        <v>0.24260706372964447</v>
      </c>
      <c r="BL408" s="18">
        <f t="shared" si="505"/>
        <v>0.52591635337375808</v>
      </c>
      <c r="BM408" s="18">
        <f t="shared" si="506"/>
        <v>0.41833230712484848</v>
      </c>
      <c r="BN408" s="18">
        <f t="shared" si="507"/>
        <v>0.5800911230955158</v>
      </c>
    </row>
    <row r="409" spans="1:66" x14ac:dyDescent="0.25">
      <c r="A409" t="s">
        <v>69</v>
      </c>
      <c r="B409" t="s">
        <v>260</v>
      </c>
      <c r="C409" t="s">
        <v>262</v>
      </c>
      <c r="D409" s="15">
        <v>44379</v>
      </c>
      <c r="E409" s="14">
        <f>VLOOKUP(A409,home!$A$2:$E$405,3,FALSE)</f>
        <v>1.36170212765957</v>
      </c>
      <c r="F409" s="14">
        <f>VLOOKUP(B409,home!$B$2:$E$405,3,FALSE)</f>
        <v>1.35</v>
      </c>
      <c r="G409" s="14">
        <f>VLOOKUP(C409,away!$B$2:$E$405,4,FALSE)</f>
        <v>0.47</v>
      </c>
      <c r="H409" s="14">
        <f>VLOOKUP(A409,away!$A$2:$E$405,3,FALSE)</f>
        <v>1.3574468085106399</v>
      </c>
      <c r="I409" s="14">
        <f>VLOOKUP(C409,away!$B$2:$E$405,3,FALSE)</f>
        <v>1.4</v>
      </c>
      <c r="J409" s="14">
        <f>VLOOKUP(B409,home!$B$2:$E$405,4,FALSE)</f>
        <v>0.86</v>
      </c>
      <c r="K409" s="16">
        <f t="shared" si="452"/>
        <v>0.8639999999999971</v>
      </c>
      <c r="L409" s="16">
        <f t="shared" si="453"/>
        <v>1.6343659574468103</v>
      </c>
      <c r="M409" s="17">
        <f t="shared" si="454"/>
        <v>8.2219238651718415E-2</v>
      </c>
      <c r="N409" s="17">
        <f t="shared" si="455"/>
        <v>7.1037422195084479E-2</v>
      </c>
      <c r="O409" s="17">
        <f t="shared" si="456"/>
        <v>0.13437632469956357</v>
      </c>
      <c r="P409" s="17">
        <f t="shared" si="457"/>
        <v>0.11610114454042253</v>
      </c>
      <c r="Q409" s="17">
        <f t="shared" si="458"/>
        <v>3.068816638827639E-2</v>
      </c>
      <c r="R409" s="17">
        <f t="shared" si="459"/>
        <v>0.10981004528789286</v>
      </c>
      <c r="S409" s="17">
        <f t="shared" si="460"/>
        <v>4.0986379783615155E-2</v>
      </c>
      <c r="T409" s="17">
        <f t="shared" si="461"/>
        <v>5.015569444146236E-2</v>
      </c>
      <c r="U409" s="17">
        <f t="shared" si="462"/>
        <v>9.4875879128739113E-2</v>
      </c>
      <c r="V409" s="17">
        <f t="shared" si="463"/>
        <v>6.4307274083833504E-3</v>
      </c>
      <c r="W409" s="17">
        <f t="shared" si="464"/>
        <v>8.8381919198235702E-3</v>
      </c>
      <c r="X409" s="17">
        <f t="shared" si="465"/>
        <v>1.4444839999141113E-2</v>
      </c>
      <c r="Y409" s="17">
        <f t="shared" si="466"/>
        <v>1.1804077377681126E-2</v>
      </c>
      <c r="Z409" s="17">
        <f t="shared" si="467"/>
        <v>5.9823266601408215E-2</v>
      </c>
      <c r="AA409" s="17">
        <f t="shared" si="468"/>
        <v>5.1687302343616529E-2</v>
      </c>
      <c r="AB409" s="17">
        <f t="shared" si="469"/>
        <v>2.2328914612442262E-2</v>
      </c>
      <c r="AC409" s="17">
        <f t="shared" si="470"/>
        <v>5.6754874572562033E-4</v>
      </c>
      <c r="AD409" s="17">
        <f t="shared" si="471"/>
        <v>1.9090494546818847E-3</v>
      </c>
      <c r="AE409" s="17">
        <f t="shared" si="472"/>
        <v>3.1200854398144694E-3</v>
      </c>
      <c r="AF409" s="17">
        <f t="shared" si="473"/>
        <v>2.5496807135791141E-3</v>
      </c>
      <c r="AG409" s="17">
        <f t="shared" si="474"/>
        <v>1.3890371202107989E-3</v>
      </c>
      <c r="AH409" s="17">
        <f t="shared" si="475"/>
        <v>2.4443277599151568E-2</v>
      </c>
      <c r="AI409" s="17">
        <f t="shared" si="476"/>
        <v>2.1118991845666887E-2</v>
      </c>
      <c r="AJ409" s="17">
        <f t="shared" si="477"/>
        <v>9.1234044773280641E-3</v>
      </c>
      <c r="AK409" s="17">
        <f t="shared" si="478"/>
        <v>2.6275404894704735E-3</v>
      </c>
      <c r="AL409" s="17">
        <f t="shared" si="479"/>
        <v>3.2057245988545093E-5</v>
      </c>
      <c r="AM409" s="17">
        <f t="shared" si="480"/>
        <v>3.2988374576902862E-4</v>
      </c>
      <c r="AN409" s="17">
        <f t="shared" si="481"/>
        <v>5.3915076399993858E-4</v>
      </c>
      <c r="AO409" s="17">
        <f t="shared" si="482"/>
        <v>4.4058482730646958E-4</v>
      </c>
      <c r="AP409" s="17">
        <f t="shared" si="483"/>
        <v>2.400256143724253E-4</v>
      </c>
      <c r="AQ409" s="17">
        <f t="shared" si="484"/>
        <v>9.8072423261386882E-5</v>
      </c>
      <c r="AR409" s="17">
        <f t="shared" si="485"/>
        <v>7.989852159295107E-3</v>
      </c>
      <c r="AS409" s="17">
        <f t="shared" si="486"/>
        <v>6.90323226563095E-3</v>
      </c>
      <c r="AT409" s="17">
        <f t="shared" si="487"/>
        <v>2.9821963387525602E-3</v>
      </c>
      <c r="AU409" s="17">
        <f t="shared" si="488"/>
        <v>8.588725455607345E-4</v>
      </c>
      <c r="AV409" s="17">
        <f t="shared" si="489"/>
        <v>1.8551646984111799E-4</v>
      </c>
      <c r="AW409" s="17">
        <f t="shared" si="490"/>
        <v>1.2574385167962306E-6</v>
      </c>
      <c r="AX409" s="17">
        <f t="shared" si="491"/>
        <v>4.7503259390739948E-5</v>
      </c>
      <c r="AY409" s="17">
        <f t="shared" si="492"/>
        <v>7.7637710015990882E-5</v>
      </c>
      <c r="AZ409" s="17">
        <f t="shared" si="493"/>
        <v>6.3444215132131386E-5</v>
      </c>
      <c r="BA409" s="17">
        <f t="shared" si="494"/>
        <v>3.4563688469629113E-5</v>
      </c>
      <c r="BB409" s="17">
        <f t="shared" si="495"/>
        <v>1.4122428949639659E-5</v>
      </c>
      <c r="BC409" s="17">
        <f t="shared" si="496"/>
        <v>4.6162434223504761E-6</v>
      </c>
      <c r="BD409" s="17">
        <f t="shared" si="497"/>
        <v>2.1763903956974707E-3</v>
      </c>
      <c r="BE409" s="17">
        <f t="shared" si="498"/>
        <v>1.8804013018826086E-3</v>
      </c>
      <c r="BF409" s="17">
        <f t="shared" si="499"/>
        <v>8.1233336241328421E-4</v>
      </c>
      <c r="BG409" s="17">
        <f t="shared" si="500"/>
        <v>2.3395200837502506E-4</v>
      </c>
      <c r="BH409" s="17">
        <f t="shared" si="501"/>
        <v>5.0533633809005237E-5</v>
      </c>
      <c r="BI409" s="17">
        <f t="shared" si="502"/>
        <v>8.732211922196077E-6</v>
      </c>
      <c r="BJ409" s="18">
        <f t="shared" si="503"/>
        <v>0.19782584996984498</v>
      </c>
      <c r="BK409" s="18">
        <f t="shared" si="504"/>
        <v>0.24641473408586961</v>
      </c>
      <c r="BL409" s="18">
        <f t="shared" si="505"/>
        <v>0.49447369317705125</v>
      </c>
      <c r="BM409" s="18">
        <f t="shared" si="506"/>
        <v>0.4542288217997168</v>
      </c>
      <c r="BN409" s="18">
        <f t="shared" si="507"/>
        <v>0.5442323417629582</v>
      </c>
    </row>
    <row r="410" spans="1:66" x14ac:dyDescent="0.25">
      <c r="A410" t="s">
        <v>69</v>
      </c>
      <c r="B410" t="s">
        <v>258</v>
      </c>
      <c r="C410" t="s">
        <v>77</v>
      </c>
      <c r="D410" s="15">
        <v>44379</v>
      </c>
      <c r="E410" s="14">
        <f>VLOOKUP(A410,home!$A$2:$E$405,3,FALSE)</f>
        <v>1.36170212765957</v>
      </c>
      <c r="F410" s="14">
        <f>VLOOKUP(B410,home!$B$2:$E$405,3,FALSE)</f>
        <v>0.55000000000000004</v>
      </c>
      <c r="G410" s="14">
        <f>VLOOKUP(C410,away!$B$2:$E$405,4,FALSE)</f>
        <v>0.8</v>
      </c>
      <c r="H410" s="14">
        <f>VLOOKUP(A410,away!$A$2:$E$405,3,FALSE)</f>
        <v>1.3574468085106399</v>
      </c>
      <c r="I410" s="14">
        <f>VLOOKUP(C410,away!$B$2:$E$405,3,FALSE)</f>
        <v>1.04</v>
      </c>
      <c r="J410" s="14">
        <f>VLOOKUP(B410,home!$B$2:$E$405,4,FALSE)</f>
        <v>1.1100000000000001</v>
      </c>
      <c r="K410" s="16">
        <f t="shared" si="452"/>
        <v>0.59914893617021092</v>
      </c>
      <c r="L410" s="16">
        <f t="shared" si="453"/>
        <v>1.567036595744683</v>
      </c>
      <c r="M410" s="17">
        <f t="shared" si="454"/>
        <v>0.11461397549543294</v>
      </c>
      <c r="N410" s="17">
        <f t="shared" si="455"/>
        <v>6.867084148832725E-2</v>
      </c>
      <c r="O410" s="17">
        <f t="shared" si="456"/>
        <v>0.17960429398512776</v>
      </c>
      <c r="P410" s="17">
        <f t="shared" si="457"/>
        <v>0.10760972167279108</v>
      </c>
      <c r="Q410" s="17">
        <f t="shared" si="458"/>
        <v>2.0572030811822229E-2</v>
      </c>
      <c r="R410" s="17">
        <f t="shared" si="459"/>
        <v>0.14072325071379091</v>
      </c>
      <c r="S410" s="17">
        <f t="shared" si="460"/>
        <v>2.525837741087035E-2</v>
      </c>
      <c r="T410" s="17">
        <f t="shared" si="461"/>
        <v>3.2237125130912633E-2</v>
      </c>
      <c r="U410" s="17">
        <f t="shared" si="462"/>
        <v>8.4314185959581692E-2</v>
      </c>
      <c r="V410" s="17">
        <f t="shared" si="463"/>
        <v>2.6349772513837404E-3</v>
      </c>
      <c r="W410" s="17">
        <f t="shared" si="464"/>
        <v>4.1085701252546961E-3</v>
      </c>
      <c r="X410" s="17">
        <f t="shared" si="465"/>
        <v>6.4382797424574244E-3</v>
      </c>
      <c r="Y410" s="17">
        <f t="shared" si="466"/>
        <v>5.0445099850362184E-3</v>
      </c>
      <c r="Z410" s="17">
        <f t="shared" si="467"/>
        <v>7.3506161246888177E-2</v>
      </c>
      <c r="AA410" s="17">
        <f t="shared" si="468"/>
        <v>4.4041138313029027E-2</v>
      </c>
      <c r="AB410" s="17">
        <f t="shared" si="469"/>
        <v>1.3193600583988229E-2</v>
      </c>
      <c r="AC410" s="17">
        <f t="shared" si="470"/>
        <v>1.5462183353396935E-4</v>
      </c>
      <c r="AD410" s="17">
        <f t="shared" si="471"/>
        <v>6.1541135493176525E-4</v>
      </c>
      <c r="AE410" s="17">
        <f t="shared" si="472"/>
        <v>9.6437211461489626E-4</v>
      </c>
      <c r="AF410" s="17">
        <f t="shared" si="473"/>
        <v>7.5560319775861415E-4</v>
      </c>
      <c r="AG410" s="17">
        <f t="shared" si="474"/>
        <v>3.9468595424981857E-4</v>
      </c>
      <c r="AH410" s="17">
        <f t="shared" si="475"/>
        <v>2.8796711171645849E-2</v>
      </c>
      <c r="AI410" s="17">
        <f t="shared" si="476"/>
        <v>1.7253518863692436E-2</v>
      </c>
      <c r="AJ410" s="17">
        <f t="shared" si="477"/>
        <v>5.1687137361869943E-3</v>
      </c>
      <c r="AK410" s="17">
        <f t="shared" si="478"/>
        <v>1.0322764454682646E-3</v>
      </c>
      <c r="AL410" s="17">
        <f t="shared" si="479"/>
        <v>5.8069052745806145E-6</v>
      </c>
      <c r="AM410" s="17">
        <f t="shared" si="480"/>
        <v>7.3744611722887084E-5</v>
      </c>
      <c r="AN410" s="17">
        <f t="shared" si="481"/>
        <v>1.1556050530874642E-4</v>
      </c>
      <c r="AO410" s="17">
        <f t="shared" si="482"/>
        <v>9.0543770420776685E-5</v>
      </c>
      <c r="AP410" s="17">
        <f t="shared" si="483"/>
        <v>4.729513392202069E-5</v>
      </c>
      <c r="AQ410" s="17">
        <f t="shared" si="484"/>
        <v>1.8528301414113045E-5</v>
      </c>
      <c r="AR410" s="17">
        <f t="shared" si="485"/>
        <v>9.0251000486117495E-3</v>
      </c>
      <c r="AS410" s="17">
        <f t="shared" si="486"/>
        <v>5.4073790929554475E-3</v>
      </c>
      <c r="AT410" s="17">
        <f t="shared" si="487"/>
        <v>1.6199127155066483E-3</v>
      </c>
      <c r="AU410" s="17">
        <f t="shared" si="488"/>
        <v>3.2352299339480193E-4</v>
      </c>
      <c r="AV410" s="17">
        <f t="shared" si="489"/>
        <v>4.8459614329774434E-5</v>
      </c>
      <c r="AW410" s="17">
        <f t="shared" si="490"/>
        <v>1.5144542987226006E-7</v>
      </c>
      <c r="AX410" s="17">
        <f t="shared" si="491"/>
        <v>7.3640009436755052E-6</v>
      </c>
      <c r="AY410" s="17">
        <f t="shared" si="492"/>
        <v>1.1539658969837897E-5</v>
      </c>
      <c r="AZ410" s="17">
        <f t="shared" si="493"/>
        <v>9.0415339540746862E-6</v>
      </c>
      <c r="BA410" s="17">
        <f t="shared" si="494"/>
        <v>4.7228048625677221E-6</v>
      </c>
      <c r="BB410" s="17">
        <f t="shared" si="495"/>
        <v>1.8502020135511396E-6</v>
      </c>
      <c r="BC410" s="17">
        <f t="shared" si="496"/>
        <v>5.7986685295102655E-7</v>
      </c>
      <c r="BD410" s="17">
        <f t="shared" si="497"/>
        <v>2.3571103427386239E-3</v>
      </c>
      <c r="BE410" s="17">
        <f t="shared" si="498"/>
        <v>1.4122601542876476E-3</v>
      </c>
      <c r="BF410" s="17">
        <f t="shared" si="499"/>
        <v>4.2307708451851095E-4</v>
      </c>
      <c r="BG410" s="17">
        <f t="shared" si="500"/>
        <v>8.4495395035753414E-5</v>
      </c>
      <c r="BH410" s="17">
        <f t="shared" si="501"/>
        <v>1.2656331511738344E-5</v>
      </c>
      <c r="BI410" s="17">
        <f t="shared" si="502"/>
        <v>1.5166055122151101E-6</v>
      </c>
      <c r="BJ410" s="18">
        <f t="shared" si="503"/>
        <v>0.14018220029575071</v>
      </c>
      <c r="BK410" s="18">
        <f t="shared" si="504"/>
        <v>0.2502890202282565</v>
      </c>
      <c r="BL410" s="18">
        <f t="shared" si="505"/>
        <v>0.53484318015091392</v>
      </c>
      <c r="BM410" s="18">
        <f t="shared" si="506"/>
        <v>0.36701505954097735</v>
      </c>
      <c r="BN410" s="18">
        <f t="shared" si="507"/>
        <v>0.63179411416729225</v>
      </c>
    </row>
    <row r="411" spans="1:66" x14ac:dyDescent="0.25">
      <c r="A411" t="s">
        <v>21</v>
      </c>
      <c r="B411" t="s">
        <v>264</v>
      </c>
      <c r="C411" t="s">
        <v>269</v>
      </c>
      <c r="D411" s="15">
        <v>44379</v>
      </c>
      <c r="E411" s="14">
        <f>VLOOKUP(A411,home!$A$2:$E$405,3,FALSE)</f>
        <v>1.3927125506072899</v>
      </c>
      <c r="F411" s="14">
        <f>VLOOKUP(B411,home!$B$2:$E$405,3,FALSE)</f>
        <v>1.44</v>
      </c>
      <c r="G411" s="14">
        <f>VLOOKUP(C411,away!$B$2:$E$405,4,FALSE)</f>
        <v>1.02</v>
      </c>
      <c r="H411" s="14">
        <f>VLOOKUP(A411,away!$A$2:$E$405,3,FALSE)</f>
        <v>1.33198380566802</v>
      </c>
      <c r="I411" s="14">
        <f>VLOOKUP(C411,away!$B$2:$E$405,3,FALSE)</f>
        <v>0.9</v>
      </c>
      <c r="J411" s="14">
        <f>VLOOKUP(B411,home!$B$2:$E$405,4,FALSE)</f>
        <v>1.31</v>
      </c>
      <c r="K411" s="16">
        <f t="shared" si="452"/>
        <v>2.0456161943319877</v>
      </c>
      <c r="L411" s="16">
        <f t="shared" si="453"/>
        <v>1.5704089068825957</v>
      </c>
      <c r="M411" s="17">
        <f t="shared" si="454"/>
        <v>2.6889346782253704E-2</v>
      </c>
      <c r="N411" s="17">
        <f t="shared" si="455"/>
        <v>5.500528323278691E-2</v>
      </c>
      <c r="O411" s="17">
        <f t="shared" si="456"/>
        <v>4.2227269687106078E-2</v>
      </c>
      <c r="P411" s="17">
        <f t="shared" si="457"/>
        <v>8.6380786714368454E-2</v>
      </c>
      <c r="Q411" s="17">
        <f t="shared" si="458"/>
        <v>5.6259849077403334E-2</v>
      </c>
      <c r="R411" s="17">
        <f t="shared" si="459"/>
        <v>3.3157040214982426E-2</v>
      </c>
      <c r="S411" s="17">
        <f t="shared" si="460"/>
        <v>6.9373573610922667E-2</v>
      </c>
      <c r="T411" s="17">
        <f t="shared" si="461"/>
        <v>8.8350968091024773E-2</v>
      </c>
      <c r="U411" s="17">
        <f t="shared" si="462"/>
        <v>6.7826578419885014E-2</v>
      </c>
      <c r="V411" s="17">
        <f t="shared" si="463"/>
        <v>2.4762156280393036E-2</v>
      </c>
      <c r="W411" s="17">
        <f t="shared" si="464"/>
        <v>3.8362019454469924E-2</v>
      </c>
      <c r="X411" s="17">
        <f t="shared" si="465"/>
        <v>6.0244057037302984E-2</v>
      </c>
      <c r="Y411" s="17">
        <f t="shared" si="466"/>
        <v>4.7303901879061874E-2</v>
      </c>
      <c r="Z411" s="17">
        <f t="shared" si="467"/>
        <v>1.7356703759824267E-2</v>
      </c>
      <c r="AA411" s="17">
        <f t="shared" si="468"/>
        <v>3.5505154291319424E-2</v>
      </c>
      <c r="AB411" s="17">
        <f t="shared" si="469"/>
        <v>3.6314959300289447E-2</v>
      </c>
      <c r="AC411" s="17">
        <f t="shared" si="470"/>
        <v>4.9717053317751081E-3</v>
      </c>
      <c r="AD411" s="17">
        <f t="shared" si="471"/>
        <v>1.9618492060835609E-2</v>
      </c>
      <c r="AE411" s="17">
        <f t="shared" si="472"/>
        <v>3.080905467194173E-2</v>
      </c>
      <c r="AF411" s="17">
        <f t="shared" si="473"/>
        <v>2.4191406934725077E-2</v>
      </c>
      <c r="AG411" s="17">
        <f t="shared" si="474"/>
        <v>1.2663466973437882E-2</v>
      </c>
      <c r="AH411" s="17">
        <f t="shared" si="475"/>
        <v>6.8142805446376655E-3</v>
      </c>
      <c r="AI411" s="17">
        <f t="shared" si="476"/>
        <v>1.3939402634832208E-2</v>
      </c>
      <c r="AJ411" s="17">
        <f t="shared" si="477"/>
        <v>1.4257333884563373E-2</v>
      </c>
      <c r="AK411" s="17">
        <f t="shared" si="478"/>
        <v>9.7216776940870064E-3</v>
      </c>
      <c r="AL411" s="17">
        <f t="shared" si="479"/>
        <v>6.3885496564637569E-4</v>
      </c>
      <c r="AM411" s="17">
        <f t="shared" si="480"/>
        <v>8.0263810136037735E-3</v>
      </c>
      <c r="AN411" s="17">
        <f t="shared" si="481"/>
        <v>1.2604700233796721E-2</v>
      </c>
      <c r="AO411" s="17">
        <f t="shared" si="482"/>
        <v>9.8972667578697566E-3</v>
      </c>
      <c r="AP411" s="17">
        <f t="shared" si="483"/>
        <v>5.1809186234505642E-3</v>
      </c>
      <c r="AQ411" s="17">
        <f t="shared" si="484"/>
        <v>2.0340401880251705E-3</v>
      </c>
      <c r="AR411" s="17">
        <f t="shared" si="485"/>
        <v>2.1402413722591556E-3</v>
      </c>
      <c r="AS411" s="17">
        <f t="shared" si="486"/>
        <v>4.3781124108726449E-3</v>
      </c>
      <c r="AT411" s="17">
        <f t="shared" si="487"/>
        <v>4.4779688241434728E-3</v>
      </c>
      <c r="AU411" s="17">
        <f t="shared" si="488"/>
        <v>3.0534018481272185E-3</v>
      </c>
      <c r="AV411" s="17">
        <f t="shared" si="489"/>
        <v>1.5615220670830644E-3</v>
      </c>
      <c r="AW411" s="17">
        <f t="shared" si="490"/>
        <v>5.7008114460712921E-5</v>
      </c>
      <c r="AX411" s="17">
        <f t="shared" si="491"/>
        <v>2.7364824972177793E-3</v>
      </c>
      <c r="AY411" s="17">
        <f t="shared" si="492"/>
        <v>4.2973964871591275E-3</v>
      </c>
      <c r="AZ411" s="17">
        <f t="shared" si="493"/>
        <v>3.3743348599203373E-3</v>
      </c>
      <c r="BA411" s="17">
        <f t="shared" si="494"/>
        <v>1.7663618396077775E-3</v>
      </c>
      <c r="BB411" s="17">
        <f t="shared" si="495"/>
        <v>6.934775914243951E-4</v>
      </c>
      <c r="BC411" s="17">
        <f t="shared" si="496"/>
        <v>2.1780867725927196E-4</v>
      </c>
      <c r="BD411" s="17">
        <f t="shared" si="497"/>
        <v>5.6017568564573485E-4</v>
      </c>
      <c r="BE411" s="17">
        <f t="shared" si="498"/>
        <v>1.1459044542279399E-3</v>
      </c>
      <c r="BF411" s="17">
        <f t="shared" si="499"/>
        <v>1.1720403543629162E-3</v>
      </c>
      <c r="BG411" s="17">
        <f t="shared" si="500"/>
        <v>7.9918157643179416E-4</v>
      </c>
      <c r="BH411" s="17">
        <f t="shared" si="501"/>
        <v>4.0870469374016131E-4</v>
      </c>
      <c r="BI411" s="17">
        <f t="shared" si="502"/>
        <v>1.6721058804287391E-4</v>
      </c>
      <c r="BJ411" s="18">
        <f t="shared" si="503"/>
        <v>0.48363766818232473</v>
      </c>
      <c r="BK411" s="18">
        <f t="shared" si="504"/>
        <v>0.21731382017251846</v>
      </c>
      <c r="BL411" s="18">
        <f t="shared" si="505"/>
        <v>0.27962816054663964</v>
      </c>
      <c r="BM411" s="18">
        <f t="shared" si="506"/>
        <v>0.69377638857970791</v>
      </c>
      <c r="BN411" s="18">
        <f t="shared" si="507"/>
        <v>0.29991957570890093</v>
      </c>
    </row>
    <row r="412" spans="1:66" x14ac:dyDescent="0.25">
      <c r="A412" t="s">
        <v>21</v>
      </c>
      <c r="B412" t="s">
        <v>22</v>
      </c>
      <c r="C412" t="s">
        <v>372</v>
      </c>
      <c r="D412" s="15">
        <v>44379</v>
      </c>
      <c r="E412" s="14">
        <f>VLOOKUP(A412,home!$A$2:$E$405,3,FALSE)</f>
        <v>1.3927125506072899</v>
      </c>
      <c r="F412" s="14">
        <f>VLOOKUP(B412,home!$B$2:$E$405,3,FALSE)</f>
        <v>1.33</v>
      </c>
      <c r="G412" s="14">
        <f>VLOOKUP(C412,away!$B$2:$E$405,4,FALSE)</f>
        <v>1.44</v>
      </c>
      <c r="H412" s="14">
        <f>VLOOKUP(A412,away!$A$2:$E$405,3,FALSE)</f>
        <v>1.33198380566802</v>
      </c>
      <c r="I412" s="14">
        <f>VLOOKUP(C412,away!$B$2:$E$405,3,FALSE)</f>
        <v>0.78</v>
      </c>
      <c r="J412" s="14">
        <f>VLOOKUP(B412,home!$B$2:$E$405,4,FALSE)</f>
        <v>1.56</v>
      </c>
      <c r="K412" s="16">
        <f t="shared" si="452"/>
        <v>2.6673230769230818</v>
      </c>
      <c r="L412" s="16">
        <f t="shared" si="453"/>
        <v>1.6207578947368471</v>
      </c>
      <c r="M412" s="17">
        <f t="shared" si="454"/>
        <v>1.3731250688916395E-2</v>
      </c>
      <c r="N412" s="17">
        <f t="shared" si="455"/>
        <v>3.6625681837562665E-2</v>
      </c>
      <c r="O412" s="17">
        <f t="shared" si="456"/>
        <v>2.2255032958672021E-2</v>
      </c>
      <c r="P412" s="17">
        <f t="shared" si="457"/>
        <v>5.9361362988349653E-2</v>
      </c>
      <c r="Q412" s="17">
        <f t="shared" si="458"/>
        <v>4.884626318668675E-2</v>
      </c>
      <c r="R412" s="17">
        <f t="shared" si="459"/>
        <v>1.8035010182698208E-2</v>
      </c>
      <c r="S412" s="17">
        <f t="shared" si="460"/>
        <v>6.4156053510095221E-2</v>
      </c>
      <c r="T412" s="17">
        <f t="shared" si="461"/>
        <v>7.9167966688216379E-2</v>
      </c>
      <c r="U412" s="17">
        <f t="shared" si="462"/>
        <v>4.8105198852853692E-2</v>
      </c>
      <c r="V412" s="17">
        <f t="shared" si="463"/>
        <v>3.0816896489073868E-2</v>
      </c>
      <c r="W412" s="17">
        <f t="shared" si="464"/>
        <v>4.3429588339769329E-2</v>
      </c>
      <c r="X412" s="17">
        <f t="shared" si="465"/>
        <v>7.0388848166852466E-2</v>
      </c>
      <c r="Y412" s="17">
        <f t="shared" si="466"/>
        <v>5.7041640683929695E-2</v>
      </c>
      <c r="Z412" s="17">
        <f t="shared" si="467"/>
        <v>9.7434617117558506E-3</v>
      </c>
      <c r="AA412" s="17">
        <f t="shared" si="468"/>
        <v>2.5988960272882854E-2</v>
      </c>
      <c r="AB412" s="17">
        <f t="shared" si="469"/>
        <v>3.4660476740548819E-2</v>
      </c>
      <c r="AC412" s="17">
        <f t="shared" si="470"/>
        <v>8.3265038092037863E-3</v>
      </c>
      <c r="AD412" s="17">
        <f t="shared" si="471"/>
        <v>2.8960185799984078E-2</v>
      </c>
      <c r="AE412" s="17">
        <f t="shared" si="472"/>
        <v>4.6937449768370131E-2</v>
      </c>
      <c r="AF412" s="17">
        <f t="shared" si="473"/>
        <v>3.8037121135450047E-2</v>
      </c>
      <c r="AG412" s="17">
        <f t="shared" si="474"/>
        <v>2.0549654791114154E-2</v>
      </c>
      <c r="AH412" s="17">
        <f t="shared" si="475"/>
        <v>3.9479481228486225E-3</v>
      </c>
      <c r="AI412" s="17">
        <f t="shared" si="476"/>
        <v>1.0530453134569294E-2</v>
      </c>
      <c r="AJ412" s="17">
        <f t="shared" si="477"/>
        <v>1.404406032814684E-2</v>
      </c>
      <c r="AK412" s="17">
        <f t="shared" si="478"/>
        <v>1.2486682068988675E-2</v>
      </c>
      <c r="AL412" s="17">
        <f t="shared" si="479"/>
        <v>1.4398473270639191E-3</v>
      </c>
      <c r="AM412" s="17">
        <f t="shared" si="480"/>
        <v>1.5449234379255527E-2</v>
      </c>
      <c r="AN412" s="17">
        <f t="shared" si="481"/>
        <v>2.503946858781831E-2</v>
      </c>
      <c r="AO412" s="17">
        <f t="shared" si="482"/>
        <v>2.0291458196860911E-2</v>
      </c>
      <c r="AP412" s="17">
        <f t="shared" si="483"/>
        <v>1.0962513689428346E-2</v>
      </c>
      <c r="AQ412" s="17">
        <f t="shared" si="484"/>
        <v>4.4418951520754386E-3</v>
      </c>
      <c r="AR412" s="17">
        <f t="shared" si="485"/>
        <v>1.2797336176236841E-3</v>
      </c>
      <c r="AS412" s="17">
        <f t="shared" si="486"/>
        <v>3.413463010601912E-3</v>
      </c>
      <c r="AT412" s="17">
        <f t="shared" si="487"/>
        <v>4.5524043302009095E-3</v>
      </c>
      <c r="AU412" s="17">
        <f t="shared" si="488"/>
        <v>4.0475777084764842E-3</v>
      </c>
      <c r="AV412" s="17">
        <f t="shared" si="489"/>
        <v>2.699049356864693E-3</v>
      </c>
      <c r="AW412" s="17">
        <f t="shared" si="490"/>
        <v>1.7290506355419936E-4</v>
      </c>
      <c r="AX412" s="17">
        <f t="shared" si="491"/>
        <v>6.868016563430294E-3</v>
      </c>
      <c r="AY412" s="17">
        <f t="shared" si="492"/>
        <v>1.1131392066363079E-2</v>
      </c>
      <c r="AZ412" s="17">
        <f t="shared" si="493"/>
        <v>9.0206457854845341E-3</v>
      </c>
      <c r="BA412" s="17">
        <f t="shared" si="494"/>
        <v>4.8734276241495771E-3</v>
      </c>
      <c r="BB412" s="17">
        <f t="shared" si="495"/>
        <v>1.9746615740672659E-3</v>
      </c>
      <c r="BC412" s="17">
        <f t="shared" si="496"/>
        <v>6.4008966712060208E-4</v>
      </c>
      <c r="BD412" s="17">
        <f t="shared" si="497"/>
        <v>3.456897273206219E-4</v>
      </c>
      <c r="BE412" s="17">
        <f t="shared" si="498"/>
        <v>9.2206618713754247E-4</v>
      </c>
      <c r="BF412" s="17">
        <f t="shared" si="499"/>
        <v>1.2297242097012221E-3</v>
      </c>
      <c r="BG412" s="17">
        <f t="shared" si="500"/>
        <v>1.0933572542623565E-3</v>
      </c>
      <c r="BH412" s="17">
        <f t="shared" si="501"/>
        <v>7.2908425890381014E-4</v>
      </c>
      <c r="BI412" s="17">
        <f t="shared" si="502"/>
        <v>3.8894065375909899E-4</v>
      </c>
      <c r="BJ412" s="18">
        <f t="shared" si="503"/>
        <v>0.58067720368398967</v>
      </c>
      <c r="BK412" s="18">
        <f t="shared" si="504"/>
        <v>0.18896330687906596</v>
      </c>
      <c r="BL412" s="18">
        <f t="shared" si="505"/>
        <v>0.21075491297706136</v>
      </c>
      <c r="BM412" s="18">
        <f t="shared" si="506"/>
        <v>0.78032579640617816</v>
      </c>
      <c r="BN412" s="18">
        <f t="shared" si="507"/>
        <v>0.1988546018428857</v>
      </c>
    </row>
    <row r="413" spans="1:66" x14ac:dyDescent="0.25">
      <c r="A413" t="s">
        <v>21</v>
      </c>
      <c r="B413" t="s">
        <v>268</v>
      </c>
      <c r="C413" t="s">
        <v>152</v>
      </c>
      <c r="D413" s="15">
        <v>44379</v>
      </c>
      <c r="E413" s="14">
        <f>VLOOKUP(A413,home!$A$2:$E$405,3,FALSE)</f>
        <v>1.3927125506072899</v>
      </c>
      <c r="F413" s="14">
        <f>VLOOKUP(B413,home!$B$2:$E$405,3,FALSE)</f>
        <v>0.78</v>
      </c>
      <c r="G413" s="14">
        <f>VLOOKUP(C413,away!$B$2:$E$405,4,FALSE)</f>
        <v>1.27</v>
      </c>
      <c r="H413" s="14">
        <f>VLOOKUP(A413,away!$A$2:$E$405,3,FALSE)</f>
        <v>1.33198380566802</v>
      </c>
      <c r="I413" s="14">
        <f>VLOOKUP(C413,away!$B$2:$E$405,3,FALSE)</f>
        <v>0.94</v>
      </c>
      <c r="J413" s="14">
        <f>VLOOKUP(B413,home!$B$2:$E$405,4,FALSE)</f>
        <v>1.38</v>
      </c>
      <c r="K413" s="16">
        <f t="shared" si="452"/>
        <v>1.3796210526315813</v>
      </c>
      <c r="L413" s="16">
        <f t="shared" si="453"/>
        <v>1.7278493927125553</v>
      </c>
      <c r="M413" s="17">
        <f t="shared" si="454"/>
        <v>4.4713918707783205E-2</v>
      </c>
      <c r="N413" s="17">
        <f t="shared" si="455"/>
        <v>6.1688263594914819E-2</v>
      </c>
      <c r="O413" s="17">
        <f t="shared" si="456"/>
        <v>7.7258917285041764E-2</v>
      </c>
      <c r="P413" s="17">
        <f t="shared" si="457"/>
        <v>0.10658802878996559</v>
      </c>
      <c r="Q413" s="17">
        <f t="shared" si="458"/>
        <v>4.2553213577915423E-2</v>
      </c>
      <c r="R413" s="17">
        <f t="shared" si="459"/>
        <v>6.6745886656294509E-2</v>
      </c>
      <c r="S413" s="17">
        <f t="shared" si="460"/>
        <v>6.352053348073565E-2</v>
      </c>
      <c r="T413" s="17">
        <f t="shared" si="461"/>
        <v>7.352554423856883E-2</v>
      </c>
      <c r="U413" s="17">
        <f t="shared" si="462"/>
        <v>9.2084030407585241E-2</v>
      </c>
      <c r="V413" s="17">
        <f t="shared" si="463"/>
        <v>1.682431244643616E-2</v>
      </c>
      <c r="W413" s="17">
        <f t="shared" si="464"/>
        <v>1.9569103103073388E-2</v>
      </c>
      <c r="X413" s="17">
        <f t="shared" si="465"/>
        <v>3.3812462912574733E-2</v>
      </c>
      <c r="Y413" s="17">
        <f t="shared" si="466"/>
        <v>2.9211421754804037E-2</v>
      </c>
      <c r="Z413" s="17">
        <f t="shared" si="467"/>
        <v>3.8442279908379832E-2</v>
      </c>
      <c r="AA413" s="17">
        <f t="shared" si="468"/>
        <v>5.303577867275687E-2</v>
      </c>
      <c r="AB413" s="17">
        <f t="shared" si="469"/>
        <v>3.6584638399822206E-2</v>
      </c>
      <c r="AC413" s="17">
        <f t="shared" si="470"/>
        <v>2.5065884841300634E-3</v>
      </c>
      <c r="AD413" s="17">
        <f t="shared" si="471"/>
        <v>6.7494866555295177E-3</v>
      </c>
      <c r="AE413" s="17">
        <f t="shared" si="472"/>
        <v>1.1662096418878172E-2</v>
      </c>
      <c r="AF413" s="17">
        <f t="shared" si="473"/>
        <v>1.0075173107556961E-2</v>
      </c>
      <c r="AG413" s="17">
        <f t="shared" si="474"/>
        <v>5.8027939117887206E-3</v>
      </c>
      <c r="AH413" s="17">
        <f t="shared" si="475"/>
        <v>1.6605617498545038E-2</v>
      </c>
      <c r="AI413" s="17">
        <f t="shared" si="476"/>
        <v>2.2909459492940109E-2</v>
      </c>
      <c r="AJ413" s="17">
        <f t="shared" si="477"/>
        <v>1.5803186310435306E-2</v>
      </c>
      <c r="AK413" s="17">
        <f t="shared" si="478"/>
        <v>7.2674695108452493E-3</v>
      </c>
      <c r="AL413" s="17">
        <f t="shared" si="479"/>
        <v>2.3900595897853648E-4</v>
      </c>
      <c r="AM413" s="17">
        <f t="shared" si="480"/>
        <v>1.8623467768848886E-3</v>
      </c>
      <c r="AN413" s="17">
        <f t="shared" si="481"/>
        <v>3.2178547474607392E-3</v>
      </c>
      <c r="AO413" s="17">
        <f t="shared" si="482"/>
        <v>2.7799841856186269E-3</v>
      </c>
      <c r="AP413" s="17">
        <f t="shared" si="483"/>
        <v>1.6011313289572171E-3</v>
      </c>
      <c r="AQ413" s="17">
        <f t="shared" si="484"/>
        <v>6.9162844859794342E-4</v>
      </c>
      <c r="AR413" s="17">
        <f t="shared" si="485"/>
        <v>5.7384012220956003E-3</v>
      </c>
      <c r="AS413" s="17">
        <f t="shared" si="486"/>
        <v>7.9168191344498838E-3</v>
      </c>
      <c r="AT413" s="17">
        <f t="shared" si="487"/>
        <v>5.4611051738817978E-3</v>
      </c>
      <c r="AU413" s="17">
        <f t="shared" si="488"/>
        <v>2.5114185561741931E-3</v>
      </c>
      <c r="AV413" s="17">
        <f t="shared" si="489"/>
        <v>8.6620147801688219E-4</v>
      </c>
      <c r="AW413" s="17">
        <f t="shared" si="490"/>
        <v>1.5826027860874781E-5</v>
      </c>
      <c r="AX413" s="17">
        <f t="shared" si="491"/>
        <v>4.2822213678182688E-4</v>
      </c>
      <c r="AY413" s="17">
        <f t="shared" si="492"/>
        <v>7.3990335898455224E-4</v>
      </c>
      <c r="AZ413" s="17">
        <f t="shared" si="493"/>
        <v>6.3922078474371946E-4</v>
      </c>
      <c r="BA413" s="17">
        <f t="shared" si="494"/>
        <v>3.681590815762262E-4</v>
      </c>
      <c r="BB413" s="17">
        <f t="shared" si="495"/>
        <v>1.5903086138077362E-4</v>
      </c>
      <c r="BC413" s="17">
        <f t="shared" si="496"/>
        <v>5.4956275451864809E-5</v>
      </c>
      <c r="BD413" s="17">
        <f t="shared" si="497"/>
        <v>1.6525155111231475E-3</v>
      </c>
      <c r="BE413" s="17">
        <f t="shared" si="498"/>
        <v>2.2798451889457323E-3</v>
      </c>
      <c r="BF413" s="17">
        <f t="shared" si="499"/>
        <v>1.5726612097051792E-3</v>
      </c>
      <c r="BG413" s="17">
        <f t="shared" si="500"/>
        <v>7.2322550452210495E-4</v>
      </c>
      <c r="BH413" s="17">
        <f t="shared" si="501"/>
        <v>2.494442829596984E-4</v>
      </c>
      <c r="BI413" s="17">
        <f t="shared" si="502"/>
        <v>6.8827716845957807E-5</v>
      </c>
      <c r="BJ413" s="18">
        <f t="shared" si="503"/>
        <v>0.30719199726204294</v>
      </c>
      <c r="BK413" s="18">
        <f t="shared" si="504"/>
        <v>0.23513229122701379</v>
      </c>
      <c r="BL413" s="18">
        <f t="shared" si="505"/>
        <v>0.41733544921298654</v>
      </c>
      <c r="BM413" s="18">
        <f t="shared" si="506"/>
        <v>0.59782971166738397</v>
      </c>
      <c r="BN413" s="18">
        <f t="shared" si="507"/>
        <v>0.3995482286119153</v>
      </c>
    </row>
    <row r="414" spans="1:66" x14ac:dyDescent="0.25">
      <c r="A414" t="s">
        <v>21</v>
      </c>
      <c r="B414" t="s">
        <v>151</v>
      </c>
      <c r="C414" t="s">
        <v>23</v>
      </c>
      <c r="D414" s="15">
        <v>44379</v>
      </c>
      <c r="E414" s="14">
        <f>VLOOKUP(A414,home!$A$2:$E$405,3,FALSE)</f>
        <v>1.3927125506072899</v>
      </c>
      <c r="F414" s="14">
        <f>VLOOKUP(B414,home!$B$2:$E$405,3,FALSE)</f>
        <v>0.78</v>
      </c>
      <c r="G414" s="14">
        <f>VLOOKUP(C414,away!$B$2:$E$405,4,FALSE)</f>
        <v>1.2</v>
      </c>
      <c r="H414" s="14">
        <f>VLOOKUP(A414,away!$A$2:$E$405,3,FALSE)</f>
        <v>1.33198380566802</v>
      </c>
      <c r="I414" s="14">
        <f>VLOOKUP(C414,away!$B$2:$E$405,3,FALSE)</f>
        <v>1.32</v>
      </c>
      <c r="J414" s="14">
        <f>VLOOKUP(B414,home!$B$2:$E$405,4,FALSE)</f>
        <v>1.84</v>
      </c>
      <c r="K414" s="16">
        <f t="shared" si="452"/>
        <v>1.3035789473684234</v>
      </c>
      <c r="L414" s="16">
        <f t="shared" si="453"/>
        <v>3.2351222672064872</v>
      </c>
      <c r="M414" s="17">
        <f t="shared" si="454"/>
        <v>1.0687278024472925E-2</v>
      </c>
      <c r="N414" s="17">
        <f t="shared" si="455"/>
        <v>1.39317106373761E-2</v>
      </c>
      <c r="O414" s="17">
        <f t="shared" si="456"/>
        <v>3.4574651112798914E-2</v>
      </c>
      <c r="P414" s="17">
        <f t="shared" si="457"/>
        <v>4.5070787303252896E-2</v>
      </c>
      <c r="Q414" s="17">
        <f t="shared" si="458"/>
        <v>9.0805423438561021E-3</v>
      </c>
      <c r="R414" s="17">
        <f t="shared" si="459"/>
        <v>5.5926611847955672E-2</v>
      </c>
      <c r="S414" s="17">
        <f t="shared" si="460"/>
        <v>4.7518551110100053E-2</v>
      </c>
      <c r="T414" s="17">
        <f t="shared" si="461"/>
        <v>2.9376664734920257E-2</v>
      </c>
      <c r="U414" s="17">
        <f t="shared" si="462"/>
        <v>7.2904753802640443E-2</v>
      </c>
      <c r="V414" s="17">
        <f t="shared" si="463"/>
        <v>2.2266333913168856E-2</v>
      </c>
      <c r="W414" s="17">
        <f t="shared" si="464"/>
        <v>3.9457346100461111E-3</v>
      </c>
      <c r="X414" s="17">
        <f t="shared" si="465"/>
        <v>1.2764933897447478E-2</v>
      </c>
      <c r="Y414" s="17">
        <f t="shared" si="466"/>
        <v>2.0648060945525619E-2</v>
      </c>
      <c r="Z414" s="17">
        <f t="shared" si="467"/>
        <v>6.0309809106245178E-2</v>
      </c>
      <c r="AA414" s="17">
        <f t="shared" si="468"/>
        <v>7.861859747070965E-2</v>
      </c>
      <c r="AB414" s="17">
        <f t="shared" si="469"/>
        <v>5.124277426722474E-2</v>
      </c>
      <c r="AC414" s="17">
        <f t="shared" si="470"/>
        <v>5.8689008412945148E-3</v>
      </c>
      <c r="AD414" s="17">
        <f t="shared" si="471"/>
        <v>1.2858941423897665E-3</v>
      </c>
      <c r="AE414" s="17">
        <f t="shared" si="472"/>
        <v>4.1600247733155227E-3</v>
      </c>
      <c r="AF414" s="17">
        <f t="shared" si="473"/>
        <v>6.7290943881418352E-3</v>
      </c>
      <c r="AG414" s="17">
        <f t="shared" si="474"/>
        <v>7.2564810310706213E-3</v>
      </c>
      <c r="AH414" s="17">
        <f t="shared" si="475"/>
        <v>4.8777401592646596E-2</v>
      </c>
      <c r="AI414" s="17">
        <f t="shared" si="476"/>
        <v>6.3585193823509106E-2</v>
      </c>
      <c r="AJ414" s="17">
        <f t="shared" si="477"/>
        <v>4.1444160016333595E-2</v>
      </c>
      <c r="AK414" s="17">
        <f t="shared" si="478"/>
        <v>1.8008578162886885E-2</v>
      </c>
      <c r="AL414" s="17">
        <f t="shared" si="479"/>
        <v>9.900218967491953E-4</v>
      </c>
      <c r="AM414" s="17">
        <f t="shared" si="480"/>
        <v>3.3525290651273464E-4</v>
      </c>
      <c r="AN414" s="17">
        <f t="shared" si="481"/>
        <v>1.0845841430050425E-3</v>
      </c>
      <c r="AO414" s="17">
        <f t="shared" si="482"/>
        <v>1.7543811558473393E-3</v>
      </c>
      <c r="AP414" s="17">
        <f t="shared" si="483"/>
        <v>1.8918791808163941E-3</v>
      </c>
      <c r="AQ414" s="17">
        <f t="shared" si="484"/>
        <v>1.5301151161808714E-3</v>
      </c>
      <c r="AR414" s="17">
        <f t="shared" si="485"/>
        <v>3.1560171605768829E-2</v>
      </c>
      <c r="AS414" s="17">
        <f t="shared" si="486"/>
        <v>4.1141175280614929E-2</v>
      </c>
      <c r="AT414" s="17">
        <f t="shared" si="487"/>
        <v>2.6815384982901907E-2</v>
      </c>
      <c r="AU414" s="17">
        <f t="shared" si="488"/>
        <v>1.1651990443096767E-2</v>
      </c>
      <c r="AV414" s="17">
        <f t="shared" si="489"/>
        <v>3.7973223591397532E-3</v>
      </c>
      <c r="AW414" s="17">
        <f t="shared" si="490"/>
        <v>1.1597659029675729E-4</v>
      </c>
      <c r="AX414" s="17">
        <f t="shared" si="491"/>
        <v>7.2838105162345855E-5</v>
      </c>
      <c r="AY414" s="17">
        <f t="shared" si="492"/>
        <v>2.3564017591183283E-4</v>
      </c>
      <c r="AZ414" s="17">
        <f t="shared" si="493"/>
        <v>3.8116239007041216E-4</v>
      </c>
      <c r="BA414" s="17">
        <f t="shared" si="494"/>
        <v>4.1103564517947839E-4</v>
      </c>
      <c r="BB414" s="17">
        <f t="shared" si="495"/>
        <v>3.3243764208392893E-4</v>
      </c>
      <c r="BC414" s="17">
        <f t="shared" si="496"/>
        <v>2.1509528367266769E-4</v>
      </c>
      <c r="BD414" s="17">
        <f t="shared" si="497"/>
        <v>1.7016835653113453E-2</v>
      </c>
      <c r="BE414" s="17">
        <f t="shared" si="498"/>
        <v>2.2182788708227093E-2</v>
      </c>
      <c r="BF414" s="17">
        <f t="shared" si="499"/>
        <v>1.4458508176983411E-2</v>
      </c>
      <c r="BG414" s="17">
        <f t="shared" si="500"/>
        <v>6.2826022899565934E-3</v>
      </c>
      <c r="BH414" s="17">
        <f t="shared" si="501"/>
        <v>2.0474670199690155E-3</v>
      </c>
      <c r="BI414" s="17">
        <f t="shared" si="502"/>
        <v>5.338069805325543E-4</v>
      </c>
      <c r="BJ414" s="18">
        <f t="shared" si="503"/>
        <v>0.11742356324853244</v>
      </c>
      <c r="BK414" s="18">
        <f t="shared" si="504"/>
        <v>0.13263751326495024</v>
      </c>
      <c r="BL414" s="18">
        <f t="shared" si="505"/>
        <v>0.64257077559700992</v>
      </c>
      <c r="BM414" s="18">
        <f t="shared" si="506"/>
        <v>0.7835504163614101</v>
      </c>
      <c r="BN414" s="18">
        <f t="shared" si="507"/>
        <v>0.16927158126971262</v>
      </c>
    </row>
    <row r="415" spans="1:66" x14ac:dyDescent="0.25">
      <c r="A415" t="s">
        <v>21</v>
      </c>
      <c r="B415" t="s">
        <v>271</v>
      </c>
      <c r="C415" t="s">
        <v>275</v>
      </c>
      <c r="D415" s="15">
        <v>44379</v>
      </c>
      <c r="E415" s="14">
        <f>VLOOKUP(A415,home!$A$2:$E$405,3,FALSE)</f>
        <v>1.3927125506072899</v>
      </c>
      <c r="F415" s="14">
        <f>VLOOKUP(B415,home!$B$2:$E$405,3,FALSE)</f>
        <v>0.66</v>
      </c>
      <c r="G415" s="14">
        <f>VLOOKUP(C415,away!$B$2:$E$405,4,FALSE)</f>
        <v>0.66</v>
      </c>
      <c r="H415" s="14">
        <f>VLOOKUP(A415,away!$A$2:$E$405,3,FALSE)</f>
        <v>1.33198380566802</v>
      </c>
      <c r="I415" s="14">
        <f>VLOOKUP(C415,away!$B$2:$E$405,3,FALSE)</f>
        <v>0.78</v>
      </c>
      <c r="J415" s="14">
        <f>VLOOKUP(B415,home!$B$2:$E$405,4,FALSE)</f>
        <v>1.06</v>
      </c>
      <c r="K415" s="16">
        <f t="shared" si="452"/>
        <v>0.60666558704453555</v>
      </c>
      <c r="L415" s="16">
        <f t="shared" si="453"/>
        <v>1.1012842105263192</v>
      </c>
      <c r="M415" s="17">
        <f t="shared" si="454"/>
        <v>0.18123698448370812</v>
      </c>
      <c r="N415" s="17">
        <f t="shared" si="455"/>
        <v>0.10995024158599016</v>
      </c>
      <c r="O415" s="17">
        <f t="shared" si="456"/>
        <v>0.19959342937531124</v>
      </c>
      <c r="P415" s="17">
        <f t="shared" si="457"/>
        <v>0.12108646500220524</v>
      </c>
      <c r="Q415" s="17">
        <f t="shared" si="458"/>
        <v>3.3351513928726616E-2</v>
      </c>
      <c r="R415" s="17">
        <f t="shared" si="459"/>
        <v>0.10990454614791516</v>
      </c>
      <c r="S415" s="17">
        <f t="shared" si="460"/>
        <v>2.0224806830264105E-2</v>
      </c>
      <c r="T415" s="17">
        <f t="shared" si="461"/>
        <v>3.6729495686855226E-2</v>
      </c>
      <c r="U415" s="17">
        <f t="shared" si="462"/>
        <v>6.6675306007688201E-2</v>
      </c>
      <c r="V415" s="17">
        <f t="shared" si="463"/>
        <v>1.5013800677760782E-3</v>
      </c>
      <c r="W415" s="17">
        <f t="shared" si="464"/>
        <v>6.7444052587983128E-3</v>
      </c>
      <c r="X415" s="17">
        <f t="shared" si="465"/>
        <v>7.4275070209052548E-3</v>
      </c>
      <c r="Y415" s="17">
        <f t="shared" si="466"/>
        <v>4.089898102848169E-3</v>
      </c>
      <c r="Z415" s="17">
        <f t="shared" si="467"/>
        <v>4.0345380445920044E-2</v>
      </c>
      <c r="AA415" s="17">
        <f t="shared" si="468"/>
        <v>2.4476153912759206E-2</v>
      </c>
      <c r="AB415" s="17">
        <f t="shared" si="469"/>
        <v>7.4244201410382351E-3</v>
      </c>
      <c r="AC415" s="17">
        <f t="shared" si="470"/>
        <v>6.2693055431560835E-5</v>
      </c>
      <c r="AD415" s="17">
        <f t="shared" si="471"/>
        <v>1.0228996438987825E-3</v>
      </c>
      <c r="AE415" s="17">
        <f t="shared" si="472"/>
        <v>1.1265032267787237E-3</v>
      </c>
      <c r="AF415" s="17">
        <f t="shared" si="473"/>
        <v>6.2030010837917896E-4</v>
      </c>
      <c r="AG415" s="17">
        <f t="shared" si="474"/>
        <v>2.2770890504858471E-4</v>
      </c>
      <c r="AH415" s="17">
        <f t="shared" si="475"/>
        <v>1.1107932613192267E-2</v>
      </c>
      <c r="AI415" s="17">
        <f t="shared" si="476"/>
        <v>6.7388004596334282E-3</v>
      </c>
      <c r="AJ415" s="17">
        <f t="shared" si="477"/>
        <v>2.0440991684097499E-3</v>
      </c>
      <c r="AK415" s="17">
        <f t="shared" si="478"/>
        <v>4.133615406601827E-4</v>
      </c>
      <c r="AL415" s="17">
        <f t="shared" si="479"/>
        <v>1.6754373802941753E-6</v>
      </c>
      <c r="AM415" s="17">
        <f t="shared" si="480"/>
        <v>1.2411160259070026E-4</v>
      </c>
      <c r="AN415" s="17">
        <f t="shared" si="481"/>
        <v>1.3668214827625559E-4</v>
      </c>
      <c r="AO415" s="17">
        <f t="shared" si="482"/>
        <v>7.5262945878728734E-5</v>
      </c>
      <c r="AP415" s="17">
        <f t="shared" si="483"/>
        <v>2.7628631311313614E-5</v>
      </c>
      <c r="AQ415" s="17">
        <f t="shared" si="484"/>
        <v>7.6067438554006922E-6</v>
      </c>
      <c r="AR415" s="17">
        <f t="shared" si="485"/>
        <v>2.4465981596997989E-3</v>
      </c>
      <c r="AS415" s="17">
        <f t="shared" si="486"/>
        <v>1.4842669088163587E-3</v>
      </c>
      <c r="AT415" s="17">
        <f t="shared" si="487"/>
        <v>4.502268277839272E-4</v>
      </c>
      <c r="AU415" s="17">
        <f t="shared" si="488"/>
        <v>9.104570759357841E-5</v>
      </c>
      <c r="AV415" s="17">
        <f t="shared" si="489"/>
        <v>1.380857441128584E-5</v>
      </c>
      <c r="AW415" s="17">
        <f t="shared" si="490"/>
        <v>3.1093848122896961E-8</v>
      </c>
      <c r="AX415" s="17">
        <f t="shared" si="491"/>
        <v>1.2549039707454208E-5</v>
      </c>
      <c r="AY415" s="17">
        <f t="shared" si="492"/>
        <v>1.3820059287087138E-5</v>
      </c>
      <c r="AZ415" s="17">
        <f t="shared" si="493"/>
        <v>7.6099065407033433E-6</v>
      </c>
      <c r="BA415" s="17">
        <f t="shared" si="494"/>
        <v>2.7935566389525172E-6</v>
      </c>
      <c r="BB415" s="17">
        <f t="shared" si="495"/>
        <v>7.6912495442234552E-7</v>
      </c>
      <c r="BC415" s="17">
        <f t="shared" si="496"/>
        <v>1.6940503364542072E-7</v>
      </c>
      <c r="BD415" s="17">
        <f t="shared" si="497"/>
        <v>4.4906665379668988E-4</v>
      </c>
      <c r="BE415" s="17">
        <f t="shared" si="498"/>
        <v>2.7243328514769407E-4</v>
      </c>
      <c r="BF415" s="17">
        <f t="shared" si="499"/>
        <v>8.2637949432298583E-5</v>
      </c>
      <c r="BG415" s="17">
        <f t="shared" si="500"/>
        <v>1.6711200034834023E-5</v>
      </c>
      <c r="BH415" s="17">
        <f t="shared" si="501"/>
        <v>2.5345274948378109E-6</v>
      </c>
      <c r="BI415" s="17">
        <f t="shared" si="502"/>
        <v>3.0752212210725932E-7</v>
      </c>
      <c r="BJ415" s="18">
        <f t="shared" si="503"/>
        <v>0.2016994766323037</v>
      </c>
      <c r="BK415" s="18">
        <f t="shared" si="504"/>
        <v>0.32412782493605247</v>
      </c>
      <c r="BL415" s="18">
        <f t="shared" si="505"/>
        <v>0.433687686682941</v>
      </c>
      <c r="BM415" s="18">
        <f t="shared" si="506"/>
        <v>0.24472339920792177</v>
      </c>
      <c r="BN415" s="18">
        <f t="shared" si="507"/>
        <v>0.75512318052385641</v>
      </c>
    </row>
    <row r="416" spans="1:66" x14ac:dyDescent="0.25">
      <c r="A416" t="s">
        <v>21</v>
      </c>
      <c r="B416" t="s">
        <v>266</v>
      </c>
      <c r="C416" t="s">
        <v>272</v>
      </c>
      <c r="D416" s="15">
        <v>44379</v>
      </c>
      <c r="E416" s="14">
        <f>VLOOKUP(A416,home!$A$2:$E$405,3,FALSE)</f>
        <v>1.3927125506072899</v>
      </c>
      <c r="F416" s="14">
        <f>VLOOKUP(B416,home!$B$2:$E$405,3,FALSE)</f>
        <v>0.72</v>
      </c>
      <c r="G416" s="14">
        <f>VLOOKUP(C416,away!$B$2:$E$405,4,FALSE)</f>
        <v>0.48</v>
      </c>
      <c r="H416" s="14">
        <f>VLOOKUP(A416,away!$A$2:$E$405,3,FALSE)</f>
        <v>1.33198380566802</v>
      </c>
      <c r="I416" s="14">
        <f>VLOOKUP(C416,away!$B$2:$E$405,3,FALSE)</f>
        <v>1.26</v>
      </c>
      <c r="J416" s="14">
        <f>VLOOKUP(B416,home!$B$2:$E$405,4,FALSE)</f>
        <v>1.19</v>
      </c>
      <c r="K416" s="16">
        <f t="shared" ref="K416:K454" si="508">E416*F416*G416</f>
        <v>0.48132145748987942</v>
      </c>
      <c r="L416" s="16">
        <f t="shared" ref="L416:L454" si="509">H416*I416*J416</f>
        <v>1.9971765182186292</v>
      </c>
      <c r="M416" s="17">
        <f t="shared" si="454"/>
        <v>8.3869104464179001E-2</v>
      </c>
      <c r="N416" s="17">
        <f t="shared" si="455"/>
        <v>4.036799959906958E-2</v>
      </c>
      <c r="O416" s="17">
        <f t="shared" si="456"/>
        <v>0.1675014060398835</v>
      </c>
      <c r="P416" s="17">
        <f t="shared" si="457"/>
        <v>8.0622020886720797E-2</v>
      </c>
      <c r="Q416" s="17">
        <f t="shared" si="458"/>
        <v>9.7149922014875215E-3</v>
      </c>
      <c r="R416" s="17">
        <f t="shared" si="459"/>
        <v>0.16726493745572973</v>
      </c>
      <c r="S416" s="17">
        <f t="shared" si="460"/>
        <v>1.9375162920199654E-2</v>
      </c>
      <c r="T416" s="17">
        <f t="shared" si="461"/>
        <v>1.9402554299487982E-2</v>
      </c>
      <c r="U416" s="17">
        <f t="shared" si="462"/>
        <v>8.0508203483145344E-2</v>
      </c>
      <c r="V416" s="17">
        <f t="shared" si="463"/>
        <v>2.0694480466060625E-3</v>
      </c>
      <c r="W416" s="17">
        <f t="shared" si="464"/>
        <v>1.5586780686409286E-3</v>
      </c>
      <c r="X416" s="17">
        <f t="shared" si="465"/>
        <v>3.1129552381520273E-3</v>
      </c>
      <c r="Y416" s="17">
        <f t="shared" si="466"/>
        <v>3.1085605519514553E-3</v>
      </c>
      <c r="Z416" s="17">
        <f t="shared" si="467"/>
        <v>0.11135253513596369</v>
      </c>
      <c r="AA416" s="17">
        <f t="shared" si="468"/>
        <v>5.359636450683504E-2</v>
      </c>
      <c r="AB416" s="17">
        <f t="shared" si="469"/>
        <v>1.2898540140294344E-2</v>
      </c>
      <c r="AC416" s="17">
        <f t="shared" si="470"/>
        <v>1.2433294469949691E-4</v>
      </c>
      <c r="AD416" s="17">
        <f t="shared" si="471"/>
        <v>1.8755629993894054E-4</v>
      </c>
      <c r="AE416" s="17">
        <f t="shared" si="472"/>
        <v>3.7458303808202213E-4</v>
      </c>
      <c r="AF416" s="17">
        <f t="shared" si="473"/>
        <v>3.7405422389020463E-4</v>
      </c>
      <c r="AG416" s="17">
        <f t="shared" si="474"/>
        <v>2.4901743749800351E-4</v>
      </c>
      <c r="AH416" s="17">
        <f t="shared" si="475"/>
        <v>5.5597667104415369E-2</v>
      </c>
      <c r="AI416" s="17">
        <f t="shared" si="476"/>
        <v>2.6760350163734323E-2</v>
      </c>
      <c r="AJ416" s="17">
        <f t="shared" si="477"/>
        <v>6.44016537187407E-3</v>
      </c>
      <c r="AK416" s="17">
        <f t="shared" si="478"/>
        <v>1.0332632610887595E-3</v>
      </c>
      <c r="AL416" s="17">
        <f t="shared" si="479"/>
        <v>4.7807703818998802E-6</v>
      </c>
      <c r="AM416" s="17">
        <f t="shared" si="480"/>
        <v>1.8054974329603981E-5</v>
      </c>
      <c r="AN416" s="17">
        <f t="shared" si="481"/>
        <v>3.60589707681252E-5</v>
      </c>
      <c r="AO416" s="17">
        <f t="shared" si="482"/>
        <v>3.6008064844615813E-5</v>
      </c>
      <c r="AP416" s="17">
        <f t="shared" si="483"/>
        <v>2.3971487191386813E-5</v>
      </c>
      <c r="AQ416" s="17">
        <f t="shared" si="484"/>
        <v>1.1968822831354093E-5</v>
      </c>
      <c r="AR416" s="17">
        <f t="shared" si="485"/>
        <v>2.220767104173494E-2</v>
      </c>
      <c r="AS416" s="17">
        <f t="shared" si="486"/>
        <v>1.068902859326365E-2</v>
      </c>
      <c r="AT416" s="17">
        <f t="shared" si="487"/>
        <v>2.5724294108303279E-3</v>
      </c>
      <c r="AU416" s="17">
        <f t="shared" si="488"/>
        <v>4.1272182443689506E-4</v>
      </c>
      <c r="AV416" s="17">
        <f t="shared" si="489"/>
        <v>4.9662967518962123E-5</v>
      </c>
      <c r="AW416" s="17">
        <f t="shared" si="490"/>
        <v>1.2765771272276957E-7</v>
      </c>
      <c r="AX416" s="17">
        <f t="shared" si="491"/>
        <v>1.4483744265445568E-6</v>
      </c>
      <c r="AY416" s="17">
        <f t="shared" si="492"/>
        <v>2.8926593942831611E-6</v>
      </c>
      <c r="AZ416" s="17">
        <f t="shared" si="493"/>
        <v>2.8885757087334269E-6</v>
      </c>
      <c r="BA416" s="17">
        <f t="shared" si="494"/>
        <v>1.9229985255263781E-6</v>
      </c>
      <c r="BB416" s="17">
        <f t="shared" si="495"/>
        <v>9.6014187493758224E-7</v>
      </c>
      <c r="BC416" s="17">
        <f t="shared" si="496"/>
        <v>3.8351456135674942E-7</v>
      </c>
      <c r="BD416" s="17">
        <f t="shared" si="497"/>
        <v>7.3921065214794758E-3</v>
      </c>
      <c r="BE416" s="17">
        <f t="shared" si="498"/>
        <v>3.5579794848389435E-3</v>
      </c>
      <c r="BF416" s="17">
        <f t="shared" si="499"/>
        <v>8.5626593568088535E-4</v>
      </c>
      <c r="BG416" s="17">
        <f t="shared" si="500"/>
        <v>1.3737972272028637E-4</v>
      </c>
      <c r="BH416" s="17">
        <f t="shared" si="501"/>
        <v>1.6530952092320937E-5</v>
      </c>
      <c r="BI416" s="17">
        <f t="shared" si="502"/>
        <v>1.5913403909542579E-6</v>
      </c>
      <c r="BJ416" s="18">
        <f t="shared" si="503"/>
        <v>7.8587509542655143E-2</v>
      </c>
      <c r="BK416" s="18">
        <f t="shared" si="504"/>
        <v>0.18606774269218121</v>
      </c>
      <c r="BL416" s="18">
        <f t="shared" si="505"/>
        <v>0.61949426532198804</v>
      </c>
      <c r="BM416" s="18">
        <f t="shared" si="506"/>
        <v>0.44615882704403653</v>
      </c>
      <c r="BN416" s="18">
        <f t="shared" si="507"/>
        <v>0.54934046064707021</v>
      </c>
    </row>
    <row r="417" spans="1:66" x14ac:dyDescent="0.25">
      <c r="A417" t="s">
        <v>21</v>
      </c>
      <c r="B417" t="s">
        <v>150</v>
      </c>
      <c r="C417" t="s">
        <v>153</v>
      </c>
      <c r="D417" s="15">
        <v>44379</v>
      </c>
      <c r="E417" s="14">
        <f>VLOOKUP(A417,home!$A$2:$E$405,3,FALSE)</f>
        <v>1.3927125506072899</v>
      </c>
      <c r="F417" s="14">
        <f>VLOOKUP(B417,home!$B$2:$E$405,3,FALSE)</f>
        <v>0.98</v>
      </c>
      <c r="G417" s="14">
        <f>VLOOKUP(C417,away!$B$2:$E$405,4,FALSE)</f>
        <v>0.54</v>
      </c>
      <c r="H417" s="14">
        <f>VLOOKUP(A417,away!$A$2:$E$405,3,FALSE)</f>
        <v>1.33198380566802</v>
      </c>
      <c r="I417" s="14">
        <f>VLOOKUP(C417,away!$B$2:$E$405,3,FALSE)</f>
        <v>1.38</v>
      </c>
      <c r="J417" s="14">
        <f>VLOOKUP(B417,home!$B$2:$E$405,4,FALSE)</f>
        <v>0.96</v>
      </c>
      <c r="K417" s="16">
        <f t="shared" si="508"/>
        <v>0.73702348178137789</v>
      </c>
      <c r="L417" s="16">
        <f t="shared" si="509"/>
        <v>1.7646121457489927</v>
      </c>
      <c r="M417" s="17">
        <f t="shared" si="454"/>
        <v>8.1950847880551167E-2</v>
      </c>
      <c r="N417" s="17">
        <f t="shared" si="455"/>
        <v>6.0399699239859876E-2</v>
      </c>
      <c r="O417" s="17">
        <f t="shared" si="456"/>
        <v>0.1446114615244487</v>
      </c>
      <c r="P417" s="17">
        <f t="shared" si="457"/>
        <v>0.10658204287824294</v>
      </c>
      <c r="Q417" s="17">
        <f t="shared" si="458"/>
        <v>2.225799831615478E-2</v>
      </c>
      <c r="R417" s="17">
        <f t="shared" si="459"/>
        <v>0.12759157071027769</v>
      </c>
      <c r="S417" s="17">
        <f t="shared" si="460"/>
        <v>3.4654101079763029E-2</v>
      </c>
      <c r="T417" s="17">
        <f t="shared" si="461"/>
        <v>3.9276734168747357E-2</v>
      </c>
      <c r="U417" s="17">
        <f t="shared" si="462"/>
        <v>9.4037983690843735E-2</v>
      </c>
      <c r="V417" s="17">
        <f t="shared" si="463"/>
        <v>5.0077508961005497E-3</v>
      </c>
      <c r="W417" s="17">
        <f t="shared" si="464"/>
        <v>5.4682224721521481E-3</v>
      </c>
      <c r="X417" s="17">
        <f t="shared" si="465"/>
        <v>9.6492917900172642E-3</v>
      </c>
      <c r="Y417" s="17">
        <f t="shared" si="466"/>
        <v>8.513628745270254E-3</v>
      </c>
      <c r="Z417" s="17">
        <f t="shared" si="467"/>
        <v>7.5049878456849156E-2</v>
      </c>
      <c r="AA417" s="17">
        <f t="shared" si="468"/>
        <v>5.5313522727536188E-2</v>
      </c>
      <c r="AB417" s="17">
        <f t="shared" si="469"/>
        <v>2.0383682555121047E-2</v>
      </c>
      <c r="AC417" s="17">
        <f t="shared" si="470"/>
        <v>4.0705521551597033E-4</v>
      </c>
      <c r="AD417" s="17">
        <f t="shared" si="471"/>
        <v>1.0075520913951873E-3</v>
      </c>
      <c r="AE417" s="17">
        <f t="shared" si="472"/>
        <v>1.7779386579507466E-3</v>
      </c>
      <c r="AF417" s="17">
        <f t="shared" si="473"/>
        <v>1.5686860751082761E-3</v>
      </c>
      <c r="AG417" s="17">
        <f t="shared" si="474"/>
        <v>9.2270750033446032E-4</v>
      </c>
      <c r="AH417" s="17">
        <f t="shared" si="475"/>
        <v>3.310848176548542E-2</v>
      </c>
      <c r="AI417" s="17">
        <f t="shared" si="476"/>
        <v>2.4401728507293326E-2</v>
      </c>
      <c r="AJ417" s="17">
        <f t="shared" si="477"/>
        <v>8.9923234529646137E-3</v>
      </c>
      <c r="AK417" s="17">
        <f t="shared" si="478"/>
        <v>2.2091845135361076E-3</v>
      </c>
      <c r="AL417" s="17">
        <f t="shared" si="479"/>
        <v>2.1175998811957025E-5</v>
      </c>
      <c r="AM417" s="17">
        <f t="shared" si="480"/>
        <v>1.4851791009523805E-4</v>
      </c>
      <c r="AN417" s="17">
        <f t="shared" si="481"/>
        <v>2.6207650801531404E-4</v>
      </c>
      <c r="AO417" s="17">
        <f t="shared" si="482"/>
        <v>2.3123169457965324E-4</v>
      </c>
      <c r="AP417" s="17">
        <f t="shared" si="483"/>
        <v>1.3601141891245923E-4</v>
      </c>
      <c r="AQ417" s="17">
        <f t="shared" si="484"/>
        <v>6.0001850443369946E-5</v>
      </c>
      <c r="AR417" s="17">
        <f t="shared" si="485"/>
        <v>1.1684725810136919E-2</v>
      </c>
      <c r="AS417" s="17">
        <f t="shared" si="486"/>
        <v>8.6119173002478424E-3</v>
      </c>
      <c r="AT417" s="17">
        <f t="shared" si="487"/>
        <v>3.1735926367209739E-3</v>
      </c>
      <c r="AU417" s="17">
        <f t="shared" si="488"/>
        <v>7.7967076495727872E-4</v>
      </c>
      <c r="AV417" s="17">
        <f t="shared" si="489"/>
        <v>1.4365891545799092E-4</v>
      </c>
      <c r="AW417" s="17">
        <f t="shared" si="490"/>
        <v>7.6501859608420587E-7</v>
      </c>
      <c r="AX417" s="17">
        <f t="shared" si="491"/>
        <v>1.8243531200880996E-5</v>
      </c>
      <c r="AY417" s="17">
        <f t="shared" si="492"/>
        <v>3.2192756738425313E-5</v>
      </c>
      <c r="AZ417" s="17">
        <f t="shared" si="493"/>
        <v>2.8403864772884024E-5</v>
      </c>
      <c r="BA417" s="17">
        <f t="shared" si="494"/>
        <v>1.6707268254814369E-5</v>
      </c>
      <c r="BB417" s="17">
        <f t="shared" si="495"/>
        <v>7.3704621211830024E-6</v>
      </c>
      <c r="BC417" s="17">
        <f t="shared" si="496"/>
        <v>2.6012013957644805E-6</v>
      </c>
      <c r="BD417" s="17">
        <f t="shared" si="497"/>
        <v>3.4365015140523912E-3</v>
      </c>
      <c r="BE417" s="17">
        <f t="shared" si="498"/>
        <v>2.53278231103387E-3</v>
      </c>
      <c r="BF417" s="17">
        <f t="shared" si="499"/>
        <v>9.3336001873623353E-4</v>
      </c>
      <c r="BG417" s="17">
        <f t="shared" si="500"/>
        <v>2.2930275025483704E-4</v>
      </c>
      <c r="BH417" s="17">
        <f t="shared" si="501"/>
        <v>4.2250377843716422E-5</v>
      </c>
      <c r="BI417" s="17">
        <f t="shared" si="502"/>
        <v>6.2279041169909348E-6</v>
      </c>
      <c r="BJ417" s="18">
        <f t="shared" si="503"/>
        <v>0.15178581752352033</v>
      </c>
      <c r="BK417" s="18">
        <f t="shared" si="504"/>
        <v>0.22865516670572406</v>
      </c>
      <c r="BL417" s="18">
        <f t="shared" si="505"/>
        <v>0.5422239297510657</v>
      </c>
      <c r="BM417" s="18">
        <f t="shared" si="506"/>
        <v>0.45428974414948198</v>
      </c>
      <c r="BN417" s="18">
        <f t="shared" si="507"/>
        <v>0.54339362054953511</v>
      </c>
    </row>
    <row r="418" spans="1:66" x14ac:dyDescent="0.25">
      <c r="A418" t="s">
        <v>175</v>
      </c>
      <c r="B418" t="s">
        <v>279</v>
      </c>
      <c r="C418" t="s">
        <v>179</v>
      </c>
      <c r="D418" s="15">
        <v>44379</v>
      </c>
      <c r="E418" s="14">
        <f>VLOOKUP(A418,home!$A$2:$E$405,3,FALSE)</f>
        <v>1.1721854304635799</v>
      </c>
      <c r="F418" s="14">
        <f>VLOOKUP(B418,home!$B$2:$E$405,3,FALSE)</f>
        <v>1.86</v>
      </c>
      <c r="G418" s="14">
        <f>VLOOKUP(C418,away!$B$2:$E$405,4,FALSE)</f>
        <v>0.78</v>
      </c>
      <c r="H418" s="14">
        <f>VLOOKUP(A418,away!$A$2:$E$405,3,FALSE)</f>
        <v>1.1192052980132501</v>
      </c>
      <c r="I418" s="14">
        <f>VLOOKUP(C418,away!$B$2:$E$405,3,FALSE)</f>
        <v>0.85</v>
      </c>
      <c r="J418" s="14">
        <f>VLOOKUP(B418,home!$B$2:$E$405,4,FALSE)</f>
        <v>0.73</v>
      </c>
      <c r="K418" s="16">
        <f t="shared" si="508"/>
        <v>1.7006066225165619</v>
      </c>
      <c r="L418" s="16">
        <f t="shared" si="509"/>
        <v>0.69446688741722162</v>
      </c>
      <c r="M418" s="17">
        <f t="shared" si="454"/>
        <v>9.1165977071336737E-2</v>
      </c>
      <c r="N418" s="17">
        <f t="shared" si="455"/>
        <v>0.15503746435570828</v>
      </c>
      <c r="O418" s="17">
        <f t="shared" si="456"/>
        <v>6.3311752335081017E-2</v>
      </c>
      <c r="P418" s="17">
        <f t="shared" si="457"/>
        <v>0.10766838530416717</v>
      </c>
      <c r="Q418" s="17">
        <f t="shared" si="458"/>
        <v>0.1318288693107465</v>
      </c>
      <c r="R418" s="17">
        <f t="shared" si="459"/>
        <v>2.198395779053686E-2</v>
      </c>
      <c r="S418" s="17">
        <f t="shared" si="460"/>
        <v>3.1789494190731835E-2</v>
      </c>
      <c r="T418" s="17">
        <f t="shared" si="461"/>
        <v>9.1550784541965802E-2</v>
      </c>
      <c r="U418" s="17">
        <f t="shared" si="462"/>
        <v>3.7386064207711546E-2</v>
      </c>
      <c r="V418" s="17">
        <f t="shared" si="463"/>
        <v>4.1715410106387494E-3</v>
      </c>
      <c r="W418" s="17">
        <f t="shared" si="464"/>
        <v>7.4729682729575253E-2</v>
      </c>
      <c r="X418" s="17">
        <f t="shared" si="465"/>
        <v>5.1897290162884628E-2</v>
      </c>
      <c r="Y418" s="17">
        <f t="shared" si="466"/>
        <v>1.8020474782403439E-2</v>
      </c>
      <c r="Z418" s="17">
        <f t="shared" si="467"/>
        <v>5.0890435799685711E-3</v>
      </c>
      <c r="AA418" s="17">
        <f t="shared" si="468"/>
        <v>8.6544612143699424E-3</v>
      </c>
      <c r="AB418" s="17">
        <f t="shared" si="469"/>
        <v>7.358917027735128E-3</v>
      </c>
      <c r="AC418" s="17">
        <f t="shared" si="470"/>
        <v>3.0791577850236335E-4</v>
      </c>
      <c r="AD418" s="17">
        <f t="shared" si="471"/>
        <v>3.1771448337119326E-2</v>
      </c>
      <c r="AE418" s="17">
        <f t="shared" si="472"/>
        <v>2.2064218835416319E-2</v>
      </c>
      <c r="AF418" s="17">
        <f t="shared" si="473"/>
        <v>7.6614346889620011E-3</v>
      </c>
      <c r="AG418" s="17">
        <f t="shared" si="474"/>
        <v>1.7735375671979233E-3</v>
      </c>
      <c r="AH418" s="17">
        <f t="shared" si="475"/>
        <v>8.8354306372784199E-4</v>
      </c>
      <c r="AI418" s="17">
        <f t="shared" si="476"/>
        <v>1.5025591854541406E-3</v>
      </c>
      <c r="AJ418" s="17">
        <f t="shared" si="477"/>
        <v>1.2776310507532015E-3</v>
      </c>
      <c r="AK418" s="17">
        <f t="shared" si="478"/>
        <v>7.2424927534789579E-4</v>
      </c>
      <c r="AL418" s="17">
        <f t="shared" si="479"/>
        <v>1.4546125976397192E-5</v>
      </c>
      <c r="AM418" s="17">
        <f t="shared" si="480"/>
        <v>1.0806147089809582E-2</v>
      </c>
      <c r="AN418" s="17">
        <f t="shared" si="481"/>
        <v>7.5045113344327282E-3</v>
      </c>
      <c r="AO418" s="17">
        <f t="shared" si="482"/>
        <v>2.6058173140053784E-3</v>
      </c>
      <c r="AP418" s="17">
        <f t="shared" si="483"/>
        <v>6.0321794641173985E-4</v>
      </c>
      <c r="AQ418" s="17">
        <f t="shared" si="484"/>
        <v>1.0472872241969235E-4</v>
      </c>
      <c r="AR418" s="17">
        <f t="shared" si="485"/>
        <v>1.2271828027323009E-4</v>
      </c>
      <c r="AS418" s="17">
        <f t="shared" si="486"/>
        <v>2.0869552013649863E-4</v>
      </c>
      <c r="AT418" s="17">
        <f t="shared" si="487"/>
        <v>1.774544918168341E-4</v>
      </c>
      <c r="AU418" s="17">
        <f t="shared" si="488"/>
        <v>1.0059342799300633E-4</v>
      </c>
      <c r="AV418" s="17">
        <f t="shared" si="489"/>
        <v>4.2767462456637396E-5</v>
      </c>
      <c r="AW418" s="17">
        <f t="shared" si="490"/>
        <v>4.7719979981743134E-7</v>
      </c>
      <c r="AX418" s="17">
        <f t="shared" si="491"/>
        <v>3.0628342174697089E-3</v>
      </c>
      <c r="AY418" s="17">
        <f t="shared" si="492"/>
        <v>2.1270369456811507E-3</v>
      </c>
      <c r="AZ418" s="17">
        <f t="shared" si="493"/>
        <v>7.3857836354431113E-4</v>
      </c>
      <c r="BA418" s="17">
        <f t="shared" si="494"/>
        <v>1.7097273908144096E-4</v>
      </c>
      <c r="BB418" s="17">
        <f t="shared" si="495"/>
        <v>2.9683726485771264E-5</v>
      </c>
      <c r="BC418" s="17">
        <f t="shared" si="496"/>
        <v>4.1228730279035441E-6</v>
      </c>
      <c r="BD418" s="17">
        <f t="shared" si="497"/>
        <v>1.4203963688424046E-5</v>
      </c>
      <c r="BE418" s="17">
        <f t="shared" si="498"/>
        <v>2.4155354714518702E-5</v>
      </c>
      <c r="BF418" s="17">
        <f t="shared" si="499"/>
        <v>2.0539378098373585E-5</v>
      </c>
      <c r="BG418" s="17">
        <f t="shared" si="500"/>
        <v>1.1643134138821912E-5</v>
      </c>
      <c r="BH418" s="17">
        <f t="shared" si="501"/>
        <v>4.9500977558323054E-6</v>
      </c>
      <c r="BI418" s="17">
        <f t="shared" si="502"/>
        <v>1.6836338051345575E-6</v>
      </c>
      <c r="BJ418" s="18">
        <f t="shared" si="503"/>
        <v>0.61409285658434865</v>
      </c>
      <c r="BK418" s="18">
        <f t="shared" si="504"/>
        <v>0.23724489642703439</v>
      </c>
      <c r="BL418" s="18">
        <f t="shared" si="505"/>
        <v>0.14381253989559487</v>
      </c>
      <c r="BM418" s="18">
        <f t="shared" si="506"/>
        <v>0.42711637057348895</v>
      </c>
      <c r="BN418" s="18">
        <f t="shared" si="507"/>
        <v>0.57099640616757663</v>
      </c>
    </row>
    <row r="419" spans="1:66" x14ac:dyDescent="0.25">
      <c r="A419" t="s">
        <v>175</v>
      </c>
      <c r="B419" t="s">
        <v>276</v>
      </c>
      <c r="C419" t="s">
        <v>278</v>
      </c>
      <c r="D419" s="15">
        <v>44379</v>
      </c>
      <c r="E419" s="14">
        <f>VLOOKUP(A419,home!$A$2:$E$405,3,FALSE)</f>
        <v>1.1721854304635799</v>
      </c>
      <c r="F419" s="14">
        <f>VLOOKUP(B419,home!$B$2:$E$405,3,FALSE)</f>
        <v>2.4</v>
      </c>
      <c r="G419" s="14">
        <f>VLOOKUP(C419,away!$B$2:$E$405,4,FALSE)</f>
        <v>1.28</v>
      </c>
      <c r="H419" s="14">
        <f>VLOOKUP(A419,away!$A$2:$E$405,3,FALSE)</f>
        <v>1.1192052980132501</v>
      </c>
      <c r="I419" s="14">
        <f>VLOOKUP(C419,away!$B$2:$E$405,3,FALSE)</f>
        <v>0.77</v>
      </c>
      <c r="J419" s="14">
        <f>VLOOKUP(B419,home!$B$2:$E$405,4,FALSE)</f>
        <v>0.16</v>
      </c>
      <c r="K419" s="16">
        <f t="shared" si="508"/>
        <v>3.6009536423841171</v>
      </c>
      <c r="L419" s="16">
        <f t="shared" si="509"/>
        <v>0.13788609271523242</v>
      </c>
      <c r="M419" s="17">
        <f t="shared" si="454"/>
        <v>2.3781680178661023E-2</v>
      </c>
      <c r="N419" s="17">
        <f t="shared" si="455"/>
        <v>8.5636727861363574E-2</v>
      </c>
      <c r="O419" s="17">
        <f t="shared" si="456"/>
        <v>3.2791629580388591E-3</v>
      </c>
      <c r="P419" s="17">
        <f t="shared" si="457"/>
        <v>1.1808113797721106E-2</v>
      </c>
      <c r="Q419" s="17">
        <f t="shared" si="458"/>
        <v>0.15418694355711729</v>
      </c>
      <c r="R419" s="17">
        <f t="shared" si="459"/>
        <v>2.2607548383025085E-4</v>
      </c>
      <c r="S419" s="17">
        <f t="shared" si="460"/>
        <v>1.4657453806085736E-3</v>
      </c>
      <c r="T419" s="17">
        <f t="shared" si="461"/>
        <v>2.1260235194794985E-2</v>
      </c>
      <c r="U419" s="17">
        <f t="shared" si="462"/>
        <v>8.1408733695229345E-4</v>
      </c>
      <c r="V419" s="17">
        <f t="shared" si="463"/>
        <v>8.0863776574074538E-5</v>
      </c>
      <c r="W419" s="17">
        <f t="shared" si="464"/>
        <v>0.18507334533669192</v>
      </c>
      <c r="X419" s="17">
        <f t="shared" si="465"/>
        <v>2.5519040454213333E-2</v>
      </c>
      <c r="Y419" s="17">
        <f t="shared" si="466"/>
        <v>1.7593603890367125E-3</v>
      </c>
      <c r="Z419" s="17">
        <f t="shared" si="467"/>
        <v>1.0390888374686337E-5</v>
      </c>
      <c r="AA419" s="17">
        <f t="shared" si="468"/>
        <v>3.7417107340433543E-5</v>
      </c>
      <c r="AB419" s="17">
        <f t="shared" si="469"/>
        <v>6.7368634482505824E-5</v>
      </c>
      <c r="AC419" s="17">
        <f t="shared" si="470"/>
        <v>2.50941236260122E-6</v>
      </c>
      <c r="AD419" s="17">
        <f t="shared" si="471"/>
        <v>0.16661013424959359</v>
      </c>
      <c r="AE419" s="17">
        <f t="shared" si="472"/>
        <v>2.2973220418436784E-2</v>
      </c>
      <c r="AF419" s="17">
        <f t="shared" si="473"/>
        <v>1.5838438002920216E-3</v>
      </c>
      <c r="AG419" s="17">
        <f t="shared" si="474"/>
        <v>7.2796677697837287E-5</v>
      </c>
      <c r="AH419" s="17">
        <f t="shared" si="475"/>
        <v>3.5818974945640755E-7</v>
      </c>
      <c r="AI419" s="17">
        <f t="shared" si="476"/>
        <v>1.2898246829697052E-6</v>
      </c>
      <c r="AJ419" s="17">
        <f t="shared" si="477"/>
        <v>2.3222994450883495E-6</v>
      </c>
      <c r="AK419" s="17">
        <f t="shared" si="478"/>
        <v>2.7874975484991692E-6</v>
      </c>
      <c r="AL419" s="17">
        <f t="shared" si="479"/>
        <v>4.9839080368411071E-8</v>
      </c>
      <c r="AM419" s="17">
        <f t="shared" si="480"/>
        <v>0.11999107395683616</v>
      </c>
      <c r="AN419" s="17">
        <f t="shared" si="481"/>
        <v>1.6545100348612621E-2</v>
      </c>
      <c r="AO419" s="17">
        <f t="shared" si="482"/>
        <v>1.1406696203258115E-3</v>
      </c>
      <c r="AP419" s="17">
        <f t="shared" si="483"/>
        <v>5.2427492341897962E-5</v>
      </c>
      <c r="AQ419" s="17">
        <f t="shared" si="484"/>
        <v>1.8072555174705191E-6</v>
      </c>
      <c r="AR419" s="17">
        <f t="shared" si="485"/>
        <v>9.8778770006384177E-9</v>
      </c>
      <c r="AS419" s="17">
        <f t="shared" si="486"/>
        <v>3.5569777164471212E-8</v>
      </c>
      <c r="AT419" s="17">
        <f t="shared" si="487"/>
        <v>6.4042559319596994E-8</v>
      </c>
      <c r="AU419" s="17">
        <f t="shared" si="488"/>
        <v>7.6871429083167897E-8</v>
      </c>
      <c r="AV419" s="17">
        <f t="shared" si="489"/>
        <v>6.9202613138076442E-8</v>
      </c>
      <c r="AW419" s="17">
        <f t="shared" si="490"/>
        <v>6.8739364846151134E-10</v>
      </c>
      <c r="AX419" s="17">
        <f t="shared" si="491"/>
        <v>7.2013715803075196E-2</v>
      </c>
      <c r="AY419" s="17">
        <f t="shared" si="492"/>
        <v>9.929689893991225E-3</v>
      </c>
      <c r="AZ419" s="17">
        <f t="shared" si="493"/>
        <v>6.8458307067818986E-4</v>
      </c>
      <c r="BA419" s="17">
        <f t="shared" si="494"/>
        <v>3.1464828251603812E-5</v>
      </c>
      <c r="BB419" s="17">
        <f t="shared" si="495"/>
        <v>1.0846405563923765E-6</v>
      </c>
      <c r="BC419" s="17">
        <f t="shared" si="496"/>
        <v>2.9911369664284104E-8</v>
      </c>
      <c r="BD419" s="17">
        <f t="shared" si="497"/>
        <v>2.2700364398994846E-10</v>
      </c>
      <c r="BE419" s="17">
        <f t="shared" si="498"/>
        <v>8.1742959866007237E-10</v>
      </c>
      <c r="BF419" s="17">
        <f t="shared" si="499"/>
        <v>1.4717630453437873E-9</v>
      </c>
      <c r="BG419" s="17">
        <f t="shared" si="500"/>
        <v>1.7665834996190171E-9</v>
      </c>
      <c r="BH419" s="17">
        <f t="shared" si="501"/>
        <v>1.590346321882195E-9</v>
      </c>
      <c r="BI419" s="17">
        <f t="shared" si="502"/>
        <v>1.1453526760867747E-9</v>
      </c>
      <c r="BJ419" s="18">
        <f t="shared" si="503"/>
        <v>0.88506729476079427</v>
      </c>
      <c r="BK419" s="18">
        <f t="shared" si="504"/>
        <v>4.7068652278998979E-2</v>
      </c>
      <c r="BL419" s="18">
        <f t="shared" si="505"/>
        <v>4.4311319148048487E-3</v>
      </c>
      <c r="BM419" s="18">
        <f t="shared" si="506"/>
        <v>0.6477290767996432</v>
      </c>
      <c r="BN419" s="18">
        <f t="shared" si="507"/>
        <v>0.27891870383673212</v>
      </c>
    </row>
    <row r="420" spans="1:66" x14ac:dyDescent="0.25">
      <c r="A420" t="s">
        <v>175</v>
      </c>
      <c r="B420" t="s">
        <v>280</v>
      </c>
      <c r="C420" t="s">
        <v>176</v>
      </c>
      <c r="D420" s="15">
        <v>44379</v>
      </c>
      <c r="E420" s="14">
        <f>VLOOKUP(A420,home!$A$2:$E$405,3,FALSE)</f>
        <v>1.1721854304635799</v>
      </c>
      <c r="F420" s="14">
        <f>VLOOKUP(B420,home!$B$2:$E$405,3,FALSE)</f>
        <v>0.51</v>
      </c>
      <c r="G420" s="14">
        <f>VLOOKUP(C420,away!$B$2:$E$405,4,FALSE)</f>
        <v>0.93</v>
      </c>
      <c r="H420" s="14">
        <f>VLOOKUP(A420,away!$A$2:$E$405,3,FALSE)</f>
        <v>1.1192052980132501</v>
      </c>
      <c r="I420" s="14">
        <f>VLOOKUP(C420,away!$B$2:$E$405,3,FALSE)</f>
        <v>0.85</v>
      </c>
      <c r="J420" s="14">
        <f>VLOOKUP(B420,home!$B$2:$E$405,4,FALSE)</f>
        <v>0.98</v>
      </c>
      <c r="K420" s="16">
        <f t="shared" si="508"/>
        <v>0.55596754966887596</v>
      </c>
      <c r="L420" s="16">
        <f t="shared" si="509"/>
        <v>0.93229801324503725</v>
      </c>
      <c r="M420" s="17">
        <f t="shared" si="454"/>
        <v>0.22576388941859274</v>
      </c>
      <c r="N420" s="17">
        <f t="shared" si="455"/>
        <v>0.12551739640377008</v>
      </c>
      <c r="O420" s="17">
        <f t="shared" si="456"/>
        <v>0.21047922556742629</v>
      </c>
      <c r="P420" s="17">
        <f t="shared" si="457"/>
        <v>0.11701961929492463</v>
      </c>
      <c r="Q420" s="17">
        <f t="shared" si="458"/>
        <v>3.489179965971051E-2</v>
      </c>
      <c r="R420" s="17">
        <f t="shared" si="459"/>
        <v>9.8114681912932766E-2</v>
      </c>
      <c r="S420" s="17">
        <f t="shared" si="460"/>
        <v>1.5163619982799338E-2</v>
      </c>
      <c r="T420" s="17">
        <f t="shared" si="461"/>
        <v>3.2529555501291975E-2</v>
      </c>
      <c r="U420" s="17">
        <f t="shared" si="462"/>
        <v>5.4548579289674416E-2</v>
      </c>
      <c r="V420" s="17">
        <f t="shared" si="463"/>
        <v>8.733022618796761E-4</v>
      </c>
      <c r="W420" s="17">
        <f t="shared" si="464"/>
        <v>6.4662361201155262E-3</v>
      </c>
      <c r="X420" s="17">
        <f t="shared" si="465"/>
        <v>6.0284590879570027E-3</v>
      </c>
      <c r="Y420" s="17">
        <f t="shared" si="466"/>
        <v>2.8101602153156511E-3</v>
      </c>
      <c r="Z420" s="17">
        <f t="shared" si="467"/>
        <v>3.0490707672532012E-2</v>
      </c>
      <c r="AA420" s="17">
        <f t="shared" si="468"/>
        <v>1.695184403236762E-2</v>
      </c>
      <c r="AB420" s="17">
        <f t="shared" si="469"/>
        <v>4.7123375945221906E-3</v>
      </c>
      <c r="AC420" s="17">
        <f t="shared" si="470"/>
        <v>2.8291032967488176E-5</v>
      </c>
      <c r="AD420" s="17">
        <f t="shared" si="471"/>
        <v>8.987543628202519E-4</v>
      </c>
      <c r="AE420" s="17">
        <f t="shared" si="472"/>
        <v>8.3790690685263023E-4</v>
      </c>
      <c r="AF420" s="17">
        <f t="shared" si="473"/>
        <v>3.9058947227150071E-4</v>
      </c>
      <c r="AG420" s="17">
        <f t="shared" si="474"/>
        <v>1.2138192966438259E-4</v>
      </c>
      <c r="AH420" s="17">
        <f t="shared" si="475"/>
        <v>7.1066065463841997E-3</v>
      </c>
      <c r="AI420" s="17">
        <f t="shared" si="476"/>
        <v>3.9510426280540169E-3</v>
      </c>
      <c r="AJ420" s="17">
        <f t="shared" si="477"/>
        <v>1.0983257442782337E-3</v>
      </c>
      <c r="AK420" s="17">
        <f t="shared" si="478"/>
        <v>2.0354449092820475E-4</v>
      </c>
      <c r="AL420" s="17">
        <f t="shared" si="479"/>
        <v>5.8656074996606347E-7</v>
      </c>
      <c r="AM420" s="17">
        <f t="shared" si="480"/>
        <v>9.9935652170277483E-5</v>
      </c>
      <c r="AN420" s="17">
        <f t="shared" si="481"/>
        <v>9.3169809970696798E-5</v>
      </c>
      <c r="AO420" s="17">
        <f t="shared" si="482"/>
        <v>4.3431014365049133E-5</v>
      </c>
      <c r="AP420" s="17">
        <f t="shared" si="483"/>
        <v>1.349688280191733E-5</v>
      </c>
      <c r="AQ420" s="17">
        <f t="shared" si="484"/>
        <v>3.1457792553071585E-6</v>
      </c>
      <c r="AR420" s="17">
        <f t="shared" si="485"/>
        <v>1.3250950328216333E-3</v>
      </c>
      <c r="AS420" s="17">
        <f t="shared" si="486"/>
        <v>7.3670983847624221E-4</v>
      </c>
      <c r="AT420" s="17">
        <f t="shared" si="487"/>
        <v>2.0479338185729488E-4</v>
      </c>
      <c r="AU420" s="17">
        <f t="shared" si="488"/>
        <v>3.7952824899867568E-5</v>
      </c>
      <c r="AV420" s="17">
        <f t="shared" si="489"/>
        <v>5.2751347656478171E-6</v>
      </c>
      <c r="AW420" s="17">
        <f t="shared" si="490"/>
        <v>8.445292586075433E-9</v>
      </c>
      <c r="AX420" s="17">
        <f t="shared" si="491"/>
        <v>9.2601632769450457E-6</v>
      </c>
      <c r="AY420" s="17">
        <f t="shared" si="492"/>
        <v>8.6332318254205192E-6</v>
      </c>
      <c r="AZ420" s="17">
        <f t="shared" si="493"/>
        <v>4.0243724393616869E-6</v>
      </c>
      <c r="BA420" s="17">
        <f t="shared" si="494"/>
        <v>1.2506381432583289E-6</v>
      </c>
      <c r="BB420" s="17">
        <f t="shared" si="495"/>
        <v>2.9149186406205047E-7</v>
      </c>
      <c r="BC420" s="17">
        <f t="shared" si="496"/>
        <v>5.4351457148428434E-8</v>
      </c>
      <c r="BD420" s="17">
        <f t="shared" si="497"/>
        <v>2.058972444100793E-4</v>
      </c>
      <c r="BE420" s="17">
        <f t="shared" si="498"/>
        <v>1.1447218645824546E-4</v>
      </c>
      <c r="BF420" s="17">
        <f t="shared" si="499"/>
        <v>3.1821410505214706E-5</v>
      </c>
      <c r="BG420" s="17">
        <f t="shared" si="500"/>
        <v>5.8972238751972167E-6</v>
      </c>
      <c r="BH420" s="17">
        <f t="shared" si="501"/>
        <v>8.1966627693554728E-7</v>
      </c>
      <c r="BI420" s="17">
        <f t="shared" si="502"/>
        <v>9.1141570306813318E-8</v>
      </c>
      <c r="BJ420" s="18">
        <f t="shared" si="503"/>
        <v>0.21076893304733896</v>
      </c>
      <c r="BK420" s="18">
        <f t="shared" si="504"/>
        <v>0.35885794178373925</v>
      </c>
      <c r="BL420" s="18">
        <f t="shared" si="505"/>
        <v>0.39983501289248463</v>
      </c>
      <c r="BM420" s="18">
        <f t="shared" si="506"/>
        <v>0.18815735835220504</v>
      </c>
      <c r="BN420" s="18">
        <f t="shared" si="507"/>
        <v>0.81178661225735715</v>
      </c>
    </row>
    <row r="421" spans="1:66" x14ac:dyDescent="0.25">
      <c r="A421" t="s">
        <v>175</v>
      </c>
      <c r="B421" t="s">
        <v>284</v>
      </c>
      <c r="C421" t="s">
        <v>282</v>
      </c>
      <c r="D421" s="15">
        <v>44379</v>
      </c>
      <c r="E421" s="14">
        <f>VLOOKUP(A421,home!$A$2:$E$405,3,FALSE)</f>
        <v>1.1721854304635799</v>
      </c>
      <c r="F421" s="14">
        <f>VLOOKUP(B421,home!$B$2:$E$405,3,FALSE)</f>
        <v>1.32</v>
      </c>
      <c r="G421" s="14">
        <f>VLOOKUP(C421,away!$B$2:$E$405,4,FALSE)</f>
        <v>0.47</v>
      </c>
      <c r="H421" s="14">
        <f>VLOOKUP(A421,away!$A$2:$E$405,3,FALSE)</f>
        <v>1.1192052980132501</v>
      </c>
      <c r="I421" s="14">
        <f>VLOOKUP(C421,away!$B$2:$E$405,3,FALSE)</f>
        <v>1.1599999999999999</v>
      </c>
      <c r="J421" s="14">
        <f>VLOOKUP(B421,home!$B$2:$E$405,4,FALSE)</f>
        <v>1.06</v>
      </c>
      <c r="K421" s="16">
        <f t="shared" si="508"/>
        <v>0.72722384105960491</v>
      </c>
      <c r="L421" s="16">
        <f t="shared" si="509"/>
        <v>1.3761748344370923</v>
      </c>
      <c r="M421" s="17">
        <f t="shared" si="454"/>
        <v>0.12204094503711493</v>
      </c>
      <c r="N421" s="17">
        <f t="shared" si="455"/>
        <v>8.8751084816434844E-2</v>
      </c>
      <c r="O421" s="17">
        <f t="shared" si="456"/>
        <v>0.16794967733099794</v>
      </c>
      <c r="P421" s="17">
        <f t="shared" si="457"/>
        <v>0.12213700945336958</v>
      </c>
      <c r="Q421" s="17">
        <f t="shared" si="458"/>
        <v>3.2270952399207263E-2</v>
      </c>
      <c r="R421" s="17">
        <f t="shared" si="459"/>
        <v>0.11556405969737461</v>
      </c>
      <c r="S421" s="17">
        <f t="shared" si="460"/>
        <v>3.0558287371660012E-2</v>
      </c>
      <c r="T421" s="17">
        <f t="shared" si="461"/>
        <v>4.4410472575106351E-2</v>
      </c>
      <c r="U421" s="17">
        <f t="shared" si="462"/>
        <v>8.4040939381566246E-2</v>
      </c>
      <c r="V421" s="17">
        <f t="shared" si="463"/>
        <v>3.3980379221235603E-3</v>
      </c>
      <c r="W421" s="17">
        <f t="shared" si="464"/>
        <v>7.8227353194677274E-3</v>
      </c>
      <c r="X421" s="17">
        <f t="shared" si="465"/>
        <v>1.0765451483113695E-2</v>
      </c>
      <c r="Y421" s="17">
        <f t="shared" si="466"/>
        <v>7.4075717062072714E-3</v>
      </c>
      <c r="Z421" s="17">
        <f t="shared" si="467"/>
        <v>5.301211690697092E-2</v>
      </c>
      <c r="AA421" s="17">
        <f t="shared" si="468"/>
        <v>3.8551675279788214E-2</v>
      </c>
      <c r="AB421" s="17">
        <f t="shared" si="469"/>
        <v>1.4017848688125101E-2</v>
      </c>
      <c r="AC421" s="17">
        <f t="shared" si="470"/>
        <v>2.1254454278187969E-4</v>
      </c>
      <c r="AD421" s="17">
        <f t="shared" si="471"/>
        <v>1.4222199066539888E-3</v>
      </c>
      <c r="AE421" s="17">
        <f t="shared" si="472"/>
        <v>1.9572232445726903E-3</v>
      </c>
      <c r="AF421" s="17">
        <f t="shared" si="473"/>
        <v>1.3467406872781256E-3</v>
      </c>
      <c r="AG421" s="17">
        <f t="shared" si="474"/>
        <v>6.1778354744822348E-4</v>
      </c>
      <c r="AH421" s="17">
        <f t="shared" si="475"/>
        <v>1.8238485301902627E-2</v>
      </c>
      <c r="AI421" s="17">
        <f t="shared" si="476"/>
        <v>1.3263461336358775E-2</v>
      </c>
      <c r="AJ421" s="17">
        <f t="shared" si="477"/>
        <v>4.8227526493861946E-3</v>
      </c>
      <c r="AK421" s="17">
        <f t="shared" si="478"/>
        <v>1.1690735687223382E-3</v>
      </c>
      <c r="AL421" s="17">
        <f t="shared" si="479"/>
        <v>8.5084738808332814E-6</v>
      </c>
      <c r="AM421" s="17">
        <f t="shared" si="480"/>
        <v>2.0685444466966935E-4</v>
      </c>
      <c r="AN421" s="17">
        <f t="shared" si="481"/>
        <v>2.8466788114585892E-4</v>
      </c>
      <c r="AO421" s="17">
        <f t="shared" si="482"/>
        <v>1.9587638710273018E-4</v>
      </c>
      <c r="AP421" s="17">
        <f t="shared" si="483"/>
        <v>8.985338486374517E-5</v>
      </c>
      <c r="AQ421" s="17">
        <f t="shared" si="484"/>
        <v>3.0913491759619218E-5</v>
      </c>
      <c r="AR421" s="17">
        <f t="shared" si="485"/>
        <v>5.0198688981458383E-3</v>
      </c>
      <c r="AS421" s="17">
        <f t="shared" si="486"/>
        <v>3.6505683417252634E-3</v>
      </c>
      <c r="AT421" s="17">
        <f t="shared" si="487"/>
        <v>1.3273901657600191E-3</v>
      </c>
      <c r="AU421" s="17">
        <f t="shared" si="488"/>
        <v>3.2176992497624893E-4</v>
      </c>
      <c r="AV421" s="17">
        <f t="shared" si="489"/>
        <v>5.8499690194672164E-5</v>
      </c>
      <c r="AW421" s="17">
        <f t="shared" si="490"/>
        <v>2.3653253661462225E-7</v>
      </c>
      <c r="AX421" s="17">
        <f t="shared" si="491"/>
        <v>2.507158063215474E-5</v>
      </c>
      <c r="AY421" s="17">
        <f t="shared" si="492"/>
        <v>3.4502878325531768E-5</v>
      </c>
      <c r="AZ421" s="17">
        <f t="shared" si="493"/>
        <v>2.3740996433620914E-5</v>
      </c>
      <c r="BA421" s="17">
        <f t="shared" si="494"/>
        <v>1.0890587278803286E-5</v>
      </c>
      <c r="BB421" s="17">
        <f t="shared" si="495"/>
        <v>3.7468380363324551E-6</v>
      </c>
      <c r="BC421" s="17">
        <f t="shared" si="496"/>
        <v>1.0312608428624835E-6</v>
      </c>
      <c r="BD421" s="17">
        <f t="shared" si="497"/>
        <v>1.1513695416336257E-3</v>
      </c>
      <c r="BE421" s="17">
        <f t="shared" si="498"/>
        <v>8.3730338054584187E-4</v>
      </c>
      <c r="BF421" s="17">
        <f t="shared" si="499"/>
        <v>3.044534902663696E-4</v>
      </c>
      <c r="BG421" s="17">
        <f t="shared" si="500"/>
        <v>7.3801945538504122E-5</v>
      </c>
      <c r="BH421" s="17">
        <f t="shared" si="501"/>
        <v>1.3417633578045684E-5</v>
      </c>
      <c r="BI421" s="17">
        <f t="shared" si="502"/>
        <v>1.951524605711343E-6</v>
      </c>
      <c r="BJ421" s="18">
        <f t="shared" si="503"/>
        <v>0.19767938541658114</v>
      </c>
      <c r="BK421" s="18">
        <f t="shared" si="504"/>
        <v>0.27838983567925629</v>
      </c>
      <c r="BL421" s="18">
        <f t="shared" si="505"/>
        <v>0.47037836777119213</v>
      </c>
      <c r="BM421" s="18">
        <f t="shared" si="506"/>
        <v>0.35071171069371226</v>
      </c>
      <c r="BN421" s="18">
        <f t="shared" si="507"/>
        <v>0.64871372873449917</v>
      </c>
    </row>
    <row r="422" spans="1:66" x14ac:dyDescent="0.25">
      <c r="A422" t="s">
        <v>24</v>
      </c>
      <c r="B422" t="s">
        <v>289</v>
      </c>
      <c r="C422" t="s">
        <v>184</v>
      </c>
      <c r="D422" s="15">
        <v>44379</v>
      </c>
      <c r="E422" s="14">
        <f>VLOOKUP(A422,home!$A$2:$E$405,3,FALSE)</f>
        <v>1.58904109589041</v>
      </c>
      <c r="F422" s="14">
        <f>VLOOKUP(B422,home!$B$2:$E$405,3,FALSE)</f>
        <v>0.69</v>
      </c>
      <c r="G422" s="14">
        <f>VLOOKUP(C422,away!$B$2:$E$405,4,FALSE)</f>
        <v>0.92</v>
      </c>
      <c r="H422" s="14">
        <f>VLOOKUP(A422,away!$A$2:$E$405,3,FALSE)</f>
        <v>1.4200913242009101</v>
      </c>
      <c r="I422" s="14">
        <f>VLOOKUP(C422,away!$B$2:$E$405,3,FALSE)</f>
        <v>0.8</v>
      </c>
      <c r="J422" s="14">
        <f>VLOOKUP(B422,home!$B$2:$E$405,4,FALSE)</f>
        <v>1.34</v>
      </c>
      <c r="K422" s="16">
        <f t="shared" si="508"/>
        <v>1.0087232876712322</v>
      </c>
      <c r="L422" s="16">
        <f t="shared" si="509"/>
        <v>1.5223378995433758</v>
      </c>
      <c r="M422" s="17">
        <f t="shared" si="454"/>
        <v>7.9574531988921338E-2</v>
      </c>
      <c r="N422" s="17">
        <f t="shared" si="455"/>
        <v>8.0268683522764367E-2</v>
      </c>
      <c r="O422" s="17">
        <f t="shared" si="456"/>
        <v>0.12113932588516169</v>
      </c>
      <c r="P422" s="17">
        <f t="shared" si="457"/>
        <v>0.12219605907315709</v>
      </c>
      <c r="Q422" s="17">
        <f t="shared" si="458"/>
        <v>4.0484445170062264E-2</v>
      </c>
      <c r="R422" s="17">
        <f t="shared" si="459"/>
        <v>9.2207493460058798E-2</v>
      </c>
      <c r="S422" s="17">
        <f t="shared" si="460"/>
        <v>4.6911607520008322E-2</v>
      </c>
      <c r="T422" s="17">
        <f t="shared" si="461"/>
        <v>6.1631005224371559E-2</v>
      </c>
      <c r="U422" s="17">
        <f t="shared" si="462"/>
        <v>9.3011845950954145E-2</v>
      </c>
      <c r="V422" s="17">
        <f t="shared" si="463"/>
        <v>8.0042549355277305E-3</v>
      </c>
      <c r="W422" s="17">
        <f t="shared" si="464"/>
        <v>1.3612534210496985E-2</v>
      </c>
      <c r="X422" s="17">
        <f t="shared" si="465"/>
        <v>2.0722876737470326E-2</v>
      </c>
      <c r="Y422" s="17">
        <f t="shared" si="466"/>
        <v>1.5773610322508437E-2</v>
      </c>
      <c r="Z422" s="17">
        <f t="shared" si="467"/>
        <v>4.679032063871514E-2</v>
      </c>
      <c r="AA422" s="17">
        <f t="shared" si="468"/>
        <v>4.7198486065875844E-2</v>
      </c>
      <c r="AB422" s="17">
        <f t="shared" si="469"/>
        <v>2.380510601873756E-2</v>
      </c>
      <c r="AC422" s="17">
        <f t="shared" si="470"/>
        <v>7.6821721762885219E-4</v>
      </c>
      <c r="AD422" s="17">
        <f t="shared" si="471"/>
        <v>3.4328200655874093E-3</v>
      </c>
      <c r="AE422" s="17">
        <f t="shared" si="472"/>
        <v>5.2259120881566904E-3</v>
      </c>
      <c r="AF422" s="17">
        <f t="shared" si="473"/>
        <v>3.9778020157413977E-3</v>
      </c>
      <c r="AG422" s="17">
        <f t="shared" si="474"/>
        <v>2.0185195884810546E-3</v>
      </c>
      <c r="AH422" s="17">
        <f t="shared" si="475"/>
        <v>1.7807669610025674E-2</v>
      </c>
      <c r="AI422" s="17">
        <f t="shared" si="476"/>
        <v>1.7963011034788187E-2</v>
      </c>
      <c r="AJ422" s="17">
        <f t="shared" si="477"/>
        <v>9.0598537737430797E-3</v>
      </c>
      <c r="AK422" s="17">
        <f t="shared" si="478"/>
        <v>3.0462951614902475E-3</v>
      </c>
      <c r="AL422" s="17">
        <f t="shared" si="479"/>
        <v>4.7187517996064872E-5</v>
      </c>
      <c r="AM422" s="17">
        <f t="shared" si="480"/>
        <v>6.9255310850862152E-4</v>
      </c>
      <c r="AN422" s="17">
        <f t="shared" si="481"/>
        <v>1.0542998445292506E-3</v>
      </c>
      <c r="AO422" s="17">
        <f t="shared" si="482"/>
        <v>8.0250030540478376E-4</v>
      </c>
      <c r="AP422" s="17">
        <f t="shared" si="483"/>
        <v>4.0722554310427856E-4</v>
      </c>
      <c r="AQ422" s="17">
        <f t="shared" si="484"/>
        <v>1.5498371948244452E-4</v>
      </c>
      <c r="AR422" s="17">
        <f t="shared" si="485"/>
        <v>5.4218580699777778E-3</v>
      </c>
      <c r="AS422" s="17">
        <f t="shared" si="486"/>
        <v>5.4691544976347853E-3</v>
      </c>
      <c r="AT422" s="17">
        <f t="shared" si="487"/>
        <v>2.7584317528180332E-3</v>
      </c>
      <c r="AU422" s="17">
        <f t="shared" si="488"/>
        <v>9.2749811550644232E-4</v>
      </c>
      <c r="AV422" s="17">
        <f t="shared" si="489"/>
        <v>2.3389723709563265E-4</v>
      </c>
      <c r="AW422" s="17">
        <f t="shared" si="490"/>
        <v>2.0128329841085293E-6</v>
      </c>
      <c r="AX422" s="17">
        <f t="shared" si="491"/>
        <v>1.1643240808362467E-4</v>
      </c>
      <c r="AY422" s="17">
        <f t="shared" si="492"/>
        <v>1.7724946756080237E-4</v>
      </c>
      <c r="AZ422" s="17">
        <f t="shared" si="493"/>
        <v>1.3491679107084686E-4</v>
      </c>
      <c r="BA422" s="17">
        <f t="shared" si="494"/>
        <v>6.8462981443975131E-5</v>
      </c>
      <c r="BB422" s="17">
        <f t="shared" si="495"/>
        <v>2.6055947841974562E-5</v>
      </c>
      <c r="BC422" s="17">
        <f t="shared" si="496"/>
        <v>7.9331913816726624E-6</v>
      </c>
      <c r="BD422" s="17">
        <f t="shared" si="497"/>
        <v>1.3756500043120457E-3</v>
      </c>
      <c r="BE422" s="17">
        <f t="shared" si="498"/>
        <v>1.3876501950345914E-3</v>
      </c>
      <c r="BF422" s="17">
        <f t="shared" si="499"/>
        <v>6.9987753343645973E-4</v>
      </c>
      <c r="BG422" s="17">
        <f t="shared" si="500"/>
        <v>2.3532758883175288E-4</v>
      </c>
      <c r="BH422" s="17">
        <f t="shared" si="501"/>
        <v>5.9345104771527414E-5</v>
      </c>
      <c r="BI422" s="17">
        <f t="shared" si="502"/>
        <v>1.1972557838465777E-5</v>
      </c>
      <c r="BJ422" s="18">
        <f t="shared" si="503"/>
        <v>0.25079082225405286</v>
      </c>
      <c r="BK422" s="18">
        <f t="shared" si="504"/>
        <v>0.25767910772080022</v>
      </c>
      <c r="BL422" s="18">
        <f t="shared" si="505"/>
        <v>0.44381974961809284</v>
      </c>
      <c r="BM422" s="18">
        <f t="shared" si="506"/>
        <v>0.46303422449695886</v>
      </c>
      <c r="BN422" s="18">
        <f t="shared" si="507"/>
        <v>0.53587053910012561</v>
      </c>
    </row>
    <row r="423" spans="1:66" x14ac:dyDescent="0.25">
      <c r="A423" t="s">
        <v>24</v>
      </c>
      <c r="B423" t="s">
        <v>327</v>
      </c>
      <c r="C423" t="s">
        <v>288</v>
      </c>
      <c r="D423" s="15">
        <v>44379</v>
      </c>
      <c r="E423" s="14">
        <f>VLOOKUP(A423,home!$A$2:$E$405,3,FALSE)</f>
        <v>1.58904109589041</v>
      </c>
      <c r="F423" s="14">
        <f>VLOOKUP(B423,home!$B$2:$E$405,3,FALSE)</f>
        <v>1.37</v>
      </c>
      <c r="G423" s="14">
        <f>VLOOKUP(C423,away!$B$2:$E$405,4,FALSE)</f>
        <v>1.72</v>
      </c>
      <c r="H423" s="14">
        <f>VLOOKUP(A423,away!$A$2:$E$405,3,FALSE)</f>
        <v>1.4200913242009101</v>
      </c>
      <c r="I423" s="14">
        <f>VLOOKUP(C423,away!$B$2:$E$405,3,FALSE)</f>
        <v>0.51</v>
      </c>
      <c r="J423" s="14">
        <f>VLOOKUP(B423,home!$B$2:$E$405,4,FALSE)</f>
        <v>0.96</v>
      </c>
      <c r="K423" s="16">
        <f t="shared" si="508"/>
        <v>3.7444164383561622</v>
      </c>
      <c r="L423" s="16">
        <f t="shared" si="509"/>
        <v>0.69527671232876553</v>
      </c>
      <c r="M423" s="17">
        <f t="shared" si="454"/>
        <v>1.1799558650795945E-2</v>
      </c>
      <c r="N423" s="17">
        <f t="shared" si="455"/>
        <v>4.4182461377388002E-2</v>
      </c>
      <c r="O423" s="17">
        <f t="shared" si="456"/>
        <v>8.2039583456558502E-3</v>
      </c>
      <c r="P423" s="17">
        <f t="shared" si="457"/>
        <v>3.0719036489062993E-2</v>
      </c>
      <c r="Q423" s="17">
        <f t="shared" si="458"/>
        <v>8.2718767334263948E-2</v>
      </c>
      <c r="R423" s="17">
        <f t="shared" si="459"/>
        <v>2.8520105933248687E-3</v>
      </c>
      <c r="S423" s="17">
        <f t="shared" si="460"/>
        <v>1.9993527528098021E-2</v>
      </c>
      <c r="T423" s="17">
        <f t="shared" si="461"/>
        <v>5.7512432600055133E-2</v>
      </c>
      <c r="U423" s="17">
        <f t="shared" si="462"/>
        <v>1.0679115348011551E-2</v>
      </c>
      <c r="V423" s="17">
        <f t="shared" si="463"/>
        <v>5.7834733941915378E-3</v>
      </c>
      <c r="W423" s="17">
        <f t="shared" si="464"/>
        <v>0.10324450405565889</v>
      </c>
      <c r="X423" s="17">
        <f t="shared" si="465"/>
        <v>7.1783499345832419E-2</v>
      </c>
      <c r="Y423" s="17">
        <f t="shared" si="466"/>
        <v>2.4954697712312228E-2</v>
      </c>
      <c r="Z423" s="17">
        <f t="shared" si="467"/>
        <v>6.609788496179089E-4</v>
      </c>
      <c r="AA423" s="17">
        <f t="shared" si="468"/>
        <v>2.4749800699150441E-3</v>
      </c>
      <c r="AB423" s="17">
        <f t="shared" si="469"/>
        <v>4.6336780291968884E-3</v>
      </c>
      <c r="AC423" s="17">
        <f t="shared" si="470"/>
        <v>9.4104542110199198E-4</v>
      </c>
      <c r="AD423" s="17">
        <f t="shared" si="471"/>
        <v>9.6647604538984661E-2</v>
      </c>
      <c r="AE423" s="17">
        <f t="shared" si="472"/>
        <v>6.7196828738315936E-2</v>
      </c>
      <c r="AF423" s="17">
        <f t="shared" si="473"/>
        <v>2.3360195082047706E-2</v>
      </c>
      <c r="AG423" s="17">
        <f t="shared" si="474"/>
        <v>5.4139332120015753E-3</v>
      </c>
      <c r="AH423" s="17">
        <f t="shared" si="475"/>
        <v>1.1489080037029728E-4</v>
      </c>
      <c r="AI423" s="17">
        <f t="shared" si="476"/>
        <v>4.3019900152243743E-4</v>
      </c>
      <c r="AJ423" s="17">
        <f t="shared" si="477"/>
        <v>8.054221065325113E-4</v>
      </c>
      <c r="AK423" s="17">
        <f t="shared" si="478"/>
        <v>1.0052785918385945E-3</v>
      </c>
      <c r="AL423" s="17">
        <f t="shared" si="479"/>
        <v>9.7996914915958277E-5</v>
      </c>
      <c r="AM423" s="17">
        <f t="shared" si="480"/>
        <v>7.2377775832703939E-2</v>
      </c>
      <c r="AN423" s="17">
        <f t="shared" si="481"/>
        <v>5.0322582026630772E-2</v>
      </c>
      <c r="AO423" s="17">
        <f t="shared" si="482"/>
        <v>1.7494059693685234E-2</v>
      </c>
      <c r="AP423" s="17">
        <f t="shared" si="483"/>
        <v>4.0544041030362143E-3</v>
      </c>
      <c r="AQ423" s="17">
        <f t="shared" si="484"/>
        <v>7.047331888028189E-4</v>
      </c>
      <c r="AR423" s="17">
        <f t="shared" si="485"/>
        <v>1.597617959165617E-5</v>
      </c>
      <c r="AS423" s="17">
        <f t="shared" si="486"/>
        <v>5.9821469485127609E-5</v>
      </c>
      <c r="AT423" s="17">
        <f t="shared" si="487"/>
        <v>1.1199824685336669E-4</v>
      </c>
      <c r="AU423" s="17">
        <f t="shared" si="488"/>
        <v>1.3978935886160585E-4</v>
      </c>
      <c r="AV423" s="17">
        <f t="shared" si="489"/>
        <v>1.3085739330716641E-4</v>
      </c>
      <c r="AW423" s="17">
        <f t="shared" si="490"/>
        <v>7.0868253405107351E-6</v>
      </c>
      <c r="AX423" s="17">
        <f t="shared" si="491"/>
        <v>4.5168755599938985E-2</v>
      </c>
      <c r="AY423" s="17">
        <f t="shared" si="492"/>
        <v>3.1404783893507093E-2</v>
      </c>
      <c r="AZ423" s="17">
        <f t="shared" si="493"/>
        <v>1.0917507448436491E-2</v>
      </c>
      <c r="BA423" s="17">
        <f t="shared" si="494"/>
        <v>2.530229561857911E-3</v>
      </c>
      <c r="BB423" s="17">
        <f t="shared" si="495"/>
        <v>4.398024228014052E-4</v>
      </c>
      <c r="BC423" s="17">
        <f t="shared" si="496"/>
        <v>6.115687651991738E-5</v>
      </c>
      <c r="BD423" s="17">
        <f t="shared" si="497"/>
        <v>1.8513109370101027E-6</v>
      </c>
      <c r="BE423" s="17">
        <f t="shared" si="498"/>
        <v>6.9320791050491796E-6</v>
      </c>
      <c r="BF423" s="17">
        <f t="shared" si="499"/>
        <v>1.2978295476465711E-5</v>
      </c>
      <c r="BG423" s="17">
        <f t="shared" si="500"/>
        <v>1.6198714307973878E-5</v>
      </c>
      <c r="BH423" s="17">
        <f t="shared" si="501"/>
        <v>1.5163683033753138E-5</v>
      </c>
      <c r="BI423" s="17">
        <f t="shared" si="502"/>
        <v>1.1355828803521534E-5</v>
      </c>
      <c r="BJ423" s="18">
        <f t="shared" si="503"/>
        <v>0.81249071464478095</v>
      </c>
      <c r="BK423" s="18">
        <f t="shared" si="504"/>
        <v>0.10073942229167353</v>
      </c>
      <c r="BL423" s="18">
        <f t="shared" si="505"/>
        <v>3.1722455446130747E-2</v>
      </c>
      <c r="BM423" s="18">
        <f t="shared" si="506"/>
        <v>0.73374008137354529</v>
      </c>
      <c r="BN423" s="18">
        <f t="shared" si="507"/>
        <v>0.18047579279049161</v>
      </c>
    </row>
    <row r="424" spans="1:66" x14ac:dyDescent="0.25">
      <c r="A424" t="s">
        <v>24</v>
      </c>
      <c r="B424" t="s">
        <v>185</v>
      </c>
      <c r="C424" t="s">
        <v>181</v>
      </c>
      <c r="D424" s="15">
        <v>44379</v>
      </c>
      <c r="E424" s="14">
        <f>VLOOKUP(A424,home!$A$2:$E$405,3,FALSE)</f>
        <v>1.58904109589041</v>
      </c>
      <c r="F424" s="14">
        <f>VLOOKUP(B424,home!$B$2:$E$405,3,FALSE)</f>
        <v>0.51</v>
      </c>
      <c r="G424" s="14">
        <f>VLOOKUP(C424,away!$B$2:$E$405,4,FALSE)</f>
        <v>0.74</v>
      </c>
      <c r="H424" s="14">
        <f>VLOOKUP(A424,away!$A$2:$E$405,3,FALSE)</f>
        <v>1.4200913242009101</v>
      </c>
      <c r="I424" s="14">
        <f>VLOOKUP(C424,away!$B$2:$E$405,3,FALSE)</f>
        <v>0.63</v>
      </c>
      <c r="J424" s="14">
        <f>VLOOKUP(B424,home!$B$2:$E$405,4,FALSE)</f>
        <v>0.77</v>
      </c>
      <c r="K424" s="16">
        <f t="shared" si="508"/>
        <v>0.59970410958904075</v>
      </c>
      <c r="L424" s="16">
        <f t="shared" si="509"/>
        <v>0.68888630136986151</v>
      </c>
      <c r="M424" s="17">
        <f t="shared" si="454"/>
        <v>0.27565907537090933</v>
      </c>
      <c r="N424" s="17">
        <f t="shared" si="455"/>
        <v>0.16531388034544947</v>
      </c>
      <c r="O424" s="17">
        <f t="shared" si="456"/>
        <v>0.18989776087130159</v>
      </c>
      <c r="P424" s="17">
        <f t="shared" si="457"/>
        <v>0.1138824675962765</v>
      </c>
      <c r="Q424" s="17">
        <f t="shared" si="458"/>
        <v>4.9569706707638495E-2</v>
      </c>
      <c r="R424" s="17">
        <f t="shared" si="459"/>
        <v>6.5408983062524684E-2</v>
      </c>
      <c r="S424" s="17">
        <f t="shared" si="460"/>
        <v>1.1762007480042526E-2</v>
      </c>
      <c r="T424" s="17">
        <f t="shared" si="461"/>
        <v>3.4147891913813892E-2</v>
      </c>
      <c r="U424" s="17">
        <f t="shared" si="462"/>
        <v>3.9226035946636012E-2</v>
      </c>
      <c r="V424" s="17">
        <f t="shared" si="463"/>
        <v>5.3991266563629872E-4</v>
      </c>
      <c r="W424" s="17">
        <f t="shared" si="464"/>
        <v>9.9090522745647492E-3</v>
      </c>
      <c r="X424" s="17">
        <f t="shared" si="465"/>
        <v>6.8262103715055217E-3</v>
      </c>
      <c r="Y424" s="17">
        <f t="shared" si="466"/>
        <v>2.3512414075995136E-3</v>
      </c>
      <c r="Z424" s="17">
        <f t="shared" si="467"/>
        <v>1.5019784139435518E-2</v>
      </c>
      <c r="AA424" s="17">
        <f t="shared" si="468"/>
        <v>9.0074262735597727E-3</v>
      </c>
      <c r="AB424" s="17">
        <f t="shared" si="469"/>
        <v>2.7008952765370476E-3</v>
      </c>
      <c r="AC424" s="17">
        <f t="shared" si="470"/>
        <v>1.3940813159881597E-5</v>
      </c>
      <c r="AD424" s="17">
        <f t="shared" si="471"/>
        <v>1.4856248427972778E-3</v>
      </c>
      <c r="AE424" s="17">
        <f t="shared" si="472"/>
        <v>1.0234266031777985E-3</v>
      </c>
      <c r="AF424" s="17">
        <f t="shared" si="473"/>
        <v>3.5251228369333724E-4</v>
      </c>
      <c r="AG424" s="17">
        <f t="shared" si="474"/>
        <v>8.0946961100315497E-5</v>
      </c>
      <c r="AH424" s="17">
        <f t="shared" si="475"/>
        <v>2.5867308857973601E-3</v>
      </c>
      <c r="AI424" s="17">
        <f t="shared" si="476"/>
        <v>1.5512731426135765E-3</v>
      </c>
      <c r="AJ424" s="17">
        <f t="shared" si="477"/>
        <v>4.6515243936023394E-4</v>
      </c>
      <c r="AK424" s="17">
        <f t="shared" si="478"/>
        <v>9.2984609823233133E-5</v>
      </c>
      <c r="AL424" s="17">
        <f t="shared" si="479"/>
        <v>2.30373580236351E-7</v>
      </c>
      <c r="AM424" s="17">
        <f t="shared" si="480"/>
        <v>1.7818706470662011E-4</v>
      </c>
      <c r="AN424" s="17">
        <f t="shared" si="481"/>
        <v>1.2275062795769569E-4</v>
      </c>
      <c r="AO424" s="17">
        <f t="shared" si="482"/>
        <v>4.228061304230245E-5</v>
      </c>
      <c r="AP424" s="17">
        <f t="shared" si="483"/>
        <v>9.7088450461206889E-6</v>
      </c>
      <c r="AQ424" s="17">
        <f t="shared" si="484"/>
        <v>1.6720725885987959E-6</v>
      </c>
      <c r="AR424" s="17">
        <f t="shared" si="485"/>
        <v>3.5639269451122595E-4</v>
      </c>
      <c r="AS424" s="17">
        <f t="shared" si="486"/>
        <v>2.1373016352589376E-4</v>
      </c>
      <c r="AT424" s="17">
        <f t="shared" si="487"/>
        <v>6.4087428704808101E-5</v>
      </c>
      <c r="AU424" s="17">
        <f t="shared" si="488"/>
        <v>1.2811164789089358E-5</v>
      </c>
      <c r="AV424" s="17">
        <f t="shared" si="489"/>
        <v>1.9207270431598258E-6</v>
      </c>
      <c r="AW424" s="17">
        <f t="shared" si="490"/>
        <v>2.6437156669181128E-9</v>
      </c>
      <c r="AX424" s="17">
        <f t="shared" si="491"/>
        <v>1.7809919163361389E-5</v>
      </c>
      <c r="AY424" s="17">
        <f t="shared" si="492"/>
        <v>1.2269009340144242E-5</v>
      </c>
      <c r="AZ424" s="17">
        <f t="shared" si="493"/>
        <v>4.2259762329021257E-6</v>
      </c>
      <c r="BA424" s="17">
        <f t="shared" si="494"/>
        <v>9.704057122536288E-7</v>
      </c>
      <c r="BB424" s="17">
        <f t="shared" si="495"/>
        <v>1.6712480048564708E-7</v>
      </c>
      <c r="BC424" s="17">
        <f t="shared" si="496"/>
        <v>2.3025997134746702E-8</v>
      </c>
      <c r="BD424" s="17">
        <f t="shared" si="497"/>
        <v>4.0919007526179548E-5</v>
      </c>
      <c r="BE424" s="17">
        <f t="shared" si="498"/>
        <v>2.4539296973754761E-5</v>
      </c>
      <c r="BF424" s="17">
        <f t="shared" si="499"/>
        <v>7.3581586207933204E-6</v>
      </c>
      <c r="BG424" s="17">
        <f t="shared" si="500"/>
        <v>1.4709059879659276E-6</v>
      </c>
      <c r="BH424" s="17">
        <f t="shared" si="501"/>
        <v>2.2052709145057371E-7</v>
      </c>
      <c r="BI424" s="17">
        <f t="shared" si="502"/>
        <v>2.6450200603725466E-8</v>
      </c>
      <c r="BJ424" s="18">
        <f t="shared" si="503"/>
        <v>0.27145055839592797</v>
      </c>
      <c r="BK424" s="18">
        <f t="shared" si="504"/>
        <v>0.4018699033089449</v>
      </c>
      <c r="BL424" s="18">
        <f t="shared" si="505"/>
        <v>0.31166071903312825</v>
      </c>
      <c r="BM424" s="18">
        <f t="shared" si="506"/>
        <v>0.14025682455771235</v>
      </c>
      <c r="BN424" s="18">
        <f t="shared" si="507"/>
        <v>0.8597318739541</v>
      </c>
    </row>
    <row r="425" spans="1:66" x14ac:dyDescent="0.25">
      <c r="A425" t="s">
        <v>24</v>
      </c>
      <c r="B425" t="s">
        <v>291</v>
      </c>
      <c r="C425" t="s">
        <v>180</v>
      </c>
      <c r="D425" s="15">
        <v>44379</v>
      </c>
      <c r="E425" s="14">
        <f>VLOOKUP(A425,home!$A$2:$E$405,3,FALSE)</f>
        <v>1.58904109589041</v>
      </c>
      <c r="F425" s="14">
        <f>VLOOKUP(B425,home!$B$2:$E$405,3,FALSE)</f>
        <v>0.17</v>
      </c>
      <c r="G425" s="14">
        <f>VLOOKUP(C425,away!$B$2:$E$405,4,FALSE)</f>
        <v>0.92</v>
      </c>
      <c r="H425" s="14">
        <f>VLOOKUP(A425,away!$A$2:$E$405,3,FALSE)</f>
        <v>1.4200913242009101</v>
      </c>
      <c r="I425" s="14">
        <f>VLOOKUP(C425,away!$B$2:$E$405,3,FALSE)</f>
        <v>0.56999999999999995</v>
      </c>
      <c r="J425" s="14">
        <f>VLOOKUP(B425,home!$B$2:$E$405,4,FALSE)</f>
        <v>1.1499999999999999</v>
      </c>
      <c r="K425" s="16">
        <f t="shared" si="508"/>
        <v>0.24852602739726015</v>
      </c>
      <c r="L425" s="16">
        <f t="shared" si="509"/>
        <v>0.93086986301369634</v>
      </c>
      <c r="M425" s="17">
        <f t="shared" si="454"/>
        <v>0.30746442471536328</v>
      </c>
      <c r="N425" s="17">
        <f t="shared" si="455"/>
        <v>7.6412912040493206E-2</v>
      </c>
      <c r="O425" s="17">
        <f t="shared" si="456"/>
        <v>0.28620936691637522</v>
      </c>
      <c r="P425" s="17">
        <f t="shared" si="457"/>
        <v>7.1130476963611536E-2</v>
      </c>
      <c r="Q425" s="17">
        <f t="shared" si="458"/>
        <v>9.4952987356400204E-3</v>
      </c>
      <c r="R425" s="17">
        <f t="shared" si="459"/>
        <v>0.13321183708734144</v>
      </c>
      <c r="S425" s="17">
        <f t="shared" si="460"/>
        <v>4.1139269671237322E-3</v>
      </c>
      <c r="T425" s="17">
        <f t="shared" si="461"/>
        <v>8.8388874333193493E-3</v>
      </c>
      <c r="U425" s="17">
        <f t="shared" si="462"/>
        <v>3.3106608673607971E-2</v>
      </c>
      <c r="V425" s="17">
        <f t="shared" si="463"/>
        <v>1.0574867053892116E-4</v>
      </c>
      <c r="W425" s="17">
        <f t="shared" si="464"/>
        <v>7.8660962457294714E-4</v>
      </c>
      <c r="X425" s="17">
        <f t="shared" si="465"/>
        <v>7.3223119347147448E-4</v>
      </c>
      <c r="Y425" s="17">
        <f t="shared" si="466"/>
        <v>3.4080597538057336E-4</v>
      </c>
      <c r="Z425" s="17">
        <f t="shared" si="467"/>
        <v>4.1334294847098788E-2</v>
      </c>
      <c r="AA425" s="17">
        <f t="shared" si="468"/>
        <v>1.0272648093616502E-2</v>
      </c>
      <c r="AB425" s="17">
        <f t="shared" si="469"/>
        <v>1.2765102107782733E-3</v>
      </c>
      <c r="AC425" s="17">
        <f t="shared" si="470"/>
        <v>1.5290292081483821E-6</v>
      </c>
      <c r="AD425" s="17">
        <f t="shared" si="471"/>
        <v>4.8873241276891185E-5</v>
      </c>
      <c r="AE425" s="17">
        <f t="shared" si="472"/>
        <v>4.5494627412455027E-5</v>
      </c>
      <c r="AF425" s="17">
        <f t="shared" si="473"/>
        <v>2.1174788793645578E-5</v>
      </c>
      <c r="AG425" s="17">
        <f t="shared" si="474"/>
        <v>6.5703242478949377E-6</v>
      </c>
      <c r="AH425" s="17">
        <f t="shared" si="475"/>
        <v>9.6192123455216463E-3</v>
      </c>
      <c r="AI425" s="17">
        <f t="shared" si="476"/>
        <v>2.3906246309231753E-3</v>
      </c>
      <c r="AJ425" s="17">
        <f t="shared" si="477"/>
        <v>2.9706622126068893E-4</v>
      </c>
      <c r="AK425" s="17">
        <f t="shared" si="478"/>
        <v>2.4609562614611513E-5</v>
      </c>
      <c r="AL425" s="17">
        <f t="shared" si="479"/>
        <v>1.4149354282866823E-8</v>
      </c>
      <c r="AM425" s="17">
        <f t="shared" si="480"/>
        <v>2.4292545001147136E-6</v>
      </c>
      <c r="AN425" s="17">
        <f t="shared" si="481"/>
        <v>2.2613198037471887E-6</v>
      </c>
      <c r="AO425" s="17">
        <f t="shared" si="482"/>
        <v>1.0524972279721521E-6</v>
      </c>
      <c r="AP425" s="17">
        <f t="shared" si="483"/>
        <v>3.2657931680824409E-7</v>
      </c>
      <c r="AQ425" s="17">
        <f t="shared" si="484"/>
        <v>7.6000710975099181E-8</v>
      </c>
      <c r="AR425" s="17">
        <f t="shared" si="485"/>
        <v>1.7908469756750785E-3</v>
      </c>
      <c r="AS425" s="17">
        <f t="shared" si="486"/>
        <v>4.4507208454092501E-4</v>
      </c>
      <c r="AT425" s="17">
        <f t="shared" si="487"/>
        <v>5.5305998538186801E-5</v>
      </c>
      <c r="AU425" s="17">
        <f t="shared" si="488"/>
        <v>4.5816600359780813E-6</v>
      </c>
      <c r="AV425" s="17">
        <f t="shared" si="489"/>
        <v>2.8466544190660504E-7</v>
      </c>
      <c r="AW425" s="17">
        <f t="shared" si="490"/>
        <v>9.0927440882809451E-11</v>
      </c>
      <c r="AX425" s="17">
        <f t="shared" si="491"/>
        <v>1.0062216174173773E-7</v>
      </c>
      <c r="AY425" s="17">
        <f t="shared" si="492"/>
        <v>9.3666137916673396E-8</v>
      </c>
      <c r="AZ425" s="17">
        <f t="shared" si="493"/>
        <v>4.359549248575787E-8</v>
      </c>
      <c r="BA425" s="17">
        <f t="shared" si="494"/>
        <v>1.3527243372744019E-8</v>
      </c>
      <c r="BB425" s="17">
        <f t="shared" si="495"/>
        <v>3.148025796334789E-9</v>
      </c>
      <c r="BC425" s="17">
        <f t="shared" si="496"/>
        <v>5.8608046835954961E-10</v>
      </c>
      <c r="BD425" s="17">
        <f t="shared" si="497"/>
        <v>2.7784091315419197E-4</v>
      </c>
      <c r="BE425" s="17">
        <f t="shared" si="498"/>
        <v>6.9050698394638492E-5</v>
      </c>
      <c r="BF425" s="17">
        <f t="shared" si="499"/>
        <v>8.5804478805129344E-6</v>
      </c>
      <c r="BG425" s="17">
        <f t="shared" si="500"/>
        <v>7.1082154167770687E-7</v>
      </c>
      <c r="BH425" s="17">
        <f t="shared" si="501"/>
        <v>4.4164413485389107E-8</v>
      </c>
      <c r="BI425" s="17">
        <f t="shared" si="502"/>
        <v>2.1952012471707487E-9</v>
      </c>
      <c r="BJ425" s="18">
        <f t="shared" si="503"/>
        <v>9.6735258781309799E-2</v>
      </c>
      <c r="BK425" s="18">
        <f t="shared" si="504"/>
        <v>0.38281621416133782</v>
      </c>
      <c r="BL425" s="18">
        <f t="shared" si="505"/>
        <v>0.47906080436685727</v>
      </c>
      <c r="BM425" s="18">
        <f t="shared" si="506"/>
        <v>0.11602216212256862</v>
      </c>
      <c r="BN425" s="18">
        <f t="shared" si="507"/>
        <v>0.88392431645882474</v>
      </c>
    </row>
    <row r="426" spans="1:66" x14ac:dyDescent="0.25">
      <c r="A426" t="s">
        <v>24</v>
      </c>
      <c r="B426" t="s">
        <v>25</v>
      </c>
      <c r="C426" t="s">
        <v>326</v>
      </c>
      <c r="D426" s="15">
        <v>44379</v>
      </c>
      <c r="E426" s="14">
        <f>VLOOKUP(A426,home!$A$2:$E$405,3,FALSE)</f>
        <v>1.58904109589041</v>
      </c>
      <c r="F426" s="14">
        <f>VLOOKUP(B426,home!$B$2:$E$405,3,FALSE)</f>
        <v>0.97</v>
      </c>
      <c r="G426" s="14">
        <f>VLOOKUP(C426,away!$B$2:$E$405,4,FALSE)</f>
        <v>1.1399999999999999</v>
      </c>
      <c r="H426" s="14">
        <f>VLOOKUP(A426,away!$A$2:$E$405,3,FALSE)</f>
        <v>1.4200913242009101</v>
      </c>
      <c r="I426" s="14">
        <f>VLOOKUP(C426,away!$B$2:$E$405,3,FALSE)</f>
        <v>0.63</v>
      </c>
      <c r="J426" s="14">
        <f>VLOOKUP(B426,home!$B$2:$E$405,4,FALSE)</f>
        <v>0.9</v>
      </c>
      <c r="K426" s="16">
        <f t="shared" si="508"/>
        <v>1.757161643835615</v>
      </c>
      <c r="L426" s="16">
        <f t="shared" si="509"/>
        <v>0.805191780821916</v>
      </c>
      <c r="M426" s="17">
        <f t="shared" si="454"/>
        <v>7.7123023473466765E-2</v>
      </c>
      <c r="N426" s="17">
        <f t="shared" si="455"/>
        <v>0.13551761870420959</v>
      </c>
      <c r="O426" s="17">
        <f t="shared" si="456"/>
        <v>6.2098824612971136E-2</v>
      </c>
      <c r="P426" s="17">
        <f t="shared" si="457"/>
        <v>0.10911767273718791</v>
      </c>
      <c r="Q426" s="17">
        <f t="shared" si="458"/>
        <v>0.11906318082548852</v>
      </c>
      <c r="R426" s="17">
        <f t="shared" si="459"/>
        <v>2.5000731588533026E-2</v>
      </c>
      <c r="S426" s="17">
        <f t="shared" si="460"/>
        <v>3.8596342464699875E-2</v>
      </c>
      <c r="T426" s="17">
        <f t="shared" si="461"/>
        <v>9.5868694599196905E-2</v>
      </c>
      <c r="U426" s="17">
        <f t="shared" si="462"/>
        <v>4.3930326615199675E-2</v>
      </c>
      <c r="V426" s="17">
        <f t="shared" si="463"/>
        <v>6.067568521962375E-3</v>
      </c>
      <c r="W426" s="17">
        <f t="shared" si="464"/>
        <v>6.973775151320416E-2</v>
      </c>
      <c r="X426" s="17">
        <f t="shared" si="465"/>
        <v>5.6152264331433131E-2</v>
      </c>
      <c r="Y426" s="17">
        <f t="shared" si="466"/>
        <v>2.2606670857104796E-2</v>
      </c>
      <c r="Z426" s="17">
        <f t="shared" si="467"/>
        <v>6.7101278632072138E-3</v>
      </c>
      <c r="AA426" s="17">
        <f t="shared" si="468"/>
        <v>1.179077930646035E-2</v>
      </c>
      <c r="AB426" s="17">
        <f t="shared" si="469"/>
        <v>1.0359152574121412E-2</v>
      </c>
      <c r="AC426" s="17">
        <f t="shared" si="470"/>
        <v>5.3654450907721942E-4</v>
      </c>
      <c r="AD426" s="17">
        <f t="shared" si="471"/>
        <v>3.0635125521585385E-2</v>
      </c>
      <c r="AE426" s="17">
        <f t="shared" si="472"/>
        <v>2.4667151274428263E-2</v>
      </c>
      <c r="AF426" s="17">
        <f t="shared" si="473"/>
        <v>9.9308937312302427E-3</v>
      </c>
      <c r="AG426" s="17">
        <f t="shared" si="474"/>
        <v>2.6654246695341608E-3</v>
      </c>
      <c r="AH426" s="17">
        <f t="shared" si="475"/>
        <v>1.3507349509296431E-3</v>
      </c>
      <c r="AI426" s="17">
        <f t="shared" si="476"/>
        <v>2.3734596467617506E-3</v>
      </c>
      <c r="AJ426" s="17">
        <f t="shared" si="477"/>
        <v>2.0852761272406881E-3</v>
      </c>
      <c r="AK426" s="17">
        <f t="shared" si="478"/>
        <v>1.221389075864471E-3</v>
      </c>
      <c r="AL426" s="17">
        <f t="shared" si="479"/>
        <v>3.0365245299577947E-5</v>
      </c>
      <c r="AM426" s="17">
        <f t="shared" si="480"/>
        <v>1.076617350412387E-2</v>
      </c>
      <c r="AN426" s="17">
        <f t="shared" si="481"/>
        <v>8.668834416423226E-3</v>
      </c>
      <c r="AO426" s="17">
        <f t="shared" si="482"/>
        <v>3.4900371107050659E-3</v>
      </c>
      <c r="AP426" s="17">
        <f t="shared" si="483"/>
        <v>9.36716398767729E-4</v>
      </c>
      <c r="AQ426" s="17">
        <f t="shared" si="484"/>
        <v>1.8855908631221989E-4</v>
      </c>
      <c r="AR426" s="17">
        <f t="shared" si="485"/>
        <v>2.1752013611148861E-4</v>
      </c>
      <c r="AS426" s="17">
        <f t="shared" si="486"/>
        <v>3.8221803993701006E-4</v>
      </c>
      <c r="AT426" s="17">
        <f t="shared" si="487"/>
        <v>3.358094396796717E-4</v>
      </c>
      <c r="AU426" s="17">
        <f t="shared" si="488"/>
        <v>1.9669048901434959E-4</v>
      </c>
      <c r="AV426" s="17">
        <f t="shared" si="489"/>
        <v>8.6404245750821421E-5</v>
      </c>
      <c r="AW426" s="17">
        <f t="shared" si="490"/>
        <v>1.1933980966583392E-6</v>
      </c>
      <c r="AX426" s="17">
        <f t="shared" si="491"/>
        <v>3.152984522054291E-3</v>
      </c>
      <c r="AY426" s="17">
        <f t="shared" si="492"/>
        <v>2.5387572222168322E-3</v>
      </c>
      <c r="AZ426" s="17">
        <f t="shared" si="493"/>
        <v>1.0220932244156358E-3</v>
      </c>
      <c r="BA426" s="17">
        <f t="shared" si="494"/>
        <v>2.7432702117774678E-4</v>
      </c>
      <c r="BB426" s="17">
        <f t="shared" si="495"/>
        <v>5.522146567742033E-5</v>
      </c>
      <c r="BC426" s="17">
        <f t="shared" si="496"/>
        <v>8.8927740576796804E-6</v>
      </c>
      <c r="BD426" s="17">
        <f t="shared" si="497"/>
        <v>2.91909042933725E-5</v>
      </c>
      <c r="BE426" s="17">
        <f t="shared" si="498"/>
        <v>5.1293137373190533E-5</v>
      </c>
      <c r="BF426" s="17">
        <f t="shared" si="499"/>
        <v>4.5065166792080754E-5</v>
      </c>
      <c r="BG426" s="17">
        <f t="shared" si="500"/>
        <v>2.6395594186699599E-5</v>
      </c>
      <c r="BH426" s="17">
        <f t="shared" si="501"/>
        <v>1.1595331417779723E-5</v>
      </c>
      <c r="BI426" s="17">
        <f t="shared" si="502"/>
        <v>4.0749743229769117E-6</v>
      </c>
      <c r="BJ426" s="18">
        <f t="shared" si="503"/>
        <v>0.59794737277334675</v>
      </c>
      <c r="BK426" s="18">
        <f t="shared" si="504"/>
        <v>0.23401027417391057</v>
      </c>
      <c r="BL426" s="18">
        <f t="shared" si="505"/>
        <v>0.16159693195696165</v>
      </c>
      <c r="BM426" s="18">
        <f t="shared" si="506"/>
        <v>0.46980609100144916</v>
      </c>
      <c r="BN426" s="18">
        <f t="shared" si="507"/>
        <v>0.5279210519418569</v>
      </c>
    </row>
    <row r="427" spans="1:66" x14ac:dyDescent="0.25">
      <c r="A427" t="s">
        <v>27</v>
      </c>
      <c r="B427" t="s">
        <v>329</v>
      </c>
      <c r="C427" t="s">
        <v>29</v>
      </c>
      <c r="D427" s="15">
        <v>44379</v>
      </c>
      <c r="E427" s="14">
        <f>VLOOKUP(A427,home!$A$2:$E$405,3,FALSE)</f>
        <v>1.3</v>
      </c>
      <c r="F427" s="14">
        <f>VLOOKUP(B427,home!$B$2:$E$405,3,FALSE)</f>
        <v>0.9</v>
      </c>
      <c r="G427" s="14">
        <f>VLOOKUP(C427,away!$B$2:$E$405,4,FALSE)</f>
        <v>1.19</v>
      </c>
      <c r="H427" s="14">
        <f>VLOOKUP(A427,away!$A$2:$E$405,3,FALSE)</f>
        <v>1.1173913043478301</v>
      </c>
      <c r="I427" s="14">
        <f>VLOOKUP(C427,away!$B$2:$E$405,3,FALSE)</f>
        <v>0.56000000000000005</v>
      </c>
      <c r="J427" s="14">
        <f>VLOOKUP(B427,home!$B$2:$E$405,4,FALSE)</f>
        <v>0.97</v>
      </c>
      <c r="K427" s="16">
        <f t="shared" si="508"/>
        <v>1.3923000000000001</v>
      </c>
      <c r="L427" s="16">
        <f t="shared" si="509"/>
        <v>0.60696695652174137</v>
      </c>
      <c r="M427" s="17">
        <f t="shared" si="454"/>
        <v>0.13543452625364671</v>
      </c>
      <c r="N427" s="17">
        <f t="shared" si="455"/>
        <v>0.18856549090295233</v>
      </c>
      <c r="O427" s="17">
        <f t="shared" si="456"/>
        <v>8.2204282208139828E-2</v>
      </c>
      <c r="P427" s="17">
        <f t="shared" si="457"/>
        <v>0.11445302211839307</v>
      </c>
      <c r="Q427" s="17">
        <f t="shared" si="458"/>
        <v>0.1312698664920903</v>
      </c>
      <c r="R427" s="17">
        <f t="shared" si="459"/>
        <v>2.4947641492464478E-2</v>
      </c>
      <c r="S427" s="17">
        <f t="shared" si="460"/>
        <v>2.4180492660158474E-2</v>
      </c>
      <c r="T427" s="17">
        <f t="shared" si="461"/>
        <v>7.9676471347719366E-2</v>
      </c>
      <c r="U427" s="17">
        <f t="shared" si="462"/>
        <v>3.4734601249958294E-2</v>
      </c>
      <c r="V427" s="17">
        <f t="shared" si="463"/>
        <v>2.2704947777444275E-3</v>
      </c>
      <c r="W427" s="17">
        <f t="shared" si="464"/>
        <v>6.09223450389791E-2</v>
      </c>
      <c r="X427" s="17">
        <f t="shared" si="465"/>
        <v>3.6977850352476554E-2</v>
      </c>
      <c r="Y427" s="17">
        <f t="shared" si="466"/>
        <v>1.1222166643579546E-2</v>
      </c>
      <c r="Z427" s="17">
        <f t="shared" si="467"/>
        <v>5.0474646763588931E-3</v>
      </c>
      <c r="AA427" s="17">
        <f t="shared" si="468"/>
        <v>7.0275850688944859E-3</v>
      </c>
      <c r="AB427" s="17">
        <f t="shared" si="469"/>
        <v>4.8922533457108983E-3</v>
      </c>
      <c r="AC427" s="17">
        <f t="shared" si="470"/>
        <v>1.1992187120097533E-4</v>
      </c>
      <c r="AD427" s="17">
        <f t="shared" si="471"/>
        <v>2.1205545249442653E-2</v>
      </c>
      <c r="AE427" s="17">
        <f t="shared" si="472"/>
        <v>1.2871065261438278E-2</v>
      </c>
      <c r="AF427" s="17">
        <f t="shared" si="473"/>
        <v>3.906155654463951E-3</v>
      </c>
      <c r="AG427" s="17">
        <f t="shared" si="474"/>
        <v>7.903024697633917E-4</v>
      </c>
      <c r="AH427" s="17">
        <f t="shared" si="475"/>
        <v>7.6591106819013819E-4</v>
      </c>
      <c r="AI427" s="17">
        <f t="shared" si="476"/>
        <v>1.0663779802411294E-3</v>
      </c>
      <c r="AJ427" s="17">
        <f t="shared" si="477"/>
        <v>7.423590309448625E-4</v>
      </c>
      <c r="AK427" s="17">
        <f t="shared" si="478"/>
        <v>3.4452882626151063E-4</v>
      </c>
      <c r="AL427" s="17">
        <f t="shared" si="479"/>
        <v>4.0537434454014654E-6</v>
      </c>
      <c r="AM427" s="17">
        <f t="shared" si="480"/>
        <v>5.9048961301598028E-3</v>
      </c>
      <c r="AN427" s="17">
        <f t="shared" si="481"/>
        <v>3.5840768327001036E-3</v>
      </c>
      <c r="AO427" s="17">
        <f t="shared" si="482"/>
        <v>1.0877081035420321E-3</v>
      </c>
      <c r="AP427" s="17">
        <f t="shared" si="483"/>
        <v>2.2006762573031411E-4</v>
      </c>
      <c r="AQ427" s="17">
        <f t="shared" si="484"/>
        <v>3.3393444254623598E-5</v>
      </c>
      <c r="AR427" s="17">
        <f t="shared" si="485"/>
        <v>9.2976542005136884E-5</v>
      </c>
      <c r="AS427" s="17">
        <f t="shared" si="486"/>
        <v>1.2945123943375206E-4</v>
      </c>
      <c r="AT427" s="17">
        <f t="shared" si="487"/>
        <v>9.0117480331806534E-5</v>
      </c>
      <c r="AU427" s="17">
        <f t="shared" si="488"/>
        <v>4.1823522621991408E-5</v>
      </c>
      <c r="AV427" s="17">
        <f t="shared" si="489"/>
        <v>1.4557722636649661E-5</v>
      </c>
      <c r="AW427" s="17">
        <f t="shared" si="490"/>
        <v>9.5159385836924012E-8</v>
      </c>
      <c r="AX427" s="17">
        <f t="shared" si="491"/>
        <v>1.3702311470035807E-3</v>
      </c>
      <c r="AY427" s="17">
        <f t="shared" si="492"/>
        <v>8.3168502902805815E-4</v>
      </c>
      <c r="AZ427" s="17">
        <f t="shared" si="493"/>
        <v>2.5240266542692828E-4</v>
      </c>
      <c r="BA427" s="17">
        <f t="shared" si="494"/>
        <v>5.1066692550719336E-5</v>
      </c>
      <c r="BB427" s="17">
        <f t="shared" si="495"/>
        <v>7.7489487392853971E-6</v>
      </c>
      <c r="BC427" s="17">
        <f t="shared" si="496"/>
        <v>9.4067116650540906E-7</v>
      </c>
      <c r="BD427" s="17">
        <f t="shared" si="497"/>
        <v>9.4056147881289583E-6</v>
      </c>
      <c r="BE427" s="17">
        <f t="shared" si="498"/>
        <v>1.3095437469511948E-5</v>
      </c>
      <c r="BF427" s="17">
        <f t="shared" si="499"/>
        <v>9.116388794400746E-6</v>
      </c>
      <c r="BG427" s="17">
        <f t="shared" si="500"/>
        <v>4.2309160394813856E-6</v>
      </c>
      <c r="BH427" s="17">
        <f t="shared" si="501"/>
        <v>1.4726761004424835E-6</v>
      </c>
      <c r="BI427" s="17">
        <f t="shared" si="502"/>
        <v>4.1008138692921402E-7</v>
      </c>
      <c r="BJ427" s="18">
        <f t="shared" si="503"/>
        <v>0.56075147670320769</v>
      </c>
      <c r="BK427" s="18">
        <f t="shared" si="504"/>
        <v>0.27729419645361719</v>
      </c>
      <c r="BL427" s="18">
        <f t="shared" si="505"/>
        <v>0.15713219789241381</v>
      </c>
      <c r="BM427" s="18">
        <f t="shared" si="506"/>
        <v>0.32251891638826846</v>
      </c>
      <c r="BN427" s="18">
        <f t="shared" si="507"/>
        <v>0.67687482946768673</v>
      </c>
    </row>
    <row r="428" spans="1:66" x14ac:dyDescent="0.25">
      <c r="A428" t="s">
        <v>196</v>
      </c>
      <c r="B428" t="s">
        <v>306</v>
      </c>
      <c r="C428" t="s">
        <v>201</v>
      </c>
      <c r="D428" s="15">
        <v>44379</v>
      </c>
      <c r="E428" s="14">
        <f>VLOOKUP(A428,home!$A$2:$E$405,3,FALSE)</f>
        <v>1.59278350515464</v>
      </c>
      <c r="F428" s="14">
        <f>VLOOKUP(B428,home!$B$2:$E$405,3,FALSE)</f>
        <v>1.95</v>
      </c>
      <c r="G428" s="14">
        <f>VLOOKUP(C428,away!$B$2:$E$405,4,FALSE)</f>
        <v>0.84</v>
      </c>
      <c r="H428" s="14">
        <f>VLOOKUP(A428,away!$A$2:$E$405,3,FALSE)</f>
        <v>1.4690721649484499</v>
      </c>
      <c r="I428" s="14">
        <f>VLOOKUP(C428,away!$B$2:$E$405,3,FALSE)</f>
        <v>0.63</v>
      </c>
      <c r="J428" s="14">
        <f>VLOOKUP(B428,home!$B$2:$E$405,4,FALSE)</f>
        <v>0.61</v>
      </c>
      <c r="K428" s="16">
        <f t="shared" si="508"/>
        <v>2.6089793814433002</v>
      </c>
      <c r="L428" s="16">
        <f t="shared" si="509"/>
        <v>0.56456443298968928</v>
      </c>
      <c r="M428" s="17">
        <f t="shared" si="454"/>
        <v>4.1855008389296823E-2</v>
      </c>
      <c r="N428" s="17">
        <f t="shared" si="455"/>
        <v>0.10919885389781177</v>
      </c>
      <c r="O428" s="17">
        <f t="shared" si="456"/>
        <v>2.3629849079082048E-2</v>
      </c>
      <c r="P428" s="17">
        <f t="shared" si="457"/>
        <v>6.1649789033942019E-2</v>
      </c>
      <c r="Q428" s="17">
        <f t="shared" si="458"/>
        <v>0.14244877914831516</v>
      </c>
      <c r="R428" s="17">
        <f t="shared" si="459"/>
        <v>6.6702861734819433E-3</v>
      </c>
      <c r="S428" s="17">
        <f t="shared" si="460"/>
        <v>2.2701563290699722E-2</v>
      </c>
      <c r="T428" s="17">
        <f t="shared" si="461"/>
        <v>8.0421514229942023E-2</v>
      </c>
      <c r="U428" s="17">
        <f t="shared" si="462"/>
        <v>1.7402639094940719E-2</v>
      </c>
      <c r="V428" s="17">
        <f t="shared" si="463"/>
        <v>3.7153301931038374E-3</v>
      </c>
      <c r="W428" s="17">
        <f t="shared" si="464"/>
        <v>0.12388197590324151</v>
      </c>
      <c r="X428" s="17">
        <f t="shared" si="465"/>
        <v>6.9939357483455894E-2</v>
      </c>
      <c r="Y428" s="17">
        <f t="shared" si="466"/>
        <v>1.9742636850655228E-2</v>
      </c>
      <c r="Z428" s="17">
        <f t="shared" si="467"/>
        <v>1.2552687771369324E-3</v>
      </c>
      <c r="AA428" s="17">
        <f t="shared" si="468"/>
        <v>3.274970357719802E-3</v>
      </c>
      <c r="AB428" s="17">
        <f t="shared" si="469"/>
        <v>4.2721650690644769E-3</v>
      </c>
      <c r="AC428" s="17">
        <f t="shared" si="470"/>
        <v>3.4202794870132443E-4</v>
      </c>
      <c r="AD428" s="17">
        <f t="shared" si="471"/>
        <v>8.0801380216003235E-2</v>
      </c>
      <c r="AE428" s="17">
        <f t="shared" si="472"/>
        <v>4.5617585406432161E-2</v>
      </c>
      <c r="AF428" s="17">
        <f t="shared" si="473"/>
        <v>1.2877033119670547E-2</v>
      </c>
      <c r="AG428" s="17">
        <f t="shared" si="474"/>
        <v>2.4233049672654173E-3</v>
      </c>
      <c r="AH428" s="17">
        <f t="shared" si="475"/>
        <v>1.7717002635349321E-4</v>
      </c>
      <c r="AI428" s="17">
        <f t="shared" si="476"/>
        <v>4.6223294576602992E-4</v>
      </c>
      <c r="AJ428" s="17">
        <f t="shared" si="477"/>
        <v>6.0297811246368582E-4</v>
      </c>
      <c r="AK428" s="17">
        <f t="shared" si="478"/>
        <v>5.2438582095978522E-4</v>
      </c>
      <c r="AL428" s="17">
        <f t="shared" si="479"/>
        <v>2.0151424350487723E-5</v>
      </c>
      <c r="AM428" s="17">
        <f t="shared" si="480"/>
        <v>4.2161826995142593E-2</v>
      </c>
      <c r="AN428" s="17">
        <f t="shared" si="481"/>
        <v>2.380306795132205E-2</v>
      </c>
      <c r="AO428" s="17">
        <f t="shared" si="482"/>
        <v>6.7191827806765891E-3</v>
      </c>
      <c r="AP428" s="17">
        <f t="shared" si="483"/>
        <v>1.2644705389089207E-3</v>
      </c>
      <c r="AQ428" s="17">
        <f t="shared" si="484"/>
        <v>1.784687732078204E-4</v>
      </c>
      <c r="AR428" s="17">
        <f t="shared" si="485"/>
        <v>2.000477909420565E-5</v>
      </c>
      <c r="AS428" s="17">
        <f t="shared" si="486"/>
        <v>5.2192056187110517E-5</v>
      </c>
      <c r="AT428" s="17">
        <f t="shared" si="487"/>
        <v>6.8083999233650797E-5</v>
      </c>
      <c r="AU428" s="17">
        <f t="shared" si="488"/>
        <v>5.9209916735598791E-5</v>
      </c>
      <c r="AV428" s="17">
        <f t="shared" si="489"/>
        <v>3.8619362985037966E-5</v>
      </c>
      <c r="AW428" s="17">
        <f t="shared" si="490"/>
        <v>8.2449382851628274E-7</v>
      </c>
      <c r="AX428" s="17">
        <f t="shared" si="491"/>
        <v>1.8333222885717759E-2</v>
      </c>
      <c r="AY428" s="17">
        <f t="shared" si="492"/>
        <v>1.035028558334884E-2</v>
      </c>
      <c r="AZ428" s="17">
        <f t="shared" si="493"/>
        <v>2.9217015558223466E-3</v>
      </c>
      <c r="BA428" s="17">
        <f t="shared" si="494"/>
        <v>5.4982959407597867E-4</v>
      </c>
      <c r="BB428" s="17">
        <f t="shared" si="495"/>
        <v>7.7603558255113966E-5</v>
      </c>
      <c r="BC428" s="17">
        <f t="shared" si="496"/>
        <v>8.7624417728561509E-6</v>
      </c>
      <c r="BD428" s="17">
        <f t="shared" si="497"/>
        <v>1.8823311277340321E-6</v>
      </c>
      <c r="BE428" s="17">
        <f t="shared" si="498"/>
        <v>4.9109631013070045E-6</v>
      </c>
      <c r="BF428" s="17">
        <f t="shared" si="499"/>
        <v>6.4063007371694121E-6</v>
      </c>
      <c r="BG428" s="17">
        <f t="shared" si="500"/>
        <v>5.5713021782000027E-6</v>
      </c>
      <c r="BH428" s="17">
        <f t="shared" si="501"/>
        <v>3.6338531276784894E-6</v>
      </c>
      <c r="BI428" s="17">
        <f t="shared" si="502"/>
        <v>1.8961295770612847E-6</v>
      </c>
      <c r="BJ428" s="18">
        <f t="shared" si="503"/>
        <v>0.79372084388104391</v>
      </c>
      <c r="BK428" s="18">
        <f t="shared" si="504"/>
        <v>0.14063415586344305</v>
      </c>
      <c r="BL428" s="18">
        <f t="shared" si="505"/>
        <v>5.7279087673916727E-2</v>
      </c>
      <c r="BM428" s="18">
        <f t="shared" si="506"/>
        <v>0.59708732938409026</v>
      </c>
      <c r="BN428" s="18">
        <f t="shared" si="507"/>
        <v>0.38545256572192976</v>
      </c>
    </row>
    <row r="429" spans="1:66" x14ac:dyDescent="0.25">
      <c r="A429" t="s">
        <v>196</v>
      </c>
      <c r="B429" t="s">
        <v>302</v>
      </c>
      <c r="C429" t="s">
        <v>307</v>
      </c>
      <c r="D429" s="15">
        <v>44379</v>
      </c>
      <c r="E429" s="14">
        <f>VLOOKUP(A429,home!$A$2:$E$405,3,FALSE)</f>
        <v>1.59278350515464</v>
      </c>
      <c r="F429" s="14">
        <f>VLOOKUP(B429,home!$B$2:$E$405,3,FALSE)</f>
        <v>0.8</v>
      </c>
      <c r="G429" s="14">
        <f>VLOOKUP(C429,away!$B$2:$E$405,4,FALSE)</f>
        <v>0.69</v>
      </c>
      <c r="H429" s="14">
        <f>VLOOKUP(A429,away!$A$2:$E$405,3,FALSE)</f>
        <v>1.4690721649484499</v>
      </c>
      <c r="I429" s="14">
        <f>VLOOKUP(C429,away!$B$2:$E$405,3,FALSE)</f>
        <v>1.19</v>
      </c>
      <c r="J429" s="14">
        <f>VLOOKUP(B429,home!$B$2:$E$405,4,FALSE)</f>
        <v>0.5</v>
      </c>
      <c r="K429" s="16">
        <f t="shared" si="508"/>
        <v>0.87921649484536135</v>
      </c>
      <c r="L429" s="16">
        <f t="shared" si="509"/>
        <v>0.87409793814432768</v>
      </c>
      <c r="M429" s="17">
        <f t="shared" si="454"/>
        <v>0.17319893479974</v>
      </c>
      <c r="N429" s="17">
        <f t="shared" si="455"/>
        <v>0.15227936036557765</v>
      </c>
      <c r="O429" s="17">
        <f t="shared" si="456"/>
        <v>0.15139283179724658</v>
      </c>
      <c r="P429" s="17">
        <f t="shared" si="457"/>
        <v>0.13310707491748849</v>
      </c>
      <c r="Q429" s="17">
        <f t="shared" si="458"/>
        <v>6.6943262728958411E-2</v>
      </c>
      <c r="R429" s="17">
        <f t="shared" si="459"/>
        <v>6.616608106190211E-2</v>
      </c>
      <c r="S429" s="17">
        <f t="shared" si="460"/>
        <v>2.5573906406490911E-2</v>
      </c>
      <c r="T429" s="17">
        <f t="shared" si="461"/>
        <v>5.8514967924036564E-2</v>
      </c>
      <c r="U429" s="17">
        <f t="shared" si="462"/>
        <v>5.8174309868899612E-2</v>
      </c>
      <c r="V429" s="17">
        <f t="shared" si="463"/>
        <v>2.1837880494778089E-3</v>
      </c>
      <c r="W429" s="17">
        <f t="shared" si="464"/>
        <v>1.961920693668898E-2</v>
      </c>
      <c r="X429" s="17">
        <f t="shared" si="465"/>
        <v>1.714910833138673E-2</v>
      </c>
      <c r="Y429" s="17">
        <f t="shared" si="466"/>
        <v>7.4950001167394245E-3</v>
      </c>
      <c r="Z429" s="17">
        <f t="shared" si="467"/>
        <v>1.9278545010433031E-2</v>
      </c>
      <c r="AA429" s="17">
        <f t="shared" si="468"/>
        <v>1.6950014769791456E-2</v>
      </c>
      <c r="AB429" s="17">
        <f t="shared" si="469"/>
        <v>7.4513662867365738E-3</v>
      </c>
      <c r="AC429" s="17">
        <f t="shared" si="470"/>
        <v>1.0489298037609636E-4</v>
      </c>
      <c r="AD429" s="17">
        <f t="shared" si="471"/>
        <v>4.3123825886303702E-3</v>
      </c>
      <c r="AE429" s="17">
        <f t="shared" si="472"/>
        <v>3.7694447292113049E-3</v>
      </c>
      <c r="AF429" s="17">
        <f t="shared" si="473"/>
        <v>1.6474319328763024E-3</v>
      </c>
      <c r="AG429" s="17">
        <f t="shared" si="474"/>
        <v>4.8000561858676686E-4</v>
      </c>
      <c r="AH429" s="17">
        <f t="shared" si="475"/>
        <v>4.212834111010531E-3</v>
      </c>
      <c r="AI429" s="17">
        <f t="shared" si="476"/>
        <v>3.7039932404476527E-3</v>
      </c>
      <c r="AJ429" s="17">
        <f t="shared" si="477"/>
        <v>1.6283059768986484E-3</v>
      </c>
      <c r="AK429" s="17">
        <f t="shared" si="478"/>
        <v>4.7721115784819394E-4</v>
      </c>
      <c r="AL429" s="17">
        <f t="shared" si="479"/>
        <v>3.2244996918446812E-6</v>
      </c>
      <c r="AM429" s="17">
        <f t="shared" si="480"/>
        <v>7.5830358080155225E-4</v>
      </c>
      <c r="AN429" s="17">
        <f t="shared" si="481"/>
        <v>6.6283159646609744E-4</v>
      </c>
      <c r="AO429" s="17">
        <f t="shared" si="482"/>
        <v>2.8968986590396435E-4</v>
      </c>
      <c r="AP429" s="17">
        <f t="shared" si="483"/>
        <v>8.440577149598735E-5</v>
      </c>
      <c r="AQ429" s="17">
        <f t="shared" si="484"/>
        <v>1.8444727708030948E-5</v>
      </c>
      <c r="AR429" s="17">
        <f t="shared" si="485"/>
        <v>7.3648592203567952E-4</v>
      </c>
      <c r="AS429" s="17">
        <f t="shared" si="486"/>
        <v>6.475305708751642E-4</v>
      </c>
      <c r="AT429" s="17">
        <f t="shared" si="487"/>
        <v>2.8465977941503879E-4</v>
      </c>
      <c r="AU429" s="17">
        <f t="shared" si="488"/>
        <v>8.3425857826914735E-5</v>
      </c>
      <c r="AV429" s="17">
        <f t="shared" si="489"/>
        <v>1.8337347574511853E-5</v>
      </c>
      <c r="AW429" s="17">
        <f t="shared" si="490"/>
        <v>6.8836021574788159E-8</v>
      </c>
      <c r="AX429" s="17">
        <f t="shared" si="491"/>
        <v>1.111188360568378E-4</v>
      </c>
      <c r="AY429" s="17">
        <f t="shared" si="492"/>
        <v>9.7128745486279488E-5</v>
      </c>
      <c r="AZ429" s="17">
        <f t="shared" si="493"/>
        <v>4.2450018082051029E-5</v>
      </c>
      <c r="BA429" s="17">
        <f t="shared" si="494"/>
        <v>1.2368491093236746E-5</v>
      </c>
      <c r="BB429" s="17">
        <f t="shared" si="495"/>
        <v>2.7028181406386801E-6</v>
      </c>
      <c r="BC429" s="17">
        <f t="shared" si="496"/>
        <v>4.7250555278227124E-7</v>
      </c>
      <c r="BD429" s="17">
        <f t="shared" si="497"/>
        <v>1.0729347098728523E-4</v>
      </c>
      <c r="BE429" s="17">
        <f t="shared" si="498"/>
        <v>9.4334189481233379E-5</v>
      </c>
      <c r="BF429" s="17">
        <f t="shared" si="499"/>
        <v>4.1470087709884082E-5</v>
      </c>
      <c r="BG429" s="17">
        <f t="shared" si="500"/>
        <v>1.2153728385737995E-5</v>
      </c>
      <c r="BH429" s="17">
        <f t="shared" si="501"/>
        <v>2.6714396176527824E-6</v>
      </c>
      <c r="BI429" s="17">
        <f t="shared" si="502"/>
        <v>4.6975475536474247E-7</v>
      </c>
      <c r="BJ429" s="18">
        <f t="shared" si="503"/>
        <v>0.33429008822947992</v>
      </c>
      <c r="BK429" s="18">
        <f t="shared" si="504"/>
        <v>0.33426895039875149</v>
      </c>
      <c r="BL429" s="18">
        <f t="shared" si="505"/>
        <v>0.31218578041944589</v>
      </c>
      <c r="BM429" s="18">
        <f t="shared" si="506"/>
        <v>0.2568387584777323</v>
      </c>
      <c r="BN429" s="18">
        <f t="shared" si="507"/>
        <v>0.7430875456709134</v>
      </c>
    </row>
    <row r="430" spans="1:66" x14ac:dyDescent="0.25">
      <c r="A430" t="s">
        <v>196</v>
      </c>
      <c r="B430" t="s">
        <v>301</v>
      </c>
      <c r="C430" t="s">
        <v>206</v>
      </c>
      <c r="D430" s="15">
        <v>44379</v>
      </c>
      <c r="E430" s="14">
        <f>VLOOKUP(A430,home!$A$2:$E$405,3,FALSE)</f>
        <v>1.59278350515464</v>
      </c>
      <c r="F430" s="14">
        <f>VLOOKUP(B430,home!$B$2:$E$405,3,FALSE)</f>
        <v>0.94</v>
      </c>
      <c r="G430" s="14">
        <f>VLOOKUP(C430,away!$B$2:$E$405,4,FALSE)</f>
        <v>1.51</v>
      </c>
      <c r="H430" s="14">
        <f>VLOOKUP(A430,away!$A$2:$E$405,3,FALSE)</f>
        <v>1.4690721649484499</v>
      </c>
      <c r="I430" s="14">
        <f>VLOOKUP(C430,away!$B$2:$E$405,3,FALSE)</f>
        <v>0.5</v>
      </c>
      <c r="J430" s="14">
        <f>VLOOKUP(B430,home!$B$2:$E$405,4,FALSE)</f>
        <v>1.43</v>
      </c>
      <c r="K430" s="16">
        <f t="shared" si="508"/>
        <v>2.2607969072164957</v>
      </c>
      <c r="L430" s="16">
        <f t="shared" si="509"/>
        <v>1.0503865979381417</v>
      </c>
      <c r="M430" s="17">
        <f t="shared" si="454"/>
        <v>3.6472982237607678E-2</v>
      </c>
      <c r="N430" s="17">
        <f t="shared" si="455"/>
        <v>8.2458005439745602E-2</v>
      </c>
      <c r="O430" s="17">
        <f t="shared" si="456"/>
        <v>3.8310731729218998E-2</v>
      </c>
      <c r="P430" s="17">
        <f t="shared" si="457"/>
        <v>8.6612783806619173E-2</v>
      </c>
      <c r="Q430" s="17">
        <f t="shared" si="458"/>
        <v>9.3210401836708964E-2</v>
      </c>
      <c r="R430" s="17">
        <f t="shared" si="459"/>
        <v>2.0120539582787578E-2</v>
      </c>
      <c r="S430" s="17">
        <f t="shared" si="460"/>
        <v>5.1420077674625933E-2</v>
      </c>
      <c r="T430" s="17">
        <f t="shared" si="461"/>
        <v>9.7906956877707854E-2</v>
      </c>
      <c r="U430" s="17">
        <f t="shared" si="462"/>
        <v>4.5488453660293228E-2</v>
      </c>
      <c r="V430" s="17">
        <f t="shared" si="463"/>
        <v>1.3567534705669066E-2</v>
      </c>
      <c r="W430" s="17">
        <f t="shared" si="464"/>
        <v>7.0243262730946138E-2</v>
      </c>
      <c r="X430" s="17">
        <f t="shared" si="465"/>
        <v>7.3782581768033567E-2</v>
      </c>
      <c r="Y430" s="17">
        <f t="shared" si="466"/>
        <v>3.8750117525208766E-2</v>
      </c>
      <c r="Z430" s="17">
        <f t="shared" si="467"/>
        <v>7.0447817070146542E-3</v>
      </c>
      <c r="AA430" s="17">
        <f t="shared" si="468"/>
        <v>1.5926820695234073E-2</v>
      </c>
      <c r="AB430" s="17">
        <f t="shared" si="469"/>
        <v>1.8003653484788443E-2</v>
      </c>
      <c r="AC430" s="17">
        <f t="shared" si="470"/>
        <v>2.0136856759399371E-3</v>
      </c>
      <c r="AD430" s="17">
        <f t="shared" si="471"/>
        <v>3.9701437783729691E-2</v>
      </c>
      <c r="AE430" s="17">
        <f t="shared" si="472"/>
        <v>4.170185816690463E-2</v>
      </c>
      <c r="AF430" s="17">
        <f t="shared" si="473"/>
        <v>2.1901536463816929E-2</v>
      </c>
      <c r="AG430" s="17">
        <f t="shared" si="474"/>
        <v>7.6683601252822741E-3</v>
      </c>
      <c r="AH430" s="17">
        <f t="shared" si="475"/>
        <v>1.8499360726119943E-3</v>
      </c>
      <c r="AI430" s="17">
        <f t="shared" si="476"/>
        <v>4.1823297515094261E-3</v>
      </c>
      <c r="AJ430" s="17">
        <f t="shared" si="477"/>
        <v>4.7276990835860254E-3</v>
      </c>
      <c r="AK430" s="17">
        <f t="shared" si="478"/>
        <v>3.5627891554738489E-3</v>
      </c>
      <c r="AL430" s="17">
        <f t="shared" si="479"/>
        <v>1.9127684264308364E-4</v>
      </c>
      <c r="AM430" s="17">
        <f t="shared" si="480"/>
        <v>1.7951377550700844E-2</v>
      </c>
      <c r="AN430" s="17">
        <f t="shared" si="481"/>
        <v>1.8855886393783793E-2</v>
      </c>
      <c r="AO430" s="17">
        <f t="shared" si="482"/>
        <v>9.9029851801373248E-3</v>
      </c>
      <c r="AP430" s="17">
        <f t="shared" si="483"/>
        <v>3.4673209709320933E-3</v>
      </c>
      <c r="AQ430" s="17">
        <f t="shared" si="484"/>
        <v>9.1050686965423388E-4</v>
      </c>
      <c r="AR430" s="17">
        <f t="shared" si="485"/>
        <v>3.8862961154279208E-4</v>
      </c>
      <c r="AS430" s="17">
        <f t="shared" si="486"/>
        <v>8.7861262382869234E-4</v>
      </c>
      <c r="AT430" s="17">
        <f t="shared" si="487"/>
        <v>9.9318235129663957E-4</v>
      </c>
      <c r="AU430" s="17">
        <f t="shared" si="488"/>
        <v>7.4846119603781658E-4</v>
      </c>
      <c r="AV430" s="17">
        <f t="shared" si="489"/>
        <v>4.2302968929346378E-4</v>
      </c>
      <c r="AW430" s="17">
        <f t="shared" si="490"/>
        <v>1.2617421629408865E-5</v>
      </c>
      <c r="AX430" s="17">
        <f t="shared" si="491"/>
        <v>6.7640698078166826E-3</v>
      </c>
      <c r="AY430" s="17">
        <f t="shared" si="492"/>
        <v>7.1048882736486655E-3</v>
      </c>
      <c r="AZ430" s="17">
        <f t="shared" si="493"/>
        <v>3.7314397112442085E-3</v>
      </c>
      <c r="BA430" s="17">
        <f t="shared" si="494"/>
        <v>1.3064847545683621E-3</v>
      </c>
      <c r="BB430" s="17">
        <f t="shared" si="495"/>
        <v>3.4307851915227745E-4</v>
      </c>
      <c r="BC430" s="17">
        <f t="shared" si="496"/>
        <v>7.2073015711603296E-5</v>
      </c>
      <c r="BD430" s="17">
        <f t="shared" si="497"/>
        <v>6.8035222587742463E-5</v>
      </c>
      <c r="BE430" s="17">
        <f t="shared" si="498"/>
        <v>1.5381382080815402E-4</v>
      </c>
      <c r="BF430" s="17">
        <f t="shared" si="499"/>
        <v>1.7387090518511351E-4</v>
      </c>
      <c r="BG430" s="17">
        <f t="shared" si="500"/>
        <v>1.3102893489914572E-4</v>
      </c>
      <c r="BH430" s="17">
        <f t="shared" si="501"/>
        <v>7.4057452693965063E-5</v>
      </c>
      <c r="BI430" s="17">
        <f t="shared" si="502"/>
        <v>3.3485772001369633E-5</v>
      </c>
      <c r="BJ430" s="18">
        <f t="shared" si="503"/>
        <v>0.63773462976543438</v>
      </c>
      <c r="BK430" s="18">
        <f t="shared" si="504"/>
        <v>0.19738322921675355</v>
      </c>
      <c r="BL430" s="18">
        <f t="shared" si="505"/>
        <v>0.15623916079567848</v>
      </c>
      <c r="BM430" s="18">
        <f t="shared" si="506"/>
        <v>0.63412408600017345</v>
      </c>
      <c r="BN430" s="18">
        <f t="shared" si="507"/>
        <v>0.35718544463268803</v>
      </c>
    </row>
    <row r="431" spans="1:66" x14ac:dyDescent="0.25">
      <c r="A431" t="s">
        <v>196</v>
      </c>
      <c r="B431" t="s">
        <v>304</v>
      </c>
      <c r="C431" t="s">
        <v>199</v>
      </c>
      <c r="D431" s="15">
        <v>44379</v>
      </c>
      <c r="E431" s="14">
        <f>VLOOKUP(A431,home!$A$2:$E$405,3,FALSE)</f>
        <v>1.59278350515464</v>
      </c>
      <c r="F431" s="14">
        <f>VLOOKUP(B431,home!$B$2:$E$405,3,FALSE)</f>
        <v>0.94</v>
      </c>
      <c r="G431" s="14">
        <f>VLOOKUP(C431,away!$B$2:$E$405,4,FALSE)</f>
        <v>0.69</v>
      </c>
      <c r="H431" s="14">
        <f>VLOOKUP(A431,away!$A$2:$E$405,3,FALSE)</f>
        <v>1.4690721649484499</v>
      </c>
      <c r="I431" s="14">
        <f>VLOOKUP(C431,away!$B$2:$E$405,3,FALSE)</f>
        <v>0.63</v>
      </c>
      <c r="J431" s="14">
        <f>VLOOKUP(B431,home!$B$2:$E$405,4,FALSE)</f>
        <v>1.91</v>
      </c>
      <c r="K431" s="16">
        <f t="shared" si="508"/>
        <v>1.0330793814432992</v>
      </c>
      <c r="L431" s="16">
        <f t="shared" si="509"/>
        <v>1.7677345360824699</v>
      </c>
      <c r="M431" s="17">
        <f t="shared" si="454"/>
        <v>6.0760588386210519E-2</v>
      </c>
      <c r="N431" s="17">
        <f t="shared" si="455"/>
        <v>6.2770511066157261E-2</v>
      </c>
      <c r="O431" s="17">
        <f t="shared" si="456"/>
        <v>0.10740859052299574</v>
      </c>
      <c r="P431" s="17">
        <f t="shared" si="457"/>
        <v>0.11096160025919304</v>
      </c>
      <c r="Q431" s="17">
        <f t="shared" si="458"/>
        <v>3.2423460372552754E-2</v>
      </c>
      <c r="R431" s="17">
        <f t="shared" si="459"/>
        <v>9.4934937469719954E-2</v>
      </c>
      <c r="S431" s="17">
        <f t="shared" si="460"/>
        <v>5.0659798806668752E-2</v>
      </c>
      <c r="T431" s="17">
        <f t="shared" si="461"/>
        <v>5.7316070679862885E-2</v>
      </c>
      <c r="U431" s="17">
        <f t="shared" si="462"/>
        <v>9.8075326478576572E-2</v>
      </c>
      <c r="V431" s="17">
        <f t="shared" si="463"/>
        <v>1.0279492922225417E-2</v>
      </c>
      <c r="W431" s="17">
        <f t="shared" si="464"/>
        <v>1.1165336128642712E-2</v>
      </c>
      <c r="X431" s="17">
        <f t="shared" si="465"/>
        <v>1.9737350281571062E-2</v>
      </c>
      <c r="Y431" s="17">
        <f t="shared" si="466"/>
        <v>1.744519787174512E-2</v>
      </c>
      <c r="Z431" s="17">
        <f t="shared" si="467"/>
        <v>5.5939922548684566E-2</v>
      </c>
      <c r="AA431" s="17">
        <f t="shared" si="468"/>
        <v>5.7790380584581115E-2</v>
      </c>
      <c r="AB431" s="17">
        <f t="shared" si="469"/>
        <v>2.9851025313845949E-2</v>
      </c>
      <c r="AC431" s="17">
        <f t="shared" si="470"/>
        <v>1.1732821130420086E-3</v>
      </c>
      <c r="AD431" s="17">
        <f t="shared" si="471"/>
        <v>2.8836696353461821E-3</v>
      </c>
      <c r="AE431" s="17">
        <f t="shared" si="472"/>
        <v>5.0975624050537882E-3</v>
      </c>
      <c r="AF431" s="17">
        <f t="shared" si="473"/>
        <v>4.5055685566246003E-3</v>
      </c>
      <c r="AG431" s="17">
        <f t="shared" si="474"/>
        <v>2.6548830474108502E-3</v>
      </c>
      <c r="AH431" s="17">
        <f t="shared" si="475"/>
        <v>2.4721733258772055E-2</v>
      </c>
      <c r="AI431" s="17">
        <f t="shared" si="476"/>
        <v>2.553951290317847E-2</v>
      </c>
      <c r="AJ431" s="17">
        <f t="shared" si="477"/>
        <v>1.3192172096189385E-2</v>
      </c>
      <c r="AK431" s="17">
        <f t="shared" si="478"/>
        <v>4.5428536630082953E-3</v>
      </c>
      <c r="AL431" s="17">
        <f t="shared" si="479"/>
        <v>8.5706385850716933E-5</v>
      </c>
      <c r="AM431" s="17">
        <f t="shared" si="480"/>
        <v>5.9581192863405194E-4</v>
      </c>
      <c r="AN431" s="17">
        <f t="shared" si="481"/>
        <v>1.0532373232563174E-3</v>
      </c>
      <c r="AO431" s="17">
        <f t="shared" si="482"/>
        <v>9.3092199550562447E-4</v>
      </c>
      <c r="AP431" s="17">
        <f t="shared" si="483"/>
        <v>5.4854098728470075E-4</v>
      </c>
      <c r="AQ431" s="17">
        <f t="shared" si="484"/>
        <v>2.4241871191998514E-4</v>
      </c>
      <c r="AR431" s="17">
        <f t="shared" si="485"/>
        <v>8.7402923346699916E-3</v>
      </c>
      <c r="AS431" s="17">
        <f t="shared" si="486"/>
        <v>9.0294157987344838E-3</v>
      </c>
      <c r="AT431" s="17">
        <f t="shared" si="487"/>
        <v>4.6640516440754872E-3</v>
      </c>
      <c r="AU431" s="17">
        <f t="shared" si="488"/>
        <v>1.6061118624937029E-3</v>
      </c>
      <c r="AV431" s="17">
        <f t="shared" si="489"/>
        <v>4.1481026235843478E-4</v>
      </c>
      <c r="AW431" s="17">
        <f t="shared" si="490"/>
        <v>4.3477185435741858E-6</v>
      </c>
      <c r="AX431" s="17">
        <f t="shared" si="491"/>
        <v>1.0258683644830089E-4</v>
      </c>
      <c r="AY431" s="17">
        <f t="shared" si="492"/>
        <v>1.8134629373710537E-4</v>
      </c>
      <c r="AZ431" s="17">
        <f t="shared" si="493"/>
        <v>1.6028605321481869E-4</v>
      </c>
      <c r="BA431" s="17">
        <f t="shared" si="494"/>
        <v>9.4447730640062529E-5</v>
      </c>
      <c r="BB431" s="17">
        <f t="shared" si="495"/>
        <v>4.1739628826763258E-5</v>
      </c>
      <c r="BC431" s="17">
        <f t="shared" si="496"/>
        <v>1.4756916680066559E-5</v>
      </c>
      <c r="BD431" s="17">
        <f t="shared" si="497"/>
        <v>2.5750861025755039E-3</v>
      </c>
      <c r="BE431" s="17">
        <f t="shared" si="498"/>
        <v>2.6602683580119373E-3</v>
      </c>
      <c r="BF431" s="17">
        <f t="shared" si="499"/>
        <v>1.3741341948840767E-3</v>
      </c>
      <c r="BG431" s="17">
        <f t="shared" si="500"/>
        <v>4.7319656802364283E-4</v>
      </c>
      <c r="BH431" s="17">
        <f t="shared" si="501"/>
        <v>1.2221240444873919E-4</v>
      </c>
      <c r="BI431" s="17">
        <f t="shared" si="502"/>
        <v>2.5251023038520371E-5</v>
      </c>
      <c r="BJ431" s="18">
        <f t="shared" si="503"/>
        <v>0.21996570445111502</v>
      </c>
      <c r="BK431" s="18">
        <f t="shared" si="504"/>
        <v>0.23410181516692757</v>
      </c>
      <c r="BL431" s="18">
        <f t="shared" si="505"/>
        <v>0.48774136284418212</v>
      </c>
      <c r="BM431" s="18">
        <f t="shared" si="506"/>
        <v>0.52831211835888647</v>
      </c>
      <c r="BN431" s="18">
        <f t="shared" si="507"/>
        <v>0.46925968807682927</v>
      </c>
    </row>
    <row r="432" spans="1:66" x14ac:dyDescent="0.25">
      <c r="A432" t="s">
        <v>32</v>
      </c>
      <c r="B432" t="s">
        <v>208</v>
      </c>
      <c r="C432" t="s">
        <v>35</v>
      </c>
      <c r="D432" s="15">
        <v>44379</v>
      </c>
      <c r="E432" s="14">
        <f>VLOOKUP(A432,home!$A$2:$E$405,3,FALSE)</f>
        <v>1.2307692307692299</v>
      </c>
      <c r="F432" s="14">
        <f>VLOOKUP(B432,home!$B$2:$E$405,3,FALSE)</f>
        <v>1.26</v>
      </c>
      <c r="G432" s="14">
        <f>VLOOKUP(C432,away!$B$2:$E$405,4,FALSE)</f>
        <v>0.9</v>
      </c>
      <c r="H432" s="14">
        <f>VLOOKUP(A432,away!$A$2:$E$405,3,FALSE)</f>
        <v>1.14201183431953</v>
      </c>
      <c r="I432" s="14">
        <f>VLOOKUP(C432,away!$B$2:$E$405,3,FALSE)</f>
        <v>1.81</v>
      </c>
      <c r="J432" s="14">
        <f>VLOOKUP(B432,home!$B$2:$E$405,4,FALSE)</f>
        <v>0.57999999999999996</v>
      </c>
      <c r="K432" s="16">
        <f t="shared" si="508"/>
        <v>1.3956923076923069</v>
      </c>
      <c r="L432" s="16">
        <f t="shared" si="509"/>
        <v>1.1988840236686427</v>
      </c>
      <c r="M432" s="17">
        <f t="shared" si="454"/>
        <v>7.4677507891394046E-2</v>
      </c>
      <c r="N432" s="17">
        <f t="shared" si="455"/>
        <v>0.1042268233216502</v>
      </c>
      <c r="O432" s="17">
        <f t="shared" si="456"/>
        <v>8.9529671138381298E-2</v>
      </c>
      <c r="P432" s="17">
        <f t="shared" si="457"/>
        <v>0.12495587331806073</v>
      </c>
      <c r="Q432" s="17">
        <f t="shared" si="458"/>
        <v>7.2734287782616175E-2</v>
      </c>
      <c r="R432" s="17">
        <f t="shared" si="459"/>
        <v>5.366784618605646E-2</v>
      </c>
      <c r="S432" s="17">
        <f t="shared" si="460"/>
        <v>5.2271328802867778E-2</v>
      </c>
      <c r="T432" s="17">
        <f t="shared" si="461"/>
        <v>8.7199975595495888E-2</v>
      </c>
      <c r="U432" s="17">
        <f t="shared" si="462"/>
        <v>7.4903800092292916E-2</v>
      </c>
      <c r="V432" s="17">
        <f t="shared" si="463"/>
        <v>9.7182460131800281E-3</v>
      </c>
      <c r="W432" s="17">
        <f t="shared" si="464"/>
        <v>3.3838228654558627E-2</v>
      </c>
      <c r="X432" s="17">
        <f t="shared" si="465"/>
        <v>4.0568111723196812E-2</v>
      </c>
      <c r="Y432" s="17">
        <f t="shared" si="466"/>
        <v>2.4318230507672612E-2</v>
      </c>
      <c r="Z432" s="17">
        <f t="shared" si="467"/>
        <v>2.1447174459056396E-2</v>
      </c>
      <c r="AA432" s="17">
        <f t="shared" si="468"/>
        <v>2.9933656414239927E-2</v>
      </c>
      <c r="AB432" s="17">
        <f t="shared" si="469"/>
        <v>2.0889086999229579E-2</v>
      </c>
      <c r="AC432" s="17">
        <f t="shared" si="470"/>
        <v>1.0163300436648415E-3</v>
      </c>
      <c r="AD432" s="17">
        <f t="shared" si="471"/>
        <v>1.180693885977523E-2</v>
      </c>
      <c r="AE432" s="17">
        <f t="shared" si="472"/>
        <v>1.4155150367416982E-2</v>
      </c>
      <c r="AF432" s="17">
        <f t="shared" si="473"/>
        <v>8.485191814061769E-3</v>
      </c>
      <c r="AG432" s="17">
        <f t="shared" si="474"/>
        <v>3.3909203012142011E-3</v>
      </c>
      <c r="AH432" s="17">
        <f t="shared" si="475"/>
        <v>6.4281687029492168E-3</v>
      </c>
      <c r="AI432" s="17">
        <f t="shared" si="476"/>
        <v>8.971745611254656E-3</v>
      </c>
      <c r="AJ432" s="17">
        <f t="shared" si="477"/>
        <v>6.2608981681001701E-3</v>
      </c>
      <c r="AK432" s="17">
        <f t="shared" si="478"/>
        <v>2.9127624708207528E-3</v>
      </c>
      <c r="AL432" s="17">
        <f t="shared" si="479"/>
        <v>6.8023913369052546E-5</v>
      </c>
      <c r="AM432" s="17">
        <f t="shared" si="480"/>
        <v>3.2957707487963335E-3</v>
      </c>
      <c r="AN432" s="17">
        <f t="shared" si="481"/>
        <v>3.9512468964063635E-3</v>
      </c>
      <c r="AO432" s="17">
        <f t="shared" si="482"/>
        <v>2.368543388835949E-3</v>
      </c>
      <c r="AP432" s="17">
        <f t="shared" si="483"/>
        <v>9.4653627608046837E-4</v>
      </c>
      <c r="AQ432" s="17">
        <f t="shared" si="484"/>
        <v>2.8369680480392115E-4</v>
      </c>
      <c r="AR432" s="17">
        <f t="shared" si="485"/>
        <v>1.5413257518825203E-3</v>
      </c>
      <c r="AS432" s="17">
        <f t="shared" si="486"/>
        <v>2.1512164955504948E-3</v>
      </c>
      <c r="AT432" s="17">
        <f t="shared" si="487"/>
        <v>1.5012181575103139E-3</v>
      </c>
      <c r="AU432" s="17">
        <f t="shared" si="488"/>
        <v>6.9841287820172069E-4</v>
      </c>
      <c r="AV432" s="17">
        <f t="shared" si="489"/>
        <v>2.4369237042484661E-4</v>
      </c>
      <c r="AW432" s="17">
        <f t="shared" si="490"/>
        <v>3.1617386626654367E-6</v>
      </c>
      <c r="AX432" s="17">
        <f t="shared" si="491"/>
        <v>7.6664698033539235E-4</v>
      </c>
      <c r="AY432" s="17">
        <f t="shared" si="492"/>
        <v>9.1912081651790987E-4</v>
      </c>
      <c r="AZ432" s="17">
        <f t="shared" si="493"/>
        <v>5.5095963137229999E-4</v>
      </c>
      <c r="BA432" s="17">
        <f t="shared" si="494"/>
        <v>2.2017889991287172E-4</v>
      </c>
      <c r="BB432" s="17">
        <f t="shared" si="495"/>
        <v>6.5992241363619725E-5</v>
      </c>
      <c r="BC432" s="17">
        <f t="shared" si="496"/>
        <v>1.5823408771385739E-5</v>
      </c>
      <c r="BD432" s="17">
        <f t="shared" si="497"/>
        <v>3.0797846986683515E-4</v>
      </c>
      <c r="BE432" s="17">
        <f t="shared" si="498"/>
        <v>4.2984318132798877E-4</v>
      </c>
      <c r="BF432" s="17">
        <f t="shared" si="499"/>
        <v>2.9996441084673175E-4</v>
      </c>
      <c r="BG432" s="17">
        <f t="shared" si="500"/>
        <v>1.3955267360007937E-4</v>
      </c>
      <c r="BH432" s="17">
        <f t="shared" si="501"/>
        <v>4.8693148265381549E-5</v>
      </c>
      <c r="BI432" s="17">
        <f t="shared" si="502"/>
        <v>1.3592130494262807E-5</v>
      </c>
      <c r="BJ432" s="18">
        <f t="shared" si="503"/>
        <v>0.41410837502085507</v>
      </c>
      <c r="BK432" s="18">
        <f t="shared" si="504"/>
        <v>0.26362643079905446</v>
      </c>
      <c r="BL432" s="18">
        <f t="shared" si="505"/>
        <v>0.30087312545129608</v>
      </c>
      <c r="BM432" s="18">
        <f t="shared" si="506"/>
        <v>0.47934713701424791</v>
      </c>
      <c r="BN432" s="18">
        <f t="shared" si="507"/>
        <v>0.51979200963815897</v>
      </c>
    </row>
    <row r="433" spans="1:66" x14ac:dyDescent="0.25">
      <c r="A433" t="s">
        <v>213</v>
      </c>
      <c r="B433" t="s">
        <v>216</v>
      </c>
      <c r="C433" t="s">
        <v>315</v>
      </c>
      <c r="D433" s="15">
        <v>44379</v>
      </c>
      <c r="E433" s="14">
        <f>VLOOKUP(A433,home!$A$2:$E$405,3,FALSE)</f>
        <v>1.23668639053254</v>
      </c>
      <c r="F433" s="14">
        <f>VLOOKUP(B433,home!$B$2:$E$405,3,FALSE)</f>
        <v>0.64</v>
      </c>
      <c r="G433" s="14">
        <f>VLOOKUP(C433,away!$B$2:$E$405,4,FALSE)</f>
        <v>0.38</v>
      </c>
      <c r="H433" s="14">
        <f>VLOOKUP(A433,away!$A$2:$E$405,3,FALSE)</f>
        <v>1.2307692307692299</v>
      </c>
      <c r="I433" s="14">
        <f>VLOOKUP(C433,away!$B$2:$E$405,3,FALSE)</f>
        <v>1.56</v>
      </c>
      <c r="J433" s="14">
        <f>VLOOKUP(B433,home!$B$2:$E$405,4,FALSE)</f>
        <v>1.33</v>
      </c>
      <c r="K433" s="16">
        <f t="shared" si="508"/>
        <v>0.30076213017751374</v>
      </c>
      <c r="L433" s="16">
        <f t="shared" si="509"/>
        <v>2.5535999999999985</v>
      </c>
      <c r="M433" s="17">
        <f t="shared" si="454"/>
        <v>5.7592545953877701E-2</v>
      </c>
      <c r="N433" s="17">
        <f t="shared" si="455"/>
        <v>1.7321656803434608E-2</v>
      </c>
      <c r="O433" s="17">
        <f t="shared" si="456"/>
        <v>0.14706832534782202</v>
      </c>
      <c r="P433" s="17">
        <f t="shared" si="457"/>
        <v>4.4232582813250591E-2</v>
      </c>
      <c r="Q433" s="17">
        <f t="shared" si="458"/>
        <v>2.6048491992024078E-3</v>
      </c>
      <c r="R433" s="17">
        <f t="shared" si="459"/>
        <v>0.18777683780409907</v>
      </c>
      <c r="S433" s="17">
        <f t="shared" si="460"/>
        <v>8.4929453539783102E-3</v>
      </c>
      <c r="T433" s="17">
        <f t="shared" si="461"/>
        <v>6.6517429150832657E-3</v>
      </c>
      <c r="U433" s="17">
        <f t="shared" si="462"/>
        <v>5.6476161735958326E-2</v>
      </c>
      <c r="V433" s="17">
        <f t="shared" si="463"/>
        <v>7.2475603777518187E-4</v>
      </c>
      <c r="W433" s="17">
        <f t="shared" si="464"/>
        <v>2.6114666464776897E-4</v>
      </c>
      <c r="X433" s="17">
        <f t="shared" si="465"/>
        <v>6.6686412284454257E-4</v>
      </c>
      <c r="Y433" s="17">
        <f t="shared" si="466"/>
        <v>8.5145211204791147E-4</v>
      </c>
      <c r="Z433" s="17">
        <f t="shared" si="467"/>
        <v>0.15983564433884906</v>
      </c>
      <c r="AA433" s="17">
        <f t="shared" si="468"/>
        <v>4.8072508869647708E-2</v>
      </c>
      <c r="AB433" s="17">
        <f t="shared" si="469"/>
        <v>7.2291950853063339E-3</v>
      </c>
      <c r="AC433" s="17">
        <f t="shared" si="470"/>
        <v>3.4789475496932398E-5</v>
      </c>
      <c r="AD433" s="17">
        <f t="shared" si="471"/>
        <v>1.9635756787053957E-5</v>
      </c>
      <c r="AE433" s="17">
        <f t="shared" si="472"/>
        <v>5.0141868531420964E-5</v>
      </c>
      <c r="AF433" s="17">
        <f t="shared" si="473"/>
        <v>6.4021137740918256E-5</v>
      </c>
      <c r="AG433" s="17">
        <f t="shared" si="474"/>
        <v>5.449479244506959E-5</v>
      </c>
      <c r="AH433" s="17">
        <f t="shared" si="475"/>
        <v>0.10203907534592115</v>
      </c>
      <c r="AI433" s="17">
        <f t="shared" si="476"/>
        <v>3.0689489662383069E-2</v>
      </c>
      <c r="AJ433" s="17">
        <f t="shared" si="477"/>
        <v>4.6151181424595594E-3</v>
      </c>
      <c r="AK433" s="17">
        <f t="shared" si="478"/>
        <v>4.6268425451567572E-4</v>
      </c>
      <c r="AL433" s="17">
        <f t="shared" si="479"/>
        <v>1.0687691127111956E-6</v>
      </c>
      <c r="AM433" s="17">
        <f t="shared" si="480"/>
        <v>1.181138407784385E-6</v>
      </c>
      <c r="AN433" s="17">
        <f t="shared" si="481"/>
        <v>3.0161550381182041E-6</v>
      </c>
      <c r="AO433" s="17">
        <f t="shared" si="482"/>
        <v>3.8510267526693209E-6</v>
      </c>
      <c r="AP433" s="17">
        <f t="shared" si="483"/>
        <v>3.2779939718721246E-6</v>
      </c>
      <c r="AQ433" s="17">
        <f t="shared" si="484"/>
        <v>2.0926713516431625E-6</v>
      </c>
      <c r="AR433" s="17">
        <f t="shared" si="485"/>
        <v>5.211339656066883E-2</v>
      </c>
      <c r="AS433" s="17">
        <f t="shared" si="486"/>
        <v>1.5673736160372275E-2</v>
      </c>
      <c r="AT433" s="17">
        <f t="shared" si="487"/>
        <v>2.3570331377169452E-3</v>
      </c>
      <c r="AU433" s="17">
        <f t="shared" si="488"/>
        <v>2.363021024662458E-4</v>
      </c>
      <c r="AV433" s="17">
        <f t="shared" si="489"/>
        <v>1.7767680925793308E-5</v>
      </c>
      <c r="AW433" s="17">
        <f t="shared" si="490"/>
        <v>2.2801184840492955E-8</v>
      </c>
      <c r="AX433" s="17">
        <f t="shared" si="491"/>
        <v>5.9206950593284699E-8</v>
      </c>
      <c r="AY433" s="17">
        <f t="shared" si="492"/>
        <v>1.5119086903501173E-7</v>
      </c>
      <c r="AZ433" s="17">
        <f t="shared" si="493"/>
        <v>1.9304050158390288E-7</v>
      </c>
      <c r="BA433" s="17">
        <f t="shared" si="494"/>
        <v>1.6431607494821805E-7</v>
      </c>
      <c r="BB433" s="17">
        <f t="shared" si="495"/>
        <v>1.0489938224694232E-7</v>
      </c>
      <c r="BC433" s="17">
        <f t="shared" si="496"/>
        <v>5.3574212501158354E-8</v>
      </c>
      <c r="BD433" s="17">
        <f t="shared" si="497"/>
        <v>2.2179461576220614E-2</v>
      </c>
      <c r="BE433" s="17">
        <f t="shared" si="498"/>
        <v>6.670742109854428E-3</v>
      </c>
      <c r="BF433" s="17">
        <f t="shared" si="499"/>
        <v>1.0031533034123301E-3</v>
      </c>
      <c r="BG433" s="17">
        <f t="shared" si="500"/>
        <v>1.0057017480963403E-4</v>
      </c>
      <c r="BH433" s="17">
        <f t="shared" si="501"/>
        <v>7.5619250020176177E-6</v>
      </c>
      <c r="BI433" s="17">
        <f t="shared" si="502"/>
        <v>4.5486813436988399E-7</v>
      </c>
      <c r="BJ433" s="18">
        <f t="shared" si="503"/>
        <v>2.856015058627796E-2</v>
      </c>
      <c r="BK433" s="18">
        <f t="shared" si="504"/>
        <v>0.11107883959436045</v>
      </c>
      <c r="BL433" s="18">
        <f t="shared" si="505"/>
        <v>0.68478957584769651</v>
      </c>
      <c r="BM433" s="18">
        <f t="shared" si="506"/>
        <v>0.52766728405581353</v>
      </c>
      <c r="BN433" s="18">
        <f t="shared" si="507"/>
        <v>0.45659679792168639</v>
      </c>
    </row>
    <row r="434" spans="1:66" x14ac:dyDescent="0.25">
      <c r="A434" t="s">
        <v>340</v>
      </c>
      <c r="B434" t="s">
        <v>418</v>
      </c>
      <c r="C434" t="s">
        <v>361</v>
      </c>
      <c r="D434" s="15">
        <v>44379</v>
      </c>
      <c r="E434" s="14">
        <f>VLOOKUP(A434,home!$A$2:$E$405,3,FALSE)</f>
        <v>1.3672566371681401</v>
      </c>
      <c r="F434" s="14">
        <f>VLOOKUP(B434,home!$B$2:$E$405,3,FALSE)</f>
        <v>1.2</v>
      </c>
      <c r="G434" s="14">
        <f>VLOOKUP(C434,away!$B$2:$E$405,4,FALSE)</f>
        <v>1.2</v>
      </c>
      <c r="H434" s="14">
        <f>VLOOKUP(A434,away!$A$2:$E$405,3,FALSE)</f>
        <v>1.15486725663717</v>
      </c>
      <c r="I434" s="14">
        <f>VLOOKUP(C434,away!$B$2:$E$405,3,FALSE)</f>
        <v>0.6</v>
      </c>
      <c r="J434" s="14">
        <f>VLOOKUP(B434,home!$B$2:$E$405,4,FALSE)</f>
        <v>0.79</v>
      </c>
      <c r="K434" s="16">
        <f t="shared" si="508"/>
        <v>1.9688495575221214</v>
      </c>
      <c r="L434" s="16">
        <f t="shared" si="509"/>
        <v>0.54740707964601865</v>
      </c>
      <c r="M434" s="17">
        <f t="shared" si="454"/>
        <v>8.0761360685772179E-2</v>
      </c>
      <c r="N434" s="17">
        <f t="shared" si="455"/>
        <v>0.15900696925106697</v>
      </c>
      <c r="O434" s="17">
        <f t="shared" si="456"/>
        <v>4.4209340601237324E-2</v>
      </c>
      <c r="P434" s="17">
        <f t="shared" si="457"/>
        <v>8.7041540681090851E-2</v>
      </c>
      <c r="Q434" s="17">
        <f t="shared" si="458"/>
        <v>0.15653040052644843</v>
      </c>
      <c r="R434" s="17">
        <f t="shared" si="459"/>
        <v>1.2100253015799742E-2</v>
      </c>
      <c r="S434" s="17">
        <f t="shared" si="460"/>
        <v>2.3452520301186275E-2</v>
      </c>
      <c r="T434" s="17">
        <f t="shared" si="461"/>
        <v>8.5685849428004751E-2</v>
      </c>
      <c r="U434" s="17">
        <f t="shared" si="462"/>
        <v>2.3823577796063033E-2</v>
      </c>
      <c r="V434" s="17">
        <f t="shared" si="463"/>
        <v>2.8084710622011343E-3</v>
      </c>
      <c r="W434" s="17">
        <f t="shared" si="464"/>
        <v>0.10272826993841949</v>
      </c>
      <c r="X434" s="17">
        <f t="shared" si="465"/>
        <v>5.6234182244078099E-2</v>
      </c>
      <c r="Y434" s="17">
        <f t="shared" si="466"/>
        <v>1.5391494739256393E-2</v>
      </c>
      <c r="Z434" s="17">
        <f t="shared" si="467"/>
        <v>2.2079213887856225E-3</v>
      </c>
      <c r="AA434" s="17">
        <f t="shared" si="468"/>
        <v>4.3470650493542002E-3</v>
      </c>
      <c r="AB434" s="17">
        <f t="shared" si="469"/>
        <v>4.2793585494704496E-3</v>
      </c>
      <c r="AC434" s="17">
        <f t="shared" si="470"/>
        <v>1.8917899455298565E-4</v>
      </c>
      <c r="AD434" s="17">
        <f t="shared" si="471"/>
        <v>5.0564127203317565E-2</v>
      </c>
      <c r="AE434" s="17">
        <f t="shared" si="472"/>
        <v>2.7679161207217876E-2</v>
      </c>
      <c r="AF434" s="17">
        <f t="shared" si="473"/>
        <v>7.5758844017472515E-3</v>
      </c>
      <c r="AG434" s="17">
        <f t="shared" si="474"/>
        <v>1.3823642520320964E-3</v>
      </c>
      <c r="AH434" s="17">
        <f t="shared" si="475"/>
        <v>3.0215794988077983E-4</v>
      </c>
      <c r="AI434" s="17">
        <f t="shared" si="476"/>
        <v>5.9490354592456459E-4</v>
      </c>
      <c r="AJ434" s="17">
        <f t="shared" si="477"/>
        <v>5.8563779158096014E-4</v>
      </c>
      <c r="AK434" s="17">
        <f t="shared" si="478"/>
        <v>3.8434423560746865E-4</v>
      </c>
      <c r="AL434" s="17">
        <f t="shared" si="479"/>
        <v>8.1555986727165125E-6</v>
      </c>
      <c r="AM434" s="17">
        <f t="shared" si="480"/>
        <v>1.9910631894148823E-2</v>
      </c>
      <c r="AN434" s="17">
        <f t="shared" si="481"/>
        <v>1.0899220859082882E-2</v>
      </c>
      <c r="AO434" s="17">
        <f t="shared" si="482"/>
        <v>2.9831553304437652E-3</v>
      </c>
      <c r="AP434" s="17">
        <f t="shared" si="483"/>
        <v>5.4433344918955852E-4</v>
      </c>
      <c r="AQ434" s="17">
        <f t="shared" si="484"/>
        <v>7.4492995943625169E-5</v>
      </c>
      <c r="AR434" s="17">
        <f t="shared" si="485"/>
        <v>3.3080680187213148E-5</v>
      </c>
      <c r="AS434" s="17">
        <f t="shared" si="486"/>
        <v>6.5130882549125409E-5</v>
      </c>
      <c r="AT434" s="17">
        <f t="shared" si="487"/>
        <v>6.4116454643935422E-5</v>
      </c>
      <c r="AU434" s="17">
        <f t="shared" si="488"/>
        <v>4.2078551118533147E-5</v>
      </c>
      <c r="AV434" s="17">
        <f t="shared" si="489"/>
        <v>2.0711584187723988E-5</v>
      </c>
      <c r="AW434" s="17">
        <f t="shared" si="490"/>
        <v>2.4416099605819042E-7</v>
      </c>
      <c r="AX434" s="17">
        <f t="shared" si="491"/>
        <v>6.5335064657967906E-3</v>
      </c>
      <c r="AY434" s="17">
        <f t="shared" si="492"/>
        <v>3.5764876942902014E-3</v>
      </c>
      <c r="AZ434" s="17">
        <f t="shared" si="493"/>
        <v>9.7889734206066089E-4</v>
      </c>
      <c r="BA434" s="17">
        <f t="shared" si="494"/>
        <v>1.7861844509689209E-4</v>
      </c>
      <c r="BB434" s="17">
        <f t="shared" si="495"/>
        <v>2.4444250350350597E-5</v>
      </c>
      <c r="BC434" s="17">
        <f t="shared" si="496"/>
        <v>2.6761911396843175E-6</v>
      </c>
      <c r="BD434" s="17">
        <f t="shared" si="497"/>
        <v>3.0180997556643758E-6</v>
      </c>
      <c r="BE434" s="17">
        <f t="shared" si="498"/>
        <v>5.9421843684974282E-6</v>
      </c>
      <c r="BF434" s="17">
        <f t="shared" si="499"/>
        <v>5.8496335323155155E-6</v>
      </c>
      <c r="BG434" s="17">
        <f t="shared" si="500"/>
        <v>3.8390161305886564E-6</v>
      </c>
      <c r="BH434" s="17">
        <f t="shared" si="501"/>
        <v>1.8896113025074405E-6</v>
      </c>
      <c r="BI434" s="17">
        <f t="shared" si="502"/>
        <v>7.440720753661152E-7</v>
      </c>
      <c r="BJ434" s="18">
        <f t="shared" si="503"/>
        <v>0.7084851681091322</v>
      </c>
      <c r="BK434" s="18">
        <f t="shared" si="504"/>
        <v>0.19783771501776634</v>
      </c>
      <c r="BL434" s="18">
        <f t="shared" si="505"/>
        <v>9.0873039304770004E-2</v>
      </c>
      <c r="BM434" s="18">
        <f t="shared" si="506"/>
        <v>0.45617773552574437</v>
      </c>
      <c r="BN434" s="18">
        <f t="shared" si="507"/>
        <v>0.53964986476141552</v>
      </c>
    </row>
    <row r="435" spans="1:66" x14ac:dyDescent="0.25">
      <c r="A435" t="s">
        <v>340</v>
      </c>
      <c r="B435" t="s">
        <v>352</v>
      </c>
      <c r="C435" t="s">
        <v>428</v>
      </c>
      <c r="D435" s="15">
        <v>44379</v>
      </c>
      <c r="E435" s="14">
        <f>VLOOKUP(A435,home!$A$2:$E$405,3,FALSE)</f>
        <v>1.3672566371681401</v>
      </c>
      <c r="F435" s="14">
        <f>VLOOKUP(B435,home!$B$2:$E$405,3,FALSE)</f>
        <v>1.26</v>
      </c>
      <c r="G435" s="14">
        <f>VLOOKUP(C435,away!$B$2:$E$405,4,FALSE)</f>
        <v>1.1000000000000001</v>
      </c>
      <c r="H435" s="14">
        <f>VLOOKUP(A435,away!$A$2:$E$405,3,FALSE)</f>
        <v>1.15486725663717</v>
      </c>
      <c r="I435" s="14">
        <f>VLOOKUP(C435,away!$B$2:$E$405,3,FALSE)</f>
        <v>0.73</v>
      </c>
      <c r="J435" s="14">
        <f>VLOOKUP(B435,home!$B$2:$E$405,4,FALSE)</f>
        <v>0.79</v>
      </c>
      <c r="K435" s="16">
        <f t="shared" si="508"/>
        <v>1.8950176991150423</v>
      </c>
      <c r="L435" s="16">
        <f t="shared" si="509"/>
        <v>0.66601194690265597</v>
      </c>
      <c r="M435" s="17">
        <f t="shared" si="454"/>
        <v>7.7225184889211373E-2</v>
      </c>
      <c r="N435" s="17">
        <f t="shared" si="455"/>
        <v>0.14634309218248706</v>
      </c>
      <c r="O435" s="17">
        <f t="shared" si="456"/>
        <v>5.1432895737981231E-2</v>
      </c>
      <c r="P435" s="17">
        <f t="shared" si="457"/>
        <v>9.7466247740213049E-2</v>
      </c>
      <c r="Q435" s="17">
        <f t="shared" si="458"/>
        <v>0.1386613749145186</v>
      </c>
      <c r="R435" s="17">
        <f t="shared" si="459"/>
        <v>1.7127461512647095E-2</v>
      </c>
      <c r="S435" s="17">
        <f t="shared" si="460"/>
        <v>3.0753145693937094E-2</v>
      </c>
      <c r="T435" s="17">
        <f t="shared" si="461"/>
        <v>9.2350132267017632E-2</v>
      </c>
      <c r="U435" s="17">
        <f t="shared" si="462"/>
        <v>3.2456842707377941E-2</v>
      </c>
      <c r="V435" s="17">
        <f t="shared" si="463"/>
        <v>4.3126312589694023E-3</v>
      </c>
      <c r="W435" s="17">
        <f t="shared" si="464"/>
        <v>8.7588586548879771E-2</v>
      </c>
      <c r="X435" s="17">
        <f t="shared" si="465"/>
        <v>5.8335045053871201E-2</v>
      </c>
      <c r="Y435" s="17">
        <f t="shared" si="466"/>
        <v>1.9425918464491449E-2</v>
      </c>
      <c r="Z435" s="17">
        <f t="shared" si="467"/>
        <v>3.8023646625128015E-3</v>
      </c>
      <c r="AA435" s="17">
        <f t="shared" si="468"/>
        <v>7.2055483339513527E-3</v>
      </c>
      <c r="AB435" s="17">
        <f t="shared" si="469"/>
        <v>6.8273208123333607E-3</v>
      </c>
      <c r="AC435" s="17">
        <f t="shared" si="470"/>
        <v>3.4018693780235045E-4</v>
      </c>
      <c r="AD435" s="17">
        <f t="shared" si="471"/>
        <v>4.1495480437649224E-2</v>
      </c>
      <c r="AE435" s="17">
        <f t="shared" si="472"/>
        <v>2.7636485713939833E-2</v>
      </c>
      <c r="AF435" s="17">
        <f t="shared" si="473"/>
        <v>9.2031148279442514E-3</v>
      </c>
      <c r="AG435" s="17">
        <f t="shared" si="474"/>
        <v>2.0431281413759513E-3</v>
      </c>
      <c r="AH435" s="17">
        <f t="shared" si="475"/>
        <v>6.3310507292850266E-4</v>
      </c>
      <c r="AI435" s="17">
        <f t="shared" si="476"/>
        <v>1.199745318599032E-3</v>
      </c>
      <c r="AJ435" s="17">
        <f t="shared" si="477"/>
        <v>1.1367693065877907E-3</v>
      </c>
      <c r="AK435" s="17">
        <f t="shared" si="478"/>
        <v>7.1806598526486583E-4</v>
      </c>
      <c r="AL435" s="17">
        <f t="shared" si="479"/>
        <v>1.7174057611073706E-5</v>
      </c>
      <c r="AM435" s="17">
        <f t="shared" si="480"/>
        <v>1.5726933972525458E-2</v>
      </c>
      <c r="AN435" s="17">
        <f t="shared" si="481"/>
        <v>1.0474325913851201E-2</v>
      </c>
      <c r="AO435" s="17">
        <f t="shared" si="482"/>
        <v>3.4880130971884889E-3</v>
      </c>
      <c r="AP435" s="17">
        <f t="shared" si="483"/>
        <v>7.7435279789348963E-4</v>
      </c>
      <c r="AQ435" s="17">
        <f t="shared" si="484"/>
        <v>1.2893205362864043E-4</v>
      </c>
      <c r="AR435" s="17">
        <f t="shared" si="485"/>
        <v>8.433110844301206E-5</v>
      </c>
      <c r="AS435" s="17">
        <f t="shared" si="486"/>
        <v>1.5980894308549782E-4</v>
      </c>
      <c r="AT435" s="17">
        <f t="shared" si="487"/>
        <v>1.5142038781194343E-4</v>
      </c>
      <c r="AU435" s="17">
        <f t="shared" si="488"/>
        <v>9.5648104970165484E-5</v>
      </c>
      <c r="AV435" s="17">
        <f t="shared" si="489"/>
        <v>4.5313712951319263E-5</v>
      </c>
      <c r="AW435" s="17">
        <f t="shared" si="490"/>
        <v>6.0209594844357235E-7</v>
      </c>
      <c r="AX435" s="17">
        <f t="shared" si="491"/>
        <v>4.9671363717915581E-3</v>
      </c>
      <c r="AY435" s="17">
        <f t="shared" si="492"/>
        <v>3.3081721655078898E-3</v>
      </c>
      <c r="AZ435" s="17">
        <f t="shared" si="493"/>
        <v>1.1016410923195424E-3</v>
      </c>
      <c r="BA435" s="17">
        <f t="shared" si="494"/>
        <v>2.4456870956123574E-4</v>
      </c>
      <c r="BB435" s="17">
        <f t="shared" si="495"/>
        <v>4.0721420601587195E-5</v>
      </c>
      <c r="BC435" s="17">
        <f t="shared" si="496"/>
        <v>5.4241905231010054E-6</v>
      </c>
      <c r="BD435" s="17">
        <f t="shared" si="497"/>
        <v>9.3609209530982386E-6</v>
      </c>
      <c r="BE435" s="17">
        <f t="shared" si="498"/>
        <v>1.773911088613801E-5</v>
      </c>
      <c r="BF435" s="17">
        <f t="shared" si="499"/>
        <v>1.680796454789793E-5</v>
      </c>
      <c r="BG435" s="17">
        <f t="shared" si="500"/>
        <v>1.0617130101454914E-5</v>
      </c>
      <c r="BH435" s="17">
        <f t="shared" si="501"/>
        <v>5.0299123640160363E-6</v>
      </c>
      <c r="BI435" s="17">
        <f t="shared" si="502"/>
        <v>1.9063545909615947E-6</v>
      </c>
      <c r="BJ435" s="18">
        <f t="shared" si="503"/>
        <v>0.66334258033756732</v>
      </c>
      <c r="BK435" s="18">
        <f t="shared" si="504"/>
        <v>0.21342274274325224</v>
      </c>
      <c r="BL435" s="18">
        <f t="shared" si="505"/>
        <v>0.11933573843837668</v>
      </c>
      <c r="BM435" s="18">
        <f t="shared" si="506"/>
        <v>0.46833959913509104</v>
      </c>
      <c r="BN435" s="18">
        <f t="shared" si="507"/>
        <v>0.52825625697705847</v>
      </c>
    </row>
    <row r="436" spans="1:66" x14ac:dyDescent="0.25">
      <c r="A436" t="s">
        <v>340</v>
      </c>
      <c r="B436" t="s">
        <v>405</v>
      </c>
      <c r="C436" t="s">
        <v>377</v>
      </c>
      <c r="D436" s="15">
        <v>44379</v>
      </c>
      <c r="E436" s="14">
        <f>VLOOKUP(A436,home!$A$2:$E$405,3,FALSE)</f>
        <v>1.3672566371681401</v>
      </c>
      <c r="F436" s="14">
        <f>VLOOKUP(B436,home!$B$2:$E$405,3,FALSE)</f>
        <v>0.86</v>
      </c>
      <c r="G436" s="14">
        <f>VLOOKUP(C436,away!$B$2:$E$405,4,FALSE)</f>
        <v>0.86</v>
      </c>
      <c r="H436" s="14">
        <f>VLOOKUP(A436,away!$A$2:$E$405,3,FALSE)</f>
        <v>1.15486725663717</v>
      </c>
      <c r="I436" s="14">
        <f>VLOOKUP(C436,away!$B$2:$E$405,3,FALSE)</f>
        <v>0.86</v>
      </c>
      <c r="J436" s="14">
        <f>VLOOKUP(B436,home!$B$2:$E$405,4,FALSE)</f>
        <v>1.18</v>
      </c>
      <c r="K436" s="16">
        <f t="shared" si="508"/>
        <v>1.0112230088495564</v>
      </c>
      <c r="L436" s="16">
        <f t="shared" si="509"/>
        <v>1.1719592920354001</v>
      </c>
      <c r="M436" s="17">
        <f t="shared" si="454"/>
        <v>0.11268237025875871</v>
      </c>
      <c r="N436" s="17">
        <f t="shared" si="455"/>
        <v>0.11394700549736175</v>
      </c>
      <c r="O436" s="17">
        <f t="shared" si="456"/>
        <v>0.13205915087332568</v>
      </c>
      <c r="P436" s="17">
        <f t="shared" si="457"/>
        <v>0.13354125189224192</v>
      </c>
      <c r="Q436" s="17">
        <f t="shared" si="458"/>
        <v>5.7612916874219537E-2</v>
      </c>
      <c r="R436" s="17">
        <f t="shared" si="459"/>
        <v>7.7383974482149426E-2</v>
      </c>
      <c r="S436" s="17">
        <f t="shared" si="460"/>
        <v>3.9565341756646791E-2</v>
      </c>
      <c r="T436" s="17">
        <f t="shared" si="461"/>
        <v>6.7519993272004683E-2</v>
      </c>
      <c r="U436" s="17">
        <f t="shared" si="462"/>
        <v>7.8252455512576438E-2</v>
      </c>
      <c r="V436" s="17">
        <f t="shared" si="463"/>
        <v>5.2099299193278884E-3</v>
      </c>
      <c r="W436" s="17">
        <f t="shared" si="464"/>
        <v>1.9419835716715891E-2</v>
      </c>
      <c r="X436" s="17">
        <f t="shared" si="465"/>
        <v>2.2759256918006131E-2</v>
      </c>
      <c r="Y436" s="17">
        <f t="shared" si="466"/>
        <v>1.3336461312439124E-2</v>
      </c>
      <c r="Z436" s="17">
        <f t="shared" si="467"/>
        <v>3.0230289316328447E-2</v>
      </c>
      <c r="AA436" s="17">
        <f t="shared" si="468"/>
        <v>3.0569564120850254E-2</v>
      </c>
      <c r="AB436" s="17">
        <f t="shared" si="469"/>
        <v>1.5456323304752816E-2</v>
      </c>
      <c r="AC436" s="17">
        <f t="shared" si="470"/>
        <v>3.8589696978563813E-4</v>
      </c>
      <c r="AD436" s="17">
        <f t="shared" si="471"/>
        <v>4.9094461762053806E-3</v>
      </c>
      <c r="AE436" s="17">
        <f t="shared" si="472"/>
        <v>5.753671064951559E-3</v>
      </c>
      <c r="AF436" s="17">
        <f t="shared" si="473"/>
        <v>3.3715341339425981E-3</v>
      </c>
      <c r="AG436" s="17">
        <f t="shared" si="474"/>
        <v>1.3171002522295184E-3</v>
      </c>
      <c r="AH436" s="17">
        <f t="shared" si="475"/>
        <v>8.8571671162973979E-3</v>
      </c>
      <c r="AI436" s="17">
        <f t="shared" si="476"/>
        <v>8.9565711812256039E-3</v>
      </c>
      <c r="AJ436" s="17">
        <f t="shared" si="477"/>
        <v>4.5285454294270895E-3</v>
      </c>
      <c r="AK436" s="17">
        <f t="shared" si="478"/>
        <v>1.5264564449523896E-3</v>
      </c>
      <c r="AL436" s="17">
        <f t="shared" si="479"/>
        <v>1.8293248297229937E-5</v>
      </c>
      <c r="AM436" s="17">
        <f t="shared" si="480"/>
        <v>9.929089868174713E-4</v>
      </c>
      <c r="AN436" s="17">
        <f t="shared" si="481"/>
        <v>1.1636489132461898E-3</v>
      </c>
      <c r="AO436" s="17">
        <f t="shared" si="482"/>
        <v>6.8187457827288374E-4</v>
      </c>
      <c r="AP436" s="17">
        <f t="shared" si="483"/>
        <v>2.6637641600320874E-4</v>
      </c>
      <c r="AQ436" s="17">
        <f t="shared" si="484"/>
        <v>7.8045578978511905E-5</v>
      </c>
      <c r="AR436" s="17">
        <f t="shared" si="485"/>
        <v>2.0760478606110244E-3</v>
      </c>
      <c r="AS436" s="17">
        <f t="shared" si="486"/>
        <v>2.0993473641227646E-3</v>
      </c>
      <c r="AT436" s="17">
        <f t="shared" si="487"/>
        <v>1.0614541790843035E-3</v>
      </c>
      <c r="AU436" s="17">
        <f t="shared" si="488"/>
        <v>3.5778896290985515E-4</v>
      </c>
      <c r="AV436" s="17">
        <f t="shared" si="489"/>
        <v>9.0451107901716511E-5</v>
      </c>
      <c r="AW436" s="17">
        <f t="shared" si="490"/>
        <v>6.0220977119084966E-7</v>
      </c>
      <c r="AX436" s="17">
        <f t="shared" si="491"/>
        <v>1.6734206886055459E-4</v>
      </c>
      <c r="AY436" s="17">
        <f t="shared" si="492"/>
        <v>1.961180925495547E-4</v>
      </c>
      <c r="AZ436" s="17">
        <f t="shared" si="493"/>
        <v>1.149212104498546E-4</v>
      </c>
      <c r="BA436" s="17">
        <f t="shared" si="494"/>
        <v>4.4894326812887625E-5</v>
      </c>
      <c r="BB436" s="17">
        <f t="shared" si="495"/>
        <v>1.315358086700941E-5</v>
      </c>
      <c r="BC436" s="17">
        <f t="shared" si="496"/>
        <v>3.0830922641261457E-6</v>
      </c>
      <c r="BD436" s="17">
        <f t="shared" si="497"/>
        <v>4.055072634922174E-4</v>
      </c>
      <c r="BE436" s="17">
        <f t="shared" si="498"/>
        <v>4.1005827509894995E-4</v>
      </c>
      <c r="BF436" s="17">
        <f t="shared" si="499"/>
        <v>2.0733018137460962E-4</v>
      </c>
      <c r="BG436" s="17">
        <f t="shared" si="500"/>
        <v>6.9885683278319015E-5</v>
      </c>
      <c r="BH436" s="17">
        <f t="shared" si="501"/>
        <v>1.7667502730052217E-5</v>
      </c>
      <c r="BI436" s="17">
        <f t="shared" si="502"/>
        <v>3.5731570539082322E-6</v>
      </c>
      <c r="BJ436" s="18">
        <f t="shared" si="503"/>
        <v>0.31366958806319833</v>
      </c>
      <c r="BK436" s="18">
        <f t="shared" si="504"/>
        <v>0.2915992021376077</v>
      </c>
      <c r="BL436" s="18">
        <f t="shared" si="505"/>
        <v>0.36438932000321478</v>
      </c>
      <c r="BM436" s="18">
        <f t="shared" si="506"/>
        <v>0.372466213759514</v>
      </c>
      <c r="BN436" s="18">
        <f t="shared" si="507"/>
        <v>0.62722666987805697</v>
      </c>
    </row>
    <row r="437" spans="1:66" x14ac:dyDescent="0.25">
      <c r="A437" t="s">
        <v>340</v>
      </c>
      <c r="B437" t="s">
        <v>356</v>
      </c>
      <c r="C437" t="s">
        <v>354</v>
      </c>
      <c r="D437" s="15">
        <v>44379</v>
      </c>
      <c r="E437" s="14">
        <f>VLOOKUP(A437,home!$A$2:$E$405,3,FALSE)</f>
        <v>1.3672566371681401</v>
      </c>
      <c r="F437" s="14">
        <f>VLOOKUP(B437,home!$B$2:$E$405,3,FALSE)</f>
        <v>1</v>
      </c>
      <c r="G437" s="14">
        <f>VLOOKUP(C437,away!$B$2:$E$405,4,FALSE)</f>
        <v>0.6</v>
      </c>
      <c r="H437" s="14">
        <f>VLOOKUP(A437,away!$A$2:$E$405,3,FALSE)</f>
        <v>1.15486725663717</v>
      </c>
      <c r="I437" s="14">
        <f>VLOOKUP(C437,away!$B$2:$E$405,3,FALSE)</f>
        <v>1.4</v>
      </c>
      <c r="J437" s="14">
        <f>VLOOKUP(B437,home!$B$2:$E$405,4,FALSE)</f>
        <v>1.18</v>
      </c>
      <c r="K437" s="16">
        <f t="shared" si="508"/>
        <v>0.82035398230088397</v>
      </c>
      <c r="L437" s="16">
        <f t="shared" si="509"/>
        <v>1.9078407079646047</v>
      </c>
      <c r="M437" s="17">
        <f t="shared" si="454"/>
        <v>6.5337137030131429E-2</v>
      </c>
      <c r="N437" s="17">
        <f t="shared" si="455"/>
        <v>5.3599580554806875E-2</v>
      </c>
      <c r="O437" s="17">
        <f t="shared" si="456"/>
        <v>0.12465284976794633</v>
      </c>
      <c r="P437" s="17">
        <f t="shared" si="457"/>
        <v>0.10225946171228859</v>
      </c>
      <c r="Q437" s="17">
        <f t="shared" si="458"/>
        <v>2.1985314678896417E-2</v>
      </c>
      <c r="R437" s="17">
        <f t="shared" si="459"/>
        <v>0.11890889057554216</v>
      </c>
      <c r="S437" s="17">
        <f t="shared" si="460"/>
        <v>4.0011691608344349E-2</v>
      </c>
      <c r="T437" s="17">
        <f t="shared" si="461"/>
        <v>4.194447832181035E-2</v>
      </c>
      <c r="U437" s="17">
        <f t="shared" si="462"/>
        <v>9.7547381914626058E-2</v>
      </c>
      <c r="V437" s="17">
        <f t="shared" si="463"/>
        <v>6.9580541651568838E-3</v>
      </c>
      <c r="W437" s="17">
        <f t="shared" si="464"/>
        <v>6.0119134829902535E-3</v>
      </c>
      <c r="X437" s="17">
        <f t="shared" si="465"/>
        <v>1.1469773275610076E-2</v>
      </c>
      <c r="Y437" s="17">
        <f t="shared" si="466"/>
        <v>1.0941250183166719E-2</v>
      </c>
      <c r="Z437" s="17">
        <f t="shared" si="467"/>
        <v>7.5619740659642679E-2</v>
      </c>
      <c r="AA437" s="17">
        <f t="shared" si="468"/>
        <v>6.2034955390697949E-2</v>
      </c>
      <c r="AB437" s="17">
        <f t="shared" si="469"/>
        <v>2.544531134830837E-2</v>
      </c>
      <c r="AC437" s="17">
        <f t="shared" si="470"/>
        <v>6.8063021452653813E-4</v>
      </c>
      <c r="AD437" s="17">
        <f t="shared" si="471"/>
        <v>1.2329742917548576E-3</v>
      </c>
      <c r="AE437" s="17">
        <f t="shared" si="472"/>
        <v>2.3523185456837442E-3</v>
      </c>
      <c r="AF437" s="17">
        <f t="shared" si="473"/>
        <v>2.2439245397777728E-3</v>
      </c>
      <c r="AG437" s="17">
        <f t="shared" si="474"/>
        <v>1.4270168608629254E-3</v>
      </c>
      <c r="AH437" s="17">
        <f t="shared" si="475"/>
        <v>3.6067604889048144E-2</v>
      </c>
      <c r="AI437" s="17">
        <f t="shared" si="476"/>
        <v>2.9588203302785478E-2</v>
      </c>
      <c r="AJ437" s="17">
        <f t="shared" si="477"/>
        <v>1.2136400204284114E-2</v>
      </c>
      <c r="AK437" s="17">
        <f t="shared" si="478"/>
        <v>3.3187147461272459E-3</v>
      </c>
      <c r="AL437" s="17">
        <f t="shared" si="479"/>
        <v>4.2610302517850153E-5</v>
      </c>
      <c r="AM437" s="17">
        <f t="shared" si="480"/>
        <v>2.0229507406314197E-4</v>
      </c>
      <c r="AN437" s="17">
        <f t="shared" si="481"/>
        <v>3.859467773183769E-4</v>
      </c>
      <c r="AO437" s="17">
        <f t="shared" si="482"/>
        <v>3.6816248643787506E-4</v>
      </c>
      <c r="AP437" s="17">
        <f t="shared" si="483"/>
        <v>2.3413179292388155E-4</v>
      </c>
      <c r="AQ437" s="17">
        <f t="shared" si="484"/>
        <v>1.1167154139223015E-4</v>
      </c>
      <c r="AR437" s="17">
        <f t="shared" si="485"/>
        <v>1.3762248969221831E-2</v>
      </c>
      <c r="AS437" s="17">
        <f t="shared" si="486"/>
        <v>1.1289915747317364E-2</v>
      </c>
      <c r="AT437" s="17">
        <f t="shared" si="487"/>
        <v>4.6308636715766292E-3</v>
      </c>
      <c r="AU437" s="17">
        <f t="shared" si="488"/>
        <v>1.2663158181567939E-3</v>
      </c>
      <c r="AV437" s="17">
        <f t="shared" si="489"/>
        <v>2.597068060688819E-4</v>
      </c>
      <c r="AW437" s="17">
        <f t="shared" si="490"/>
        <v>1.8524884914581507E-6</v>
      </c>
      <c r="AX437" s="17">
        <f t="shared" si="491"/>
        <v>2.7658928267925121E-5</v>
      </c>
      <c r="AY437" s="17">
        <f t="shared" si="492"/>
        <v>5.2768829288220472E-5</v>
      </c>
      <c r="AZ437" s="17">
        <f t="shared" si="493"/>
        <v>5.0337260313850976E-5</v>
      </c>
      <c r="BA437" s="17">
        <f t="shared" si="494"/>
        <v>3.2011824784725349E-5</v>
      </c>
      <c r="BB437" s="17">
        <f t="shared" si="495"/>
        <v>1.526836561513233E-5</v>
      </c>
      <c r="BC437" s="17">
        <f t="shared" si="496"/>
        <v>5.8259218929272899E-6</v>
      </c>
      <c r="BD437" s="17">
        <f t="shared" si="497"/>
        <v>4.3760298027708932E-3</v>
      </c>
      <c r="BE437" s="17">
        <f t="shared" si="498"/>
        <v>3.5898934753704542E-3</v>
      </c>
      <c r="BF437" s="17">
        <f t="shared" si="499"/>
        <v>1.4724917042780558E-3</v>
      </c>
      <c r="BG437" s="17">
        <f t="shared" si="500"/>
        <v>4.026548111698397E-4</v>
      </c>
      <c r="BH437" s="17">
        <f t="shared" si="501"/>
        <v>8.2579869458947083E-5</v>
      </c>
      <c r="BI437" s="17">
        <f t="shared" si="502"/>
        <v>1.3548944953706884E-5</v>
      </c>
      <c r="BJ437" s="18">
        <f t="shared" si="503"/>
        <v>0.15469462353765828</v>
      </c>
      <c r="BK437" s="18">
        <f t="shared" si="504"/>
        <v>0.21534235386225384</v>
      </c>
      <c r="BL437" s="18">
        <f t="shared" si="505"/>
        <v>0.55084656175970925</v>
      </c>
      <c r="BM437" s="18">
        <f t="shared" si="506"/>
        <v>0.50970912915885558</v>
      </c>
      <c r="BN437" s="18">
        <f t="shared" si="507"/>
        <v>0.48674323431961181</v>
      </c>
    </row>
    <row r="438" spans="1:66" x14ac:dyDescent="0.25">
      <c r="A438" t="s">
        <v>342</v>
      </c>
      <c r="B438" t="s">
        <v>386</v>
      </c>
      <c r="C438" t="s">
        <v>393</v>
      </c>
      <c r="D438" s="15">
        <v>44379</v>
      </c>
      <c r="E438" s="14">
        <f>VLOOKUP(A438,home!$A$2:$E$405,3,FALSE)</f>
        <v>1.1459854014598501</v>
      </c>
      <c r="F438" s="14">
        <f>VLOOKUP(B438,home!$B$2:$E$405,3,FALSE)</f>
        <v>0.57999999999999996</v>
      </c>
      <c r="G438" s="14">
        <f>VLOOKUP(C438,away!$B$2:$E$405,4,FALSE)</f>
        <v>0.87</v>
      </c>
      <c r="H438" s="14">
        <f>VLOOKUP(A438,away!$A$2:$E$405,3,FALSE)</f>
        <v>0.86496350364963503</v>
      </c>
      <c r="I438" s="14">
        <f>VLOOKUP(C438,away!$B$2:$E$405,3,FALSE)</f>
        <v>0.73</v>
      </c>
      <c r="J438" s="14">
        <f>VLOOKUP(B438,home!$B$2:$E$405,4,FALSE)</f>
        <v>0.67</v>
      </c>
      <c r="K438" s="16">
        <f t="shared" si="508"/>
        <v>0.57826423357664025</v>
      </c>
      <c r="L438" s="16">
        <f t="shared" si="509"/>
        <v>0.4230536496350365</v>
      </c>
      <c r="M438" s="17">
        <f t="shared" si="454"/>
        <v>0.36739493836118559</v>
      </c>
      <c r="N438" s="17">
        <f t="shared" si="455"/>
        <v>0.21245135245136795</v>
      </c>
      <c r="O438" s="17">
        <f t="shared" si="456"/>
        <v>0.15542776953113885</v>
      </c>
      <c r="P438" s="17">
        <f t="shared" si="457"/>
        <v>8.9878320024450661E-2</v>
      </c>
      <c r="Q438" s="17">
        <f t="shared" si="458"/>
        <v>6.142650924880548E-2</v>
      </c>
      <c r="R438" s="17">
        <f t="shared" si="459"/>
        <v>3.2877142577390807E-2</v>
      </c>
      <c r="S438" s="17">
        <f t="shared" si="460"/>
        <v>5.4968860257377759E-3</v>
      </c>
      <c r="T438" s="17">
        <f t="shared" si="461"/>
        <v>2.5986708922047481E-2</v>
      </c>
      <c r="U438" s="17">
        <f t="shared" si="462"/>
        <v>1.9011675654704817E-2</v>
      </c>
      <c r="V438" s="17">
        <f t="shared" si="463"/>
        <v>1.4941561965471783E-4</v>
      </c>
      <c r="W438" s="17">
        <f t="shared" si="464"/>
        <v>1.1840251097349635E-2</v>
      </c>
      <c r="X438" s="17">
        <f t="shared" si="465"/>
        <v>5.0090614393290085E-3</v>
      </c>
      <c r="Y438" s="17">
        <f t="shared" si="466"/>
        <v>1.0595508615771328E-3</v>
      </c>
      <c r="Z438" s="17">
        <f t="shared" si="467"/>
        <v>4.6362650523122106E-3</v>
      </c>
      <c r="AA438" s="17">
        <f t="shared" si="468"/>
        <v>2.6809862571334818E-3</v>
      </c>
      <c r="AB438" s="17">
        <f t="shared" si="469"/>
        <v>7.7515923160539912E-4</v>
      </c>
      <c r="AC438" s="17">
        <f t="shared" si="470"/>
        <v>2.2845348897362992E-6</v>
      </c>
      <c r="AD438" s="17">
        <f t="shared" si="471"/>
        <v>1.7116984315409646E-3</v>
      </c>
      <c r="AE438" s="17">
        <f t="shared" si="472"/>
        <v>7.2414026853797274E-4</v>
      </c>
      <c r="AF438" s="17">
        <f t="shared" si="473"/>
        <v>1.5317509172634237E-4</v>
      </c>
      <c r="AG438" s="17">
        <f t="shared" si="474"/>
        <v>2.1600427196003544E-5</v>
      </c>
      <c r="AH438" s="17">
        <f t="shared" si="475"/>
        <v>4.9034721276401347E-4</v>
      </c>
      <c r="AI438" s="17">
        <f t="shared" si="476"/>
        <v>2.8355025517542396E-4</v>
      </c>
      <c r="AJ438" s="17">
        <f t="shared" si="477"/>
        <v>8.1983485494738654E-5</v>
      </c>
      <c r="AK438" s="17">
        <f t="shared" si="478"/>
        <v>1.5802705801852214E-5</v>
      </c>
      <c r="AL438" s="17">
        <f t="shared" si="479"/>
        <v>2.2355251691016236E-8</v>
      </c>
      <c r="AM438" s="17">
        <f t="shared" si="480"/>
        <v>1.9796279632587475E-4</v>
      </c>
      <c r="AN438" s="17">
        <f t="shared" si="481"/>
        <v>8.3748883477618698E-5</v>
      </c>
      <c r="AO438" s="17">
        <f t="shared" si="482"/>
        <v>1.7715135404033E-5</v>
      </c>
      <c r="AP438" s="17">
        <f t="shared" si="483"/>
        <v>2.4981508954850025E-6</v>
      </c>
      <c r="AQ438" s="17">
        <f t="shared" si="484"/>
        <v>2.642129634184912E-7</v>
      </c>
      <c r="AR438" s="17">
        <f t="shared" si="485"/>
        <v>4.1488635589636762E-5</v>
      </c>
      <c r="AS438" s="17">
        <f t="shared" si="486"/>
        <v>2.3991394061381817E-5</v>
      </c>
      <c r="AT438" s="17">
        <f t="shared" si="487"/>
        <v>6.9366825496700574E-6</v>
      </c>
      <c r="AU438" s="17">
        <f t="shared" si="488"/>
        <v>1.3370784727164701E-6</v>
      </c>
      <c r="AV438" s="17">
        <f t="shared" si="489"/>
        <v>1.9329616456430354E-7</v>
      </c>
      <c r="AW438" s="17">
        <f t="shared" si="490"/>
        <v>1.5191436425599028E-10</v>
      </c>
      <c r="AX438" s="17">
        <f t="shared" si="491"/>
        <v>1.9079134115678403E-5</v>
      </c>
      <c r="AY438" s="17">
        <f t="shared" si="492"/>
        <v>8.0714973195140828E-6</v>
      </c>
      <c r="AZ438" s="17">
        <f t="shared" si="493"/>
        <v>1.7073381995199236E-6</v>
      </c>
      <c r="BA438" s="17">
        <f t="shared" si="494"/>
        <v>2.4076521882273864E-7</v>
      </c>
      <c r="BB438" s="17">
        <f t="shared" si="495"/>
        <v>2.5464151132034434E-8</v>
      </c>
      <c r="BC438" s="17">
        <f t="shared" si="496"/>
        <v>2.1545404142530644E-9</v>
      </c>
      <c r="BD438" s="17">
        <f t="shared" si="497"/>
        <v>2.9253197840956473E-6</v>
      </c>
      <c r="BE438" s="17">
        <f t="shared" si="498"/>
        <v>1.6916078029166518E-6</v>
      </c>
      <c r="BF438" s="17">
        <f t="shared" si="499"/>
        <v>4.8909814483293106E-7</v>
      </c>
      <c r="BG438" s="17">
        <f t="shared" si="500"/>
        <v>9.4275987955190474E-8</v>
      </c>
      <c r="BH438" s="17">
        <f t="shared" si="501"/>
        <v>1.3629107979897196E-8</v>
      </c>
      <c r="BI438" s="17">
        <f t="shared" si="502"/>
        <v>1.5762451360657055E-9</v>
      </c>
      <c r="BJ438" s="18">
        <f t="shared" si="503"/>
        <v>0.32071536377208948</v>
      </c>
      <c r="BK438" s="18">
        <f t="shared" si="504"/>
        <v>0.46292993841848973</v>
      </c>
      <c r="BL438" s="18">
        <f t="shared" si="505"/>
        <v>0.2117235795051203</v>
      </c>
      <c r="BM438" s="18">
        <f t="shared" si="506"/>
        <v>8.0541043208267174E-2</v>
      </c>
      <c r="BN438" s="18">
        <f t="shared" si="507"/>
        <v>0.91945603219433936</v>
      </c>
    </row>
    <row r="439" spans="1:66" x14ac:dyDescent="0.25">
      <c r="A439" t="s">
        <v>342</v>
      </c>
      <c r="B439" t="s">
        <v>399</v>
      </c>
      <c r="C439" t="s">
        <v>436</v>
      </c>
      <c r="D439" s="15">
        <v>44379</v>
      </c>
      <c r="E439" s="14">
        <f>VLOOKUP(A439,home!$A$2:$E$405,3,FALSE)</f>
        <v>1.1459854014598501</v>
      </c>
      <c r="F439" s="14">
        <f>VLOOKUP(B439,home!$B$2:$E$405,3,FALSE)</f>
        <v>0.65</v>
      </c>
      <c r="G439" s="14">
        <f>VLOOKUP(C439,away!$B$2:$E$405,4,FALSE)</f>
        <v>0.94</v>
      </c>
      <c r="H439" s="14">
        <f>VLOOKUP(A439,away!$A$2:$E$405,3,FALSE)</f>
        <v>0.86496350364963503</v>
      </c>
      <c r="I439" s="14">
        <f>VLOOKUP(C439,away!$B$2:$E$405,3,FALSE)</f>
        <v>0.34</v>
      </c>
      <c r="J439" s="14">
        <f>VLOOKUP(B439,home!$B$2:$E$405,4,FALSE)</f>
        <v>1.45</v>
      </c>
      <c r="K439" s="16">
        <f t="shared" si="508"/>
        <v>0.70019708029196837</v>
      </c>
      <c r="L439" s="16">
        <f t="shared" si="509"/>
        <v>0.42642700729927008</v>
      </c>
      <c r="M439" s="17">
        <f t="shared" si="454"/>
        <v>0.32412563124444693</v>
      </c>
      <c r="N439" s="17">
        <f t="shared" si="455"/>
        <v>0.2269518206451529</v>
      </c>
      <c r="O439" s="17">
        <f t="shared" si="456"/>
        <v>0.13821592292055629</v>
      </c>
      <c r="P439" s="17">
        <f t="shared" si="457"/>
        <v>9.6778385678833248E-2</v>
      </c>
      <c r="Q439" s="17">
        <f t="shared" si="458"/>
        <v>7.9455501091341252E-2</v>
      </c>
      <c r="R439" s="17">
        <f t="shared" si="459"/>
        <v>2.9469501186059704E-2</v>
      </c>
      <c r="S439" s="17">
        <f t="shared" si="460"/>
        <v>7.2240938634203292E-3</v>
      </c>
      <c r="T439" s="17">
        <f t="shared" si="461"/>
        <v>3.3881971543844536E-2</v>
      </c>
      <c r="U439" s="17">
        <f t="shared" si="462"/>
        <v>2.0634458688139703E-2</v>
      </c>
      <c r="V439" s="17">
        <f t="shared" si="463"/>
        <v>2.3966569156462383E-4</v>
      </c>
      <c r="W439" s="17">
        <f t="shared" si="464"/>
        <v>1.8544836625764158E-2</v>
      </c>
      <c r="X439" s="17">
        <f t="shared" si="465"/>
        <v>7.9080191831785041E-3</v>
      </c>
      <c r="Y439" s="17">
        <f t="shared" si="466"/>
        <v>1.6860964769740139E-3</v>
      </c>
      <c r="Z439" s="17">
        <f t="shared" si="467"/>
        <v>4.1888637324579104E-3</v>
      </c>
      <c r="AA439" s="17">
        <f t="shared" si="468"/>
        <v>2.9330301552079456E-3</v>
      </c>
      <c r="AB439" s="17">
        <f t="shared" si="469"/>
        <v>1.026849575542451E-3</v>
      </c>
      <c r="AC439" s="17">
        <f t="shared" si="470"/>
        <v>4.4725055071957592E-6</v>
      </c>
      <c r="AD439" s="17">
        <f t="shared" si="471"/>
        <v>3.2462601149629042E-3</v>
      </c>
      <c r="AE439" s="17">
        <f t="shared" si="472"/>
        <v>1.3842929857386156E-3</v>
      </c>
      <c r="AF439" s="17">
        <f t="shared" si="473"/>
        <v>2.9514995756694455E-4</v>
      </c>
      <c r="AG439" s="17">
        <f t="shared" si="474"/>
        <v>4.1953304369926245E-5</v>
      </c>
      <c r="AH439" s="17">
        <f t="shared" si="475"/>
        <v>4.4656115635411926E-4</v>
      </c>
      <c r="AI439" s="17">
        <f t="shared" si="476"/>
        <v>3.1268081785095945E-4</v>
      </c>
      <c r="AJ439" s="17">
        <f t="shared" si="477"/>
        <v>1.0946909786127328E-4</v>
      </c>
      <c r="AK439" s="17">
        <f t="shared" si="478"/>
        <v>2.554998090155311E-5</v>
      </c>
      <c r="AL439" s="17">
        <f t="shared" si="479"/>
        <v>5.3416554718520167E-8</v>
      </c>
      <c r="AM439" s="17">
        <f t="shared" si="480"/>
        <v>4.5460437087305921E-4</v>
      </c>
      <c r="AN439" s="17">
        <f t="shared" si="481"/>
        <v>1.9385558137656608E-4</v>
      </c>
      <c r="AO439" s="17">
        <f t="shared" si="482"/>
        <v>4.13326277073346E-5</v>
      </c>
      <c r="AP439" s="17">
        <f t="shared" si="483"/>
        <v>5.8751162456845291E-6</v>
      </c>
      <c r="AQ439" s="17">
        <f t="shared" si="484"/>
        <v>6.2632705954564417E-7</v>
      </c>
      <c r="AR439" s="17">
        <f t="shared" si="485"/>
        <v>3.8085147496037714E-5</v>
      </c>
      <c r="AS439" s="17">
        <f t="shared" si="486"/>
        <v>2.6667109079214571E-5</v>
      </c>
      <c r="AT439" s="17">
        <f t="shared" si="487"/>
        <v>9.3361159585467402E-6</v>
      </c>
      <c r="AU439" s="17">
        <f t="shared" si="488"/>
        <v>2.1790403784805607E-6</v>
      </c>
      <c r="AV439" s="17">
        <f t="shared" si="489"/>
        <v>3.8143942771259843E-7</v>
      </c>
      <c r="AW439" s="17">
        <f t="shared" si="490"/>
        <v>4.4303534012888598E-10</v>
      </c>
      <c r="AX439" s="17">
        <f t="shared" si="491"/>
        <v>5.305210886221386E-5</v>
      </c>
      <c r="AY439" s="17">
        <f t="shared" si="492"/>
        <v>2.2622852013028937E-5</v>
      </c>
      <c r="AZ439" s="17">
        <f t="shared" si="493"/>
        <v>4.8234975402450996E-6</v>
      </c>
      <c r="BA439" s="17">
        <f t="shared" si="494"/>
        <v>6.8562320693403621E-7</v>
      </c>
      <c r="BB439" s="17">
        <f t="shared" si="495"/>
        <v>7.3092063066952297E-8</v>
      </c>
      <c r="BC439" s="17">
        <f t="shared" si="496"/>
        <v>6.2336859421939964E-9</v>
      </c>
      <c r="BD439" s="17">
        <f t="shared" si="497"/>
        <v>2.7067559115477744E-6</v>
      </c>
      <c r="BE439" s="17">
        <f t="shared" si="498"/>
        <v>1.8952625863287768E-6</v>
      </c>
      <c r="BF439" s="17">
        <f t="shared" si="499"/>
        <v>6.6352866466700698E-7</v>
      </c>
      <c r="BG439" s="17">
        <f t="shared" si="500"/>
        <v>1.54866944563289E-7</v>
      </c>
      <c r="BH439" s="17">
        <f t="shared" si="501"/>
        <v>2.7109345604238261E-8</v>
      </c>
      <c r="BI439" s="17">
        <f t="shared" si="502"/>
        <v>3.7963769281427085E-9</v>
      </c>
      <c r="BJ439" s="18">
        <f t="shared" si="503"/>
        <v>0.37417345935952745</v>
      </c>
      <c r="BK439" s="18">
        <f t="shared" si="504"/>
        <v>0.42839492525234008</v>
      </c>
      <c r="BL439" s="18">
        <f t="shared" si="505"/>
        <v>0.1932561237506436</v>
      </c>
      <c r="BM439" s="18">
        <f t="shared" si="506"/>
        <v>0.104993986919601</v>
      </c>
      <c r="BN439" s="18">
        <f t="shared" si="507"/>
        <v>0.89499676276639029</v>
      </c>
    </row>
    <row r="440" spans="1:66" x14ac:dyDescent="0.25">
      <c r="A440" t="s">
        <v>342</v>
      </c>
      <c r="B440" t="s">
        <v>364</v>
      </c>
      <c r="C440" t="s">
        <v>402</v>
      </c>
      <c r="D440" s="15">
        <v>44379</v>
      </c>
      <c r="E440" s="14">
        <f>VLOOKUP(A440,home!$A$2:$E$405,3,FALSE)</f>
        <v>1.1459854014598501</v>
      </c>
      <c r="F440" s="14">
        <f>VLOOKUP(B440,home!$B$2:$E$405,3,FALSE)</f>
        <v>0.81</v>
      </c>
      <c r="G440" s="14">
        <f>VLOOKUP(C440,away!$B$2:$E$405,4,FALSE)</f>
        <v>0.73</v>
      </c>
      <c r="H440" s="14">
        <f>VLOOKUP(A440,away!$A$2:$E$405,3,FALSE)</f>
        <v>0.86496350364963503</v>
      </c>
      <c r="I440" s="14">
        <f>VLOOKUP(C440,away!$B$2:$E$405,3,FALSE)</f>
        <v>0.95</v>
      </c>
      <c r="J440" s="14">
        <f>VLOOKUP(B440,home!$B$2:$E$405,4,FALSE)</f>
        <v>1.07</v>
      </c>
      <c r="K440" s="16">
        <f t="shared" si="508"/>
        <v>0.67762116788320936</v>
      </c>
      <c r="L440" s="16">
        <f t="shared" si="509"/>
        <v>0.87923540145985402</v>
      </c>
      <c r="M440" s="17">
        <f t="shared" si="454"/>
        <v>0.21079765865147218</v>
      </c>
      <c r="N440" s="17">
        <f t="shared" si="455"/>
        <v>0.14284095564245669</v>
      </c>
      <c r="O440" s="17">
        <f t="shared" si="456"/>
        <v>0.18534076403122443</v>
      </c>
      <c r="P440" s="17">
        <f t="shared" si="457"/>
        <v>0.1255908249792046</v>
      </c>
      <c r="Q440" s="17">
        <f t="shared" si="458"/>
        <v>4.8396027591997598E-2</v>
      </c>
      <c r="R440" s="17">
        <f t="shared" si="459"/>
        <v>8.1479080534934828E-2</v>
      </c>
      <c r="S440" s="17">
        <f t="shared" si="460"/>
        <v>1.8706392921844537E-2</v>
      </c>
      <c r="T440" s="17">
        <f t="shared" si="461"/>
        <v>4.2551500748912181E-2</v>
      </c>
      <c r="U440" s="17">
        <f t="shared" si="462"/>
        <v>5.5211949710132609E-2</v>
      </c>
      <c r="V440" s="17">
        <f t="shared" si="463"/>
        <v>1.2383393495128223E-3</v>
      </c>
      <c r="W440" s="17">
        <f t="shared" si="464"/>
        <v>1.0931390912599146E-2</v>
      </c>
      <c r="X440" s="17">
        <f t="shared" si="465"/>
        <v>9.611265877553711E-3</v>
      </c>
      <c r="Y440" s="17">
        <f t="shared" si="466"/>
        <v>4.2252826061941664E-3</v>
      </c>
      <c r="Z440" s="17">
        <f t="shared" si="467"/>
        <v>2.387976402823774E-2</v>
      </c>
      <c r="AA440" s="17">
        <f t="shared" si="468"/>
        <v>1.6181433589589907E-2</v>
      </c>
      <c r="AB440" s="17">
        <f t="shared" si="469"/>
        <v>5.4824409635012526E-3</v>
      </c>
      <c r="AC440" s="17">
        <f t="shared" si="470"/>
        <v>4.6111772986609237E-5</v>
      </c>
      <c r="AD440" s="17">
        <f t="shared" si="471"/>
        <v>1.8518354691958335E-3</v>
      </c>
      <c r="AE440" s="17">
        <f t="shared" si="472"/>
        <v>1.6281993021959958E-3</v>
      </c>
      <c r="AF440" s="17">
        <f t="shared" si="473"/>
        <v>7.1578523356147521E-4</v>
      </c>
      <c r="AG440" s="17">
        <f t="shared" si="474"/>
        <v>2.0978123906315304E-4</v>
      </c>
      <c r="AH440" s="17">
        <f t="shared" si="475"/>
        <v>5.2489834780335464E-3</v>
      </c>
      <c r="AI440" s="17">
        <f t="shared" si="476"/>
        <v>3.5568223145847613E-3</v>
      </c>
      <c r="AJ440" s="17">
        <f t="shared" si="477"/>
        <v>1.2050890453809929E-3</v>
      </c>
      <c r="AK440" s="17">
        <f t="shared" si="478"/>
        <v>2.7219794877811012E-4</v>
      </c>
      <c r="AL440" s="17">
        <f t="shared" si="479"/>
        <v>1.0989145985187846E-6</v>
      </c>
      <c r="AM440" s="17">
        <f t="shared" si="480"/>
        <v>2.5096858267280639E-4</v>
      </c>
      <c r="AN440" s="17">
        <f t="shared" si="481"/>
        <v>2.2066046254013552E-4</v>
      </c>
      <c r="AO440" s="17">
        <f t="shared" si="482"/>
        <v>9.7006245183896555E-5</v>
      </c>
      <c r="AP440" s="17">
        <f t="shared" si="483"/>
        <v>2.8430441642792111E-5</v>
      </c>
      <c r="AQ440" s="17">
        <f t="shared" si="484"/>
        <v>6.2492626928703173E-6</v>
      </c>
      <c r="AR440" s="17">
        <f t="shared" si="485"/>
        <v>9.2301841911299328E-4</v>
      </c>
      <c r="AS440" s="17">
        <f t="shared" si="486"/>
        <v>6.2545681913706009E-4</v>
      </c>
      <c r="AT440" s="17">
        <f t="shared" si="487"/>
        <v>2.1191139012208593E-4</v>
      </c>
      <c r="AU440" s="17">
        <f t="shared" si="488"/>
        <v>4.7865214554094099E-5</v>
      </c>
      <c r="AV440" s="17">
        <f t="shared" si="489"/>
        <v>8.108620646781406E-6</v>
      </c>
      <c r="AW440" s="17">
        <f t="shared" si="490"/>
        <v>1.8186686161055339E-8</v>
      </c>
      <c r="AX440" s="17">
        <f t="shared" si="491"/>
        <v>2.8343604015456801E-5</v>
      </c>
      <c r="AY440" s="17">
        <f t="shared" si="492"/>
        <v>2.492070005534929E-5</v>
      </c>
      <c r="AZ440" s="17">
        <f t="shared" si="493"/>
        <v>1.0955580858912819E-5</v>
      </c>
      <c r="BA440" s="17">
        <f t="shared" si="494"/>
        <v>3.2108448449040356E-6</v>
      </c>
      <c r="BB440" s="17">
        <f t="shared" si="495"/>
        <v>7.0577211405862542E-7</v>
      </c>
      <c r="BC440" s="17">
        <f t="shared" si="496"/>
        <v>1.2410796560870111E-7</v>
      </c>
      <c r="BD440" s="17">
        <f t="shared" si="497"/>
        <v>1.3525841171394202E-4</v>
      </c>
      <c r="BE440" s="17">
        <f t="shared" si="498"/>
        <v>9.165396291162935E-5</v>
      </c>
      <c r="BF440" s="17">
        <f t="shared" si="499"/>
        <v>3.1053332694651317E-5</v>
      </c>
      <c r="BG440" s="17">
        <f t="shared" si="500"/>
        <v>7.0141318557384928E-6</v>
      </c>
      <c r="BH440" s="17">
        <f t="shared" si="501"/>
        <v>1.1882310549430847E-6</v>
      </c>
      <c r="BI440" s="17">
        <f t="shared" si="502"/>
        <v>1.6103410303312623E-7</v>
      </c>
      <c r="BJ440" s="18">
        <f t="shared" si="503"/>
        <v>0.26363360022831672</v>
      </c>
      <c r="BK440" s="18">
        <f t="shared" si="504"/>
        <v>0.35640534728967466</v>
      </c>
      <c r="BL440" s="18">
        <f t="shared" si="505"/>
        <v>0.35606145118406735</v>
      </c>
      <c r="BM440" s="18">
        <f t="shared" si="506"/>
        <v>0.205509948785637</v>
      </c>
      <c r="BN440" s="18">
        <f t="shared" si="507"/>
        <v>0.79444531143129027</v>
      </c>
    </row>
    <row r="441" spans="1:66" x14ac:dyDescent="0.25">
      <c r="A441" t="s">
        <v>342</v>
      </c>
      <c r="B441" t="s">
        <v>430</v>
      </c>
      <c r="C441" t="s">
        <v>426</v>
      </c>
      <c r="D441" s="15">
        <v>44379</v>
      </c>
      <c r="E441" s="14">
        <f>VLOOKUP(A441,home!$A$2:$E$405,3,FALSE)</f>
        <v>1.1459854014598501</v>
      </c>
      <c r="F441" s="14">
        <f>VLOOKUP(B441,home!$B$2:$E$405,3,FALSE)</f>
        <v>1.31</v>
      </c>
      <c r="G441" s="14">
        <f>VLOOKUP(C441,away!$B$2:$E$405,4,FALSE)</f>
        <v>1.1599999999999999</v>
      </c>
      <c r="H441" s="14">
        <f>VLOOKUP(A441,away!$A$2:$E$405,3,FALSE)</f>
        <v>0.86496350364963503</v>
      </c>
      <c r="I441" s="14">
        <f>VLOOKUP(C441,away!$B$2:$E$405,3,FALSE)</f>
        <v>0.57999999999999996</v>
      </c>
      <c r="J441" s="14">
        <f>VLOOKUP(B441,home!$B$2:$E$405,4,FALSE)</f>
        <v>0.87</v>
      </c>
      <c r="K441" s="16">
        <f t="shared" si="508"/>
        <v>1.7414394160583881</v>
      </c>
      <c r="L441" s="16">
        <f t="shared" si="509"/>
        <v>0.43646058394160586</v>
      </c>
      <c r="M441" s="17">
        <f t="shared" si="454"/>
        <v>0.1132791672859418</v>
      </c>
      <c r="N441" s="17">
        <f t="shared" si="455"/>
        <v>0.19726880693001095</v>
      </c>
      <c r="O441" s="17">
        <f t="shared" si="456"/>
        <v>4.9441891502041015E-2</v>
      </c>
      <c r="P441" s="17">
        <f t="shared" si="457"/>
        <v>8.6100058666136486E-2</v>
      </c>
      <c r="Q441" s="17">
        <f t="shared" si="458"/>
        <v>0.17176583797336661</v>
      </c>
      <c r="R441" s="17">
        <f t="shared" si="459"/>
        <v>1.0789718418079169E-2</v>
      </c>
      <c r="S441" s="17">
        <f t="shared" si="460"/>
        <v>1.6360510674481587E-2</v>
      </c>
      <c r="T441" s="17">
        <f t="shared" si="461"/>
        <v>7.4969017943074853E-2</v>
      </c>
      <c r="U441" s="17">
        <f t="shared" si="462"/>
        <v>1.8789640941414224E-2</v>
      </c>
      <c r="V441" s="17">
        <f t="shared" si="463"/>
        <v>1.3816808731428514E-3</v>
      </c>
      <c r="W441" s="17">
        <f t="shared" si="464"/>
        <v>9.9706600193039729E-2</v>
      </c>
      <c r="X441" s="17">
        <f t="shared" si="465"/>
        <v>4.3518000943086353E-2</v>
      </c>
      <c r="Y441" s="17">
        <f t="shared" si="466"/>
        <v>9.4969460517954109E-3</v>
      </c>
      <c r="Z441" s="17">
        <f t="shared" si="467"/>
        <v>1.5697622671067785E-3</v>
      </c>
      <c r="AA441" s="17">
        <f t="shared" si="468"/>
        <v>2.7336458857809198E-3</v>
      </c>
      <c r="AB441" s="17">
        <f t="shared" si="469"/>
        <v>2.3802393475223704E-3</v>
      </c>
      <c r="AC441" s="17">
        <f t="shared" si="470"/>
        <v>6.5635857350092915E-5</v>
      </c>
      <c r="AD441" s="17">
        <f t="shared" si="471"/>
        <v>4.3408250904333583E-2</v>
      </c>
      <c r="AE441" s="17">
        <f t="shared" si="472"/>
        <v>1.8945990537589177E-2</v>
      </c>
      <c r="AF441" s="17">
        <f t="shared" si="473"/>
        <v>4.1345890466941556E-3</v>
      </c>
      <c r="AG441" s="17">
        <f t="shared" si="474"/>
        <v>6.0152838322623302E-4</v>
      </c>
      <c r="AH441" s="17">
        <f t="shared" si="475"/>
        <v>1.7128483893773084E-4</v>
      </c>
      <c r="AI441" s="17">
        <f t="shared" si="476"/>
        <v>2.9828216989937704E-4</v>
      </c>
      <c r="AJ441" s="17">
        <f t="shared" si="477"/>
        <v>2.5972016388510011E-4</v>
      </c>
      <c r="AK441" s="17">
        <f t="shared" si="478"/>
        <v>1.5076231017821913E-4</v>
      </c>
      <c r="AL441" s="17">
        <f t="shared" si="479"/>
        <v>1.9955129628310753E-6</v>
      </c>
      <c r="AM441" s="17">
        <f t="shared" si="480"/>
        <v>1.5118567821391741E-2</v>
      </c>
      <c r="AN441" s="17">
        <f t="shared" si="481"/>
        <v>6.5986589396854114E-3</v>
      </c>
      <c r="AO441" s="17">
        <f t="shared" si="482"/>
        <v>1.440027267023296E-3</v>
      </c>
      <c r="AP441" s="17">
        <f t="shared" si="483"/>
        <v>2.0950504728560758E-4</v>
      </c>
      <c r="AQ441" s="17">
        <f t="shared" si="484"/>
        <v>2.28601738192475E-5</v>
      </c>
      <c r="AR441" s="17">
        <f t="shared" si="485"/>
        <v>1.4951816164621187E-5</v>
      </c>
      <c r="AS441" s="17">
        <f t="shared" si="486"/>
        <v>2.6037682010730288E-5</v>
      </c>
      <c r="AT441" s="17">
        <f t="shared" si="487"/>
        <v>2.2671522878140078E-5</v>
      </c>
      <c r="AU441" s="17">
        <f t="shared" si="488"/>
        <v>1.3160361187354212E-5</v>
      </c>
      <c r="AV441" s="17">
        <f t="shared" si="489"/>
        <v>5.7294929253059005E-6</v>
      </c>
      <c r="AW441" s="17">
        <f t="shared" si="490"/>
        <v>4.2131357445229654E-8</v>
      </c>
      <c r="AX441" s="17">
        <f t="shared" si="491"/>
        <v>4.3880116530872577E-3</v>
      </c>
      <c r="AY441" s="17">
        <f t="shared" si="492"/>
        <v>1.915194128449036E-3</v>
      </c>
      <c r="AZ441" s="17">
        <f t="shared" si="493"/>
        <v>4.1795337383220048E-4</v>
      </c>
      <c r="BA441" s="17">
        <f t="shared" si="494"/>
        <v>6.0806724534388852E-5</v>
      </c>
      <c r="BB441" s="17">
        <f t="shared" si="495"/>
        <v>6.6349346244639301E-6</v>
      </c>
      <c r="BC441" s="17">
        <f t="shared" si="496"/>
        <v>5.7917748812158149E-7</v>
      </c>
      <c r="BD441" s="17">
        <f t="shared" si="497"/>
        <v>1.0876464023663508E-6</v>
      </c>
      <c r="BE441" s="17">
        <f t="shared" si="498"/>
        <v>1.8940703158148645E-6</v>
      </c>
      <c r="BF441" s="17">
        <f t="shared" si="499"/>
        <v>1.6492043523730826E-6</v>
      </c>
      <c r="BG441" s="17">
        <f t="shared" si="500"/>
        <v>9.5732982145251062E-7</v>
      </c>
      <c r="BH441" s="17">
        <f t="shared" si="501"/>
        <v>4.1678297131138549E-7</v>
      </c>
      <c r="BI441" s="17">
        <f t="shared" si="502"/>
        <v>1.4516045883671585E-7</v>
      </c>
      <c r="BJ441" s="18">
        <f t="shared" si="503"/>
        <v>0.69399436814743753</v>
      </c>
      <c r="BK441" s="18">
        <f t="shared" si="504"/>
        <v>0.2191042429984647</v>
      </c>
      <c r="BL441" s="18">
        <f t="shared" si="505"/>
        <v>8.5103886647226443E-2</v>
      </c>
      <c r="BM441" s="18">
        <f t="shared" si="506"/>
        <v>0.36921162728756812</v>
      </c>
      <c r="BN441" s="18">
        <f t="shared" si="507"/>
        <v>0.62864548077557614</v>
      </c>
    </row>
    <row r="442" spans="1:66" x14ac:dyDescent="0.25">
      <c r="A442" t="s">
        <v>342</v>
      </c>
      <c r="B442" t="s">
        <v>392</v>
      </c>
      <c r="C442" t="s">
        <v>414</v>
      </c>
      <c r="D442" s="15">
        <v>44379</v>
      </c>
      <c r="E442" s="14">
        <f>VLOOKUP(A442,home!$A$2:$E$405,3,FALSE)</f>
        <v>1.1459854014598501</v>
      </c>
      <c r="F442" s="14">
        <f>VLOOKUP(B442,home!$B$2:$E$405,3,FALSE)</f>
        <v>1.24</v>
      </c>
      <c r="G442" s="14">
        <f>VLOOKUP(C442,away!$B$2:$E$405,4,FALSE)</f>
        <v>1.02</v>
      </c>
      <c r="H442" s="14">
        <f>VLOOKUP(A442,away!$A$2:$E$405,3,FALSE)</f>
        <v>0.86496350364963503</v>
      </c>
      <c r="I442" s="14">
        <f>VLOOKUP(C442,away!$B$2:$E$405,3,FALSE)</f>
        <v>0.87</v>
      </c>
      <c r="J442" s="14">
        <f>VLOOKUP(B442,home!$B$2:$E$405,4,FALSE)</f>
        <v>1.25</v>
      </c>
      <c r="K442" s="16">
        <f t="shared" si="508"/>
        <v>1.4494423357664183</v>
      </c>
      <c r="L442" s="16">
        <f t="shared" si="509"/>
        <v>0.94064781021897803</v>
      </c>
      <c r="M442" s="17">
        <f t="shared" si="454"/>
        <v>9.1621424201654061E-2</v>
      </c>
      <c r="N442" s="17">
        <f t="shared" si="455"/>
        <v>0.13279997110109132</v>
      </c>
      <c r="O442" s="17">
        <f t="shared" si="456"/>
        <v>8.618349204442996E-2</v>
      </c>
      <c r="P442" s="17">
        <f t="shared" si="457"/>
        <v>0.1249180020133851</v>
      </c>
      <c r="Q442" s="17">
        <f t="shared" si="458"/>
        <v>9.6242950151239348E-2</v>
      </c>
      <c r="R442" s="17">
        <f t="shared" si="459"/>
        <v>4.053415653430887E-2</v>
      </c>
      <c r="S442" s="17">
        <f t="shared" si="460"/>
        <v>4.2578761907999169E-2</v>
      </c>
      <c r="T442" s="17">
        <f t="shared" si="461"/>
        <v>9.053072030877754E-2</v>
      </c>
      <c r="U442" s="17">
        <f t="shared" si="462"/>
        <v>5.8751922525410276E-2</v>
      </c>
      <c r="V442" s="17">
        <f t="shared" si="463"/>
        <v>6.4502791569849924E-3</v>
      </c>
      <c r="W442" s="17">
        <f t="shared" si="464"/>
        <v>4.6499535489421102E-2</v>
      </c>
      <c r="X442" s="17">
        <f t="shared" si="465"/>
        <v>4.3739686234323609E-2</v>
      </c>
      <c r="Y442" s="17">
        <f t="shared" si="466"/>
        <v>2.0571820037990837E-2</v>
      </c>
      <c r="Z442" s="17">
        <f t="shared" si="467"/>
        <v>1.2709455194356976E-2</v>
      </c>
      <c r="AA442" s="17">
        <f t="shared" si="468"/>
        <v>1.8421622423227414E-2</v>
      </c>
      <c r="AB442" s="17">
        <f t="shared" si="469"/>
        <v>1.3350539716864888E-2</v>
      </c>
      <c r="AC442" s="17">
        <f t="shared" si="470"/>
        <v>5.4965036271546557E-4</v>
      </c>
      <c r="AD442" s="17">
        <f t="shared" si="471"/>
        <v>1.684959883295999E-2</v>
      </c>
      <c r="AE442" s="17">
        <f t="shared" si="472"/>
        <v>1.5849538245292061E-2</v>
      </c>
      <c r="AF442" s="17">
        <f t="shared" si="473"/>
        <v>7.4544167217079592E-3</v>
      </c>
      <c r="AG442" s="17">
        <f t="shared" si="474"/>
        <v>2.337326921911442E-3</v>
      </c>
      <c r="AH442" s="17">
        <f t="shared" si="475"/>
        <v>2.9887802994120263E-3</v>
      </c>
      <c r="AI442" s="17">
        <f t="shared" si="476"/>
        <v>4.3320646982724226E-3</v>
      </c>
      <c r="AJ442" s="17">
        <f t="shared" si="477"/>
        <v>3.139538987477613E-3</v>
      </c>
      <c r="AK442" s="17">
        <f t="shared" si="478"/>
        <v>1.5168602410797621E-3</v>
      </c>
      <c r="AL442" s="17">
        <f t="shared" si="479"/>
        <v>2.9976056676538241E-5</v>
      </c>
      <c r="AM442" s="17">
        <f t="shared" si="480"/>
        <v>4.884504377834528E-3</v>
      </c>
      <c r="AN442" s="17">
        <f t="shared" si="481"/>
        <v>4.59459834701506E-3</v>
      </c>
      <c r="AO442" s="17">
        <f t="shared" si="482"/>
        <v>2.1609494369777258E-3</v>
      </c>
      <c r="AP442" s="17">
        <f t="shared" si="483"/>
        <v>6.7756411862901055E-4</v>
      </c>
      <c r="AQ442" s="17">
        <f t="shared" si="484"/>
        <v>1.5933730111783266E-4</v>
      </c>
      <c r="AR442" s="17">
        <f t="shared" si="485"/>
        <v>5.6227792877350886E-4</v>
      </c>
      <c r="AS442" s="17">
        <f t="shared" si="486"/>
        <v>8.1498943443137847E-4</v>
      </c>
      <c r="AT442" s="17">
        <f t="shared" si="487"/>
        <v>5.9064009473358482E-4</v>
      </c>
      <c r="AU442" s="17">
        <f t="shared" si="488"/>
        <v>2.8536625283598192E-4</v>
      </c>
      <c r="AV442" s="17">
        <f t="shared" si="489"/>
        <v>1.0340548201487394E-4</v>
      </c>
      <c r="AW442" s="17">
        <f t="shared" si="490"/>
        <v>1.1352721692980373E-6</v>
      </c>
      <c r="AX442" s="17">
        <f t="shared" si="491"/>
        <v>1.1799679057449626E-3</v>
      </c>
      <c r="AY442" s="17">
        <f t="shared" si="492"/>
        <v>1.1099342266676726E-3</v>
      </c>
      <c r="AZ442" s="17">
        <f t="shared" si="493"/>
        <v>5.2202859990102047E-4</v>
      </c>
      <c r="BA442" s="17">
        <f t="shared" si="494"/>
        <v>1.6368168645619134E-4</v>
      </c>
      <c r="BB442" s="17">
        <f t="shared" si="495"/>
        <v>3.8491704984491433E-5</v>
      </c>
      <c r="BC442" s="17">
        <f t="shared" si="496"/>
        <v>7.2414276010513576E-6</v>
      </c>
      <c r="BD442" s="17">
        <f t="shared" si="497"/>
        <v>8.8150917072543896E-5</v>
      </c>
      <c r="BE442" s="17">
        <f t="shared" si="498"/>
        <v>1.2776967114157988E-4</v>
      </c>
      <c r="BF442" s="17">
        <f t="shared" si="499"/>
        <v>9.2597385289779351E-5</v>
      </c>
      <c r="BG442" s="17">
        <f t="shared" si="500"/>
        <v>4.4738190140093589E-5</v>
      </c>
      <c r="BH442" s="17">
        <f t="shared" si="501"/>
        <v>1.6211356703654842E-5</v>
      </c>
      <c r="BI442" s="17">
        <f t="shared" si="502"/>
        <v>4.6994853452976111E-6</v>
      </c>
      <c r="BJ442" s="18">
        <f t="shared" si="503"/>
        <v>0.48837386317764481</v>
      </c>
      <c r="BK442" s="18">
        <f t="shared" si="504"/>
        <v>0.267258027926083</v>
      </c>
      <c r="BL442" s="18">
        <f t="shared" si="505"/>
        <v>0.23194982366896549</v>
      </c>
      <c r="BM442" s="18">
        <f t="shared" si="506"/>
        <v>0.42688237496644321</v>
      </c>
      <c r="BN442" s="18">
        <f t="shared" si="507"/>
        <v>0.57229999604610871</v>
      </c>
    </row>
    <row r="443" spans="1:66" x14ac:dyDescent="0.25">
      <c r="A443" t="s">
        <v>40</v>
      </c>
      <c r="B443" t="s">
        <v>335</v>
      </c>
      <c r="C443" t="s">
        <v>237</v>
      </c>
      <c r="D443" s="15">
        <v>44379</v>
      </c>
      <c r="E443" s="14">
        <f>VLOOKUP(A443,home!$A$2:$E$405,3,FALSE)</f>
        <v>1.488</v>
      </c>
      <c r="F443" s="14">
        <f>VLOOKUP(B443,home!$B$2:$E$405,3,FALSE)</f>
        <v>0.56000000000000005</v>
      </c>
      <c r="G443" s="14">
        <f>VLOOKUP(C443,away!$B$2:$E$405,4,FALSE)</f>
        <v>0.9</v>
      </c>
      <c r="H443" s="14">
        <f>VLOOKUP(A443,away!$A$2:$E$405,3,FALSE)</f>
        <v>1.18</v>
      </c>
      <c r="I443" s="14">
        <f>VLOOKUP(C443,away!$B$2:$E$405,3,FALSE)</f>
        <v>0.5</v>
      </c>
      <c r="J443" s="14">
        <f>VLOOKUP(B443,home!$B$2:$E$405,4,FALSE)</f>
        <v>1.1299999999999999</v>
      </c>
      <c r="K443" s="16">
        <f t="shared" si="508"/>
        <v>0.74995200000000006</v>
      </c>
      <c r="L443" s="16">
        <f t="shared" si="509"/>
        <v>0.66669999999999985</v>
      </c>
      <c r="M443" s="17">
        <f t="shared" si="454"/>
        <v>0.24252463163749466</v>
      </c>
      <c r="N443" s="17">
        <f t="shared" si="455"/>
        <v>0.1818818325458024</v>
      </c>
      <c r="O443" s="17">
        <f t="shared" si="456"/>
        <v>0.16169117191271765</v>
      </c>
      <c r="P443" s="17">
        <f t="shared" si="457"/>
        <v>0.12126061775828642</v>
      </c>
      <c r="Q443" s="17">
        <f t="shared" si="458"/>
        <v>6.8201322040694803E-2</v>
      </c>
      <c r="R443" s="17">
        <f t="shared" si="459"/>
        <v>5.3899752157104408E-2</v>
      </c>
      <c r="S443" s="17">
        <f t="shared" si="460"/>
        <v>1.5157364965200475E-2</v>
      </c>
      <c r="T443" s="17">
        <f t="shared" si="461"/>
        <v>4.5469821404531215E-2</v>
      </c>
      <c r="U443" s="17">
        <f t="shared" si="462"/>
        <v>4.0422226929724768E-2</v>
      </c>
      <c r="V443" s="17">
        <f t="shared" si="463"/>
        <v>8.4206403964374424E-4</v>
      </c>
      <c r="W443" s="17">
        <f t="shared" si="464"/>
        <v>1.7049239289021054E-2</v>
      </c>
      <c r="X443" s="17">
        <f t="shared" si="465"/>
        <v>1.1366727833990333E-2</v>
      </c>
      <c r="Y443" s="17">
        <f t="shared" si="466"/>
        <v>3.7890987234606762E-3</v>
      </c>
      <c r="Z443" s="17">
        <f t="shared" si="467"/>
        <v>1.1978321587713836E-2</v>
      </c>
      <c r="AA443" s="17">
        <f t="shared" si="468"/>
        <v>8.9831662313491663E-3</v>
      </c>
      <c r="AB443" s="17">
        <f t="shared" si="469"/>
        <v>3.3684717407663854E-3</v>
      </c>
      <c r="AC443" s="17">
        <f t="shared" si="470"/>
        <v>2.6314132751643245E-5</v>
      </c>
      <c r="AD443" s="17">
        <f t="shared" si="471"/>
        <v>3.1965277758199788E-3</v>
      </c>
      <c r="AE443" s="17">
        <f t="shared" si="472"/>
        <v>2.1311250681391794E-3</v>
      </c>
      <c r="AF443" s="17">
        <f t="shared" si="473"/>
        <v>7.1041054146419517E-4</v>
      </c>
      <c r="AG443" s="17">
        <f t="shared" si="474"/>
        <v>1.578769026647263E-4</v>
      </c>
      <c r="AH443" s="17">
        <f t="shared" si="475"/>
        <v>1.9964867506322027E-3</v>
      </c>
      <c r="AI443" s="17">
        <f t="shared" si="476"/>
        <v>1.4972692316101218E-3</v>
      </c>
      <c r="AJ443" s="17">
        <f t="shared" si="477"/>
        <v>5.6144002739223699E-4</v>
      </c>
      <c r="AK443" s="17">
        <f t="shared" si="478"/>
        <v>1.4035102380762101E-4</v>
      </c>
      <c r="AL443" s="17">
        <f t="shared" si="479"/>
        <v>5.2627528539158997E-7</v>
      </c>
      <c r="AM443" s="17">
        <f t="shared" si="480"/>
        <v>4.7944847970634907E-4</v>
      </c>
      <c r="AN443" s="17">
        <f t="shared" si="481"/>
        <v>3.1964830142022289E-4</v>
      </c>
      <c r="AO443" s="17">
        <f t="shared" si="482"/>
        <v>1.0655476127843125E-4</v>
      </c>
      <c r="AP443" s="17">
        <f t="shared" si="483"/>
        <v>2.368001978144337E-5</v>
      </c>
      <c r="AQ443" s="17">
        <f t="shared" si="484"/>
        <v>3.946867297072072E-6</v>
      </c>
      <c r="AR443" s="17">
        <f t="shared" si="485"/>
        <v>2.6621154332929787E-4</v>
      </c>
      <c r="AS443" s="17">
        <f t="shared" si="486"/>
        <v>1.9964587934289359E-4</v>
      </c>
      <c r="AT443" s="17">
        <f t="shared" si="487"/>
        <v>7.4862413252480876E-5</v>
      </c>
      <c r="AU443" s="17">
        <f t="shared" si="488"/>
        <v>1.8714405514508184E-5</v>
      </c>
      <c r="AV443" s="17">
        <f t="shared" si="489"/>
        <v>3.5087264611041098E-6</v>
      </c>
      <c r="AW443" s="17">
        <f t="shared" si="490"/>
        <v>7.3092766090765751E-9</v>
      </c>
      <c r="AX443" s="17">
        <f t="shared" si="491"/>
        <v>5.992722437545597E-5</v>
      </c>
      <c r="AY443" s="17">
        <f t="shared" si="492"/>
        <v>3.9953480491116487E-5</v>
      </c>
      <c r="AZ443" s="17">
        <f t="shared" si="493"/>
        <v>1.3318492721713677E-5</v>
      </c>
      <c r="BA443" s="17">
        <f t="shared" si="494"/>
        <v>2.959813032522169E-6</v>
      </c>
      <c r="BB443" s="17">
        <f t="shared" si="495"/>
        <v>4.9332683719563237E-7</v>
      </c>
      <c r="BC443" s="17">
        <f t="shared" si="496"/>
        <v>6.5780200471665607E-8</v>
      </c>
      <c r="BD443" s="17">
        <f t="shared" si="497"/>
        <v>2.9580539322940475E-5</v>
      </c>
      <c r="BE443" s="17">
        <f t="shared" si="498"/>
        <v>2.2183984626317855E-5</v>
      </c>
      <c r="BF443" s="17">
        <f t="shared" si="499"/>
        <v>8.3184618192381642E-6</v>
      </c>
      <c r="BG443" s="17">
        <f t="shared" si="500"/>
        <v>2.0794823594204339E-6</v>
      </c>
      <c r="BH443" s="17">
        <f t="shared" si="501"/>
        <v>3.8987798860301827E-7</v>
      </c>
      <c r="BI443" s="17">
        <f t="shared" si="502"/>
        <v>5.8477955461762167E-8</v>
      </c>
      <c r="BJ443" s="18">
        <f t="shared" si="503"/>
        <v>0.33500397867273052</v>
      </c>
      <c r="BK443" s="18">
        <f t="shared" si="504"/>
        <v>0.3798514722891535</v>
      </c>
      <c r="BL443" s="18">
        <f t="shared" si="505"/>
        <v>0.27318588979707681</v>
      </c>
      <c r="BM443" s="18">
        <f t="shared" si="506"/>
        <v>0.17052038812335979</v>
      </c>
      <c r="BN443" s="18">
        <f t="shared" si="507"/>
        <v>0.82945932805210043</v>
      </c>
    </row>
    <row r="444" spans="1:66" x14ac:dyDescent="0.25">
      <c r="A444" t="s">
        <v>40</v>
      </c>
      <c r="B444" t="s">
        <v>333</v>
      </c>
      <c r="C444" t="s">
        <v>235</v>
      </c>
      <c r="D444" s="15">
        <v>44379</v>
      </c>
      <c r="E444" s="14">
        <f>VLOOKUP(A444,home!$A$2:$E$405,3,FALSE)</f>
        <v>1.488</v>
      </c>
      <c r="F444" s="14">
        <f>VLOOKUP(B444,home!$B$2:$E$405,3,FALSE)</f>
        <v>0.92</v>
      </c>
      <c r="G444" s="14">
        <f>VLOOKUP(C444,away!$B$2:$E$405,4,FALSE)</f>
        <v>0.95</v>
      </c>
      <c r="H444" s="14">
        <f>VLOOKUP(A444,away!$A$2:$E$405,3,FALSE)</f>
        <v>1.18</v>
      </c>
      <c r="I444" s="14">
        <f>VLOOKUP(C444,away!$B$2:$E$405,3,FALSE)</f>
        <v>0.95</v>
      </c>
      <c r="J444" s="14">
        <f>VLOOKUP(B444,home!$B$2:$E$405,4,FALSE)</f>
        <v>1.31</v>
      </c>
      <c r="K444" s="16">
        <f t="shared" si="508"/>
        <v>1.3005119999999999</v>
      </c>
      <c r="L444" s="16">
        <f t="shared" si="509"/>
        <v>1.46851</v>
      </c>
      <c r="M444" s="17">
        <f t="shared" si="454"/>
        <v>6.2723318160165284E-2</v>
      </c>
      <c r="N444" s="17">
        <f t="shared" si="455"/>
        <v>8.1572427947112863E-2</v>
      </c>
      <c r="O444" s="17">
        <f t="shared" si="456"/>
        <v>9.2109819951384328E-2</v>
      </c>
      <c r="P444" s="17">
        <f t="shared" si="457"/>
        <v>0.1197899261646147</v>
      </c>
      <c r="Q444" s="17">
        <f t="shared" si="458"/>
        <v>5.304296070717783E-2</v>
      </c>
      <c r="R444" s="17">
        <f t="shared" si="459"/>
        <v>6.7632095848403698E-2</v>
      </c>
      <c r="S444" s="17">
        <f t="shared" si="460"/>
        <v>5.7194145779571895E-2</v>
      </c>
      <c r="T444" s="17">
        <f t="shared" si="461"/>
        <v>7.789411822809772E-2</v>
      </c>
      <c r="U444" s="17">
        <f t="shared" si="462"/>
        <v>8.795635223599918E-2</v>
      </c>
      <c r="V444" s="17">
        <f t="shared" si="463"/>
        <v>1.2136692277110716E-2</v>
      </c>
      <c r="W444" s="17">
        <f t="shared" si="464"/>
        <v>2.2994335638404421E-2</v>
      </c>
      <c r="X444" s="17">
        <f t="shared" si="465"/>
        <v>3.3767411828353272E-2</v>
      </c>
      <c r="Y444" s="17">
        <f t="shared" si="466"/>
        <v>2.4793890972027537E-2</v>
      </c>
      <c r="Z444" s="17">
        <f t="shared" si="467"/>
        <v>3.3106136358113096E-2</v>
      </c>
      <c r="AA444" s="17">
        <f t="shared" si="468"/>
        <v>4.3054927607362375E-2</v>
      </c>
      <c r="AB444" s="17">
        <f t="shared" si="469"/>
        <v>2.7996725006253033E-2</v>
      </c>
      <c r="AC444" s="17">
        <f t="shared" si="470"/>
        <v>1.4486772168658413E-3</v>
      </c>
      <c r="AD444" s="17">
        <f t="shared" si="471"/>
        <v>7.4761023574431533E-3</v>
      </c>
      <c r="AE444" s="17">
        <f t="shared" si="472"/>
        <v>1.0978731072928844E-2</v>
      </c>
      <c r="AF444" s="17">
        <f t="shared" si="473"/>
        <v>8.0611881839533703E-3</v>
      </c>
      <c r="AG444" s="17">
        <f t="shared" si="474"/>
        <v>3.9459784866724534E-3</v>
      </c>
      <c r="AH444" s="17">
        <f t="shared" si="475"/>
        <v>1.2154173075813169E-2</v>
      </c>
      <c r="AI444" s="17">
        <f t="shared" si="476"/>
        <v>1.5806647935171933E-2</v>
      </c>
      <c r="AJ444" s="17">
        <f t="shared" si="477"/>
        <v>1.0278367659733162E-2</v>
      </c>
      <c r="AK444" s="17">
        <f t="shared" si="478"/>
        <v>4.4557134939649653E-3</v>
      </c>
      <c r="AL444" s="17">
        <f t="shared" si="479"/>
        <v>1.1066821203660708E-4</v>
      </c>
      <c r="AM444" s="17">
        <f t="shared" si="480"/>
        <v>1.9445521658166198E-3</v>
      </c>
      <c r="AN444" s="17">
        <f t="shared" si="481"/>
        <v>2.8555943010233641E-3</v>
      </c>
      <c r="AO444" s="17">
        <f t="shared" si="482"/>
        <v>2.0967343934979107E-3</v>
      </c>
      <c r="AP444" s="17">
        <f t="shared" si="483"/>
        <v>1.0263584747318719E-3</v>
      </c>
      <c r="AQ444" s="17">
        <f t="shared" si="484"/>
        <v>3.7680442093212537E-4</v>
      </c>
      <c r="AR444" s="17">
        <f t="shared" si="485"/>
        <v>3.5697049407124792E-3</v>
      </c>
      <c r="AS444" s="17">
        <f t="shared" si="486"/>
        <v>4.6424441118558665E-3</v>
      </c>
      <c r="AT444" s="17">
        <f t="shared" si="487"/>
        <v>3.0187771383989493E-3</v>
      </c>
      <c r="AU444" s="17">
        <f t="shared" si="488"/>
        <v>1.3086519646044981E-3</v>
      </c>
      <c r="AV444" s="17">
        <f t="shared" si="489"/>
        <v>4.2547939594793133E-4</v>
      </c>
      <c r="AW444" s="17">
        <f t="shared" si="490"/>
        <v>5.8709943825495299E-6</v>
      </c>
      <c r="AX444" s="17">
        <f t="shared" si="491"/>
        <v>4.2148557104508452E-4</v>
      </c>
      <c r="AY444" s="17">
        <f t="shared" si="492"/>
        <v>6.1895577593541707E-4</v>
      </c>
      <c r="AZ444" s="17">
        <f t="shared" si="493"/>
        <v>4.5447137325945971E-4</v>
      </c>
      <c r="BA444" s="17">
        <f t="shared" si="494"/>
        <v>2.2246525211508299E-4</v>
      </c>
      <c r="BB444" s="17">
        <f t="shared" si="495"/>
        <v>8.1673111845880148E-5</v>
      </c>
      <c r="BC444" s="17">
        <f t="shared" si="496"/>
        <v>2.3987556295358691E-5</v>
      </c>
      <c r="BD444" s="17">
        <f t="shared" si="497"/>
        <v>8.736912337476135E-4</v>
      </c>
      <c r="BE444" s="17">
        <f t="shared" si="498"/>
        <v>1.1362459337835762E-3</v>
      </c>
      <c r="BF444" s="17">
        <f t="shared" si="499"/>
        <v>7.3885073591837321E-4</v>
      </c>
      <c r="BG444" s="17">
        <f t="shared" si="500"/>
        <v>3.2029474942355847E-4</v>
      </c>
      <c r="BH444" s="17">
        <f t="shared" si="501"/>
        <v>1.0413679129058273E-4</v>
      </c>
      <c r="BI444" s="17">
        <f t="shared" si="502"/>
        <v>2.7086229342979637E-5</v>
      </c>
      <c r="BJ444" s="18">
        <f t="shared" si="503"/>
        <v>0.3346502278186696</v>
      </c>
      <c r="BK444" s="18">
        <f t="shared" si="504"/>
        <v>0.25402238358630047</v>
      </c>
      <c r="BL444" s="18">
        <f t="shared" si="505"/>
        <v>0.37761018603911234</v>
      </c>
      <c r="BM444" s="18">
        <f t="shared" si="506"/>
        <v>0.52190530024178416</v>
      </c>
      <c r="BN444" s="18">
        <f t="shared" si="507"/>
        <v>0.4768705487788587</v>
      </c>
    </row>
    <row r="445" spans="1:66" x14ac:dyDescent="0.25">
      <c r="A445" t="s">
        <v>40</v>
      </c>
      <c r="B445" t="s">
        <v>316</v>
      </c>
      <c r="C445" t="s">
        <v>238</v>
      </c>
      <c r="D445" s="15">
        <v>44379</v>
      </c>
      <c r="E445" s="14">
        <f>VLOOKUP(A445,home!$A$2:$E$405,3,FALSE)</f>
        <v>1.488</v>
      </c>
      <c r="F445" s="14">
        <f>VLOOKUP(B445,home!$B$2:$E$405,3,FALSE)</f>
        <v>0.45</v>
      </c>
      <c r="G445" s="14">
        <f>VLOOKUP(C445,away!$B$2:$E$405,4,FALSE)</f>
        <v>0.78</v>
      </c>
      <c r="H445" s="14">
        <f>VLOOKUP(A445,away!$A$2:$E$405,3,FALSE)</f>
        <v>1.18</v>
      </c>
      <c r="I445" s="14">
        <f>VLOOKUP(C445,away!$B$2:$E$405,3,FALSE)</f>
        <v>0.56000000000000005</v>
      </c>
      <c r="J445" s="14">
        <f>VLOOKUP(B445,home!$B$2:$E$405,4,FALSE)</f>
        <v>1.06</v>
      </c>
      <c r="K445" s="16">
        <f t="shared" si="508"/>
        <v>0.52228799999999997</v>
      </c>
      <c r="L445" s="16">
        <f t="shared" si="509"/>
        <v>0.70044800000000007</v>
      </c>
      <c r="M445" s="17">
        <f t="shared" si="454"/>
        <v>0.29442352118187737</v>
      </c>
      <c r="N445" s="17">
        <f t="shared" si="455"/>
        <v>0.15377387203104034</v>
      </c>
      <c r="O445" s="17">
        <f t="shared" si="456"/>
        <v>0.20622836656480364</v>
      </c>
      <c r="P445" s="17">
        <f t="shared" si="457"/>
        <v>0.10771060111639816</v>
      </c>
      <c r="Q445" s="17">
        <f t="shared" si="458"/>
        <v>4.0157124037673998E-2</v>
      </c>
      <c r="R445" s="17">
        <f t="shared" si="459"/>
        <v>7.2226123451791788E-2</v>
      </c>
      <c r="S445" s="17">
        <f t="shared" si="460"/>
        <v>9.8510926931760553E-3</v>
      </c>
      <c r="T445" s="17">
        <f t="shared" si="461"/>
        <v>2.8127977217940674E-2</v>
      </c>
      <c r="U445" s="17">
        <f t="shared" si="462"/>
        <v>3.7722837565389432E-2</v>
      </c>
      <c r="V445" s="17">
        <f t="shared" si="463"/>
        <v>4.004311398370795E-4</v>
      </c>
      <c r="W445" s="17">
        <f t="shared" si="464"/>
        <v>6.9911946664628936E-3</v>
      </c>
      <c r="X445" s="17">
        <f t="shared" si="465"/>
        <v>4.8969683217346014E-3</v>
      </c>
      <c r="Y445" s="17">
        <f t="shared" si="466"/>
        <v>1.7150358335111791E-3</v>
      </c>
      <c r="Z445" s="17">
        <f t="shared" si="467"/>
        <v>1.6863547906520223E-2</v>
      </c>
      <c r="AA445" s="17">
        <f t="shared" si="468"/>
        <v>8.8076287090006339E-3</v>
      </c>
      <c r="AB445" s="17">
        <f t="shared" si="469"/>
        <v>2.3000593915832612E-3</v>
      </c>
      <c r="AC445" s="17">
        <f t="shared" si="470"/>
        <v>9.1557475190078168E-6</v>
      </c>
      <c r="AD445" s="17">
        <f t="shared" si="471"/>
        <v>9.1285426998939255E-4</v>
      </c>
      <c r="AE445" s="17">
        <f t="shared" si="472"/>
        <v>6.3940694770553007E-4</v>
      </c>
      <c r="AF445" s="17">
        <f t="shared" si="473"/>
        <v>2.2393565885322158E-4</v>
      </c>
      <c r="AG445" s="17">
        <f t="shared" si="474"/>
        <v>5.2285094790807126E-5</v>
      </c>
      <c r="AH445" s="17">
        <f t="shared" si="475"/>
        <v>2.9530096010065691E-3</v>
      </c>
      <c r="AI445" s="17">
        <f t="shared" si="476"/>
        <v>1.5423214784905191E-3</v>
      </c>
      <c r="AJ445" s="17">
        <f t="shared" si="477"/>
        <v>4.0276800017892802E-4</v>
      </c>
      <c r="AK445" s="17">
        <f t="shared" si="478"/>
        <v>7.0120297759150669E-5</v>
      </c>
      <c r="AL445" s="17">
        <f t="shared" si="479"/>
        <v>1.3397992999793054E-7</v>
      </c>
      <c r="AM445" s="17">
        <f t="shared" si="480"/>
        <v>9.5354566192844002E-5</v>
      </c>
      <c r="AN445" s="17">
        <f t="shared" si="481"/>
        <v>6.6790915180645191E-5</v>
      </c>
      <c r="AO445" s="17">
        <f t="shared" si="482"/>
        <v>2.3391781478226284E-5</v>
      </c>
      <c r="AP445" s="17">
        <f t="shared" si="483"/>
        <v>5.4615755176202157E-6</v>
      </c>
      <c r="AQ445" s="17">
        <f t="shared" si="484"/>
        <v>9.5638741204151132E-7</v>
      </c>
      <c r="AR445" s="17">
        <f t="shared" si="485"/>
        <v>4.1368593380117002E-4</v>
      </c>
      <c r="AS445" s="17">
        <f t="shared" si="486"/>
        <v>2.1606319899314548E-4</v>
      </c>
      <c r="AT445" s="17">
        <f t="shared" si="487"/>
        <v>5.6423608037865972E-5</v>
      </c>
      <c r="AU445" s="17">
        <f t="shared" si="488"/>
        <v>9.8231244649603167E-6</v>
      </c>
      <c r="AV445" s="17">
        <f t="shared" si="489"/>
        <v>1.2826250076387979E-6</v>
      </c>
      <c r="AW445" s="17">
        <f t="shared" si="490"/>
        <v>1.3615173908963183E-9</v>
      </c>
      <c r="AX445" s="17">
        <f t="shared" si="491"/>
        <v>8.3004242779546833E-6</v>
      </c>
      <c r="AY445" s="17">
        <f t="shared" si="492"/>
        <v>5.8140155846448016E-6</v>
      </c>
      <c r="AZ445" s="17">
        <f t="shared" si="493"/>
        <v>2.0362077941166413E-6</v>
      </c>
      <c r="BA445" s="17">
        <f t="shared" si="494"/>
        <v>4.7541922565780441E-7</v>
      </c>
      <c r="BB445" s="17">
        <f t="shared" si="495"/>
        <v>8.3251611443389456E-8</v>
      </c>
      <c r="BC445" s="17">
        <f t="shared" si="496"/>
        <v>1.1662684946459855E-8</v>
      </c>
      <c r="BD445" s="17">
        <f t="shared" si="497"/>
        <v>4.8294247493193639E-5</v>
      </c>
      <c r="BE445" s="17">
        <f t="shared" si="498"/>
        <v>2.522350593472512E-5</v>
      </c>
      <c r="BF445" s="17">
        <f t="shared" si="499"/>
        <v>6.5869672338178559E-6</v>
      </c>
      <c r="BG445" s="17">
        <f t="shared" si="500"/>
        <v>1.1467646475387536E-6</v>
      </c>
      <c r="BH445" s="17">
        <f t="shared" si="501"/>
        <v>1.4973535355843008E-7</v>
      </c>
      <c r="BI445" s="17">
        <f t="shared" si="502"/>
        <v>1.564099566786507E-8</v>
      </c>
      <c r="BJ445" s="18">
        <f t="shared" si="503"/>
        <v>0.23769933028666276</v>
      </c>
      <c r="BK445" s="18">
        <f t="shared" si="504"/>
        <v>0.41240074987432229</v>
      </c>
      <c r="BL445" s="18">
        <f t="shared" si="505"/>
        <v>0.33303193041196721</v>
      </c>
      <c r="BM445" s="18">
        <f t="shared" si="506"/>
        <v>0.12547013744182003</v>
      </c>
      <c r="BN445" s="18">
        <f t="shared" si="507"/>
        <v>0.87451960838358545</v>
      </c>
    </row>
    <row r="446" spans="1:66" x14ac:dyDescent="0.25">
      <c r="A446" t="s">
        <v>40</v>
      </c>
      <c r="B446" t="s">
        <v>320</v>
      </c>
      <c r="C446" t="s">
        <v>232</v>
      </c>
      <c r="D446" s="15">
        <v>44379</v>
      </c>
      <c r="E446" s="14">
        <f>VLOOKUP(A446,home!$A$2:$E$405,3,FALSE)</f>
        <v>1.488</v>
      </c>
      <c r="F446" s="14">
        <f>VLOOKUP(B446,home!$B$2:$E$405,3,FALSE)</f>
        <v>1.51</v>
      </c>
      <c r="G446" s="14">
        <f>VLOOKUP(C446,away!$B$2:$E$405,4,FALSE)</f>
        <v>0.92</v>
      </c>
      <c r="H446" s="14">
        <f>VLOOKUP(A446,away!$A$2:$E$405,3,FALSE)</f>
        <v>1.18</v>
      </c>
      <c r="I446" s="14">
        <f>VLOOKUP(C446,away!$B$2:$E$405,3,FALSE)</f>
        <v>0.61</v>
      </c>
      <c r="J446" s="14">
        <f>VLOOKUP(B446,home!$B$2:$E$405,4,FALSE)</f>
        <v>0.49</v>
      </c>
      <c r="K446" s="16">
        <f t="shared" si="508"/>
        <v>2.0671295999999999</v>
      </c>
      <c r="L446" s="16">
        <f t="shared" si="509"/>
        <v>0.35270200000000002</v>
      </c>
      <c r="M446" s="17">
        <f t="shared" si="454"/>
        <v>8.8936593120681806E-2</v>
      </c>
      <c r="N446" s="17">
        <f t="shared" si="455"/>
        <v>0.18384346416291769</v>
      </c>
      <c r="O446" s="17">
        <f t="shared" si="456"/>
        <v>3.1368114266850711E-2</v>
      </c>
      <c r="P446" s="17">
        <f t="shared" si="457"/>
        <v>6.4841957497189406E-2</v>
      </c>
      <c r="Q446" s="17">
        <f t="shared" si="458"/>
        <v>0.19001413326885322</v>
      </c>
      <c r="R446" s="17">
        <f t="shared" si="459"/>
        <v>5.5317983190733902E-3</v>
      </c>
      <c r="S446" s="17">
        <f t="shared" si="460"/>
        <v>1.1818755656521728E-2</v>
      </c>
      <c r="T446" s="17">
        <f t="shared" si="461"/>
        <v>6.7018364832191077E-2</v>
      </c>
      <c r="U446" s="17">
        <f t="shared" si="462"/>
        <v>1.1434944046586848E-2</v>
      </c>
      <c r="V446" s="17">
        <f t="shared" si="463"/>
        <v>9.5742524103655468E-4</v>
      </c>
      <c r="W446" s="17">
        <f t="shared" si="464"/>
        <v>0.13092794643279709</v>
      </c>
      <c r="X446" s="17">
        <f t="shared" si="465"/>
        <v>4.6178548562740396E-2</v>
      </c>
      <c r="Y446" s="17">
        <f t="shared" si="466"/>
        <v>8.1436332175878322E-3</v>
      </c>
      <c r="Z446" s="17">
        <f t="shared" si="467"/>
        <v>6.5035877691127443E-4</v>
      </c>
      <c r="AA446" s="17">
        <f t="shared" si="468"/>
        <v>1.3443758783730918E-3</v>
      </c>
      <c r="AB446" s="17">
        <f t="shared" si="469"/>
        <v>1.3894995858555091E-3</v>
      </c>
      <c r="AC446" s="17">
        <f t="shared" si="470"/>
        <v>4.3627519201930087E-5</v>
      </c>
      <c r="AD446" s="17">
        <f t="shared" si="471"/>
        <v>6.766125838461233E-2</v>
      </c>
      <c r="AE446" s="17">
        <f t="shared" si="472"/>
        <v>2.3864261154769539E-2</v>
      </c>
      <c r="AF446" s="17">
        <f t="shared" si="473"/>
        <v>4.2084863189047628E-3</v>
      </c>
      <c r="AG446" s="17">
        <f t="shared" si="474"/>
        <v>4.9478051388344936E-4</v>
      </c>
      <c r="AH446" s="17">
        <f t="shared" si="475"/>
        <v>5.7345710333540076E-5</v>
      </c>
      <c r="AI446" s="17">
        <f t="shared" si="476"/>
        <v>1.1854101526348655E-4</v>
      </c>
      <c r="AJ446" s="17">
        <f t="shared" si="477"/>
        <v>1.2251982073260243E-4</v>
      </c>
      <c r="AK446" s="17">
        <f t="shared" si="478"/>
        <v>8.4421449341018722E-5</v>
      </c>
      <c r="AL446" s="17">
        <f t="shared" si="479"/>
        <v>1.2723193666574208E-6</v>
      </c>
      <c r="AM446" s="17">
        <f t="shared" si="480"/>
        <v>2.797291799601604E-2</v>
      </c>
      <c r="AN446" s="17">
        <f t="shared" si="481"/>
        <v>9.8661041230308499E-3</v>
      </c>
      <c r="AO446" s="17">
        <f t="shared" si="482"/>
        <v>1.7398973282006136E-3</v>
      </c>
      <c r="AP446" s="17">
        <f t="shared" si="483"/>
        <v>2.0455508915033762E-4</v>
      </c>
      <c r="AQ446" s="17">
        <f t="shared" si="484"/>
        <v>1.8036747263375596E-5</v>
      </c>
      <c r="AR446" s="17">
        <f t="shared" si="485"/>
        <v>4.0451893452120535E-6</v>
      </c>
      <c r="AS446" s="17">
        <f t="shared" si="486"/>
        <v>8.3619306330924528E-6</v>
      </c>
      <c r="AT446" s="17">
        <f t="shared" si="487"/>
        <v>8.6425971624060766E-6</v>
      </c>
      <c r="AU446" s="17">
        <f t="shared" si="488"/>
        <v>5.9551228050952018E-6</v>
      </c>
      <c r="AV446" s="17">
        <f t="shared" si="489"/>
        <v>3.0775026555118317E-6</v>
      </c>
      <c r="AW446" s="17">
        <f t="shared" si="490"/>
        <v>2.5767320852116645E-8</v>
      </c>
      <c r="AX446" s="17">
        <f t="shared" si="491"/>
        <v>9.6372744646562331E-3</v>
      </c>
      <c r="AY446" s="17">
        <f t="shared" si="492"/>
        <v>3.3990859782331829E-3</v>
      </c>
      <c r="AZ446" s="17">
        <f t="shared" si="493"/>
        <v>5.9943221134740009E-4</v>
      </c>
      <c r="BA446" s="17">
        <f t="shared" si="494"/>
        <v>7.0473646602216907E-5</v>
      </c>
      <c r="BB446" s="17">
        <f t="shared" si="495"/>
        <v>6.2140490259737766E-6</v>
      </c>
      <c r="BC446" s="17">
        <f t="shared" si="496"/>
        <v>4.38341503911801E-7</v>
      </c>
      <c r="BD446" s="17">
        <f t="shared" si="497"/>
        <v>2.377910620724967E-7</v>
      </c>
      <c r="BE446" s="17">
        <f t="shared" si="498"/>
        <v>4.9154494302549522E-7</v>
      </c>
      <c r="BF446" s="17">
        <f t="shared" si="499"/>
        <v>5.0804355072915746E-7</v>
      </c>
      <c r="BG446" s="17">
        <f t="shared" si="500"/>
        <v>3.5006395393378097E-7</v>
      </c>
      <c r="BH446" s="17">
        <f t="shared" si="501"/>
        <v>1.8090689026738881E-7</v>
      </c>
      <c r="BI446" s="17">
        <f t="shared" si="502"/>
        <v>7.4791597543134195E-8</v>
      </c>
      <c r="BJ446" s="18">
        <f t="shared" si="503"/>
        <v>0.77586930682428745</v>
      </c>
      <c r="BK446" s="18">
        <f t="shared" si="504"/>
        <v>0.16999871733223129</v>
      </c>
      <c r="BL446" s="18">
        <f t="shared" si="505"/>
        <v>5.1483485577009082E-2</v>
      </c>
      <c r="BM446" s="18">
        <f t="shared" si="506"/>
        <v>0.43006674766396052</v>
      </c>
      <c r="BN446" s="18">
        <f t="shared" si="507"/>
        <v>0.56453606063556616</v>
      </c>
    </row>
    <row r="447" spans="1:66" x14ac:dyDescent="0.25">
      <c r="A447" t="s">
        <v>16</v>
      </c>
      <c r="B447" t="s">
        <v>66</v>
      </c>
      <c r="C447" t="s">
        <v>254</v>
      </c>
      <c r="D447" s="15">
        <v>44410</v>
      </c>
      <c r="E447" s="14">
        <f>VLOOKUP(A447,home!$A$2:$E$405,3,FALSE)</f>
        <v>1.5904255319148899</v>
      </c>
      <c r="F447" s="14">
        <f>VLOOKUP(B447,home!$B$2:$E$405,3,FALSE)</f>
        <v>1.01</v>
      </c>
      <c r="G447" s="14">
        <f>VLOOKUP(C447,away!$B$2:$E$405,4,FALSE)</f>
        <v>0.31</v>
      </c>
      <c r="H447" s="14">
        <f>VLOOKUP(A447,away!$A$2:$E$405,3,FALSE)</f>
        <v>1.2978723404255299</v>
      </c>
      <c r="I447" s="14">
        <f>VLOOKUP(C447,away!$B$2:$E$405,3,FALSE)</f>
        <v>1.07</v>
      </c>
      <c r="J447" s="14">
        <f>VLOOKUP(B447,home!$B$2:$E$405,4,FALSE)</f>
        <v>0.77</v>
      </c>
      <c r="K447" s="16">
        <f t="shared" si="508"/>
        <v>0.49796223404255202</v>
      </c>
      <c r="L447" s="16">
        <f t="shared" si="509"/>
        <v>1.0693170212765943</v>
      </c>
      <c r="M447" s="17">
        <f t="shared" si="454"/>
        <v>0.20861199090131383</v>
      </c>
      <c r="N447" s="17">
        <f t="shared" si="455"/>
        <v>0.10388089303728278</v>
      </c>
      <c r="O447" s="17">
        <f t="shared" si="456"/>
        <v>0.22307235271317286</v>
      </c>
      <c r="P447" s="17">
        <f t="shared" si="457"/>
        <v>0.11108160711017971</v>
      </c>
      <c r="Q447" s="17">
        <f t="shared" si="458"/>
        <v>2.5864380785590356E-2</v>
      </c>
      <c r="R447" s="17">
        <f t="shared" si="459"/>
        <v>0.11926753186620592</v>
      </c>
      <c r="S447" s="17">
        <f t="shared" si="460"/>
        <v>1.4787169453765346E-2</v>
      </c>
      <c r="T447" s="17">
        <f t="shared" si="461"/>
        <v>2.7657222618811057E-2</v>
      </c>
      <c r="U447" s="17">
        <f t="shared" si="462"/>
        <v>5.9390726616837169E-2</v>
      </c>
      <c r="V447" s="17">
        <f t="shared" si="463"/>
        <v>8.7487383232275734E-4</v>
      </c>
      <c r="W447" s="17">
        <f t="shared" si="464"/>
        <v>4.2931616127066113E-3</v>
      </c>
      <c r="X447" s="17">
        <f t="shared" si="465"/>
        <v>4.5907507875584527E-3</v>
      </c>
      <c r="Y447" s="17">
        <f t="shared" si="466"/>
        <v>2.4544839787875926E-3</v>
      </c>
      <c r="Z447" s="17">
        <f t="shared" si="467"/>
        <v>4.2511600636727542E-2</v>
      </c>
      <c r="AA447" s="17">
        <f t="shared" si="468"/>
        <v>2.1169171625789625E-2</v>
      </c>
      <c r="AB447" s="17">
        <f t="shared" si="469"/>
        <v>5.2707239978042018E-3</v>
      </c>
      <c r="AC447" s="17">
        <f t="shared" si="470"/>
        <v>2.9115773407000286E-5</v>
      </c>
      <c r="AD447" s="17">
        <f t="shared" si="471"/>
        <v>5.344580869422773E-4</v>
      </c>
      <c r="AE447" s="17">
        <f t="shared" si="472"/>
        <v>5.7150512952630302E-4</v>
      </c>
      <c r="AF447" s="17">
        <f t="shared" si="473"/>
        <v>3.0556008137468029E-4</v>
      </c>
      <c r="AG447" s="17">
        <f t="shared" si="474"/>
        <v>1.0891353201220231E-4</v>
      </c>
      <c r="AH447" s="17">
        <f t="shared" si="475"/>
        <v>1.1364594540641414E-2</v>
      </c>
      <c r="AI447" s="17">
        <f t="shared" si="476"/>
        <v>5.659138886445589E-3</v>
      </c>
      <c r="AJ447" s="17">
        <f t="shared" si="477"/>
        <v>1.4090187213257625E-3</v>
      </c>
      <c r="AK447" s="17">
        <f t="shared" si="478"/>
        <v>2.3387937009305233E-4</v>
      </c>
      <c r="AL447" s="17">
        <f t="shared" si="479"/>
        <v>6.2014209026659706E-7</v>
      </c>
      <c r="AM447" s="17">
        <f t="shared" si="480"/>
        <v>5.3227988595176997E-5</v>
      </c>
      <c r="AN447" s="17">
        <f t="shared" si="481"/>
        <v>5.6917594213139194E-5</v>
      </c>
      <c r="AO447" s="17">
        <f t="shared" si="482"/>
        <v>3.0431476151111965E-5</v>
      </c>
      <c r="AP447" s="17">
        <f t="shared" si="483"/>
        <v>1.0846965143652257E-5</v>
      </c>
      <c r="AQ447" s="17">
        <f t="shared" si="484"/>
        <v>2.8997111143253185E-6</v>
      </c>
      <c r="AR447" s="17">
        <f t="shared" si="485"/>
        <v>2.4304708764429856E-3</v>
      </c>
      <c r="AS447" s="17">
        <f t="shared" si="486"/>
        <v>1.2102827074089086E-3</v>
      </c>
      <c r="AT447" s="17">
        <f t="shared" si="487"/>
        <v>3.0133754040220421E-4</v>
      </c>
      <c r="AU447" s="17">
        <f t="shared" si="488"/>
        <v>5.0018238273189808E-5</v>
      </c>
      <c r="AV447" s="17">
        <f t="shared" si="489"/>
        <v>6.2267984183475683E-6</v>
      </c>
      <c r="AW447" s="17">
        <f t="shared" si="490"/>
        <v>9.1725818249487693E-9</v>
      </c>
      <c r="AX447" s="17">
        <f t="shared" si="491"/>
        <v>4.4175880190743023E-6</v>
      </c>
      <c r="AY447" s="17">
        <f t="shared" si="492"/>
        <v>4.7238020617837038E-6</v>
      </c>
      <c r="AZ447" s="17">
        <f t="shared" si="493"/>
        <v>2.5256209749033925E-6</v>
      </c>
      <c r="BA447" s="17">
        <f t="shared" si="494"/>
        <v>9.0022983258579473E-7</v>
      </c>
      <c r="BB447" s="17">
        <f t="shared" si="495"/>
        <v>2.4065777076124222E-7</v>
      </c>
      <c r="BC447" s="17">
        <f t="shared" si="496"/>
        <v>5.146789011549543E-8</v>
      </c>
      <c r="BD447" s="17">
        <f t="shared" si="497"/>
        <v>4.3315731298292093E-4</v>
      </c>
      <c r="BE447" s="17">
        <f t="shared" si="498"/>
        <v>2.1569598326484423E-4</v>
      </c>
      <c r="BF447" s="17">
        <f t="shared" si="499"/>
        <v>5.3704226850283369E-5</v>
      </c>
      <c r="BG447" s="17">
        <f t="shared" si="500"/>
        <v>8.9142255932983751E-6</v>
      </c>
      <c r="BH447" s="17">
        <f t="shared" si="501"/>
        <v>1.1097369227995379E-6</v>
      </c>
      <c r="BI447" s="17">
        <f t="shared" si="502"/>
        <v>1.1052141545535302E-7</v>
      </c>
      <c r="BJ447" s="18">
        <f t="shared" si="503"/>
        <v>0.17042851275235893</v>
      </c>
      <c r="BK447" s="18">
        <f t="shared" si="504"/>
        <v>0.33539010101514072</v>
      </c>
      <c r="BL447" s="18">
        <f t="shared" si="505"/>
        <v>0.45154816650629087</v>
      </c>
      <c r="BM447" s="18">
        <f t="shared" si="506"/>
        <v>0.20809490986729268</v>
      </c>
      <c r="BN447" s="18">
        <f t="shared" si="507"/>
        <v>0.79177875641374551</v>
      </c>
    </row>
    <row r="448" spans="1:66" x14ac:dyDescent="0.25">
      <c r="A448" t="s">
        <v>69</v>
      </c>
      <c r="B448" t="s">
        <v>72</v>
      </c>
      <c r="C448" t="s">
        <v>263</v>
      </c>
      <c r="D448" s="15">
        <v>44410</v>
      </c>
      <c r="E448" s="14">
        <f>VLOOKUP(A448,home!$A$2:$E$405,3,FALSE)</f>
        <v>1.36170212765957</v>
      </c>
      <c r="F448" s="14">
        <f>VLOOKUP(B448,home!$B$2:$E$405,3,FALSE)</f>
        <v>1.07</v>
      </c>
      <c r="G448" s="14">
        <f>VLOOKUP(C448,away!$B$2:$E$405,4,FALSE)</f>
        <v>1.29</v>
      </c>
      <c r="H448" s="14">
        <f>VLOOKUP(A448,away!$A$2:$E$405,3,FALSE)</f>
        <v>1.3574468085106399</v>
      </c>
      <c r="I448" s="14">
        <f>VLOOKUP(C448,away!$B$2:$E$405,3,FALSE)</f>
        <v>0.8</v>
      </c>
      <c r="J448" s="14">
        <f>VLOOKUP(B448,home!$B$2:$E$405,4,FALSE)</f>
        <v>1.07</v>
      </c>
      <c r="K448" s="16">
        <f t="shared" si="508"/>
        <v>1.8795574468085046</v>
      </c>
      <c r="L448" s="16">
        <f t="shared" si="509"/>
        <v>1.1619744680851078</v>
      </c>
      <c r="M448" s="17">
        <f t="shared" si="454"/>
        <v>4.776166661447763E-2</v>
      </c>
      <c r="N448" s="17">
        <f t="shared" si="455"/>
        <v>8.9770796157226565E-2</v>
      </c>
      <c r="O448" s="17">
        <f t="shared" si="456"/>
        <v>5.5497837159215899E-2</v>
      </c>
      <c r="P448" s="17">
        <f t="shared" si="457"/>
        <v>0.10431137311436998</v>
      </c>
      <c r="Q448" s="17">
        <f t="shared" si="458"/>
        <v>8.4364684211621743E-2</v>
      </c>
      <c r="R448" s="17">
        <f t="shared" si="459"/>
        <v>3.2243534906476912E-2</v>
      </c>
      <c r="S448" s="17">
        <f t="shared" si="460"/>
        <v>5.6953951423185246E-2</v>
      </c>
      <c r="T448" s="17">
        <f t="shared" si="461"/>
        <v>9.8029609061967282E-2</v>
      </c>
      <c r="U448" s="17">
        <f t="shared" si="462"/>
        <v>6.0603576144898634E-2</v>
      </c>
      <c r="V448" s="17">
        <f t="shared" si="463"/>
        <v>1.3820811398572153E-2</v>
      </c>
      <c r="W448" s="17">
        <f t="shared" si="464"/>
        <v>5.2856090152533855E-2</v>
      </c>
      <c r="X448" s="17">
        <f t="shared" si="465"/>
        <v>6.141742724004904E-2</v>
      </c>
      <c r="Y448" s="17">
        <f t="shared" si="466"/>
        <v>3.5682741174205897E-2</v>
      </c>
      <c r="Z448" s="17">
        <f t="shared" si="467"/>
        <v>1.2488721440712369E-2</v>
      </c>
      <c r="AA448" s="17">
        <f t="shared" si="468"/>
        <v>2.3473269385007968E-2</v>
      </c>
      <c r="AB448" s="17">
        <f t="shared" si="469"/>
        <v>2.2059679136766912E-2</v>
      </c>
      <c r="AC448" s="17">
        <f t="shared" si="470"/>
        <v>1.8865388248705867E-3</v>
      </c>
      <c r="AD448" s="17">
        <f t="shared" si="471"/>
        <v>2.4836514463844151E-2</v>
      </c>
      <c r="AE448" s="17">
        <f t="shared" si="472"/>
        <v>2.8859395683213399E-2</v>
      </c>
      <c r="AF448" s="17">
        <f t="shared" si="473"/>
        <v>1.6766940474129771E-2</v>
      </c>
      <c r="AG448" s="17">
        <f t="shared" si="474"/>
        <v>6.494252246280534E-3</v>
      </c>
      <c r="AH448" s="17">
        <f t="shared" si="475"/>
        <v>3.627893863283712E-3</v>
      </c>
      <c r="AI448" s="17">
        <f t="shared" si="476"/>
        <v>6.818834926965776E-3</v>
      </c>
      <c r="AJ448" s="17">
        <f t="shared" si="477"/>
        <v>6.4081959827682255E-3</v>
      </c>
      <c r="AK448" s="17">
        <f t="shared" si="478"/>
        <v>4.0148574933401215E-3</v>
      </c>
      <c r="AL448" s="17">
        <f t="shared" si="479"/>
        <v>1.6480786304569223E-4</v>
      </c>
      <c r="AM448" s="17">
        <f t="shared" si="480"/>
        <v>9.3363311426570873E-3</v>
      </c>
      <c r="AN448" s="17">
        <f t="shared" si="481"/>
        <v>1.0848578413355398E-2</v>
      </c>
      <c r="AO448" s="17">
        <f t="shared" si="482"/>
        <v>6.3028855656691099E-3</v>
      </c>
      <c r="AP448" s="17">
        <f t="shared" si="483"/>
        <v>2.441264034189889E-3</v>
      </c>
      <c r="AQ448" s="17">
        <f t="shared" si="484"/>
        <v>7.0917161939577575E-4</v>
      </c>
      <c r="AR448" s="17">
        <f t="shared" si="485"/>
        <v>8.4310400841166374E-4</v>
      </c>
      <c r="AS448" s="17">
        <f t="shared" si="486"/>
        <v>1.5846624174442427E-3</v>
      </c>
      <c r="AT448" s="17">
        <f t="shared" si="487"/>
        <v>1.4892320236924469E-3</v>
      </c>
      <c r="AU448" s="17">
        <f t="shared" si="488"/>
        <v>9.3303238005227956E-4</v>
      </c>
      <c r="AV448" s="17">
        <f t="shared" si="489"/>
        <v>4.3842198951018092E-4</v>
      </c>
      <c r="AW448" s="17">
        <f t="shared" si="490"/>
        <v>9.9983334572856536E-6</v>
      </c>
      <c r="AX448" s="17">
        <f t="shared" si="491"/>
        <v>2.9246951208418788E-3</v>
      </c>
      <c r="AY448" s="17">
        <f t="shared" si="492"/>
        <v>3.3984210573513528E-3</v>
      </c>
      <c r="AZ448" s="17">
        <f t="shared" si="493"/>
        <v>1.9744392502225338E-3</v>
      </c>
      <c r="BA448" s="17">
        <f t="shared" si="494"/>
        <v>7.6474933251456244E-4</v>
      </c>
      <c r="BB448" s="17">
        <f t="shared" si="495"/>
        <v>2.2215479971676266E-4</v>
      </c>
      <c r="BC448" s="17">
        <f t="shared" si="496"/>
        <v>5.1627641046687798E-5</v>
      </c>
      <c r="BD448" s="17">
        <f t="shared" si="497"/>
        <v>1.6327755528576084E-4</v>
      </c>
      <c r="BE448" s="17">
        <f t="shared" si="498"/>
        <v>3.068895449340391E-4</v>
      </c>
      <c r="BF448" s="17">
        <f t="shared" si="499"/>
        <v>2.8840826476422322E-4</v>
      </c>
      <c r="BG448" s="17">
        <f t="shared" si="500"/>
        <v>1.8069330058623825E-4</v>
      </c>
      <c r="BH448" s="17">
        <f t="shared" si="501"/>
        <v>8.4905859676317845E-5</v>
      </c>
      <c r="BI448" s="17">
        <f t="shared" si="502"/>
        <v>3.1917088166460243E-5</v>
      </c>
      <c r="BJ448" s="18">
        <f t="shared" si="503"/>
        <v>0.53805276884203335</v>
      </c>
      <c r="BK448" s="18">
        <f t="shared" si="504"/>
        <v>0.22829757029587264</v>
      </c>
      <c r="BL448" s="18">
        <f t="shared" si="505"/>
        <v>0.22109222343124801</v>
      </c>
      <c r="BM448" s="18">
        <f t="shared" si="506"/>
        <v>0.58259296912258363</v>
      </c>
      <c r="BN448" s="18">
        <f t="shared" si="507"/>
        <v>0.41394989216338873</v>
      </c>
    </row>
    <row r="449" spans="1:66" x14ac:dyDescent="0.25">
      <c r="A449" t="s">
        <v>175</v>
      </c>
      <c r="B449" t="s">
        <v>177</v>
      </c>
      <c r="C449" t="s">
        <v>277</v>
      </c>
      <c r="D449" s="15">
        <v>44410</v>
      </c>
      <c r="E449" s="14">
        <f>VLOOKUP(A449,home!$A$2:$E$405,3,FALSE)</f>
        <v>1.1721854304635799</v>
      </c>
      <c r="F449" s="14">
        <f>VLOOKUP(B449,home!$B$2:$E$405,3,FALSE)</f>
        <v>0.7</v>
      </c>
      <c r="G449" s="14">
        <f>VLOOKUP(C449,away!$B$2:$E$405,4,FALSE)</f>
        <v>1.01</v>
      </c>
      <c r="H449" s="14">
        <f>VLOOKUP(A449,away!$A$2:$E$405,3,FALSE)</f>
        <v>1.1192052980132501</v>
      </c>
      <c r="I449" s="14">
        <f>VLOOKUP(C449,away!$B$2:$E$405,3,FALSE)</f>
        <v>1.01</v>
      </c>
      <c r="J449" s="14">
        <f>VLOOKUP(B449,home!$B$2:$E$405,4,FALSE)</f>
        <v>1.22</v>
      </c>
      <c r="K449" s="16">
        <f t="shared" si="508"/>
        <v>0.82873509933775102</v>
      </c>
      <c r="L449" s="16">
        <f t="shared" si="509"/>
        <v>1.3790847682119269</v>
      </c>
      <c r="M449" s="17">
        <f t="shared" si="454"/>
        <v>0.10994007135107708</v>
      </c>
      <c r="N449" s="17">
        <f t="shared" si="455"/>
        <v>9.1111195952334287E-2</v>
      </c>
      <c r="O449" s="17">
        <f t="shared" si="456"/>
        <v>0.15161667781640287</v>
      </c>
      <c r="P449" s="17">
        <f t="shared" si="457"/>
        <v>0.1256500625514364</v>
      </c>
      <c r="Q449" s="17">
        <f t="shared" si="458"/>
        <v>3.7753523014169531E-2</v>
      </c>
      <c r="R449" s="17">
        <f t="shared" si="459"/>
        <v>0.10454612549174817</v>
      </c>
      <c r="S449" s="17">
        <f t="shared" si="460"/>
        <v>3.5901236976560343E-2</v>
      </c>
      <c r="T449" s="17">
        <f t="shared" si="461"/>
        <v>5.2065308535179641E-2</v>
      </c>
      <c r="U449" s="17">
        <f t="shared" si="462"/>
        <v>8.66410436947809E-2</v>
      </c>
      <c r="V449" s="17">
        <f t="shared" si="463"/>
        <v>4.5590420473245038E-3</v>
      </c>
      <c r="W449" s="17">
        <f t="shared" si="464"/>
        <v>1.0429223215165952E-2</v>
      </c>
      <c r="X449" s="17">
        <f t="shared" si="465"/>
        <v>1.4382782880317586E-2</v>
      </c>
      <c r="Y449" s="17">
        <f t="shared" si="466"/>
        <v>9.9175383973726244E-3</v>
      </c>
      <c r="Z449" s="17">
        <f t="shared" si="467"/>
        <v>4.8059323080414183E-2</v>
      </c>
      <c r="AA449" s="17">
        <f t="shared" si="468"/>
        <v>3.9828447887152119E-2</v>
      </c>
      <c r="AB449" s="17">
        <f t="shared" si="469"/>
        <v>1.6503616358113725E-2</v>
      </c>
      <c r="AC449" s="17">
        <f t="shared" si="470"/>
        <v>3.256569189133855E-4</v>
      </c>
      <c r="AD449" s="17">
        <f t="shared" si="471"/>
        <v>2.1607658343090331E-3</v>
      </c>
      <c r="AE449" s="17">
        <f t="shared" si="472"/>
        <v>2.979879249768324E-3</v>
      </c>
      <c r="AF449" s="17">
        <f t="shared" si="473"/>
        <v>2.05475304223314E-3</v>
      </c>
      <c r="AG449" s="17">
        <f t="shared" si="474"/>
        <v>9.4455954099361382E-4</v>
      </c>
      <c r="AH449" s="17">
        <f t="shared" si="475"/>
        <v>1.6569470107693777E-2</v>
      </c>
      <c r="AI449" s="17">
        <f t="shared" si="476"/>
        <v>1.3731701455673496E-2</v>
      </c>
      <c r="AJ449" s="17">
        <f t="shared" si="477"/>
        <v>5.6899714849719578E-3</v>
      </c>
      <c r="AK449" s="17">
        <f t="shared" si="478"/>
        <v>1.5718263612757354E-3</v>
      </c>
      <c r="AL449" s="17">
        <f t="shared" si="479"/>
        <v>1.4887678979616769E-5</v>
      </c>
      <c r="AM449" s="17">
        <f t="shared" si="480"/>
        <v>3.5814049766834307E-4</v>
      </c>
      <c r="AN449" s="17">
        <f t="shared" si="481"/>
        <v>4.9390610521425117E-4</v>
      </c>
      <c r="AO449" s="17">
        <f t="shared" si="482"/>
        <v>3.4056919331392562E-4</v>
      </c>
      <c r="AP449" s="17">
        <f t="shared" si="483"/>
        <v>1.5655792900715266E-4</v>
      </c>
      <c r="AQ449" s="17">
        <f t="shared" si="484"/>
        <v>5.3976663809142107E-5</v>
      </c>
      <c r="AR449" s="17">
        <f t="shared" si="485"/>
        <v>4.5701407685726642E-3</v>
      </c>
      <c r="AS449" s="17">
        <f t="shared" si="486"/>
        <v>3.7874360638305723E-3</v>
      </c>
      <c r="AT449" s="17">
        <f t="shared" si="487"/>
        <v>1.569390601297005E-3</v>
      </c>
      <c r="AU449" s="17">
        <f t="shared" si="488"/>
        <v>4.3353635862186879E-4</v>
      </c>
      <c r="AV449" s="17">
        <f t="shared" si="489"/>
        <v>8.9821699307255298E-5</v>
      </c>
      <c r="AW449" s="17">
        <f t="shared" si="490"/>
        <v>4.7264077905906202E-7</v>
      </c>
      <c r="AX449" s="17">
        <f t="shared" si="491"/>
        <v>4.9467266818674298E-5</v>
      </c>
      <c r="AY449" s="17">
        <f t="shared" si="492"/>
        <v>6.8219554194709009E-5</v>
      </c>
      <c r="AZ449" s="17">
        <f t="shared" si="493"/>
        <v>4.7040274042065628E-5</v>
      </c>
      <c r="BA449" s="17">
        <f t="shared" si="494"/>
        <v>2.1624175141309199E-5</v>
      </c>
      <c r="BB449" s="17">
        <f t="shared" si="495"/>
        <v>7.4553926406316268E-6</v>
      </c>
      <c r="BC449" s="17">
        <f t="shared" si="496"/>
        <v>2.0563236863468742E-6</v>
      </c>
      <c r="BD449" s="17">
        <f t="shared" si="497"/>
        <v>1.0504352537538174E-3</v>
      </c>
      <c r="BE449" s="17">
        <f t="shared" si="498"/>
        <v>8.7053256436754557E-4</v>
      </c>
      <c r="BF449" s="17">
        <f t="shared" si="499"/>
        <v>3.607204456039425E-4</v>
      </c>
      <c r="BG449" s="17">
        <f t="shared" si="500"/>
        <v>9.9647231440247043E-5</v>
      </c>
      <c r="BH449" s="17">
        <f t="shared" si="501"/>
        <v>2.0645289561591243E-5</v>
      </c>
      <c r="BI449" s="17">
        <f t="shared" si="502"/>
        <v>3.4218952191363917E-6</v>
      </c>
      <c r="BJ449" s="18">
        <f t="shared" si="503"/>
        <v>0.22539854303738024</v>
      </c>
      <c r="BK449" s="18">
        <f t="shared" si="504"/>
        <v>0.27645917707848605</v>
      </c>
      <c r="BL449" s="18">
        <f t="shared" si="505"/>
        <v>0.44955460882938836</v>
      </c>
      <c r="BM449" s="18">
        <f t="shared" si="506"/>
        <v>0.37878624893508478</v>
      </c>
      <c r="BN449" s="18">
        <f t="shared" si="507"/>
        <v>0.62061765617716835</v>
      </c>
    </row>
    <row r="450" spans="1:66" x14ac:dyDescent="0.25">
      <c r="A450" t="s">
        <v>340</v>
      </c>
      <c r="B450" t="s">
        <v>353</v>
      </c>
      <c r="C450" t="s">
        <v>365</v>
      </c>
      <c r="D450" s="15">
        <v>44410</v>
      </c>
      <c r="E450" s="14">
        <f>VLOOKUP(A450,home!$A$2:$E$405,3,FALSE)</f>
        <v>1.3672566371681401</v>
      </c>
      <c r="F450" s="14">
        <f>VLOOKUP(B450,home!$B$2:$E$405,3,FALSE)</f>
        <v>1.73</v>
      </c>
      <c r="G450" s="14">
        <f>VLOOKUP(C450,away!$B$2:$E$405,4,FALSE)</f>
        <v>0.98</v>
      </c>
      <c r="H450" s="14">
        <f>VLOOKUP(A450,away!$A$2:$E$405,3,FALSE)</f>
        <v>1.15486725663717</v>
      </c>
      <c r="I450" s="14">
        <f>VLOOKUP(C450,away!$B$2:$E$405,3,FALSE)</f>
        <v>0.67</v>
      </c>
      <c r="J450" s="14">
        <f>VLOOKUP(B450,home!$B$2:$E$405,4,FALSE)</f>
        <v>0.39</v>
      </c>
      <c r="K450" s="16">
        <f t="shared" si="508"/>
        <v>2.3180469026548645</v>
      </c>
      <c r="L450" s="16">
        <f t="shared" si="509"/>
        <v>0.30176681415929257</v>
      </c>
      <c r="M450" s="17">
        <f t="shared" si="454"/>
        <v>7.281642603992157E-2</v>
      </c>
      <c r="N450" s="17">
        <f t="shared" si="455"/>
        <v>0.16879189084423721</v>
      </c>
      <c r="O450" s="17">
        <f t="shared" si="456"/>
        <v>2.1973580904532882E-2</v>
      </c>
      <c r="P450" s="17">
        <f t="shared" si="457"/>
        <v>5.0935791155988522E-2</v>
      </c>
      <c r="Q450" s="17">
        <f t="shared" si="458"/>
        <v>0.19563375988237108</v>
      </c>
      <c r="R450" s="17">
        <f t="shared" si="459"/>
        <v>3.3154487526161772E-3</v>
      </c>
      <c r="S450" s="17">
        <f t="shared" si="460"/>
        <v>8.9075190921347573E-3</v>
      </c>
      <c r="T450" s="17">
        <f t="shared" si="461"/>
        <v>5.9035776461707129E-2</v>
      </c>
      <c r="U450" s="17">
        <f t="shared" si="462"/>
        <v>7.6853657119128633E-3</v>
      </c>
      <c r="V450" s="17">
        <f t="shared" si="463"/>
        <v>6.923217082704349E-4</v>
      </c>
      <c r="W450" s="17">
        <f t="shared" si="464"/>
        <v>0.15116274371668526</v>
      </c>
      <c r="X450" s="17">
        <f t="shared" si="465"/>
        <v>4.5615899590961725E-2</v>
      </c>
      <c r="Y450" s="17">
        <f t="shared" si="466"/>
        <v>6.8826823472873475E-3</v>
      </c>
      <c r="Z450" s="17">
        <f t="shared" si="467"/>
        <v>3.334974691951281E-4</v>
      </c>
      <c r="AA450" s="17">
        <f t="shared" si="468"/>
        <v>7.7306277551100278E-4</v>
      </c>
      <c r="AB450" s="17">
        <f t="shared" si="469"/>
        <v>8.9599788616552664E-4</v>
      </c>
      <c r="AC450" s="17">
        <f t="shared" si="470"/>
        <v>3.0267856326372232E-5</v>
      </c>
      <c r="AD450" s="17">
        <f t="shared" si="471"/>
        <v>8.7600582467318347E-2</v>
      </c>
      <c r="AE450" s="17">
        <f t="shared" si="472"/>
        <v>2.6434948689661036E-2</v>
      </c>
      <c r="AF450" s="17">
        <f t="shared" si="473"/>
        <v>3.9885951242716886E-3</v>
      </c>
      <c r="AG450" s="17">
        <f t="shared" si="474"/>
        <v>4.0120854787425167E-4</v>
      </c>
      <c r="AH450" s="17">
        <f t="shared" si="475"/>
        <v>2.515961720230015E-5</v>
      </c>
      <c r="AI450" s="17">
        <f t="shared" si="476"/>
        <v>5.832117272777391E-5</v>
      </c>
      <c r="AJ450" s="17">
        <f t="shared" si="477"/>
        <v>6.7595606900407851E-5</v>
      </c>
      <c r="AK450" s="17">
        <f t="shared" si="478"/>
        <v>5.2229929069522064E-5</v>
      </c>
      <c r="AL450" s="17">
        <f t="shared" si="479"/>
        <v>8.469062778413843E-7</v>
      </c>
      <c r="AM450" s="17">
        <f t="shared" si="480"/>
        <v>4.061245177182584E-2</v>
      </c>
      <c r="AN450" s="17">
        <f t="shared" si="481"/>
        <v>1.22554901863818E-2</v>
      </c>
      <c r="AO450" s="17">
        <f t="shared" si="482"/>
        <v>1.8491501147524551E-3</v>
      </c>
      <c r="AP450" s="17">
        <f t="shared" si="483"/>
        <v>1.8600404634371291E-4</v>
      </c>
      <c r="AQ450" s="17">
        <f t="shared" si="484"/>
        <v>1.4032462121469911E-5</v>
      </c>
      <c r="AR450" s="17">
        <f t="shared" si="485"/>
        <v>1.5184675057210896E-6</v>
      </c>
      <c r="AS450" s="17">
        <f t="shared" si="486"/>
        <v>3.5198788984188293E-6</v>
      </c>
      <c r="AT450" s="17">
        <f t="shared" si="487"/>
        <v>4.0796221890999929E-6</v>
      </c>
      <c r="AU450" s="17">
        <f t="shared" si="488"/>
        <v>3.1522518598150988E-6</v>
      </c>
      <c r="AV450" s="17">
        <f t="shared" si="489"/>
        <v>1.8267669150081067E-6</v>
      </c>
      <c r="AW450" s="17">
        <f t="shared" si="490"/>
        <v>1.6456086003167463E-8</v>
      </c>
      <c r="AX450" s="17">
        <f t="shared" si="491"/>
        <v>1.5690261339816828E-2</v>
      </c>
      <c r="AY450" s="17">
        <f t="shared" si="492"/>
        <v>4.7348001778432375E-3</v>
      </c>
      <c r="AZ450" s="17">
        <f t="shared" si="493"/>
        <v>7.144027826743028E-4</v>
      </c>
      <c r="BA450" s="17">
        <f t="shared" si="494"/>
        <v>7.1861017251385943E-5</v>
      </c>
      <c r="BB450" s="17">
        <f t="shared" si="495"/>
        <v>5.4213175595491737E-6</v>
      </c>
      <c r="BC450" s="17">
        <f t="shared" si="496"/>
        <v>3.2719474569819688E-7</v>
      </c>
      <c r="BD450" s="17">
        <f t="shared" si="497"/>
        <v>7.6370516934310104E-8</v>
      </c>
      <c r="BE450" s="17">
        <f t="shared" si="498"/>
        <v>1.7703044023372842E-7</v>
      </c>
      <c r="BF450" s="17">
        <f t="shared" si="499"/>
        <v>2.0518243182971067E-7</v>
      </c>
      <c r="BG450" s="17">
        <f t="shared" si="500"/>
        <v>1.5854083352735122E-7</v>
      </c>
      <c r="BH450" s="17">
        <f t="shared" si="501"/>
        <v>9.187627202559927E-8</v>
      </c>
      <c r="BI450" s="17">
        <f t="shared" si="502"/>
        <v>4.2594701559283208E-8</v>
      </c>
      <c r="BJ450" s="18">
        <f t="shared" si="503"/>
        <v>0.82168229008369165</v>
      </c>
      <c r="BK450" s="18">
        <f t="shared" si="504"/>
        <v>0.1381179729367627</v>
      </c>
      <c r="BL450" s="18">
        <f t="shared" si="505"/>
        <v>3.4861610939202627E-2</v>
      </c>
      <c r="BM450" s="18">
        <f t="shared" si="506"/>
        <v>0.47679369012742689</v>
      </c>
      <c r="BN450" s="18">
        <f t="shared" si="507"/>
        <v>0.51346689757966746</v>
      </c>
    </row>
    <row r="451" spans="1:66" x14ac:dyDescent="0.25">
      <c r="A451" t="s">
        <v>342</v>
      </c>
      <c r="B451" t="s">
        <v>409</v>
      </c>
      <c r="C451" t="s">
        <v>346</v>
      </c>
      <c r="D451" s="15">
        <v>44410</v>
      </c>
      <c r="E451" s="14">
        <f>VLOOKUP(A451,home!$A$2:$E$405,3,FALSE)</f>
        <v>1.1459854014598501</v>
      </c>
      <c r="F451" s="14">
        <f>VLOOKUP(B451,home!$B$2:$E$405,3,FALSE)</f>
        <v>1.0900000000000001</v>
      </c>
      <c r="G451" s="14">
        <f>VLOOKUP(C451,away!$B$2:$E$405,4,FALSE)</f>
        <v>0.73</v>
      </c>
      <c r="H451" s="14">
        <f>VLOOKUP(A451,away!$A$2:$E$405,3,FALSE)</f>
        <v>0.86496350364963503</v>
      </c>
      <c r="I451" s="14">
        <f>VLOOKUP(C451,away!$B$2:$E$405,3,FALSE)</f>
        <v>0.36</v>
      </c>
      <c r="J451" s="14">
        <f>VLOOKUP(B451,home!$B$2:$E$405,4,FALSE)</f>
        <v>1.1599999999999999</v>
      </c>
      <c r="K451" s="16">
        <f t="shared" si="508"/>
        <v>0.91186058394160274</v>
      </c>
      <c r="L451" s="16">
        <f t="shared" si="509"/>
        <v>0.36120875912408756</v>
      </c>
      <c r="M451" s="17">
        <f t="shared" si="454"/>
        <v>0.27997097467372906</v>
      </c>
      <c r="N451" s="17">
        <f t="shared" si="455"/>
        <v>0.25529449645268631</v>
      </c>
      <c r="O451" s="17">
        <f t="shared" si="456"/>
        <v>0.10112796835265903</v>
      </c>
      <c r="P451" s="17">
        <f t="shared" si="457"/>
        <v>9.2214608274883592E-2</v>
      </c>
      <c r="Q451" s="17">
        <f t="shared" si="458"/>
        <v>0.11639649430621198</v>
      </c>
      <c r="R451" s="17">
        <f t="shared" si="459"/>
        <v>1.826415398070198E-2</v>
      </c>
      <c r="S451" s="17">
        <f t="shared" si="460"/>
        <v>7.5932281812427383E-3</v>
      </c>
      <c r="T451" s="17">
        <f t="shared" si="461"/>
        <v>4.2043433274740749E-2</v>
      </c>
      <c r="U451" s="17">
        <f t="shared" si="462"/>
        <v>1.6654362114042257E-2</v>
      </c>
      <c r="V451" s="17">
        <f t="shared" si="463"/>
        <v>2.7788855338431201E-4</v>
      </c>
      <c r="W451" s="17">
        <f t="shared" si="464"/>
        <v>3.5379125088939298E-2</v>
      </c>
      <c r="X451" s="17">
        <f t="shared" si="465"/>
        <v>1.2779249872271636E-2</v>
      </c>
      <c r="Y451" s="17">
        <f t="shared" si="466"/>
        <v>2.3079884944499458E-3</v>
      </c>
      <c r="Z451" s="17">
        <f t="shared" si="467"/>
        <v>2.1990574652735423E-3</v>
      </c>
      <c r="AA451" s="17">
        <f t="shared" si="468"/>
        <v>2.0052338244054735E-3</v>
      </c>
      <c r="AB451" s="17">
        <f t="shared" si="469"/>
        <v>9.1424684303091403E-4</v>
      </c>
      <c r="AC451" s="17">
        <f t="shared" si="470"/>
        <v>5.7205448092144983E-6</v>
      </c>
      <c r="AD451" s="17">
        <f t="shared" si="471"/>
        <v>8.0652074157357978E-3</v>
      </c>
      <c r="AE451" s="17">
        <f t="shared" si="472"/>
        <v>2.9132235627163162E-3</v>
      </c>
      <c r="AF451" s="17">
        <f t="shared" si="473"/>
        <v>5.2614093406990695E-4</v>
      </c>
      <c r="AG451" s="17">
        <f t="shared" si="474"/>
        <v>6.334890463992649E-5</v>
      </c>
      <c r="AH451" s="17">
        <f t="shared" si="475"/>
        <v>1.9857970456850431E-4</v>
      </c>
      <c r="AI451" s="17">
        <f t="shared" si="476"/>
        <v>1.8107700536678731E-4</v>
      </c>
      <c r="AJ451" s="17">
        <f t="shared" si="477"/>
        <v>8.2558491926077704E-5</v>
      </c>
      <c r="AK451" s="17">
        <f t="shared" si="478"/>
        <v>2.509394488568377E-5</v>
      </c>
      <c r="AL451" s="17">
        <f t="shared" si="479"/>
        <v>7.5367498265188317E-8</v>
      </c>
      <c r="AM451" s="17">
        <f t="shared" si="480"/>
        <v>1.4708689487445983E-3</v>
      </c>
      <c r="AN451" s="17">
        <f t="shared" si="481"/>
        <v>5.3129074781018749E-4</v>
      </c>
      <c r="AO451" s="17">
        <f t="shared" si="482"/>
        <v>9.5953435875313159E-5</v>
      </c>
      <c r="AP451" s="17">
        <f t="shared" si="483"/>
        <v>1.1553073835404859E-5</v>
      </c>
      <c r="AQ451" s="17">
        <f t="shared" si="484"/>
        <v>1.0432678660388876E-6</v>
      </c>
      <c r="AR451" s="17">
        <f t="shared" si="485"/>
        <v>1.4345745734883475E-5</v>
      </c>
      <c r="AS451" s="17">
        <f t="shared" si="486"/>
        <v>1.3081320082888604E-5</v>
      </c>
      <c r="AT451" s="17">
        <f t="shared" si="487"/>
        <v>5.9641700847549079E-6</v>
      </c>
      <c r="AU451" s="17">
        <f t="shared" si="488"/>
        <v>1.8128305387372162E-6</v>
      </c>
      <c r="AV451" s="17">
        <f t="shared" si="489"/>
        <v>4.1326217841002202E-7</v>
      </c>
      <c r="AW451" s="17">
        <f t="shared" si="490"/>
        <v>6.8955405280867193E-10</v>
      </c>
      <c r="AX451" s="17">
        <f t="shared" si="491"/>
        <v>2.2353790308397002E-4</v>
      </c>
      <c r="AY451" s="17">
        <f t="shared" si="492"/>
        <v>8.0743848590161352E-5</v>
      </c>
      <c r="AZ451" s="17">
        <f t="shared" si="493"/>
        <v>1.4582692678077692E-5</v>
      </c>
      <c r="BA451" s="17">
        <f t="shared" si="494"/>
        <v>1.7557987756454538E-6</v>
      </c>
      <c r="BB451" s="17">
        <f t="shared" si="495"/>
        <v>1.585524742556216E-7</v>
      </c>
      <c r="BC451" s="17">
        <f t="shared" si="496"/>
        <v>1.1454108496385387E-8</v>
      </c>
      <c r="BD451" s="17">
        <f t="shared" si="497"/>
        <v>8.6363483593448807E-7</v>
      </c>
      <c r="BE451" s="17">
        <f t="shared" si="498"/>
        <v>7.875145658075326E-7</v>
      </c>
      <c r="BF451" s="17">
        <f t="shared" si="499"/>
        <v>3.5905174591988721E-7</v>
      </c>
      <c r="BG451" s="17">
        <f t="shared" si="500"/>
        <v>1.091350448999201E-7</v>
      </c>
      <c r="BH451" s="17">
        <f t="shared" si="501"/>
        <v>2.4878986442733543E-8</v>
      </c>
      <c r="BI451" s="17">
        <f t="shared" si="502"/>
        <v>4.5372334211092459E-9</v>
      </c>
      <c r="BJ451" s="18">
        <f t="shared" si="503"/>
        <v>0.478200208030304</v>
      </c>
      <c r="BK451" s="18">
        <f t="shared" si="504"/>
        <v>0.3801432394441373</v>
      </c>
      <c r="BL451" s="18">
        <f t="shared" si="505"/>
        <v>0.13949104034261878</v>
      </c>
      <c r="BM451" s="18">
        <f t="shared" si="506"/>
        <v>0.13668410608242565</v>
      </c>
      <c r="BN451" s="18">
        <f t="shared" si="507"/>
        <v>0.86326869604087197</v>
      </c>
    </row>
    <row r="452" spans="1:66" x14ac:dyDescent="0.25">
      <c r="A452" t="s">
        <v>342</v>
      </c>
      <c r="B452" t="s">
        <v>398</v>
      </c>
      <c r="C452" t="s">
        <v>380</v>
      </c>
      <c r="D452" s="15">
        <v>44410</v>
      </c>
      <c r="E452" s="14">
        <f>VLOOKUP(A452,home!$A$2:$E$405,3,FALSE)</f>
        <v>1.1459854014598501</v>
      </c>
      <c r="F452" s="14">
        <f>VLOOKUP(B452,home!$B$2:$E$405,3,FALSE)</f>
        <v>0.87</v>
      </c>
      <c r="G452" s="14">
        <f>VLOOKUP(C452,away!$B$2:$E$405,4,FALSE)</f>
        <v>0.6</v>
      </c>
      <c r="H452" s="14">
        <f>VLOOKUP(A452,away!$A$2:$E$405,3,FALSE)</f>
        <v>0.86496350364963503</v>
      </c>
      <c r="I452" s="14">
        <f>VLOOKUP(C452,away!$B$2:$E$405,3,FALSE)</f>
        <v>1.07</v>
      </c>
      <c r="J452" s="14">
        <f>VLOOKUP(B452,home!$B$2:$E$405,4,FALSE)</f>
        <v>0.57999999999999996</v>
      </c>
      <c r="K452" s="16">
        <f t="shared" si="508"/>
        <v>0.59820437956204175</v>
      </c>
      <c r="L452" s="16">
        <f t="shared" si="509"/>
        <v>0.53679635036496354</v>
      </c>
      <c r="M452" s="17">
        <f t="shared" si="454"/>
        <v>0.32142188671979055</v>
      </c>
      <c r="N452" s="17">
        <f t="shared" si="455"/>
        <v>0.19227598032287313</v>
      </c>
      <c r="O452" s="17">
        <f t="shared" si="456"/>
        <v>0.17253809571860426</v>
      </c>
      <c r="P452" s="17">
        <f t="shared" si="457"/>
        <v>0.10321304450016382</v>
      </c>
      <c r="Q452" s="17">
        <f t="shared" si="458"/>
        <v>5.751016675686383E-2</v>
      </c>
      <c r="R452" s="17">
        <f t="shared" si="459"/>
        <v>4.6308910040333752E-2</v>
      </c>
      <c r="S452" s="17">
        <f t="shared" si="460"/>
        <v>8.285786527878718E-3</v>
      </c>
      <c r="T452" s="17">
        <f t="shared" si="461"/>
        <v>3.087124762396495E-2</v>
      </c>
      <c r="U452" s="17">
        <f t="shared" si="462"/>
        <v>2.7702192798872257E-2</v>
      </c>
      <c r="V452" s="17">
        <f t="shared" si="463"/>
        <v>2.9563127291409814E-4</v>
      </c>
      <c r="W452" s="17">
        <f t="shared" si="464"/>
        <v>1.146761120776643E-2</v>
      </c>
      <c r="X452" s="17">
        <f t="shared" si="465"/>
        <v>6.1557718437333696E-3</v>
      </c>
      <c r="Y452" s="17">
        <f t="shared" si="466"/>
        <v>1.6521979296977378E-3</v>
      </c>
      <c r="Z452" s="17">
        <f t="shared" si="467"/>
        <v>8.28615129967686E-3</v>
      </c>
      <c r="AA452" s="17">
        <f t="shared" si="468"/>
        <v>4.9568119971804018E-3</v>
      </c>
      <c r="AB452" s="17">
        <f t="shared" si="469"/>
        <v>1.4825933226894935E-3</v>
      </c>
      <c r="AC452" s="17">
        <f t="shared" si="470"/>
        <v>5.9332074501672661E-6</v>
      </c>
      <c r="AD452" s="17">
        <f t="shared" si="471"/>
        <v>1.7149938119001582E-3</v>
      </c>
      <c r="AE452" s="17">
        <f t="shared" si="472"/>
        <v>9.2060241912650148E-4</v>
      </c>
      <c r="AF452" s="17">
        <f t="shared" si="473"/>
        <v>2.4708800936213126E-4</v>
      </c>
      <c r="AG452" s="17">
        <f t="shared" si="474"/>
        <v>4.4211980548178678E-5</v>
      </c>
      <c r="AH452" s="17">
        <f t="shared" si="475"/>
        <v>1.1119939440596091E-3</v>
      </c>
      <c r="AI452" s="17">
        <f t="shared" si="476"/>
        <v>6.6519964738292613E-4</v>
      </c>
      <c r="AJ452" s="17">
        <f t="shared" si="477"/>
        <v>1.989626711737961E-4</v>
      </c>
      <c r="AK452" s="17">
        <f t="shared" si="478"/>
        <v>3.9673447088509082E-5</v>
      </c>
      <c r="AL452" s="17">
        <f t="shared" si="479"/>
        <v>7.6209421932325733E-8</v>
      </c>
      <c r="AM452" s="17">
        <f t="shared" si="480"/>
        <v>2.0518336184009505E-4</v>
      </c>
      <c r="AN452" s="17">
        <f t="shared" si="481"/>
        <v>1.1014167979137673E-4</v>
      </c>
      <c r="AO452" s="17">
        <f t="shared" si="482"/>
        <v>2.9561825867538745E-5</v>
      </c>
      <c r="AP452" s="17">
        <f t="shared" si="483"/>
        <v>5.2895600786064582E-6</v>
      </c>
      <c r="AQ452" s="17">
        <f t="shared" si="484"/>
        <v>7.0985413630803871E-7</v>
      </c>
      <c r="AR452" s="17">
        <f t="shared" si="485"/>
        <v>1.1938285815982794E-4</v>
      </c>
      <c r="AS452" s="17">
        <f t="shared" si="486"/>
        <v>7.1415348595843103E-5</v>
      </c>
      <c r="AT452" s="17">
        <f t="shared" si="487"/>
        <v>2.1360487148991623E-5</v>
      </c>
      <c r="AU452" s="17">
        <f t="shared" si="488"/>
        <v>4.2593123207018335E-6</v>
      </c>
      <c r="AV452" s="17">
        <f t="shared" si="489"/>
        <v>6.3698482104160011E-7</v>
      </c>
      <c r="AW452" s="17">
        <f t="shared" si="490"/>
        <v>6.7977518905706733E-10</v>
      </c>
      <c r="AX452" s="17">
        <f t="shared" si="491"/>
        <v>2.0456930944334657E-5</v>
      </c>
      <c r="AY452" s="17">
        <f t="shared" si="492"/>
        <v>1.0981205870586927E-5</v>
      </c>
      <c r="AZ452" s="17">
        <f t="shared" si="493"/>
        <v>2.9473356169686878E-6</v>
      </c>
      <c r="BA452" s="17">
        <f t="shared" si="494"/>
        <v>5.2737300082981999E-7</v>
      </c>
      <c r="BB452" s="17">
        <f t="shared" si="495"/>
        <v>7.0772975531616535E-8</v>
      </c>
      <c r="BC452" s="17">
        <f t="shared" si="496"/>
        <v>7.5981349939681258E-9</v>
      </c>
      <c r="BD452" s="17">
        <f t="shared" si="497"/>
        <v>1.0680713759388956E-5</v>
      </c>
      <c r="BE452" s="17">
        <f t="shared" si="498"/>
        <v>6.3892497477150329E-6</v>
      </c>
      <c r="BF452" s="17">
        <f t="shared" si="499"/>
        <v>1.9110385905994012E-6</v>
      </c>
      <c r="BG452" s="17">
        <f t="shared" si="500"/>
        <v>3.8106388480287787E-7</v>
      </c>
      <c r="BH452" s="17">
        <f t="shared" si="501"/>
        <v>5.698852119550172E-8</v>
      </c>
      <c r="BI452" s="17">
        <f t="shared" si="502"/>
        <v>6.818156592782676E-9</v>
      </c>
      <c r="BJ452" s="18">
        <f t="shared" si="503"/>
        <v>0.30324574940409355</v>
      </c>
      <c r="BK452" s="18">
        <f t="shared" si="504"/>
        <v>0.43323333964348987</v>
      </c>
      <c r="BL452" s="18">
        <f t="shared" si="505"/>
        <v>0.25524091445109165</v>
      </c>
      <c r="BM452" s="18">
        <f t="shared" si="506"/>
        <v>0.10672709021362727</v>
      </c>
      <c r="BN452" s="18">
        <f t="shared" si="507"/>
        <v>0.89326808405862934</v>
      </c>
    </row>
    <row r="453" spans="1:66" x14ac:dyDescent="0.25">
      <c r="A453" t="s">
        <v>40</v>
      </c>
      <c r="B453" t="s">
        <v>236</v>
      </c>
      <c r="C453" t="s">
        <v>233</v>
      </c>
      <c r="D453" s="15">
        <v>44410</v>
      </c>
      <c r="E453" s="14">
        <f>VLOOKUP(A453,home!$A$2:$E$405,3,FALSE)</f>
        <v>1.488</v>
      </c>
      <c r="F453" s="14">
        <f>VLOOKUP(B453,home!$B$2:$E$405,3,FALSE)</f>
        <v>1.29</v>
      </c>
      <c r="G453" s="14">
        <f>VLOOKUP(C453,away!$B$2:$E$405,4,FALSE)</f>
        <v>0.95</v>
      </c>
      <c r="H453" s="14">
        <f>VLOOKUP(A453,away!$A$2:$E$405,3,FALSE)</f>
        <v>1.18</v>
      </c>
      <c r="I453" s="14">
        <f>VLOOKUP(C453,away!$B$2:$E$405,3,FALSE)</f>
        <v>0.62</v>
      </c>
      <c r="J453" s="14">
        <f>VLOOKUP(B453,home!$B$2:$E$405,4,FALSE)</f>
        <v>0.85</v>
      </c>
      <c r="K453" s="16">
        <f t="shared" si="508"/>
        <v>1.8235440000000001</v>
      </c>
      <c r="L453" s="16">
        <f t="shared" si="509"/>
        <v>0.62185999999999997</v>
      </c>
      <c r="M453" s="17">
        <f t="shared" si="454"/>
        <v>8.6691104619824252E-2</v>
      </c>
      <c r="N453" s="17">
        <f t="shared" si="455"/>
        <v>0.15808504368285278</v>
      </c>
      <c r="O453" s="17">
        <f t="shared" si="456"/>
        <v>5.3909730318883901E-2</v>
      </c>
      <c r="P453" s="17">
        <f t="shared" si="457"/>
        <v>9.8306765264618817E-2</v>
      </c>
      <c r="Q453" s="17">
        <f t="shared" si="458"/>
        <v>0.14413751644880207</v>
      </c>
      <c r="R453" s="17">
        <f t="shared" si="459"/>
        <v>1.6762152448050568E-2</v>
      </c>
      <c r="S453" s="17">
        <f t="shared" si="460"/>
        <v>2.7869699374504456E-2</v>
      </c>
      <c r="T453" s="17">
        <f t="shared" si="461"/>
        <v>8.9633355978852053E-2</v>
      </c>
      <c r="U453" s="17">
        <f t="shared" si="462"/>
        <v>3.0566522523727921E-2</v>
      </c>
      <c r="V453" s="17">
        <f t="shared" si="463"/>
        <v>3.5115482806837932E-3</v>
      </c>
      <c r="W453" s="17">
        <f t="shared" si="464"/>
        <v>8.7613701098371424E-2</v>
      </c>
      <c r="X453" s="17">
        <f t="shared" si="465"/>
        <v>5.4483456165033244E-2</v>
      </c>
      <c r="Y453" s="17">
        <f t="shared" si="466"/>
        <v>1.6940541025393781E-2</v>
      </c>
      <c r="Z453" s="17">
        <f t="shared" si="467"/>
        <v>3.4745707071149093E-3</v>
      </c>
      <c r="AA453" s="17">
        <f t="shared" si="468"/>
        <v>6.3360325655351501E-3</v>
      </c>
      <c r="AB453" s="17">
        <f t="shared" si="469"/>
        <v>5.7770170843431156E-3</v>
      </c>
      <c r="AC453" s="17">
        <f t="shared" si="470"/>
        <v>2.4887858597087275E-4</v>
      </c>
      <c r="AD453" s="17">
        <f t="shared" si="471"/>
        <v>3.9941859738932182E-2</v>
      </c>
      <c r="AE453" s="17">
        <f t="shared" si="472"/>
        <v>2.4838244897252365E-2</v>
      </c>
      <c r="AF453" s="17">
        <f t="shared" si="473"/>
        <v>7.7229554859026758E-3</v>
      </c>
      <c r="AG453" s="17">
        <f t="shared" si="474"/>
        <v>1.6008656994878131E-3</v>
      </c>
      <c r="AH453" s="17">
        <f t="shared" si="475"/>
        <v>5.4017413498161913E-4</v>
      </c>
      <c r="AI453" s="17">
        <f t="shared" si="476"/>
        <v>9.8503130280092163E-4</v>
      </c>
      <c r="AJ453" s="17">
        <f t="shared" si="477"/>
        <v>8.9812396101740207E-4</v>
      </c>
      <c r="AK453" s="17">
        <f t="shared" si="478"/>
        <v>5.4592285345650567E-4</v>
      </c>
      <c r="AL453" s="17">
        <f t="shared" si="479"/>
        <v>1.1289023868238452E-5</v>
      </c>
      <c r="AM453" s="17">
        <f t="shared" si="480"/>
        <v>1.4567147735154252E-2</v>
      </c>
      <c r="AN453" s="17">
        <f t="shared" si="481"/>
        <v>9.0587264905830217E-3</v>
      </c>
      <c r="AO453" s="17">
        <f t="shared" si="482"/>
        <v>2.816629827716978E-3</v>
      </c>
      <c r="AP453" s="17">
        <f t="shared" si="483"/>
        <v>5.8384980822136017E-4</v>
      </c>
      <c r="AQ453" s="17">
        <f t="shared" si="484"/>
        <v>9.0768210435133724E-5</v>
      </c>
      <c r="AR453" s="17">
        <f t="shared" si="485"/>
        <v>6.7182537515933952E-5</v>
      </c>
      <c r="AS453" s="17">
        <f t="shared" si="486"/>
        <v>1.2251031319195625E-4</v>
      </c>
      <c r="AT453" s="17">
        <f t="shared" si="487"/>
        <v>1.1170147327965634E-4</v>
      </c>
      <c r="AU453" s="17">
        <f t="shared" si="488"/>
        <v>6.7897517130092536E-5</v>
      </c>
      <c r="AV453" s="17">
        <f t="shared" si="489"/>
        <v>3.0953527494369392E-5</v>
      </c>
      <c r="AW453" s="17">
        <f t="shared" si="490"/>
        <v>3.5560082495342569E-7</v>
      </c>
      <c r="AX453" s="17">
        <f t="shared" si="491"/>
        <v>4.4273058082590199E-3</v>
      </c>
      <c r="AY453" s="17">
        <f t="shared" si="492"/>
        <v>2.753164389923954E-3</v>
      </c>
      <c r="AZ453" s="17">
        <f t="shared" si="493"/>
        <v>8.5604140375905471E-4</v>
      </c>
      <c r="BA453" s="17">
        <f t="shared" si="494"/>
        <v>1.7744596911386864E-4</v>
      </c>
      <c r="BB453" s="17">
        <f t="shared" si="495"/>
        <v>2.7586637588287576E-5</v>
      </c>
      <c r="BC453" s="17">
        <f t="shared" si="496"/>
        <v>3.4310052901305026E-6</v>
      </c>
      <c r="BD453" s="17">
        <f t="shared" si="497"/>
        <v>6.9630221299431129E-6</v>
      </c>
      <c r="BE453" s="17">
        <f t="shared" si="498"/>
        <v>1.2697377226924984E-5</v>
      </c>
      <c r="BF453" s="17">
        <f t="shared" si="499"/>
        <v>1.1577113028947848E-5</v>
      </c>
      <c r="BG453" s="17">
        <f t="shared" si="500"/>
        <v>7.0371250004198895E-6</v>
      </c>
      <c r="BH453" s="17">
        <f t="shared" si="501"/>
        <v>3.2081267679414242E-6</v>
      </c>
      <c r="BI453" s="17">
        <f t="shared" si="502"/>
        <v>1.1700320637837939E-6</v>
      </c>
      <c r="BJ453" s="18">
        <f t="shared" si="503"/>
        <v>0.66035963750692528</v>
      </c>
      <c r="BK453" s="18">
        <f t="shared" si="504"/>
        <v>0.21939244953939435</v>
      </c>
      <c r="BL453" s="18">
        <f t="shared" si="505"/>
        <v>0.11676360535762705</v>
      </c>
      <c r="BM453" s="18">
        <f t="shared" si="506"/>
        <v>0.43934514153893056</v>
      </c>
      <c r="BN453" s="18">
        <f t="shared" si="507"/>
        <v>0.55789231278303242</v>
      </c>
    </row>
    <row r="454" spans="1:66" s="10" customFormat="1" x14ac:dyDescent="0.25">
      <c r="A454" s="10" t="s">
        <v>40</v>
      </c>
      <c r="B454" s="10" t="s">
        <v>318</v>
      </c>
      <c r="C454" s="10" t="s">
        <v>239</v>
      </c>
      <c r="D454" s="20">
        <v>44410</v>
      </c>
      <c r="E454" s="10">
        <f>VLOOKUP(A454,home!$A$2:$E$405,3,FALSE)</f>
        <v>1.488</v>
      </c>
      <c r="F454" s="10">
        <f>VLOOKUP(B454,home!$B$2:$E$405,3,FALSE)</f>
        <v>0.9</v>
      </c>
      <c r="G454" s="10">
        <f>VLOOKUP(C454,away!$B$2:$E$405,4,FALSE)</f>
        <v>0.5</v>
      </c>
      <c r="H454" s="10">
        <f>VLOOKUP(A454,away!$A$2:$E$405,3,FALSE)</f>
        <v>1.18</v>
      </c>
      <c r="I454" s="10">
        <f>VLOOKUP(C454,away!$B$2:$E$405,3,FALSE)</f>
        <v>0.78</v>
      </c>
      <c r="J454" s="10">
        <f>VLOOKUP(B454,home!$B$2:$E$405,4,FALSE)</f>
        <v>0.85</v>
      </c>
      <c r="K454" s="11">
        <f t="shared" si="508"/>
        <v>0.66959999999999997</v>
      </c>
      <c r="L454" s="11">
        <f t="shared" si="509"/>
        <v>0.78233999999999992</v>
      </c>
      <c r="M454" s="12">
        <f t="shared" si="454"/>
        <v>0.23411566286395427</v>
      </c>
      <c r="N454" s="12">
        <f t="shared" si="455"/>
        <v>0.15676384785370376</v>
      </c>
      <c r="O454" s="12">
        <f t="shared" si="456"/>
        <v>0.18315804768498595</v>
      </c>
      <c r="P454" s="12">
        <f t="shared" si="457"/>
        <v>0.12264262872986657</v>
      </c>
      <c r="Q454" s="12">
        <f t="shared" si="458"/>
        <v>5.2484536261420016E-2</v>
      </c>
      <c r="R454" s="12">
        <f t="shared" si="459"/>
        <v>7.1645933512935953E-2</v>
      </c>
      <c r="S454" s="12">
        <f t="shared" si="460"/>
        <v>1.6061734398471684E-2</v>
      </c>
      <c r="T454" s="12">
        <f t="shared" si="461"/>
        <v>4.1060752098759326E-2</v>
      </c>
      <c r="U454" s="12">
        <f t="shared" si="462"/>
        <v>4.7974117080261905E-2</v>
      </c>
      <c r="V454" s="12">
        <f t="shared" si="463"/>
        <v>9.3489085432394542E-4</v>
      </c>
      <c r="W454" s="12">
        <f t="shared" si="464"/>
        <v>1.171454849354895E-2</v>
      </c>
      <c r="X454" s="12">
        <f t="shared" si="465"/>
        <v>9.1647598684430828E-3</v>
      </c>
      <c r="Y454" s="12">
        <f t="shared" si="466"/>
        <v>3.584979117738881E-3</v>
      </c>
      <c r="Z454" s="12">
        <f t="shared" si="467"/>
        <v>1.868382654150344E-2</v>
      </c>
      <c r="AA454" s="12">
        <f t="shared" si="468"/>
        <v>1.25106902521907E-2</v>
      </c>
      <c r="AB454" s="12">
        <f t="shared" si="469"/>
        <v>4.1885790964334459E-3</v>
      </c>
      <c r="AC454" s="12">
        <f t="shared" si="470"/>
        <v>3.0609195084169621E-5</v>
      </c>
      <c r="AD454" s="12">
        <f t="shared" si="471"/>
        <v>1.9610154178200936E-3</v>
      </c>
      <c r="AE454" s="12">
        <f t="shared" si="472"/>
        <v>1.5341808019773717E-3</v>
      </c>
      <c r="AF454" s="12">
        <f t="shared" si="473"/>
        <v>6.0012550430948845E-4</v>
      </c>
      <c r="AG454" s="12">
        <f t="shared" si="474"/>
        <v>1.565007290138284E-4</v>
      </c>
      <c r="AH454" s="12">
        <f t="shared" si="475"/>
        <v>3.6542762141199493E-3</v>
      </c>
      <c r="AI454" s="12">
        <f t="shared" si="476"/>
        <v>2.4469033529747174E-3</v>
      </c>
      <c r="AJ454" s="12">
        <f t="shared" si="477"/>
        <v>8.1922324257593536E-4</v>
      </c>
      <c r="AK454" s="12">
        <f t="shared" si="478"/>
        <v>1.8285062774294882E-4</v>
      </c>
      <c r="AL454" s="12">
        <f t="shared" si="479"/>
        <v>6.4139102911868613E-7</v>
      </c>
      <c r="AM454" s="12">
        <f t="shared" si="480"/>
        <v>2.6261918475446706E-4</v>
      </c>
      <c r="AN454" s="12">
        <f t="shared" si="481"/>
        <v>2.0545749300080973E-4</v>
      </c>
      <c r="AO454" s="12">
        <f t="shared" si="482"/>
        <v>8.0368807537126727E-5</v>
      </c>
      <c r="AP454" s="12">
        <f t="shared" si="483"/>
        <v>2.0958577629531908E-5</v>
      </c>
      <c r="AQ454" s="12">
        <f t="shared" si="484"/>
        <v>4.0991834056719973E-6</v>
      </c>
      <c r="AR454" s="12">
        <f t="shared" si="485"/>
        <v>5.7177729067092026E-4</v>
      </c>
      <c r="AS454" s="12">
        <f t="shared" si="486"/>
        <v>3.8286207383324814E-4</v>
      </c>
      <c r="AT454" s="12">
        <f t="shared" si="487"/>
        <v>1.2818222231937145E-4</v>
      </c>
      <c r="AU454" s="12">
        <f t="shared" si="488"/>
        <v>2.8610272021683718E-5</v>
      </c>
      <c r="AV454" s="12">
        <f t="shared" si="489"/>
        <v>4.7893595364298523E-6</v>
      </c>
      <c r="AW454" s="12">
        <f t="shared" si="490"/>
        <v>9.3332169536052522E-9</v>
      </c>
      <c r="AX454" s="12">
        <f t="shared" si="491"/>
        <v>2.930830101859851E-5</v>
      </c>
      <c r="AY454" s="12">
        <f t="shared" si="492"/>
        <v>2.2929056218890356E-5</v>
      </c>
      <c r="AZ454" s="12">
        <f t="shared" si="493"/>
        <v>8.96915892114334E-6</v>
      </c>
      <c r="BA454" s="12">
        <f t="shared" si="494"/>
        <v>2.3389772634557602E-6</v>
      </c>
      <c r="BB454" s="12">
        <f t="shared" si="495"/>
        <v>4.5746886807299476E-7</v>
      </c>
      <c r="BC454" s="12">
        <f t="shared" si="496"/>
        <v>7.1579238849645341E-8</v>
      </c>
      <c r="BD454" s="12">
        <f t="shared" si="497"/>
        <v>7.4554040930581249E-5</v>
      </c>
      <c r="BE454" s="12">
        <f t="shared" si="498"/>
        <v>4.9921385807117196E-5</v>
      </c>
      <c r="BF454" s="12">
        <f t="shared" si="499"/>
        <v>1.6713679968222838E-5</v>
      </c>
      <c r="BG454" s="12">
        <f t="shared" si="500"/>
        <v>3.7304933689073381E-6</v>
      </c>
      <c r="BH454" s="12">
        <f t="shared" si="501"/>
        <v>6.2448458995508821E-7</v>
      </c>
      <c r="BI454" s="12">
        <f t="shared" si="502"/>
        <v>8.3630976286785446E-8</v>
      </c>
      <c r="BJ454" s="13">
        <f t="shared" si="503"/>
        <v>0.27966282393459141</v>
      </c>
      <c r="BK454" s="13">
        <f t="shared" si="504"/>
        <v>0.37380909648894867</v>
      </c>
      <c r="BL454" s="13">
        <f t="shared" si="505"/>
        <v>0.32784246999824418</v>
      </c>
      <c r="BM454" s="13">
        <f t="shared" si="506"/>
        <v>0.17916464033341925</v>
      </c>
      <c r="BN454" s="13">
        <f t="shared" si="507"/>
        <v>0.8208106569068665</v>
      </c>
    </row>
    <row r="455" spans="1:66" x14ac:dyDescent="0.25">
      <c r="A455" t="s">
        <v>10</v>
      </c>
      <c r="B455" t="s">
        <v>247</v>
      </c>
      <c r="C455" t="s">
        <v>44</v>
      </c>
      <c r="D455" s="15">
        <v>44532</v>
      </c>
      <c r="E455" s="14">
        <f>VLOOKUP(A455,home!$A$2:$E$405,3,FALSE)</f>
        <v>1.50416666666667</v>
      </c>
      <c r="F455" s="14">
        <f>VLOOKUP(B455,home!$B$2:$E$405,3,FALSE)</f>
        <v>0.9</v>
      </c>
      <c r="G455" s="14">
        <f>VLOOKUP(C455,away!$B$2:$E$405,4,FALSE)</f>
        <v>0.66</v>
      </c>
      <c r="H455" s="14">
        <f>VLOOKUP(A455,away!$A$2:$E$405,3,FALSE)</f>
        <v>1.4125000000000001</v>
      </c>
      <c r="I455" s="14">
        <f>VLOOKUP(C455,away!$B$2:$E$405,3,FALSE)</f>
        <v>0.61</v>
      </c>
      <c r="J455" s="14">
        <f>VLOOKUP(B455,home!$B$2:$E$405,4,FALSE)</f>
        <v>0.91</v>
      </c>
      <c r="K455" s="16">
        <f t="shared" ref="K455:K462" si="510">E455*F455*G455</f>
        <v>0.89347500000000213</v>
      </c>
      <c r="L455" s="16">
        <f t="shared" ref="L455:L462" si="511">H455*I455*J455</f>
        <v>0.78407875000000016</v>
      </c>
      <c r="M455" s="17">
        <f t="shared" ref="M455:M518" si="512">_xlfn.POISSON.DIST(0,K455,FALSE) * _xlfn.POISSON.DIST(0,L455,FALSE)</f>
        <v>0.18683045147718141</v>
      </c>
      <c r="N455" s="17">
        <f t="shared" ref="N455:N518" si="513">_xlfn.POISSON.DIST(1,K455,FALSE) * _xlfn.POISSON.DIST(0,L455,FALSE)</f>
        <v>0.16692833763357506</v>
      </c>
      <c r="O455" s="17">
        <f t="shared" ref="O455:O518" si="514">_xlfn.POISSON.DIST(0,K455,FALSE) * _xlfn.POISSON.DIST(1,L455,FALSE)</f>
        <v>0.14648978685616409</v>
      </c>
      <c r="P455" s="17">
        <f t="shared" ref="P455:P518" si="515">_xlfn.POISSON.DIST(1,K455,FALSE) * _xlfn.POISSON.DIST(1,L455,FALSE)</f>
        <v>0.13088496231131153</v>
      </c>
      <c r="Q455" s="17">
        <f t="shared" ref="Q455:Q518" si="516">_xlfn.POISSON.DIST(2,K455,FALSE) * _xlfn.POISSON.DIST(0,L455,FALSE)</f>
        <v>7.4573148233579412E-2</v>
      </c>
      <c r="R455" s="17">
        <f t="shared" ref="R455:R518" si="517">_xlfn.POISSON.DIST(0,K455,FALSE) * _xlfn.POISSON.DIST(2,L455,FALSE)</f>
        <v>5.7429764482973787E-2</v>
      </c>
      <c r="S455" s="17">
        <f t="shared" ref="S455:S518" si="518">_xlfn.POISSON.DIST(2,K455,FALSE) * _xlfn.POISSON.DIST(2,L455,FALSE)</f>
        <v>2.2923020877736459E-2</v>
      </c>
      <c r="T455" s="17">
        <f t="shared" ref="T455:T518" si="519">_xlfn.POISSON.DIST(2,K455,FALSE) * _xlfn.POISSON.DIST(1,L455,FALSE)</f>
        <v>5.847122085054967E-2</v>
      </c>
      <c r="U455" s="17">
        <f t="shared" ref="U455:U518" si="520">_xlfn.POISSON.DIST(1,K455,FALSE) * _xlfn.POISSON.DIST(2,L455,FALSE)</f>
        <v>5.1312058821425123E-2</v>
      </c>
      <c r="V455" s="17">
        <f t="shared" ref="V455:V518" si="521">_xlfn.POISSON.DIST(3,K455,FALSE) * _xlfn.POISSON.DIST(3,L455,FALSE)</f>
        <v>1.7843146017758268E-3</v>
      </c>
      <c r="W455" s="17">
        <f t="shared" ref="W455:W518" si="522">_xlfn.POISSON.DIST(3,K455,FALSE) * _xlfn.POISSON.DIST(0,L455,FALSE)</f>
        <v>2.2209747872665844E-2</v>
      </c>
      <c r="X455" s="17">
        <f t="shared" ref="X455:X518" si="523">_xlfn.POISSON.DIST(3,K455,FALSE) * _xlfn.POISSON.DIST(1,L455,FALSE)</f>
        <v>1.7414191349814999E-2</v>
      </c>
      <c r="Y455" s="17">
        <f t="shared" ref="Y455:Y518" si="524">_xlfn.POISSON.DIST(3,K455,FALSE) * _xlfn.POISSON.DIST(2,L455,FALSE)</f>
        <v>6.8270486929118777E-3</v>
      </c>
      <c r="Z455" s="17">
        <f t="shared" ref="Z455:Z518" si="525">_xlfn.POISSON.DIST(0,K455,FALSE) * _xlfn.POISSON.DIST(3,L455,FALSE)</f>
        <v>1.5009819316201498E-2</v>
      </c>
      <c r="AA455" s="17">
        <f t="shared" ref="AA455:AA518" si="526">_xlfn.POISSON.DIST(1,K455,FALSE) * _xlfn.POISSON.DIST(3,L455,FALSE)</f>
        <v>1.3410898313543165E-2</v>
      </c>
      <c r="AB455" s="17">
        <f t="shared" ref="AB455:AB518" si="527">_xlfn.POISSON.DIST(2,K455,FALSE) * _xlfn.POISSON.DIST(3,L455,FALSE)</f>
        <v>5.9911511853465039E-3</v>
      </c>
      <c r="AC455" s="17">
        <f t="shared" ref="AC455:AC518" si="528">_xlfn.POISSON.DIST(4,K455,FALSE) * _xlfn.POISSON.DIST(4,L455,FALSE)</f>
        <v>7.8125630604667309E-5</v>
      </c>
      <c r="AD455" s="17">
        <f t="shared" ref="AD455:AD518" si="529">_xlfn.POISSON.DIST(4,K455,FALSE) * _xlfn.POISSON.DIST(0,L455,FALSE)</f>
        <v>4.9609636201325396E-3</v>
      </c>
      <c r="AE455" s="17">
        <f t="shared" ref="AE455:AE518" si="530">_xlfn.POISSON.DIST(4,K455,FALSE) * _xlfn.POISSON.DIST(1,L455,FALSE)</f>
        <v>3.8897861540689977E-3</v>
      </c>
      <c r="AF455" s="17">
        <f t="shared" ref="AF455:AF518" si="531">_xlfn.POISSON.DIST(4,K455,FALSE) * _xlfn.POISSON.DIST(2,L455,FALSE)</f>
        <v>1.5249493327248636E-3</v>
      </c>
      <c r="AG455" s="17">
        <f t="shared" ref="AG455:AG518" si="532">_xlfn.POISSON.DIST(4,K455,FALSE) * _xlfn.POISSON.DIST(3,L455,FALSE)</f>
        <v>3.9856012220541512E-4</v>
      </c>
      <c r="AH455" s="17">
        <f t="shared" ref="AH455:AH518" si="533">_xlfn.POISSON.DIST(0,K455,FALSE) * _xlfn.POISSON.DIST(4,L455,FALSE)</f>
        <v>2.9422200917932819E-3</v>
      </c>
      <c r="AI455" s="17">
        <f t="shared" ref="AI455:AI518" si="534">_xlfn.POISSON.DIST(1,K455,FALSE) * _xlfn.POISSON.DIST(4,L455,FALSE)</f>
        <v>2.6288000965150088E-3</v>
      </c>
      <c r="AJ455" s="17">
        <f t="shared" ref="AJ455:AJ518" si="535">_xlfn.POISSON.DIST(2,K455,FALSE) * _xlfn.POISSON.DIST(4,L455,FALSE)</f>
        <v>1.1743835831168766E-3</v>
      </c>
      <c r="AK455" s="17">
        <f t="shared" ref="AK455:AK518" si="536">_xlfn.POISSON.DIST(3,K455,FALSE) * _xlfn.POISSON.DIST(4,L455,FALSE)</f>
        <v>3.4976079064178464E-4</v>
      </c>
      <c r="AL455" s="17">
        <f t="shared" ref="AL455:AL518" si="537">_xlfn.POISSON.DIST(5,K455,FALSE) * _xlfn.POISSON.DIST(5,L455,FALSE)</f>
        <v>2.1892512995373717E-6</v>
      </c>
      <c r="AM455" s="17">
        <f t="shared" ref="AM455:AM518" si="538">_xlfn.POISSON.DIST(5,K455,FALSE) * _xlfn.POISSON.DIST(0,L455,FALSE)</f>
        <v>8.8649939409958663E-4</v>
      </c>
      <c r="AN455" s="17">
        <f t="shared" ref="AN455:AN518" si="539">_xlfn.POISSON.DIST(5,K455,FALSE) * _xlfn.POISSON.DIST(1,L455,FALSE)</f>
        <v>6.9508533680136134E-4</v>
      </c>
      <c r="AO455" s="17">
        <f t="shared" ref="AO455:AO518" si="540">_xlfn.POISSON.DIST(5,K455,FALSE) * _xlfn.POISSON.DIST(2,L455,FALSE)</f>
        <v>2.7250082101127021E-4</v>
      </c>
      <c r="AP455" s="17">
        <f t="shared" ref="AP455:AP518" si="541">_xlfn.POISSON.DIST(5,K455,FALSE) * _xlfn.POISSON.DIST(3,L455,FALSE)</f>
        <v>7.1220701037496851E-5</v>
      </c>
      <c r="AQ455" s="17">
        <f t="shared" ref="AQ455:AQ518" si="542">_xlfn.POISSON.DIST(5,K455,FALSE) * _xlfn.POISSON.DIST(4,L455,FALSE)</f>
        <v>1.3960659560901062E-5</v>
      </c>
      <c r="AR455" s="17">
        <f t="shared" ref="AR455:AR518" si="543">_xlfn.POISSON.DIST(0,K455,FALSE) * _xlfn.POISSON.DIST(5,L455,FALSE)</f>
        <v>4.6138645035963261E-4</v>
      </c>
      <c r="AS455" s="17">
        <f t="shared" ref="AS455:AS518" si="544">_xlfn.POISSON.DIST(1,K455,FALSE) * _xlfn.POISSON.DIST(5,L455,FALSE)</f>
        <v>4.1223725873507371E-4</v>
      </c>
      <c r="AT455" s="17">
        <f t="shared" ref="AT455:AT518" si="545">_xlfn.POISSON.DIST(2,K455,FALSE) * _xlfn.POISSON.DIST(5,L455,FALSE)</f>
        <v>1.8416184237416043E-4</v>
      </c>
      <c r="AU455" s="17">
        <f t="shared" ref="AU455:AU518" si="546">_xlfn.POISSON.DIST(3,K455,FALSE) * _xlfn.POISSON.DIST(5,L455,FALSE)</f>
        <v>5.4848000705084463E-5</v>
      </c>
      <c r="AV455" s="17">
        <f t="shared" ref="AV455:AV518" si="547">_xlfn.POISSON.DIST(4,K455,FALSE) * _xlfn.POISSON.DIST(5,L455,FALSE)</f>
        <v>1.2251329357493864E-5</v>
      </c>
      <c r="AW455" s="17">
        <f t="shared" ref="AW455:AW518" si="548">_xlfn.POISSON.DIST(6,K455,FALSE) * _xlfn.POISSON.DIST(6,L455,FALSE)</f>
        <v>4.2602511701622656E-8</v>
      </c>
      <c r="AX455" s="17">
        <f t="shared" ref="AX455:AX518" si="549">_xlfn.POISSON.DIST(6,K455,FALSE) * _xlfn.POISSON.DIST(0,L455,FALSE)</f>
        <v>1.3201084102385492E-4</v>
      </c>
      <c r="AY455" s="17">
        <f t="shared" ref="AY455:AY518" si="550">_xlfn.POISSON.DIST(6,K455,FALSE) * _xlfn.POISSON.DIST(1,L455,FALSE)</f>
        <v>1.0350689521643291E-4</v>
      </c>
      <c r="AZ455" s="17">
        <f t="shared" ref="AZ455:AZ518" si="551">_xlfn.POISSON.DIST(6,K455,FALSE) * _xlfn.POISSON.DIST(2,L455,FALSE)</f>
        <v>4.0578778508840845E-5</v>
      </c>
      <c r="BA455" s="17">
        <f t="shared" ref="BA455:BA518" si="552">_xlfn.POISSON.DIST(6,K455,FALSE) * _xlfn.POISSON.DIST(3,L455,FALSE)</f>
        <v>1.0605652643246269E-5</v>
      </c>
      <c r="BB455" s="17">
        <f t="shared" ref="BB455:BB518" si="553">_xlfn.POISSON.DIST(6,K455,FALSE) * _xlfn.POISSON.DIST(4,L455,FALSE)</f>
        <v>2.0789167168626829E-6</v>
      </c>
      <c r="BC455" s="17">
        <f t="shared" ref="BC455:BC518" si="554">_xlfn.POISSON.DIST(6,K455,FALSE) * _xlfn.POISSON.DIST(5,L455,FALSE)</f>
        <v>3.2600688414235947E-7</v>
      </c>
      <c r="BD455" s="17">
        <f t="shared" ref="BD455:BD518" si="555">_xlfn.POISSON.DIST(0,K455,FALSE) * _xlfn.POISSON.DIST(6,L455,FALSE)</f>
        <v>6.029388521081961E-5</v>
      </c>
      <c r="BE455" s="17">
        <f t="shared" ref="BE455:BE518" si="556">_xlfn.POISSON.DIST(1,K455,FALSE) * _xlfn.POISSON.DIST(6,L455,FALSE)</f>
        <v>5.387107908873718E-5</v>
      </c>
      <c r="BF455" s="17">
        <f t="shared" ref="BF455:BF518" si="557">_xlfn.POISSON.DIST(2,K455,FALSE) * _xlfn.POISSON.DIST(6,L455,FALSE)</f>
        <v>2.4066231194404783E-5</v>
      </c>
      <c r="BG455" s="17">
        <f t="shared" ref="BG455:BG518" si="558">_xlfn.POISSON.DIST(3,K455,FALSE) * _xlfn.POISSON.DIST(6,L455,FALSE)</f>
        <v>7.1675253054736221E-6</v>
      </c>
      <c r="BH455" s="17">
        <f t="shared" ref="BH455:BH518" si="559">_xlfn.POISSON.DIST(4,K455,FALSE) * _xlfn.POISSON.DIST(6,L455,FALSE)</f>
        <v>1.6010011680770148E-6</v>
      </c>
      <c r="BI455" s="17">
        <f t="shared" ref="BI455:BI518" si="560">_xlfn.POISSON.DIST(5,K455,FALSE) * _xlfn.POISSON.DIST(6,L455,FALSE)</f>
        <v>2.8609090372952288E-7</v>
      </c>
      <c r="BJ455" s="18">
        <f t="shared" ref="BJ455:BJ518" si="561">SUM(N455,Q455,T455,W455,X455,Y455,AD455,AE455,AF455,AG455,AM455,AN455,AO455,AP455,AQ455,AX455,AY455,AZ455,BA455,BB455,BC455)</f>
        <v>0.35942632786573264</v>
      </c>
      <c r="BK455" s="18">
        <f t="shared" ref="BK455:BK518" si="562">SUM(M455,P455,S455,V455,AC455,AL455,AY455)</f>
        <v>0.34260657104512582</v>
      </c>
      <c r="BL455" s="18">
        <f t="shared" ref="BL455:BL518" si="563">SUM(O455,R455,U455,AA455,AB455,AH455,AI455,AJ455,AK455,AR455,AS455,AT455,AU455,AV455,BD455,BE455,BF455,BG455,BH455,BI455)</f>
        <v>0.2830009949159224</v>
      </c>
      <c r="BM455" s="18">
        <f t="shared" ref="BM455:BM518" si="564">SUM(S455:BI455)</f>
        <v>0.23680379785549233</v>
      </c>
      <c r="BN455" s="18">
        <f t="shared" ref="BN455:BN518" si="565">SUM(M455:R455)</f>
        <v>0.76313645099478533</v>
      </c>
    </row>
    <row r="456" spans="1:66" x14ac:dyDescent="0.25">
      <c r="A456" t="s">
        <v>13</v>
      </c>
      <c r="B456" t="s">
        <v>60</v>
      </c>
      <c r="C456" t="s">
        <v>58</v>
      </c>
      <c r="D456" s="15">
        <v>44532</v>
      </c>
      <c r="E456" s="14">
        <f>VLOOKUP(A456,home!$A$2:$E$405,3,FALSE)</f>
        <v>1.61170212765957</v>
      </c>
      <c r="F456" s="14">
        <f>VLOOKUP(B456,home!$B$2:$E$405,3,FALSE)</f>
        <v>1.18</v>
      </c>
      <c r="G456" s="14">
        <f>VLOOKUP(C456,away!$B$2:$E$405,4,FALSE)</f>
        <v>0.93</v>
      </c>
      <c r="H456" s="14">
        <f>VLOOKUP(A456,away!$A$2:$E$405,3,FALSE)</f>
        <v>1.44148936170213</v>
      </c>
      <c r="I456" s="14">
        <f>VLOOKUP(C456,away!$B$2:$E$405,3,FALSE)</f>
        <v>0.62</v>
      </c>
      <c r="J456" s="14">
        <f>VLOOKUP(B456,home!$B$2:$E$405,4,FALSE)</f>
        <v>0.44</v>
      </c>
      <c r="K456" s="16">
        <f t="shared" si="510"/>
        <v>1.7686819148936122</v>
      </c>
      <c r="L456" s="16">
        <f t="shared" si="511"/>
        <v>0.39323829787234105</v>
      </c>
      <c r="M456" s="17">
        <f t="shared" si="512"/>
        <v>0.1151038847467644</v>
      </c>
      <c r="N456" s="17">
        <f t="shared" si="513"/>
        <v>0.20358215928560092</v>
      </c>
      <c r="O456" s="17">
        <f t="shared" si="514"/>
        <v>4.5263255716311755E-2</v>
      </c>
      <c r="P456" s="17">
        <f t="shared" si="515"/>
        <v>8.0056301794645512E-2</v>
      </c>
      <c r="Q456" s="17">
        <f t="shared" si="516"/>
        <v>0.18003604166171652</v>
      </c>
      <c r="R456" s="17">
        <f t="shared" si="517"/>
        <v>8.8996228170214724E-3</v>
      </c>
      <c r="S456" s="17">
        <f t="shared" si="518"/>
        <v>1.392005897788676E-2</v>
      </c>
      <c r="T456" s="17">
        <f t="shared" si="519"/>
        <v>7.079706657872728E-2</v>
      </c>
      <c r="U456" s="17">
        <f t="shared" si="520"/>
        <v>1.5740601925840422E-2</v>
      </c>
      <c r="V456" s="17">
        <f t="shared" si="521"/>
        <v>1.0757320513693539E-3</v>
      </c>
      <c r="W456" s="17">
        <f t="shared" si="522"/>
        <v>0.10614216363870362</v>
      </c>
      <c r="X456" s="17">
        <f t="shared" si="523"/>
        <v>4.1739163761771295E-2</v>
      </c>
      <c r="Y456" s="17">
        <f t="shared" si="524"/>
        <v>8.2067188561469225E-3</v>
      </c>
      <c r="Z456" s="17">
        <f t="shared" si="525"/>
        <v>1.1665575094237911E-3</v>
      </c>
      <c r="AA456" s="17">
        <f t="shared" si="526"/>
        <v>2.0632691696011937E-3</v>
      </c>
      <c r="AB456" s="17">
        <f t="shared" si="527"/>
        <v>1.8246334329155966E-3</v>
      </c>
      <c r="AC456" s="17">
        <f t="shared" si="528"/>
        <v>4.676163295013101E-5</v>
      </c>
      <c r="AD456" s="17">
        <f t="shared" si="529"/>
        <v>4.6932931308863363E-2</v>
      </c>
      <c r="AE456" s="17">
        <f t="shared" si="530"/>
        <v>1.8455826022056931E-2</v>
      </c>
      <c r="AF456" s="17">
        <f t="shared" si="531"/>
        <v>3.628768805370863E-3</v>
      </c>
      <c r="AG456" s="17">
        <f t="shared" si="532"/>
        <v>4.7565695613209562E-4</v>
      </c>
      <c r="AH456" s="17">
        <f t="shared" si="533"/>
        <v>1.1468377234400223E-4</v>
      </c>
      <c r="AI456" s="17">
        <f t="shared" si="534"/>
        <v>2.0283911407661294E-4</v>
      </c>
      <c r="AJ456" s="17">
        <f t="shared" si="535"/>
        <v>1.7937893635017386E-4</v>
      </c>
      <c r="AK456" s="17">
        <f t="shared" si="536"/>
        <v>1.0575476021180159E-4</v>
      </c>
      <c r="AL456" s="17">
        <f t="shared" si="537"/>
        <v>1.3009338157794404E-6</v>
      </c>
      <c r="AM456" s="17">
        <f t="shared" si="538"/>
        <v>1.6601885363786158E-2</v>
      </c>
      <c r="AN456" s="17">
        <f t="shared" si="539"/>
        <v>6.528497141927E-3</v>
      </c>
      <c r="AO456" s="17">
        <f t="shared" si="540"/>
        <v>1.2836275518779082E-3</v>
      </c>
      <c r="AP456" s="17">
        <f t="shared" si="541"/>
        <v>1.682571712008363E-4</v>
      </c>
      <c r="AQ456" s="17">
        <f t="shared" si="542"/>
        <v>1.6541290901957982E-5</v>
      </c>
      <c r="AR456" s="17">
        <f t="shared" si="543"/>
        <v>9.0196102860269054E-6</v>
      </c>
      <c r="AS456" s="17">
        <f t="shared" si="544"/>
        <v>1.5952821592284188E-5</v>
      </c>
      <c r="AT456" s="17">
        <f t="shared" si="545"/>
        <v>1.4107733520898683E-5</v>
      </c>
      <c r="AU456" s="17">
        <f t="shared" si="546"/>
        <v>8.3173643795172922E-6</v>
      </c>
      <c r="AV456" s="17">
        <f t="shared" si="547"/>
        <v>3.6776929894081414E-6</v>
      </c>
      <c r="AW456" s="17">
        <f t="shared" si="548"/>
        <v>2.5133805190181627E-8</v>
      </c>
      <c r="AX456" s="17">
        <f t="shared" si="549"/>
        <v>4.8939090660109234E-3</v>
      </c>
      <c r="AY456" s="17">
        <f t="shared" si="550"/>
        <v>1.924472471060154E-3</v>
      </c>
      <c r="AZ456" s="17">
        <f t="shared" si="551"/>
        <v>3.7838813941093653E-4</v>
      </c>
      <c r="BA456" s="17">
        <f t="shared" si="552"/>
        <v>4.9598902625679598E-5</v>
      </c>
      <c r="BB456" s="17">
        <f t="shared" si="553"/>
        <v>4.8760470112145568E-6</v>
      </c>
      <c r="BC456" s="17">
        <f t="shared" si="554"/>
        <v>3.8348968540710587E-7</v>
      </c>
      <c r="BD456" s="17">
        <f t="shared" si="555"/>
        <v>5.9114269939151285E-7</v>
      </c>
      <c r="BE456" s="17">
        <f t="shared" si="556"/>
        <v>1.0455434015351601E-6</v>
      </c>
      <c r="BF456" s="17">
        <f t="shared" si="557"/>
        <v>9.2461685276579396E-7</v>
      </c>
      <c r="BG456" s="17">
        <f t="shared" si="558"/>
        <v>5.4511770189756971E-7</v>
      </c>
      <c r="BH456" s="17">
        <f t="shared" si="559"/>
        <v>2.4103495520864969E-7</v>
      </c>
      <c r="BI456" s="17">
        <f t="shared" si="560"/>
        <v>8.5262833226946097E-8</v>
      </c>
      <c r="BJ456" s="18">
        <f t="shared" si="561"/>
        <v>0.71184693351058825</v>
      </c>
      <c r="BK456" s="18">
        <f t="shared" si="562"/>
        <v>0.21212851260849211</v>
      </c>
      <c r="BL456" s="18">
        <f t="shared" si="563"/>
        <v>7.4448547585885164E-2</v>
      </c>
      <c r="BM456" s="18">
        <f t="shared" si="564"/>
        <v>0.36472483785507359</v>
      </c>
      <c r="BN456" s="18">
        <f t="shared" si="565"/>
        <v>0.63294126602206058</v>
      </c>
    </row>
    <row r="457" spans="1:66" x14ac:dyDescent="0.25">
      <c r="A457" t="s">
        <v>16</v>
      </c>
      <c r="B457" t="s">
        <v>67</v>
      </c>
      <c r="C457" t="s">
        <v>18</v>
      </c>
      <c r="D457" s="15">
        <v>44532</v>
      </c>
      <c r="E457" s="14">
        <f>VLOOKUP(A457,home!$A$2:$E$405,3,FALSE)</f>
        <v>1.5904255319148899</v>
      </c>
      <c r="F457" s="14">
        <f>VLOOKUP(B457,home!$B$2:$E$405,3,FALSE)</f>
        <v>1.1299999999999999</v>
      </c>
      <c r="G457" s="14">
        <f>VLOOKUP(C457,away!$B$2:$E$405,4,FALSE)</f>
        <v>0.69</v>
      </c>
      <c r="H457" s="14">
        <f>VLOOKUP(A457,away!$A$2:$E$405,3,FALSE)</f>
        <v>1.2978723404255299</v>
      </c>
      <c r="I457" s="14">
        <f>VLOOKUP(C457,away!$B$2:$E$405,3,FALSE)</f>
        <v>0.51</v>
      </c>
      <c r="J457" s="14">
        <f>VLOOKUP(B457,home!$B$2:$E$405,4,FALSE)</f>
        <v>0.54</v>
      </c>
      <c r="K457" s="16">
        <f t="shared" si="510"/>
        <v>1.2400547872340395</v>
      </c>
      <c r="L457" s="16">
        <f t="shared" si="511"/>
        <v>0.35743404255319094</v>
      </c>
      <c r="M457" s="17">
        <f t="shared" si="512"/>
        <v>0.20240415162717357</v>
      </c>
      <c r="N457" s="17">
        <f t="shared" si="513"/>
        <v>0.25099223718132091</v>
      </c>
      <c r="O457" s="17">
        <f t="shared" si="514"/>
        <v>7.2346134145649652E-2</v>
      </c>
      <c r="P457" s="17">
        <f t="shared" si="515"/>
        <v>8.9713169985188843E-2</v>
      </c>
      <c r="Q457" s="17">
        <f t="shared" si="516"/>
        <v>0.15562206263763931</v>
      </c>
      <c r="R457" s="17">
        <f t="shared" si="517"/>
        <v>1.2929485595387497E-2</v>
      </c>
      <c r="S457" s="17">
        <f t="shared" si="518"/>
        <v>9.9410669248728694E-3</v>
      </c>
      <c r="T457" s="17">
        <f t="shared" si="519"/>
        <v>5.56246229590373E-2</v>
      </c>
      <c r="U457" s="17">
        <f t="shared" si="520"/>
        <v>1.6033270509033817E-2</v>
      </c>
      <c r="V457" s="17">
        <f t="shared" si="521"/>
        <v>4.8958406550871103E-4</v>
      </c>
      <c r="W457" s="17">
        <f t="shared" si="522"/>
        <v>6.4326627924346735E-2</v>
      </c>
      <c r="X457" s="17">
        <f t="shared" si="523"/>
        <v>2.2992526662814226E-2</v>
      </c>
      <c r="Y457" s="17">
        <f t="shared" si="524"/>
        <v>4.1091558768008582E-3</v>
      </c>
      <c r="Z457" s="17">
        <f t="shared" si="525"/>
        <v>1.5404794348308686E-3</v>
      </c>
      <c r="AA457" s="17">
        <f t="shared" si="526"/>
        <v>1.9102788977976056E-3</v>
      </c>
      <c r="AB457" s="17">
        <f t="shared" si="527"/>
        <v>1.1844252460830431E-3</v>
      </c>
      <c r="AC457" s="17">
        <f t="shared" si="528"/>
        <v>1.3562635121958535E-5</v>
      </c>
      <c r="AD457" s="17">
        <f t="shared" si="529"/>
        <v>1.9942135726052246E-2</v>
      </c>
      <c r="AE457" s="17">
        <f t="shared" si="530"/>
        <v>7.1279981897072655E-3</v>
      </c>
      <c r="AF457" s="17">
        <f t="shared" si="531"/>
        <v>1.2738946041294472E-3</v>
      </c>
      <c r="AG457" s="17">
        <f t="shared" si="532"/>
        <v>1.517777660468951E-4</v>
      </c>
      <c r="AH457" s="17">
        <f t="shared" si="533"/>
        <v>1.3765494796541298E-4</v>
      </c>
      <c r="AI457" s="17">
        <f t="shared" si="534"/>
        <v>1.7069967721096294E-4</v>
      </c>
      <c r="AJ457" s="17">
        <f t="shared" si="535"/>
        <v>1.0583847595237996E-4</v>
      </c>
      <c r="AK457" s="17">
        <f t="shared" si="536"/>
        <v>4.3748502926101184E-5</v>
      </c>
      <c r="AL457" s="17">
        <f t="shared" si="537"/>
        <v>2.4045889975312251E-7</v>
      </c>
      <c r="AM457" s="17">
        <f t="shared" si="538"/>
        <v>4.9458681749524102E-3</v>
      </c>
      <c r="AN457" s="17">
        <f t="shared" si="539"/>
        <v>1.767821655708412E-3</v>
      </c>
      <c r="AO457" s="17">
        <f t="shared" si="540"/>
        <v>3.1593982045646649E-4</v>
      </c>
      <c r="AP457" s="17">
        <f t="shared" si="541"/>
        <v>3.7642549076428059E-5</v>
      </c>
      <c r="AQ457" s="17">
        <f t="shared" si="542"/>
        <v>3.3636821220986398E-6</v>
      </c>
      <c r="AR457" s="17">
        <f t="shared" si="543"/>
        <v>9.8405129057453405E-6</v>
      </c>
      <c r="AS457" s="17">
        <f t="shared" si="544"/>
        <v>1.2202775137607856E-5</v>
      </c>
      <c r="AT457" s="17">
        <f t="shared" si="545"/>
        <v>7.5660548634655705E-6</v>
      </c>
      <c r="AU457" s="17">
        <f t="shared" si="546"/>
        <v>3.1274408513052897E-6</v>
      </c>
      <c r="AV457" s="17">
        <f t="shared" si="547"/>
        <v>9.6954949986310569E-7</v>
      </c>
      <c r="AW457" s="17">
        <f t="shared" si="548"/>
        <v>2.9605686848947215E-9</v>
      </c>
      <c r="AX457" s="17">
        <f t="shared" si="549"/>
        <v>1.0221912512297015E-3</v>
      </c>
      <c r="AY457" s="17">
        <f t="shared" si="550"/>
        <v>3.6536595118953657E-4</v>
      </c>
      <c r="AZ457" s="17">
        <f t="shared" si="551"/>
        <v>6.5297114472483936E-5</v>
      </c>
      <c r="BA457" s="17">
        <f t="shared" si="552"/>
        <v>7.7798038643194713E-6</v>
      </c>
      <c r="BB457" s="17">
        <f t="shared" si="553"/>
        <v>6.951916863736609E-7</v>
      </c>
      <c r="BC457" s="17">
        <f t="shared" si="554"/>
        <v>4.9697034961981534E-8</v>
      </c>
      <c r="BD457" s="17">
        <f t="shared" si="555"/>
        <v>5.8622238478290089E-7</v>
      </c>
      <c r="BE457" s="17">
        <f t="shared" si="556"/>
        <v>7.2694787463379124E-7</v>
      </c>
      <c r="BF457" s="17">
        <f t="shared" si="557"/>
        <v>4.5072759600462181E-7</v>
      </c>
      <c r="BG457" s="17">
        <f t="shared" si="558"/>
        <v>1.8630897105467381E-7</v>
      </c>
      <c r="BH457" s="17">
        <f t="shared" si="559"/>
        <v>5.7758332865249066E-8</v>
      </c>
      <c r="BI457" s="17">
        <f t="shared" si="560"/>
        <v>1.432469943444185E-8</v>
      </c>
      <c r="BJ457" s="18">
        <f t="shared" si="561"/>
        <v>0.59069505441968839</v>
      </c>
      <c r="BK457" s="18">
        <f t="shared" si="562"/>
        <v>0.3029271416479552</v>
      </c>
      <c r="BL457" s="18">
        <f t="shared" si="563"/>
        <v>0.10489726462112325</v>
      </c>
      <c r="BM457" s="18">
        <f t="shared" si="564"/>
        <v>0.21568733596061707</v>
      </c>
      <c r="BN457" s="18">
        <f t="shared" si="565"/>
        <v>0.78400724117235987</v>
      </c>
    </row>
    <row r="458" spans="1:66" x14ac:dyDescent="0.25">
      <c r="A458" t="s">
        <v>16</v>
      </c>
      <c r="B458" t="s">
        <v>254</v>
      </c>
      <c r="C458" t="s">
        <v>19</v>
      </c>
      <c r="D458" s="15">
        <v>44532</v>
      </c>
      <c r="E458" s="14">
        <f>VLOOKUP(A458,home!$A$2:$E$405,3,FALSE)</f>
        <v>1.5904255319148899</v>
      </c>
      <c r="F458" s="14">
        <f>VLOOKUP(B458,home!$B$2:$E$405,3,FALSE)</f>
        <v>1.03</v>
      </c>
      <c r="G458" s="14">
        <f>VLOOKUP(C458,away!$B$2:$E$405,4,FALSE)</f>
        <v>1.37</v>
      </c>
      <c r="H458" s="14">
        <f>VLOOKUP(A458,away!$A$2:$E$405,3,FALSE)</f>
        <v>1.2978723404255299</v>
      </c>
      <c r="I458" s="14">
        <f>VLOOKUP(C458,away!$B$2:$E$405,3,FALSE)</f>
        <v>0.51</v>
      </c>
      <c r="J458" s="14">
        <f>VLOOKUP(B458,home!$B$2:$E$405,4,FALSE)</f>
        <v>0.98</v>
      </c>
      <c r="K458" s="16">
        <f t="shared" si="510"/>
        <v>2.2442494680851013</v>
      </c>
      <c r="L458" s="16">
        <f t="shared" si="511"/>
        <v>0.64867659574467984</v>
      </c>
      <c r="M458" s="17">
        <f t="shared" si="512"/>
        <v>5.5413830751665095E-2</v>
      </c>
      <c r="N458" s="17">
        <f t="shared" si="513"/>
        <v>0.1243624601889822</v>
      </c>
      <c r="O458" s="17">
        <f t="shared" si="514"/>
        <v>3.5945655089161969E-2</v>
      </c>
      <c r="P458" s="17">
        <f t="shared" si="515"/>
        <v>8.0671017313822257E-2</v>
      </c>
      <c r="Q458" s="17">
        <f t="shared" si="516"/>
        <v>0.13955019256443899</v>
      </c>
      <c r="R458" s="17">
        <f t="shared" si="517"/>
        <v>1.1658552587525003E-2</v>
      </c>
      <c r="S458" s="17">
        <f t="shared" si="518"/>
        <v>2.9360057526123393E-2</v>
      </c>
      <c r="T458" s="17">
        <f t="shared" si="519"/>
        <v>9.0522943848214812E-2</v>
      </c>
      <c r="U458" s="17">
        <f t="shared" si="520"/>
        <v>2.6164700443195167E-2</v>
      </c>
      <c r="V458" s="17">
        <f t="shared" si="521"/>
        <v>4.7491266608533245E-3</v>
      </c>
      <c r="W458" s="17">
        <f t="shared" si="522"/>
        <v>0.10439514847797188</v>
      </c>
      <c r="X458" s="17">
        <f t="shared" si="523"/>
        <v>6.7718689526951203E-2</v>
      </c>
      <c r="Y458" s="17">
        <f t="shared" si="524"/>
        <v>2.1963764495316798E-2</v>
      </c>
      <c r="Z458" s="17">
        <f t="shared" si="525"/>
        <v>2.5208767345953503E-3</v>
      </c>
      <c r="AA458" s="17">
        <f t="shared" si="526"/>
        <v>5.657476270723721E-3</v>
      </c>
      <c r="AB458" s="17">
        <f t="shared" si="527"/>
        <v>6.3483940556378991E-3</v>
      </c>
      <c r="AC458" s="17">
        <f t="shared" si="528"/>
        <v>4.321088186451102E-4</v>
      </c>
      <c r="AD458" s="17">
        <f t="shared" si="529"/>
        <v>5.8572189110588396E-2</v>
      </c>
      <c r="AE458" s="17">
        <f t="shared" si="530"/>
        <v>3.7994408237570089E-2</v>
      </c>
      <c r="AF458" s="17">
        <f t="shared" si="531"/>
        <v>1.2323041696440291E-2</v>
      </c>
      <c r="AG458" s="17">
        <f t="shared" si="532"/>
        <v>2.6645562456222116E-3</v>
      </c>
      <c r="AH458" s="17">
        <f t="shared" si="533"/>
        <v>4.0880843462231907E-4</v>
      </c>
      <c r="AI458" s="17">
        <f t="shared" si="534"/>
        <v>9.1746811194984236E-4</v>
      </c>
      <c r="AJ458" s="17">
        <f t="shared" si="535"/>
        <v>1.0295136611142381E-3</v>
      </c>
      <c r="AK458" s="17">
        <f t="shared" si="536"/>
        <v>7.7016182878065804E-4</v>
      </c>
      <c r="AL458" s="17">
        <f t="shared" si="537"/>
        <v>2.5162424266672833E-5</v>
      </c>
      <c r="AM458" s="17">
        <f t="shared" si="538"/>
        <v>2.629012085120359E-2</v>
      </c>
      <c r="AN458" s="17">
        <f t="shared" si="539"/>
        <v>1.705378609547497E-2</v>
      </c>
      <c r="AO458" s="17">
        <f t="shared" si="540"/>
        <v>5.5311959544853285E-3</v>
      </c>
      <c r="AP458" s="17">
        <f t="shared" si="541"/>
        <v>1.1959857873840964E-3</v>
      </c>
      <c r="AQ458" s="17">
        <f t="shared" si="542"/>
        <v>1.93951997279834E-4</v>
      </c>
      <c r="AR458" s="17">
        <f t="shared" si="543"/>
        <v>5.3036892736503508E-5</v>
      </c>
      <c r="AS458" s="17">
        <f t="shared" si="544"/>
        <v>1.1902801831278456E-4</v>
      </c>
      <c r="AT458" s="17">
        <f t="shared" si="545"/>
        <v>1.3356428339284524E-4</v>
      </c>
      <c r="AU458" s="17">
        <f t="shared" si="546"/>
        <v>9.9917190653186895E-5</v>
      </c>
      <c r="AV458" s="17">
        <f t="shared" si="547"/>
        <v>5.6059775493993091E-5</v>
      </c>
      <c r="AW458" s="17">
        <f t="shared" si="548"/>
        <v>1.0175349608071502E-6</v>
      </c>
      <c r="AX458" s="17">
        <f t="shared" si="549"/>
        <v>9.8335982893677839E-3</v>
      </c>
      <c r="AY458" s="17">
        <f t="shared" si="550"/>
        <v>6.3788250622678015E-3</v>
      </c>
      <c r="AZ458" s="17">
        <f t="shared" si="551"/>
        <v>2.0688972631213612E-3</v>
      </c>
      <c r="BA458" s="17">
        <f t="shared" si="552"/>
        <v>4.4734841119568343E-4</v>
      </c>
      <c r="BB458" s="17">
        <f t="shared" si="553"/>
        <v>7.2546111121551772E-5</v>
      </c>
      <c r="BC458" s="17">
        <f t="shared" si="554"/>
        <v>9.4117928793686943E-6</v>
      </c>
      <c r="BD458" s="17">
        <f t="shared" si="555"/>
        <v>5.7339651715318033E-6</v>
      </c>
      <c r="BE458" s="17">
        <f t="shared" si="556"/>
        <v>1.2868448286228745E-5</v>
      </c>
      <c r="BF458" s="17">
        <f t="shared" si="557"/>
        <v>1.4440004110724752E-5</v>
      </c>
      <c r="BG458" s="17">
        <f t="shared" si="558"/>
        <v>1.0802323848213565E-5</v>
      </c>
      <c r="BH458" s="17">
        <f t="shared" si="559"/>
        <v>6.060777387609075E-6</v>
      </c>
      <c r="BI458" s="17">
        <f t="shared" si="560"/>
        <v>2.7203792856647751E-6</v>
      </c>
      <c r="BJ458" s="18">
        <f t="shared" si="561"/>
        <v>0.72914306200787815</v>
      </c>
      <c r="BK458" s="18">
        <f t="shared" si="562"/>
        <v>0.17703012855764366</v>
      </c>
      <c r="BL458" s="18">
        <f t="shared" si="563"/>
        <v>8.9414962541390142E-2</v>
      </c>
      <c r="BM458" s="18">
        <f t="shared" si="564"/>
        <v>0.54412951381860475</v>
      </c>
      <c r="BN458" s="18">
        <f t="shared" si="565"/>
        <v>0.44760170849559555</v>
      </c>
    </row>
    <row r="459" spans="1:66" x14ac:dyDescent="0.25">
      <c r="A459" t="s">
        <v>80</v>
      </c>
      <c r="B459" t="s">
        <v>83</v>
      </c>
      <c r="C459" t="s">
        <v>88</v>
      </c>
      <c r="D459" s="15">
        <v>44532</v>
      </c>
      <c r="E459" s="14">
        <f>VLOOKUP(A459,home!$A$2:$E$405,3,FALSE)</f>
        <v>1.2105263157894699</v>
      </c>
      <c r="F459" s="14">
        <f>VLOOKUP(B459,home!$B$2:$E$405,3,FALSE)</f>
        <v>1.24</v>
      </c>
      <c r="G459" s="14">
        <f>VLOOKUP(C459,away!$B$2:$E$405,4,FALSE)</f>
        <v>1.21</v>
      </c>
      <c r="H459" s="14">
        <f>VLOOKUP(A459,away!$A$2:$E$405,3,FALSE)</f>
        <v>1.0380116959064301</v>
      </c>
      <c r="I459" s="14">
        <f>VLOOKUP(C459,away!$B$2:$E$405,3,FALSE)</f>
        <v>1.27</v>
      </c>
      <c r="J459" s="14">
        <f>VLOOKUP(B459,home!$B$2:$E$405,4,FALSE)</f>
        <v>1.03</v>
      </c>
      <c r="K459" s="16">
        <f t="shared" si="510"/>
        <v>1.8162736842105207</v>
      </c>
      <c r="L459" s="16">
        <f t="shared" si="511"/>
        <v>1.3578230994152012</v>
      </c>
      <c r="M459" s="17">
        <f t="shared" si="512"/>
        <v>4.1831870257022744E-2</v>
      </c>
      <c r="N459" s="17">
        <f t="shared" si="513"/>
        <v>7.5978125109139191E-2</v>
      </c>
      <c r="O459" s="17">
        <f t="shared" si="514"/>
        <v>5.6800279726725189E-2</v>
      </c>
      <c r="P459" s="17">
        <f t="shared" si="515"/>
        <v>0.10316485332344728</v>
      </c>
      <c r="Q459" s="17">
        <f t="shared" si="516"/>
        <v>6.8998534605692066E-2</v>
      </c>
      <c r="R459" s="17">
        <f t="shared" si="517"/>
        <v>3.856236593309622E-2</v>
      </c>
      <c r="S459" s="17">
        <f t="shared" si="518"/>
        <v>6.360573227933583E-2</v>
      </c>
      <c r="T459" s="17">
        <f t="shared" si="519"/>
        <v>9.368780411340781E-2</v>
      </c>
      <c r="U459" s="17">
        <f t="shared" si="520"/>
        <v>7.0039810445178929E-2</v>
      </c>
      <c r="V459" s="17">
        <f t="shared" si="521"/>
        <v>1.7429231191993522E-2</v>
      </c>
      <c r="W459" s="17">
        <f t="shared" si="522"/>
        <v>4.177340755113583E-2</v>
      </c>
      <c r="X459" s="17">
        <f t="shared" si="523"/>
        <v>5.6720897714217615E-2</v>
      </c>
      <c r="Y459" s="17">
        <f t="shared" si="524"/>
        <v>3.8508472567965794E-2</v>
      </c>
      <c r="Z459" s="17">
        <f t="shared" si="525"/>
        <v>1.7453623744019958E-2</v>
      </c>
      <c r="AA459" s="17">
        <f t="shared" si="526"/>
        <v>3.1700557500375343E-2</v>
      </c>
      <c r="AB459" s="17">
        <f t="shared" si="527"/>
        <v>2.8788444181367098E-2</v>
      </c>
      <c r="AC459" s="17">
        <f t="shared" si="528"/>
        <v>2.6864745533947908E-3</v>
      </c>
      <c r="AD459" s="17">
        <f t="shared" si="529"/>
        <v>1.8967985208732257E-2</v>
      </c>
      <c r="AE459" s="17">
        <f t="shared" si="530"/>
        <v>2.5755168465782522E-2</v>
      </c>
      <c r="AF459" s="17">
        <f t="shared" si="531"/>
        <v>1.7485481336084744E-2</v>
      </c>
      <c r="AG459" s="17">
        <f t="shared" si="532"/>
        <v>7.9140634875097468E-3</v>
      </c>
      <c r="AH459" s="17">
        <f t="shared" si="533"/>
        <v>5.9247333720329831E-3</v>
      </c>
      <c r="AI459" s="17">
        <f t="shared" si="534"/>
        <v>1.0760937309587366E-2</v>
      </c>
      <c r="AJ459" s="17">
        <f t="shared" si="535"/>
        <v>9.7724036264213478E-3</v>
      </c>
      <c r="AK459" s="17">
        <f t="shared" si="536"/>
        <v>5.9164531793841875E-3</v>
      </c>
      <c r="AL459" s="17">
        <f t="shared" si="537"/>
        <v>2.6501301668348839E-4</v>
      </c>
      <c r="AM459" s="17">
        <f t="shared" si="538"/>
        <v>6.8902104754229596E-3</v>
      </c>
      <c r="AN459" s="17">
        <f t="shared" si="539"/>
        <v>9.3556869433618888E-3</v>
      </c>
      <c r="AO459" s="17">
        <f t="shared" si="540"/>
        <v>6.3516839212969869E-3</v>
      </c>
      <c r="AP459" s="17">
        <f t="shared" si="541"/>
        <v>2.8748210495070578E-3</v>
      </c>
      <c r="AQ459" s="17">
        <f t="shared" si="542"/>
        <v>9.7587460692643397E-4</v>
      </c>
      <c r="AR459" s="17">
        <f t="shared" si="543"/>
        <v>1.6089479660845005E-3</v>
      </c>
      <c r="AS459" s="17">
        <f t="shared" si="544"/>
        <v>2.9222898500633194E-3</v>
      </c>
      <c r="AT459" s="17">
        <f t="shared" si="545"/>
        <v>2.653839076152758E-3</v>
      </c>
      <c r="AU459" s="17">
        <f t="shared" si="546"/>
        <v>1.606699358715272E-3</v>
      </c>
      <c r="AV459" s="17">
        <f t="shared" si="547"/>
        <v>7.2955144091811674E-4</v>
      </c>
      <c r="AW459" s="17">
        <f t="shared" si="548"/>
        <v>1.815470465924012E-5</v>
      </c>
      <c r="AX459" s="17">
        <f t="shared" si="549"/>
        <v>2.0857513275303976E-3</v>
      </c>
      <c r="AY459" s="17">
        <f t="shared" si="550"/>
        <v>2.8320813321566947E-3</v>
      </c>
      <c r="AZ459" s="17">
        <f t="shared" si="551"/>
        <v>1.922732726112468E-3</v>
      </c>
      <c r="BA459" s="17">
        <f t="shared" si="552"/>
        <v>8.702436365056901E-4</v>
      </c>
      <c r="BB459" s="17">
        <f t="shared" si="553"/>
        <v>2.9540922794162803E-4</v>
      </c>
      <c r="BC459" s="17">
        <f t="shared" si="554"/>
        <v>8.0222694695910625E-5</v>
      </c>
      <c r="BD459" s="17">
        <f t="shared" si="555"/>
        <v>3.641111190177732E-4</v>
      </c>
      <c r="BE459" s="17">
        <f t="shared" si="556"/>
        <v>6.6132544360042618E-4</v>
      </c>
      <c r="BF459" s="17">
        <f t="shared" si="557"/>
        <v>6.0057399995515164E-4</v>
      </c>
      <c r="BG459" s="17">
        <f t="shared" si="558"/>
        <v>3.6360225051319757E-4</v>
      </c>
      <c r="BH459" s="17">
        <f t="shared" si="559"/>
        <v>1.6510029978171044E-4</v>
      </c>
      <c r="BI459" s="17">
        <f t="shared" si="560"/>
        <v>5.997346594975773E-5</v>
      </c>
      <c r="BJ459" s="18">
        <f t="shared" si="561"/>
        <v>0.48032465810112573</v>
      </c>
      <c r="BK459" s="18">
        <f t="shared" si="562"/>
        <v>0.23181525595403438</v>
      </c>
      <c r="BL459" s="18">
        <f t="shared" si="563"/>
        <v>0.27000199954492071</v>
      </c>
      <c r="BM459" s="18">
        <f t="shared" si="564"/>
        <v>0.61144558176148056</v>
      </c>
      <c r="BN459" s="18">
        <f t="shared" si="565"/>
        <v>0.38533602895512264</v>
      </c>
    </row>
    <row r="460" spans="1:66" x14ac:dyDescent="0.25">
      <c r="A460" t="s">
        <v>24</v>
      </c>
      <c r="B460" t="s">
        <v>180</v>
      </c>
      <c r="C460" t="s">
        <v>289</v>
      </c>
      <c r="D460" s="15">
        <v>44532</v>
      </c>
      <c r="E460" s="14">
        <f>VLOOKUP(A460,home!$A$2:$E$405,3,FALSE)</f>
        <v>1.58904109589041</v>
      </c>
      <c r="F460" s="14">
        <f>VLOOKUP(B460,home!$B$2:$E$405,3,FALSE)</f>
        <v>1.0900000000000001</v>
      </c>
      <c r="G460" s="14">
        <f>VLOOKUP(C460,away!$B$2:$E$405,4,FALSE)</f>
        <v>1.2</v>
      </c>
      <c r="H460" s="14">
        <f>VLOOKUP(A460,away!$A$2:$E$405,3,FALSE)</f>
        <v>1.4200913242009101</v>
      </c>
      <c r="I460" s="14">
        <f>VLOOKUP(C460,away!$B$2:$E$405,3,FALSE)</f>
        <v>0.74</v>
      </c>
      <c r="J460" s="14">
        <f>VLOOKUP(B460,home!$B$2:$E$405,4,FALSE)</f>
        <v>1.28</v>
      </c>
      <c r="K460" s="16">
        <f t="shared" si="510"/>
        <v>2.0784657534246564</v>
      </c>
      <c r="L460" s="16">
        <f t="shared" si="511"/>
        <v>1.345110502283102</v>
      </c>
      <c r="M460" s="17">
        <f t="shared" si="512"/>
        <v>3.2595655847264357E-2</v>
      </c>
      <c r="N460" s="17">
        <f t="shared" si="513"/>
        <v>6.7748954388955118E-2</v>
      </c>
      <c r="O460" s="17">
        <f t="shared" si="514"/>
        <v>4.3844759008960899E-2</v>
      </c>
      <c r="P460" s="17">
        <f t="shared" si="515"/>
        <v>9.1129830067282397E-2</v>
      </c>
      <c r="Q460" s="17">
        <f t="shared" si="516"/>
        <v>7.0406940763886164E-2</v>
      </c>
      <c r="R460" s="17">
        <f t="shared" si="517"/>
        <v>2.9488022906512479E-2</v>
      </c>
      <c r="S460" s="17">
        <f t="shared" si="518"/>
        <v>6.3694422709312887E-2</v>
      </c>
      <c r="T460" s="17">
        <f t="shared" si="519"/>
        <v>9.4705115455127539E-2</v>
      </c>
      <c r="U460" s="17">
        <f t="shared" si="520"/>
        <v>6.128984574738798E-2</v>
      </c>
      <c r="V460" s="17">
        <f t="shared" si="521"/>
        <v>1.9786078737102933E-2</v>
      </c>
      <c r="W460" s="17">
        <f t="shared" si="522"/>
        <v>4.8779471727045276E-2</v>
      </c>
      <c r="X460" s="17">
        <f t="shared" si="523"/>
        <v>6.5613779715870249E-2</v>
      </c>
      <c r="Y460" s="17">
        <f t="shared" si="524"/>
        <v>4.412889209515352E-2</v>
      </c>
      <c r="Z460" s="17">
        <f t="shared" si="525"/>
        <v>1.3221549767704878E-2</v>
      </c>
      <c r="AA460" s="17">
        <f t="shared" si="526"/>
        <v>2.748053839937431E-2</v>
      </c>
      <c r="AB460" s="17">
        <f t="shared" si="527"/>
        <v>2.8558678974385375E-2</v>
      </c>
      <c r="AC460" s="17">
        <f t="shared" si="528"/>
        <v>3.4573280283478835E-3</v>
      </c>
      <c r="AD460" s="17">
        <f t="shared" si="529"/>
        <v>2.5346615363702477E-2</v>
      </c>
      <c r="AE460" s="17">
        <f t="shared" si="530"/>
        <v>3.4093998523046433E-2</v>
      </c>
      <c r="AF460" s="17">
        <f t="shared" si="531"/>
        <v>2.2930097739087163E-2</v>
      </c>
      <c r="AG460" s="17">
        <f t="shared" si="532"/>
        <v>1.0281171762408057E-2</v>
      </c>
      <c r="AH460" s="17">
        <f t="shared" si="533"/>
        <v>4.4461113622496305E-3</v>
      </c>
      <c r="AI460" s="17">
        <f t="shared" si="534"/>
        <v>9.241090202348104E-3</v>
      </c>
      <c r="AJ460" s="17">
        <f t="shared" si="535"/>
        <v>9.6036447549443342E-3</v>
      </c>
      <c r="AK460" s="17">
        <f t="shared" si="536"/>
        <v>6.6536155770693757E-3</v>
      </c>
      <c r="AL460" s="17">
        <f t="shared" si="537"/>
        <v>3.8663522180565379E-4</v>
      </c>
      <c r="AM460" s="17">
        <f t="shared" si="538"/>
        <v>1.0536414399736573E-2</v>
      </c>
      <c r="AN460" s="17">
        <f t="shared" si="539"/>
        <v>1.4172641665492572E-2</v>
      </c>
      <c r="AO460" s="17">
        <f t="shared" si="540"/>
        <v>9.5318845746745675E-3</v>
      </c>
      <c r="AP460" s="17">
        <f t="shared" si="541"/>
        <v>4.2738126826483555E-3</v>
      </c>
      <c r="AQ460" s="17">
        <f t="shared" si="542"/>
        <v>1.4371875810552538E-3</v>
      </c>
      <c r="AR460" s="17">
        <f t="shared" si="543"/>
        <v>1.1961022175364417E-3</v>
      </c>
      <c r="AS460" s="17">
        <f t="shared" si="544"/>
        <v>2.4860574967447823E-3</v>
      </c>
      <c r="AT460" s="17">
        <f t="shared" si="545"/>
        <v>2.5835926840143304E-3</v>
      </c>
      <c r="AU460" s="17">
        <f t="shared" si="546"/>
        <v>1.7899696381740921E-3</v>
      </c>
      <c r="AV460" s="17">
        <f t="shared" si="547"/>
        <v>9.3009764815369376E-4</v>
      </c>
      <c r="AW460" s="17">
        <f t="shared" si="548"/>
        <v>3.0026156984328074E-5</v>
      </c>
      <c r="AX460" s="17">
        <f t="shared" si="549"/>
        <v>3.6499294156238106E-3</v>
      </c>
      <c r="AY460" s="17">
        <f t="shared" si="550"/>
        <v>4.9095583895476134E-3</v>
      </c>
      <c r="AZ460" s="17">
        <f t="shared" si="551"/>
        <v>3.3019492756763036E-3</v>
      </c>
      <c r="BA460" s="17">
        <f t="shared" si="552"/>
        <v>1.48049554957276E-3</v>
      </c>
      <c r="BB460" s="17">
        <f t="shared" si="553"/>
        <v>4.9785752807842765E-4</v>
      </c>
      <c r="BC460" s="17">
        <f t="shared" si="554"/>
        <v>1.3393467793179948E-4</v>
      </c>
      <c r="BD460" s="17">
        <f t="shared" si="555"/>
        <v>2.6814827576872942E-4</v>
      </c>
      <c r="BE460" s="17">
        <f t="shared" si="556"/>
        <v>5.5733700802517469E-4</v>
      </c>
      <c r="BF460" s="17">
        <f t="shared" si="557"/>
        <v>5.7920294214824453E-4</v>
      </c>
      <c r="BG460" s="17">
        <f t="shared" si="558"/>
        <v>4.0128449317930958E-4</v>
      </c>
      <c r="BH460" s="17">
        <f t="shared" si="559"/>
        <v>2.0851401911339132E-4</v>
      </c>
      <c r="BI460" s="17">
        <f t="shared" si="560"/>
        <v>8.6677849567223656E-5</v>
      </c>
      <c r="BJ460" s="18">
        <f t="shared" si="561"/>
        <v>0.53796070327432</v>
      </c>
      <c r="BK460" s="18">
        <f t="shared" si="562"/>
        <v>0.21595950900066374</v>
      </c>
      <c r="BL460" s="18">
        <f t="shared" si="563"/>
        <v>0.2316932912056579</v>
      </c>
      <c r="BM460" s="18">
        <f t="shared" si="564"/>
        <v>0.65874135803292166</v>
      </c>
      <c r="BN460" s="18">
        <f t="shared" si="565"/>
        <v>0.33521416298286144</v>
      </c>
    </row>
    <row r="461" spans="1:66" x14ac:dyDescent="0.25">
      <c r="A461" t="s">
        <v>27</v>
      </c>
      <c r="B461" t="s">
        <v>188</v>
      </c>
      <c r="C461" t="s">
        <v>190</v>
      </c>
      <c r="D461" s="15">
        <v>44532</v>
      </c>
      <c r="E461" s="14">
        <f>VLOOKUP(A461,home!$A$2:$E$405,3,FALSE)</f>
        <v>1.3</v>
      </c>
      <c r="F461" s="14">
        <f>VLOOKUP(B461,home!$B$2:$E$405,3,FALSE)</f>
        <v>1.26</v>
      </c>
      <c r="G461" s="14">
        <f>VLOOKUP(C461,away!$B$2:$E$405,4,FALSE)</f>
        <v>1.54</v>
      </c>
      <c r="H461" s="14">
        <f>VLOOKUP(A461,away!$A$2:$E$405,3,FALSE)</f>
        <v>1.1173913043478301</v>
      </c>
      <c r="I461" s="14">
        <f>VLOOKUP(C461,away!$B$2:$E$405,3,FALSE)</f>
        <v>1.22</v>
      </c>
      <c r="J461" s="14">
        <f>VLOOKUP(B461,home!$B$2:$E$405,4,FALSE)</f>
        <v>0.65</v>
      </c>
      <c r="K461" s="16">
        <f t="shared" si="510"/>
        <v>2.5225200000000001</v>
      </c>
      <c r="L461" s="16">
        <f t="shared" si="511"/>
        <v>0.88609130434782923</v>
      </c>
      <c r="M461" s="17">
        <f t="shared" si="512"/>
        <v>3.3087116421518903E-2</v>
      </c>
      <c r="N461" s="17">
        <f t="shared" si="513"/>
        <v>8.3462912915609866E-2</v>
      </c>
      <c r="O461" s="17">
        <f t="shared" si="514"/>
        <v>2.9318206147052165E-2</v>
      </c>
      <c r="P461" s="17">
        <f t="shared" si="515"/>
        <v>7.3955761370062018E-2</v>
      </c>
      <c r="Q461" s="17">
        <f t="shared" si="516"/>
        <v>0.10526843354394212</v>
      </c>
      <c r="R461" s="17">
        <f t="shared" si="517"/>
        <v>1.2989303762989998E-2</v>
      </c>
      <c r="S461" s="17">
        <f t="shared" si="518"/>
        <v>4.1326165826499645E-2</v>
      </c>
      <c r="T461" s="17">
        <f t="shared" si="519"/>
        <v>9.3277443585604441E-2</v>
      </c>
      <c r="U461" s="17">
        <f t="shared" si="520"/>
        <v>3.2765778528217528E-2</v>
      </c>
      <c r="V461" s="17">
        <f t="shared" si="521"/>
        <v>1.0263504982382026E-2</v>
      </c>
      <c r="W461" s="17">
        <f t="shared" si="522"/>
        <v>8.8513909661088283E-2</v>
      </c>
      <c r="X461" s="17">
        <f t="shared" si="523"/>
        <v>7.8431405664519643E-2</v>
      </c>
      <c r="Y461" s="17">
        <f t="shared" si="524"/>
        <v>3.4748693273553961E-2</v>
      </c>
      <c r="Z461" s="17">
        <f t="shared" si="525"/>
        <v>3.8365697046393254E-3</v>
      </c>
      <c r="AA461" s="17">
        <f t="shared" si="526"/>
        <v>9.6778238113467904E-3</v>
      </c>
      <c r="AB461" s="17">
        <f t="shared" si="527"/>
        <v>1.2206252060299256E-2</v>
      </c>
      <c r="AC461" s="17">
        <f t="shared" si="528"/>
        <v>1.4338007648269755E-3</v>
      </c>
      <c r="AD461" s="17">
        <f t="shared" si="529"/>
        <v>5.5819526849572108E-2</v>
      </c>
      <c r="AE461" s="17">
        <f t="shared" si="530"/>
        <v>4.9461197354216023E-2</v>
      </c>
      <c r="AF461" s="17">
        <f t="shared" si="531"/>
        <v>2.1913568439101336E-2</v>
      </c>
      <c r="AG461" s="17">
        <f t="shared" si="532"/>
        <v>6.4724741470395773E-3</v>
      </c>
      <c r="AH461" s="17">
        <f t="shared" si="533"/>
        <v>8.4988776345130631E-4</v>
      </c>
      <c r="AI461" s="17">
        <f t="shared" si="534"/>
        <v>2.1438588810611891E-3</v>
      </c>
      <c r="AJ461" s="17">
        <f t="shared" si="535"/>
        <v>2.7039634523272358E-3</v>
      </c>
      <c r="AK461" s="17">
        <f t="shared" si="536"/>
        <v>2.2736006292548329E-3</v>
      </c>
      <c r="AL461" s="17">
        <f t="shared" si="537"/>
        <v>1.2819228592164929E-4</v>
      </c>
      <c r="AM461" s="17">
        <f t="shared" si="538"/>
        <v>2.8161174573716523E-2</v>
      </c>
      <c r="AN461" s="17">
        <f t="shared" si="539"/>
        <v>2.4953371909991397E-2</v>
      </c>
      <c r="AO461" s="17">
        <f t="shared" si="540"/>
        <v>1.1055482931800378E-2</v>
      </c>
      <c r="AP461" s="17">
        <f t="shared" si="541"/>
        <v>3.2653890970780544E-3</v>
      </c>
      <c r="AQ461" s="17">
        <f t="shared" si="542"/>
        <v>7.2335822105826827E-4</v>
      </c>
      <c r="AR461" s="17">
        <f t="shared" si="543"/>
        <v>1.5061563137316552E-4</v>
      </c>
      <c r="AS461" s="17">
        <f t="shared" si="544"/>
        <v>3.7993094245143748E-4</v>
      </c>
      <c r="AT461" s="17">
        <f t="shared" si="545"/>
        <v>4.7919170047630013E-4</v>
      </c>
      <c r="AU461" s="17">
        <f t="shared" si="546"/>
        <v>4.029235494284922E-4</v>
      </c>
      <c r="AV461" s="17">
        <f t="shared" si="547"/>
        <v>2.5409567797609006E-4</v>
      </c>
      <c r="AW461" s="17">
        <f t="shared" si="548"/>
        <v>7.9592561936638527E-6</v>
      </c>
      <c r="AX461" s="17">
        <f t="shared" si="549"/>
        <v>1.1839521014281892E-2</v>
      </c>
      <c r="AY461" s="17">
        <f t="shared" si="550"/>
        <v>1.0490896618398577E-2</v>
      </c>
      <c r="AZ461" s="17">
        <f t="shared" si="551"/>
        <v>4.6479461341875118E-3</v>
      </c>
      <c r="BA461" s="17">
        <f t="shared" si="552"/>
        <v>1.3728348841935548E-3</v>
      </c>
      <c r="BB461" s="17">
        <f t="shared" si="553"/>
        <v>3.0411426329731697E-4</v>
      </c>
      <c r="BC461" s="17">
        <f t="shared" si="554"/>
        <v>5.3894600847179766E-5</v>
      </c>
      <c r="BD461" s="17">
        <f t="shared" si="555"/>
        <v>2.2243200209770001E-5</v>
      </c>
      <c r="BE461" s="17">
        <f t="shared" si="556"/>
        <v>5.6108917393149022E-5</v>
      </c>
      <c r="BF461" s="17">
        <f t="shared" si="557"/>
        <v>7.0767933151283155E-5</v>
      </c>
      <c r="BG461" s="17">
        <f t="shared" si="558"/>
        <v>5.9504508910924921E-5</v>
      </c>
      <c r="BH461" s="17">
        <f t="shared" si="559"/>
        <v>3.7525328454496583E-5</v>
      </c>
      <c r="BI461" s="17">
        <f t="shared" si="560"/>
        <v>1.893167830660734E-5</v>
      </c>
      <c r="BJ461" s="18">
        <f t="shared" si="561"/>
        <v>0.71423754968309794</v>
      </c>
      <c r="BK461" s="18">
        <f t="shared" si="562"/>
        <v>0.17068543826960977</v>
      </c>
      <c r="BL461" s="18">
        <f t="shared" si="563"/>
        <v>0.10686051410413203</v>
      </c>
      <c r="BM461" s="18">
        <f t="shared" si="564"/>
        <v>0.64705540023809893</v>
      </c>
      <c r="BN461" s="18">
        <f t="shared" si="565"/>
        <v>0.3380817341611751</v>
      </c>
    </row>
    <row r="462" spans="1:66" x14ac:dyDescent="0.25">
      <c r="A462" t="s">
        <v>196</v>
      </c>
      <c r="B462" t="s">
        <v>300</v>
      </c>
      <c r="C462" t="s">
        <v>197</v>
      </c>
      <c r="D462" s="15">
        <v>44532</v>
      </c>
      <c r="E462" s="14">
        <f>VLOOKUP(A462,home!$A$2:$E$405,3,FALSE)</f>
        <v>1.59278350515464</v>
      </c>
      <c r="F462" s="14">
        <f>VLOOKUP(B462,home!$B$2:$E$405,3,FALSE)</f>
        <v>0.63</v>
      </c>
      <c r="G462" s="14">
        <f>VLOOKUP(C462,away!$B$2:$E$405,4,FALSE)</f>
        <v>1.1399999999999999</v>
      </c>
      <c r="H462" s="14">
        <f>VLOOKUP(A462,away!$A$2:$E$405,3,FALSE)</f>
        <v>1.4690721649484499</v>
      </c>
      <c r="I462" s="14">
        <f>VLOOKUP(C462,away!$B$2:$E$405,3,FALSE)</f>
        <v>0.23</v>
      </c>
      <c r="J462" s="14">
        <f>VLOOKUP(B462,home!$B$2:$E$405,4,FALSE)</f>
        <v>1.05</v>
      </c>
      <c r="K462" s="16">
        <f t="shared" si="510"/>
        <v>1.1439371134020624</v>
      </c>
      <c r="L462" s="16">
        <f t="shared" si="511"/>
        <v>0.35478092783505072</v>
      </c>
      <c r="M462" s="17">
        <f t="shared" si="512"/>
        <v>0.22341638723896068</v>
      </c>
      <c r="N462" s="17">
        <f t="shared" si="513"/>
        <v>0.25557429710485402</v>
      </c>
      <c r="O462" s="17">
        <f t="shared" si="514"/>
        <v>7.9263873158193457E-2</v>
      </c>
      <c r="P462" s="17">
        <f t="shared" si="515"/>
        <v>9.0672886257651034E-2</v>
      </c>
      <c r="Q462" s="17">
        <f t="shared" si="516"/>
        <v>0.14618046184494396</v>
      </c>
      <c r="R462" s="17">
        <f t="shared" si="517"/>
        <v>1.406065523143182E-2</v>
      </c>
      <c r="S462" s="17">
        <f t="shared" si="518"/>
        <v>9.1998313148571008E-3</v>
      </c>
      <c r="T462" s="17">
        <f t="shared" si="519"/>
        <v>5.1862039884705453E-2</v>
      </c>
      <c r="U462" s="17">
        <f t="shared" si="520"/>
        <v>1.6084505357985723E-2</v>
      </c>
      <c r="V462" s="17">
        <f t="shared" si="521"/>
        <v>4.1485828755822966E-4</v>
      </c>
      <c r="W462" s="17">
        <f t="shared" si="522"/>
        <v>5.5740418519561803E-2</v>
      </c>
      <c r="X462" s="17">
        <f t="shared" si="523"/>
        <v>1.9775637400284186E-2</v>
      </c>
      <c r="Y462" s="17">
        <f t="shared" si="524"/>
        <v>3.5080094927011757E-3</v>
      </c>
      <c r="Z462" s="17">
        <f t="shared" si="525"/>
        <v>1.6628174363253806E-3</v>
      </c>
      <c r="AA462" s="17">
        <f t="shared" si="526"/>
        <v>1.9021585782246734E-3</v>
      </c>
      <c r="AB462" s="17">
        <f t="shared" si="527"/>
        <v>1.0879748966036524E-3</v>
      </c>
      <c r="AC462" s="17">
        <f t="shared" si="528"/>
        <v>1.0523063791807292E-5</v>
      </c>
      <c r="AD462" s="17">
        <f t="shared" si="529"/>
        <v>1.5940883365272607E-2</v>
      </c>
      <c r="AE462" s="17">
        <f t="shared" si="530"/>
        <v>5.6555213908417419E-3</v>
      </c>
      <c r="AF462" s="17">
        <f t="shared" si="531"/>
        <v>1.0032355632169046E-3</v>
      </c>
      <c r="AG462" s="17">
        <f t="shared" si="532"/>
        <v>1.1864294798507105E-4</v>
      </c>
      <c r="AH462" s="17">
        <f t="shared" si="533"/>
        <v>1.474839782199547E-4</v>
      </c>
      <c r="AI462" s="17">
        <f t="shared" si="534"/>
        <v>1.687123963179876E-4</v>
      </c>
      <c r="AJ462" s="17">
        <f t="shared" si="535"/>
        <v>9.649818581957179E-5</v>
      </c>
      <c r="AK462" s="17">
        <f t="shared" si="536"/>
        <v>3.6795952044992242E-5</v>
      </c>
      <c r="AL462" s="17">
        <f t="shared" si="537"/>
        <v>1.7083018449421199E-7</v>
      </c>
      <c r="AM462" s="17">
        <f t="shared" si="538"/>
        <v>3.6470736203897789E-3</v>
      </c>
      <c r="AN462" s="17">
        <f t="shared" si="539"/>
        <v>1.2939121629246236E-3</v>
      </c>
      <c r="AO462" s="17">
        <f t="shared" si="540"/>
        <v>2.2952767884972756E-4</v>
      </c>
      <c r="AP462" s="17">
        <f t="shared" si="541"/>
        <v>2.7144014288710636E-5</v>
      </c>
      <c r="AQ462" s="17">
        <f t="shared" si="542"/>
        <v>2.4075446436291579E-6</v>
      </c>
      <c r="AR462" s="17">
        <f t="shared" si="543"/>
        <v>1.0464900526735997E-5</v>
      </c>
      <c r="AS462" s="17">
        <f t="shared" si="544"/>
        <v>1.1971188100594097E-5</v>
      </c>
      <c r="AT462" s="17">
        <f t="shared" si="545"/>
        <v>6.8471431798933683E-6</v>
      </c>
      <c r="AU462" s="17">
        <f t="shared" si="546"/>
        <v>2.6109004014192783E-6</v>
      </c>
      <c r="AV462" s="17">
        <f t="shared" si="547"/>
        <v>7.4667646714496414E-7</v>
      </c>
      <c r="AW462" s="17">
        <f t="shared" si="548"/>
        <v>1.9258591646151804E-9</v>
      </c>
      <c r="AX462" s="17">
        <f t="shared" si="549"/>
        <v>6.9533714494558134E-4</v>
      </c>
      <c r="AY462" s="17">
        <f t="shared" si="550"/>
        <v>2.4669235744196851E-4</v>
      </c>
      <c r="AZ462" s="17">
        <f t="shared" si="551"/>
        <v>4.3760871731538769E-5</v>
      </c>
      <c r="BA462" s="17">
        <f t="shared" si="552"/>
        <v>5.1751742252619907E-6</v>
      </c>
      <c r="BB462" s="17">
        <f t="shared" si="553"/>
        <v>4.5901327833662213E-7</v>
      </c>
      <c r="BC462" s="17">
        <f t="shared" si="554"/>
        <v>3.2569831355375064E-8</v>
      </c>
      <c r="BD462" s="17">
        <f t="shared" si="555"/>
        <v>6.1879118642948415E-7</v>
      </c>
      <c r="BE462" s="17">
        <f t="shared" si="556"/>
        <v>7.0785820360278139E-7</v>
      </c>
      <c r="BF462" s="17">
        <f t="shared" si="557"/>
        <v>4.0487263506366774E-7</v>
      </c>
      <c r="BG462" s="17">
        <f t="shared" si="558"/>
        <v>1.5438294448340617E-7</v>
      </c>
      <c r="BH462" s="17">
        <f t="shared" si="559"/>
        <v>4.4151094967714648E-8</v>
      </c>
      <c r="BI462" s="17">
        <f t="shared" si="560"/>
        <v>1.0101215226181561E-8</v>
      </c>
      <c r="BJ462" s="18">
        <f t="shared" si="561"/>
        <v>0.56155066966691747</v>
      </c>
      <c r="BK462" s="18">
        <f t="shared" si="562"/>
        <v>0.32396134935044524</v>
      </c>
      <c r="BL462" s="18">
        <f t="shared" si="563"/>
        <v>0.1128832387007974</v>
      </c>
      <c r="BM462" s="18">
        <f t="shared" si="564"/>
        <v>0.19064282388686776</v>
      </c>
      <c r="BN462" s="18">
        <f t="shared" si="565"/>
        <v>0.80916856083603494</v>
      </c>
    </row>
    <row r="463" spans="1:66" x14ac:dyDescent="0.25">
      <c r="A463" t="s">
        <v>32</v>
      </c>
      <c r="B463" t="s">
        <v>311</v>
      </c>
      <c r="C463" t="s">
        <v>331</v>
      </c>
      <c r="D463" s="15">
        <v>44532</v>
      </c>
      <c r="E463" s="14">
        <f>VLOOKUP(A463,home!$A$2:$E$405,3,FALSE)</f>
        <v>1.2307692307692299</v>
      </c>
      <c r="F463" s="14">
        <f>VLOOKUP(B463,home!$B$2:$E$405,3,FALSE)</f>
        <v>0.73</v>
      </c>
      <c r="G463" s="14">
        <f>VLOOKUP(C463,away!$B$2:$E$405,4,FALSE)</f>
        <v>0.54</v>
      </c>
      <c r="H463" s="14">
        <f>VLOOKUP(A463,away!$A$2:$E$405,3,FALSE)</f>
        <v>1.14201183431953</v>
      </c>
      <c r="I463" s="14">
        <f>VLOOKUP(C463,away!$B$2:$E$405,3,FALSE)</f>
        <v>0.09</v>
      </c>
      <c r="J463" s="14">
        <f>VLOOKUP(B463,home!$B$2:$E$405,4,FALSE)</f>
        <v>1.66</v>
      </c>
      <c r="K463" s="16">
        <f t="shared" ref="K463:K526" si="566">E463*F463*G463</f>
        <v>0.48516923076923046</v>
      </c>
      <c r="L463" s="16">
        <f t="shared" ref="L463:L526" si="567">H463*I463*J463</f>
        <v>0.17061656804733777</v>
      </c>
      <c r="M463" s="17">
        <f t="shared" si="512"/>
        <v>0.51903404595947822</v>
      </c>
      <c r="N463" s="17">
        <f t="shared" si="513"/>
        <v>0.25181934882120144</v>
      </c>
      <c r="O463" s="17">
        <f t="shared" si="514"/>
        <v>8.8555807621330362E-2</v>
      </c>
      <c r="P463" s="17">
        <f t="shared" si="515"/>
        <v>4.2964553063788803E-2</v>
      </c>
      <c r="Q463" s="17">
        <f t="shared" si="516"/>
        <v>6.1087499880195399E-2</v>
      </c>
      <c r="R463" s="17">
        <f t="shared" si="517"/>
        <v>7.5545439885058322E-3</v>
      </c>
      <c r="S463" s="17">
        <f t="shared" si="518"/>
        <v>8.8912896675146045E-4</v>
      </c>
      <c r="T463" s="17">
        <f t="shared" si="519"/>
        <v>1.0422539580151097E-2</v>
      </c>
      <c r="U463" s="17">
        <f t="shared" si="520"/>
        <v>3.6652322957156881E-3</v>
      </c>
      <c r="V463" s="17">
        <f t="shared" si="521"/>
        <v>8.1778040851779694E-6</v>
      </c>
      <c r="W463" s="17">
        <f t="shared" si="522"/>
        <v>9.879258442163287E-3</v>
      </c>
      <c r="X463" s="17">
        <f t="shared" si="523"/>
        <v>1.6855651702545886E-3</v>
      </c>
      <c r="Y463" s="17">
        <f t="shared" si="524"/>
        <v>1.4379267228448224E-4</v>
      </c>
      <c r="Z463" s="17">
        <f t="shared" si="525"/>
        <v>4.2964345616050396E-4</v>
      </c>
      <c r="AA463" s="17">
        <f t="shared" si="526"/>
        <v>2.0844978513042528E-4</v>
      </c>
      <c r="AB463" s="17">
        <f t="shared" si="527"/>
        <v>5.0566710952869896E-5</v>
      </c>
      <c r="AC463" s="17">
        <f t="shared" si="528"/>
        <v>4.2308845187769303E-8</v>
      </c>
      <c r="AD463" s="17">
        <f t="shared" si="529"/>
        <v>1.1982780547386968E-3</v>
      </c>
      <c r="AE463" s="17">
        <f t="shared" si="530"/>
        <v>2.0444608926595642E-4</v>
      </c>
      <c r="AF463" s="17">
        <f t="shared" si="531"/>
        <v>1.7440945050628573E-5</v>
      </c>
      <c r="AG463" s="17">
        <f t="shared" si="532"/>
        <v>9.9190472934681625E-7</v>
      </c>
      <c r="AH463" s="17">
        <f t="shared" si="533"/>
        <v>1.8326072993525497E-5</v>
      </c>
      <c r="AI463" s="17">
        <f t="shared" si="534"/>
        <v>8.8912467372895338E-6</v>
      </c>
      <c r="AJ463" s="17">
        <f t="shared" si="535"/>
        <v>2.1568796700550963E-6</v>
      </c>
      <c r="AK463" s="17">
        <f t="shared" si="536"/>
        <v>3.4881721679414086E-7</v>
      </c>
      <c r="AL463" s="17">
        <f t="shared" si="537"/>
        <v>1.4008950960257106E-10</v>
      </c>
      <c r="AM463" s="17">
        <f t="shared" si="538"/>
        <v>1.1627352841304471E-4</v>
      </c>
      <c r="AN463" s="17">
        <f t="shared" si="539"/>
        <v>1.9838190372588304E-5</v>
      </c>
      <c r="AO463" s="17">
        <f t="shared" si="540"/>
        <v>1.6923619788203768E-6</v>
      </c>
      <c r="AP463" s="17">
        <f t="shared" si="541"/>
        <v>9.624833090671135E-8</v>
      </c>
      <c r="AQ463" s="17">
        <f t="shared" si="542"/>
        <v>4.1053899748968994E-9</v>
      </c>
      <c r="AR463" s="17">
        <f t="shared" si="543"/>
        <v>6.2534633598806469E-7</v>
      </c>
      <c r="AS463" s="17">
        <f t="shared" si="544"/>
        <v>3.0339880079568604E-7</v>
      </c>
      <c r="AT463" s="17">
        <f t="shared" si="545"/>
        <v>7.3599881399174986E-8</v>
      </c>
      <c r="AU463" s="17">
        <f t="shared" si="546"/>
        <v>1.1902799281048106E-8</v>
      </c>
      <c r="AV463" s="17">
        <f t="shared" si="547"/>
        <v>1.4437179927966646E-9</v>
      </c>
      <c r="AW463" s="17">
        <f t="shared" si="548"/>
        <v>3.2211990801069043E-13</v>
      </c>
      <c r="AX463" s="17">
        <f t="shared" si="549"/>
        <v>9.4020563898301874E-6</v>
      </c>
      <c r="AY463" s="17">
        <f t="shared" si="550"/>
        <v>1.6041465938203691E-6</v>
      </c>
      <c r="AZ463" s="17">
        <f t="shared" si="551"/>
        <v>1.3684699324122906E-7</v>
      </c>
      <c r="BA463" s="17">
        <f t="shared" si="552"/>
        <v>7.7827881114719111E-9</v>
      </c>
      <c r="BB463" s="17">
        <f t="shared" si="553"/>
        <v>3.3196814935473959E-10</v>
      </c>
      <c r="BC463" s="17">
        <f t="shared" si="554"/>
        <v>1.1327853268786347E-11</v>
      </c>
      <c r="BD463" s="17">
        <f t="shared" si="555"/>
        <v>1.778240761454349E-8</v>
      </c>
      <c r="BE463" s="17">
        <f t="shared" si="556"/>
        <v>8.6274770235729699E-9</v>
      </c>
      <c r="BF463" s="17">
        <f t="shared" si="557"/>
        <v>2.0928931955030537E-9</v>
      </c>
      <c r="BG463" s="17">
        <f t="shared" si="558"/>
        <v>3.3846912724812439E-10</v>
      </c>
      <c r="BH463" s="17">
        <f t="shared" si="559"/>
        <v>4.1053701526526316E-11</v>
      </c>
      <c r="BI463" s="17">
        <f t="shared" si="560"/>
        <v>3.9835985579708724E-12</v>
      </c>
      <c r="BJ463" s="18">
        <f t="shared" si="561"/>
        <v>0.33660821717058137</v>
      </c>
      <c r="BK463" s="18">
        <f t="shared" si="562"/>
        <v>0.56289755238963202</v>
      </c>
      <c r="BL463" s="18">
        <f t="shared" si="563"/>
        <v>0.10006536799607256</v>
      </c>
      <c r="BM463" s="18">
        <f t="shared" si="564"/>
        <v>2.8983377531674754E-2</v>
      </c>
      <c r="BN463" s="18">
        <f t="shared" si="565"/>
        <v>0.97101579933450011</v>
      </c>
    </row>
    <row r="464" spans="1:66" x14ac:dyDescent="0.25">
      <c r="A464" t="s">
        <v>37</v>
      </c>
      <c r="B464" t="s">
        <v>228</v>
      </c>
      <c r="C464" t="s">
        <v>225</v>
      </c>
      <c r="D464" s="15">
        <v>44532</v>
      </c>
      <c r="E464" s="14">
        <f>VLOOKUP(A464,home!$A$2:$E$405,3,FALSE)</f>
        <v>1.75</v>
      </c>
      <c r="F464" s="14">
        <f>VLOOKUP(B464,home!$B$2:$E$405,3,FALSE)</f>
        <v>0.93</v>
      </c>
      <c r="G464" s="14">
        <f>VLOOKUP(C464,away!$B$2:$E$405,4,FALSE)</f>
        <v>0.5</v>
      </c>
      <c r="H464" s="14">
        <f>VLOOKUP(A464,away!$A$2:$E$405,3,FALSE)</f>
        <v>1.30555555555556</v>
      </c>
      <c r="I464" s="14">
        <f>VLOOKUP(C464,away!$B$2:$E$405,3,FALSE)</f>
        <v>1</v>
      </c>
      <c r="J464" s="14">
        <f>VLOOKUP(B464,home!$B$2:$E$405,4,FALSE)</f>
        <v>1.63</v>
      </c>
      <c r="K464" s="16">
        <f t="shared" si="566"/>
        <v>0.81375000000000008</v>
      </c>
      <c r="L464" s="16">
        <f t="shared" si="567"/>
        <v>2.1280555555555627</v>
      </c>
      <c r="M464" s="17">
        <f t="shared" si="512"/>
        <v>5.2770362848242283E-2</v>
      </c>
      <c r="N464" s="17">
        <f t="shared" si="513"/>
        <v>4.2941882767757164E-2</v>
      </c>
      <c r="O464" s="17">
        <f t="shared" si="514"/>
        <v>0.11229826382788484</v>
      </c>
      <c r="P464" s="17">
        <f t="shared" si="515"/>
        <v>9.1382712189941304E-2</v>
      </c>
      <c r="Q464" s="17">
        <f t="shared" si="516"/>
        <v>1.7471978551131195E-2</v>
      </c>
      <c r="R464" s="17">
        <f t="shared" si="517"/>
        <v>0.11948847210908735</v>
      </c>
      <c r="S464" s="17">
        <f t="shared" si="518"/>
        <v>3.9561979662736974E-2</v>
      </c>
      <c r="T464" s="17">
        <f t="shared" si="519"/>
        <v>3.7181341022282363E-2</v>
      </c>
      <c r="U464" s="17">
        <f t="shared" si="520"/>
        <v>9.7233744178769843E-2</v>
      </c>
      <c r="V464" s="17">
        <f t="shared" si="521"/>
        <v>7.6121873593265861E-3</v>
      </c>
      <c r="W464" s="17">
        <f t="shared" si="522"/>
        <v>4.7392741819943379E-3</v>
      </c>
      <c r="X464" s="17">
        <f t="shared" si="523"/>
        <v>1.0085438752294094E-2</v>
      </c>
      <c r="Y464" s="17">
        <f t="shared" si="524"/>
        <v>1.0731186983517407E-2</v>
      </c>
      <c r="Z464" s="17">
        <f t="shared" si="525"/>
        <v>8.4759368965529741E-2</v>
      </c>
      <c r="AA464" s="17">
        <f t="shared" si="526"/>
        <v>6.8972936495699841E-2</v>
      </c>
      <c r="AB464" s="17">
        <f t="shared" si="527"/>
        <v>2.8063363536687869E-2</v>
      </c>
      <c r="AC464" s="17">
        <f t="shared" si="528"/>
        <v>8.2387903105969086E-4</v>
      </c>
      <c r="AD464" s="17">
        <f t="shared" si="529"/>
        <v>9.6414609139947299E-4</v>
      </c>
      <c r="AE464" s="17">
        <f t="shared" si="530"/>
        <v>2.0517564461698294E-3</v>
      </c>
      <c r="AF464" s="17">
        <f t="shared" si="531"/>
        <v>2.1831258519593223E-3</v>
      </c>
      <c r="AG464" s="17">
        <f t="shared" si="532"/>
        <v>1.5486043659130022E-3</v>
      </c>
      <c r="AH464" s="17">
        <f t="shared" si="533"/>
        <v>4.5093161503119823E-2</v>
      </c>
      <c r="AI464" s="17">
        <f t="shared" si="534"/>
        <v>3.6694560173163762E-2</v>
      </c>
      <c r="AJ464" s="17">
        <f t="shared" si="535"/>
        <v>1.4930099170456004E-2</v>
      </c>
      <c r="AK464" s="17">
        <f t="shared" si="536"/>
        <v>4.0497893999861916E-3</v>
      </c>
      <c r="AL464" s="17">
        <f t="shared" si="537"/>
        <v>5.7068624364907672E-5</v>
      </c>
      <c r="AM464" s="17">
        <f t="shared" si="538"/>
        <v>1.5691477637526428E-4</v>
      </c>
      <c r="AN464" s="17">
        <f t="shared" si="539"/>
        <v>3.3392336161413986E-4</v>
      </c>
      <c r="AO464" s="17">
        <f t="shared" si="540"/>
        <v>3.5530373240637986E-4</v>
      </c>
      <c r="AP464" s="17">
        <f t="shared" si="541"/>
        <v>2.5203536055234119E-4</v>
      </c>
      <c r="AQ464" s="17">
        <f t="shared" si="542"/>
        <v>1.3408631230496474E-4</v>
      </c>
      <c r="AR464" s="17">
        <f t="shared" si="543"/>
        <v>1.9192150570855666E-2</v>
      </c>
      <c r="AS464" s="17">
        <f t="shared" si="544"/>
        <v>1.5617612527033801E-2</v>
      </c>
      <c r="AT464" s="17">
        <f t="shared" si="545"/>
        <v>6.3544160969368777E-3</v>
      </c>
      <c r="AU464" s="17">
        <f t="shared" si="546"/>
        <v>1.7236353662941283E-3</v>
      </c>
      <c r="AV464" s="17">
        <f t="shared" si="547"/>
        <v>3.5065206983046174E-4</v>
      </c>
      <c r="AW464" s="17">
        <f t="shared" si="548"/>
        <v>2.7451676123647068E-6</v>
      </c>
      <c r="AX464" s="17">
        <f t="shared" si="549"/>
        <v>2.1281566545895211E-5</v>
      </c>
      <c r="AY464" s="17">
        <f t="shared" si="550"/>
        <v>4.5288355918917701E-5</v>
      </c>
      <c r="AZ464" s="17">
        <f t="shared" si="551"/>
        <v>4.8188068707615247E-5</v>
      </c>
      <c r="BA464" s="17">
        <f t="shared" si="552"/>
        <v>3.4182295774911262E-5</v>
      </c>
      <c r="BB464" s="17">
        <f t="shared" si="553"/>
        <v>1.8185456106360836E-5</v>
      </c>
      <c r="BC464" s="17">
        <f t="shared" si="554"/>
        <v>7.7399321794905991E-6</v>
      </c>
      <c r="BD464" s="17">
        <f t="shared" si="555"/>
        <v>6.8069937742280427E-3</v>
      </c>
      <c r="BE464" s="17">
        <f t="shared" si="556"/>
        <v>5.5391911837780706E-3</v>
      </c>
      <c r="BF464" s="17">
        <f t="shared" si="557"/>
        <v>2.2537584128997025E-3</v>
      </c>
      <c r="BG464" s="17">
        <f t="shared" si="558"/>
        <v>6.1133196949904442E-4</v>
      </c>
      <c r="BH464" s="17">
        <f t="shared" si="559"/>
        <v>1.2436784754496182E-4</v>
      </c>
      <c r="BI464" s="17">
        <f t="shared" si="560"/>
        <v>2.0240867187942548E-5</v>
      </c>
      <c r="BJ464" s="18">
        <f t="shared" si="561"/>
        <v>0.13130586423290447</v>
      </c>
      <c r="BK464" s="18">
        <f t="shared" si="562"/>
        <v>0.19225347807159066</v>
      </c>
      <c r="BL464" s="18">
        <f t="shared" si="563"/>
        <v>0.58541874108094416</v>
      </c>
      <c r="BM464" s="18">
        <f t="shared" si="564"/>
        <v>0.55734123686861836</v>
      </c>
      <c r="BN464" s="18">
        <f t="shared" si="565"/>
        <v>0.43635367229404415</v>
      </c>
    </row>
    <row r="465" spans="1:66" x14ac:dyDescent="0.25">
      <c r="A465" t="s">
        <v>340</v>
      </c>
      <c r="B465" t="s">
        <v>365</v>
      </c>
      <c r="C465" t="s">
        <v>378</v>
      </c>
      <c r="D465" s="15">
        <v>44532</v>
      </c>
      <c r="E465" s="14">
        <f>VLOOKUP(A465,home!$A$2:$E$405,3,FALSE)</f>
        <v>1.3672566371681401</v>
      </c>
      <c r="F465" s="14">
        <f>VLOOKUP(B465,home!$B$2:$E$405,3,FALSE)</f>
        <v>1.2</v>
      </c>
      <c r="G465" s="14">
        <f>VLOOKUP(C465,away!$B$2:$E$405,4,FALSE)</f>
        <v>1.02</v>
      </c>
      <c r="H465" s="14">
        <f>VLOOKUP(A465,away!$A$2:$E$405,3,FALSE)</f>
        <v>1.15486725663717</v>
      </c>
      <c r="I465" s="14">
        <f>VLOOKUP(C465,away!$B$2:$E$405,3,FALSE)</f>
        <v>0.66</v>
      </c>
      <c r="J465" s="14">
        <f>VLOOKUP(B465,home!$B$2:$E$405,4,FALSE)</f>
        <v>1.42</v>
      </c>
      <c r="K465" s="16">
        <f t="shared" si="566"/>
        <v>1.6735221238938034</v>
      </c>
      <c r="L465" s="16">
        <f t="shared" si="567"/>
        <v>1.0823415929203557</v>
      </c>
      <c r="M465" s="17">
        <f t="shared" si="512"/>
        <v>6.3554103208500773E-2</v>
      </c>
      <c r="N465" s="17">
        <f t="shared" si="513"/>
        <v>0.10635919778365618</v>
      </c>
      <c r="O465" s="17">
        <f t="shared" si="514"/>
        <v>6.8787249303313411E-2</v>
      </c>
      <c r="P465" s="17">
        <f t="shared" si="515"/>
        <v>0.1151169835508936</v>
      </c>
      <c r="Q465" s="17">
        <f t="shared" si="516"/>
        <v>8.899723528527273E-2</v>
      </c>
      <c r="R465" s="17">
        <f t="shared" si="517"/>
        <v>3.7225650491778929E-2</v>
      </c>
      <c r="S465" s="17">
        <f t="shared" si="518"/>
        <v>5.2128498526607253E-2</v>
      </c>
      <c r="T465" s="17">
        <f t="shared" si="519"/>
        <v>9.6325409404169768E-2</v>
      </c>
      <c r="U465" s="17">
        <f t="shared" si="520"/>
        <v>6.2297949674330277E-2</v>
      </c>
      <c r="V465" s="17">
        <f t="shared" si="521"/>
        <v>1.0491280839593855E-2</v>
      </c>
      <c r="W465" s="17">
        <f t="shared" si="522"/>
        <v>4.9646280738428715E-2</v>
      </c>
      <c r="X465" s="17">
        <f t="shared" si="523"/>
        <v>5.3734234577002105E-2</v>
      </c>
      <c r="Y465" s="17">
        <f t="shared" si="524"/>
        <v>2.9079398523214256E-2</v>
      </c>
      <c r="Z465" s="17">
        <f t="shared" si="525"/>
        <v>1.3430289950256146E-2</v>
      </c>
      <c r="AA465" s="17">
        <f t="shared" si="526"/>
        <v>2.2475887362062269E-2</v>
      </c>
      <c r="AB465" s="17">
        <f t="shared" si="527"/>
        <v>1.8806947377278175E-2</v>
      </c>
      <c r="AC465" s="17">
        <f t="shared" si="528"/>
        <v>1.1876933813749707E-3</v>
      </c>
      <c r="AD465" s="17">
        <f t="shared" si="529"/>
        <v>2.0771037296200806E-2</v>
      </c>
      <c r="AE465" s="17">
        <f t="shared" si="530"/>
        <v>2.2481357593778097E-2</v>
      </c>
      <c r="AF465" s="17">
        <f t="shared" si="531"/>
        <v>1.216625419453096E-2</v>
      </c>
      <c r="AG465" s="17">
        <f t="shared" si="532"/>
        <v>4.3893476482608669E-3</v>
      </c>
      <c r="AH465" s="17">
        <f t="shared" si="533"/>
        <v>3.6340403545356195E-3</v>
      </c>
      <c r="AI465" s="17">
        <f t="shared" si="534"/>
        <v>6.0816469324382399E-3</v>
      </c>
      <c r="AJ465" s="17">
        <f t="shared" si="535"/>
        <v>5.08888534557314E-3</v>
      </c>
      <c r="AK465" s="17">
        <f t="shared" si="536"/>
        <v>2.8387874039252042E-3</v>
      </c>
      <c r="AL465" s="17">
        <f t="shared" si="537"/>
        <v>8.6051834606933809E-5</v>
      </c>
      <c r="AM465" s="17">
        <f t="shared" si="538"/>
        <v>6.9521580902830744E-3</v>
      </c>
      <c r="AN465" s="17">
        <f t="shared" si="539"/>
        <v>7.5246098616711206E-3</v>
      </c>
      <c r="AO465" s="17">
        <f t="shared" si="540"/>
        <v>4.0720991118926688E-3</v>
      </c>
      <c r="AP465" s="17">
        <f t="shared" si="541"/>
        <v>1.4691340797651593E-3</v>
      </c>
      <c r="AQ465" s="17">
        <f t="shared" si="542"/>
        <v>3.9752623002665076E-4</v>
      </c>
      <c r="AR465" s="17">
        <f t="shared" si="543"/>
        <v>7.8665460521298749E-4</v>
      </c>
      <c r="AS465" s="17">
        <f t="shared" si="544"/>
        <v>1.3164838856868804E-3</v>
      </c>
      <c r="AT465" s="17">
        <f t="shared" si="545"/>
        <v>1.1015824542233378E-3</v>
      </c>
      <c r="AU465" s="17">
        <f t="shared" si="546"/>
        <v>6.1450753614532944E-4</v>
      </c>
      <c r="AV465" s="17">
        <f t="shared" si="547"/>
        <v>2.5709798925966992E-4</v>
      </c>
      <c r="AW465" s="17">
        <f t="shared" si="548"/>
        <v>4.3296564697850545E-6</v>
      </c>
      <c r="AX465" s="17">
        <f t="shared" si="549"/>
        <v>1.939098395482669E-3</v>
      </c>
      <c r="AY465" s="17">
        <f t="shared" si="550"/>
        <v>2.0987668461960175E-3</v>
      </c>
      <c r="AZ465" s="17">
        <f t="shared" si="551"/>
        <v>1.1357913257401145E-3</v>
      </c>
      <c r="BA465" s="17">
        <f t="shared" si="552"/>
        <v>4.0977139757555946E-4</v>
      </c>
      <c r="BB465" s="17">
        <f t="shared" si="553"/>
        <v>1.1087815679628282E-4</v>
      </c>
      <c r="BC465" s="17">
        <f t="shared" si="554"/>
        <v>2.4001608169392348E-5</v>
      </c>
      <c r="BD465" s="17">
        <f t="shared" si="555"/>
        <v>1.4190483308072635E-4</v>
      </c>
      <c r="BE465" s="17">
        <f t="shared" si="556"/>
        <v>2.3748087764805282E-4</v>
      </c>
      <c r="BF465" s="17">
        <f t="shared" si="557"/>
        <v>1.9871475137286696E-4</v>
      </c>
      <c r="BG465" s="17">
        <f t="shared" si="558"/>
        <v>1.1085117758884978E-4</v>
      </c>
      <c r="BH465" s="17">
        <f t="shared" si="559"/>
        <v>4.6377974538655259E-5</v>
      </c>
      <c r="BI465" s="17">
        <f t="shared" si="560"/>
        <v>1.5522913290364614E-5</v>
      </c>
      <c r="BJ465" s="18">
        <f t="shared" si="561"/>
        <v>0.51008358814811339</v>
      </c>
      <c r="BK465" s="18">
        <f t="shared" si="562"/>
        <v>0.24466337818777339</v>
      </c>
      <c r="BL465" s="18">
        <f t="shared" si="563"/>
        <v>0.23206422324328302</v>
      </c>
      <c r="BM465" s="18">
        <f t="shared" si="564"/>
        <v>0.51810662271628383</v>
      </c>
      <c r="BN465" s="18">
        <f t="shared" si="565"/>
        <v>0.4800404196234157</v>
      </c>
    </row>
    <row r="466" spans="1:66" x14ac:dyDescent="0.25">
      <c r="A466" t="s">
        <v>342</v>
      </c>
      <c r="B466" t="s">
        <v>414</v>
      </c>
      <c r="C466" t="s">
        <v>436</v>
      </c>
      <c r="D466" s="15">
        <v>44532</v>
      </c>
      <c r="E466" s="14">
        <f>VLOOKUP(A466,home!$A$2:$E$405,3,FALSE)</f>
        <v>1.1459854014598501</v>
      </c>
      <c r="F466" s="14">
        <f>VLOOKUP(B466,home!$B$2:$E$405,3,FALSE)</f>
        <v>0.74</v>
      </c>
      <c r="G466" s="14">
        <f>VLOOKUP(C466,away!$B$2:$E$405,4,FALSE)</f>
        <v>0.94</v>
      </c>
      <c r="H466" s="14">
        <f>VLOOKUP(A466,away!$A$2:$E$405,3,FALSE)</f>
        <v>0.86496350364963503</v>
      </c>
      <c r="I466" s="14">
        <f>VLOOKUP(C466,away!$B$2:$E$405,3,FALSE)</f>
        <v>0.34</v>
      </c>
      <c r="J466" s="14">
        <f>VLOOKUP(B466,home!$B$2:$E$405,4,FALSE)</f>
        <v>1.33</v>
      </c>
      <c r="K466" s="16">
        <f t="shared" si="566"/>
        <v>0.79714744525547165</v>
      </c>
      <c r="L466" s="16">
        <f t="shared" si="567"/>
        <v>0.39113649635036496</v>
      </c>
      <c r="M466" s="17">
        <f t="shared" si="512"/>
        <v>0.30474377372090139</v>
      </c>
      <c r="N466" s="17">
        <f t="shared" si="513"/>
        <v>0.24292572067912815</v>
      </c>
      <c r="O466" s="17">
        <f t="shared" si="514"/>
        <v>0.11919641193778181</v>
      </c>
      <c r="P466" s="17">
        <f t="shared" si="515"/>
        <v>9.5017115259821594E-2</v>
      </c>
      <c r="Q466" s="17">
        <f t="shared" si="516"/>
        <v>9.6823808813105622E-2</v>
      </c>
      <c r="R466" s="17">
        <f t="shared" si="517"/>
        <v>2.3311033471439396E-2</v>
      </c>
      <c r="S466" s="17">
        <f t="shared" si="518"/>
        <v>7.4064287532964587E-3</v>
      </c>
      <c r="T466" s="17">
        <f t="shared" si="519"/>
        <v>3.7871325342455728E-2</v>
      </c>
      <c r="U466" s="17">
        <f t="shared" si="520"/>
        <v>1.8582330778022706E-2</v>
      </c>
      <c r="V466" s="17">
        <f t="shared" si="521"/>
        <v>2.5658622649266506E-4</v>
      </c>
      <c r="W466" s="17">
        <f t="shared" si="522"/>
        <v>2.5727617278423792E-2</v>
      </c>
      <c r="X466" s="17">
        <f t="shared" si="523"/>
        <v>1.0063010081725795E-2</v>
      </c>
      <c r="Y466" s="17">
        <f t="shared" si="524"/>
        <v>1.9680052530523136E-3</v>
      </c>
      <c r="Z466" s="17">
        <f t="shared" si="525"/>
        <v>3.03926531944163E-3</v>
      </c>
      <c r="AA466" s="17">
        <f t="shared" si="526"/>
        <v>2.4227425848464506E-3</v>
      </c>
      <c r="AB466" s="17">
        <f t="shared" si="527"/>
        <v>9.6564153101099271E-4</v>
      </c>
      <c r="AC466" s="17">
        <f t="shared" si="528"/>
        <v>5.0001191901021117E-6</v>
      </c>
      <c r="AD466" s="17">
        <f t="shared" si="529"/>
        <v>5.1271760965015132E-3</v>
      </c>
      <c r="AE466" s="17">
        <f t="shared" si="530"/>
        <v>2.0054256945569431E-3</v>
      </c>
      <c r="AF466" s="17">
        <f t="shared" si="531"/>
        <v>3.9219758992999987E-4</v>
      </c>
      <c r="AG466" s="17">
        <f t="shared" si="532"/>
        <v>5.1134263734092435E-5</v>
      </c>
      <c r="AH466" s="17">
        <f t="shared" si="533"/>
        <v>2.9719189713139297E-4</v>
      </c>
      <c r="AI466" s="17">
        <f t="shared" si="534"/>
        <v>2.369057615489169E-4</v>
      </c>
      <c r="AJ466" s="17">
        <f t="shared" si="535"/>
        <v>9.4424411292510496E-5</v>
      </c>
      <c r="AK466" s="17">
        <f t="shared" si="536"/>
        <v>2.5090059410525553E-5</v>
      </c>
      <c r="AL466" s="17">
        <f t="shared" si="537"/>
        <v>6.2360178270141698E-8</v>
      </c>
      <c r="AM466" s="17">
        <f t="shared" si="538"/>
        <v>8.1742306534022093E-4</v>
      </c>
      <c r="AN466" s="17">
        <f t="shared" si="539"/>
        <v>3.1972399381314951E-4</v>
      </c>
      <c r="AO466" s="17">
        <f t="shared" si="540"/>
        <v>6.2527861369610533E-5</v>
      </c>
      <c r="AP466" s="17">
        <f t="shared" si="541"/>
        <v>8.1523095401302637E-6</v>
      </c>
      <c r="AQ466" s="17">
        <f t="shared" si="542"/>
        <v>7.9716644767255169E-7</v>
      </c>
      <c r="AR466" s="17">
        <f t="shared" si="543"/>
        <v>2.3248519477538234E-5</v>
      </c>
      <c r="AS466" s="17">
        <f t="shared" si="544"/>
        <v>1.853249790749168E-5</v>
      </c>
      <c r="AT466" s="17">
        <f t="shared" si="545"/>
        <v>7.3865666805796814E-6</v>
      </c>
      <c r="AU466" s="17">
        <f t="shared" si="546"/>
        <v>1.9627275862110944E-6</v>
      </c>
      <c r="AV466" s="17">
        <f t="shared" si="547"/>
        <v>3.9114582027015304E-7</v>
      </c>
      <c r="AW466" s="17">
        <f t="shared" si="548"/>
        <v>5.4009710208256226E-10</v>
      </c>
      <c r="AX466" s="17">
        <f t="shared" si="549"/>
        <v>1.0860111803814222E-4</v>
      </c>
      <c r="AY466" s="17">
        <f t="shared" si="550"/>
        <v>4.2477860809171373E-5</v>
      </c>
      <c r="AZ466" s="17">
        <f t="shared" si="551"/>
        <v>8.3073208246788844E-6</v>
      </c>
      <c r="BA466" s="17">
        <f t="shared" si="552"/>
        <v>1.0830987871411076E-6</v>
      </c>
      <c r="BB466" s="17">
        <f t="shared" si="553"/>
        <v>1.0590986620092564E-7</v>
      </c>
      <c r="BC466" s="17">
        <f t="shared" si="554"/>
        <v>8.2850427989532011E-9</v>
      </c>
      <c r="BD466" s="17">
        <f t="shared" si="555"/>
        <v>1.5155574089629189E-6</v>
      </c>
      <c r="BE466" s="17">
        <f t="shared" si="556"/>
        <v>1.2081227166927931E-6</v>
      </c>
      <c r="BF466" s="17">
        <f t="shared" si="557"/>
        <v>4.815259685833799E-7</v>
      </c>
      <c r="BG466" s="17">
        <f t="shared" si="558"/>
        <v>1.279490652268026E-7</v>
      </c>
      <c r="BH466" s="17">
        <f t="shared" si="559"/>
        <v>2.5498567617092847E-8</v>
      </c>
      <c r="BI466" s="17">
        <f t="shared" si="560"/>
        <v>4.0652236067278947E-9</v>
      </c>
      <c r="BJ466" s="18">
        <f t="shared" si="561"/>
        <v>0.42432462908249291</v>
      </c>
      <c r="BK466" s="18">
        <f t="shared" si="562"/>
        <v>0.4074714443006896</v>
      </c>
      <c r="BL466" s="18">
        <f t="shared" si="563"/>
        <v>0.16518665660890752</v>
      </c>
      <c r="BM466" s="18">
        <f t="shared" si="564"/>
        <v>0.11796165410864161</v>
      </c>
      <c r="BN466" s="18">
        <f t="shared" si="565"/>
        <v>0.88201786388217795</v>
      </c>
    </row>
    <row r="467" spans="1:66" x14ac:dyDescent="0.25">
      <c r="A467" t="s">
        <v>40</v>
      </c>
      <c r="B467" t="s">
        <v>319</v>
      </c>
      <c r="C467" t="s">
        <v>335</v>
      </c>
      <c r="D467" s="15">
        <v>44532</v>
      </c>
      <c r="E467" s="14">
        <f>VLOOKUP(A467,home!$A$2:$E$405,3,FALSE)</f>
        <v>1.488</v>
      </c>
      <c r="F467" s="14">
        <f>VLOOKUP(B467,home!$B$2:$E$405,3,FALSE)</f>
        <v>1.06</v>
      </c>
      <c r="G467" s="14">
        <f>VLOOKUP(C467,away!$B$2:$E$405,4,FALSE)</f>
        <v>1.1200000000000001</v>
      </c>
      <c r="H467" s="14">
        <f>VLOOKUP(A467,away!$A$2:$E$405,3,FALSE)</f>
        <v>1.18</v>
      </c>
      <c r="I467" s="14">
        <f>VLOOKUP(C467,away!$B$2:$E$405,3,FALSE)</f>
        <v>0.73</v>
      </c>
      <c r="J467" s="14">
        <f>VLOOKUP(B467,home!$B$2:$E$405,4,FALSE)</f>
        <v>1.27</v>
      </c>
      <c r="K467" s="16">
        <f t="shared" si="566"/>
        <v>1.7665536000000002</v>
      </c>
      <c r="L467" s="16">
        <f t="shared" si="567"/>
        <v>1.0939779999999999</v>
      </c>
      <c r="M467" s="17">
        <f t="shared" si="512"/>
        <v>5.7238324283111097E-2</v>
      </c>
      <c r="N467" s="17">
        <f t="shared" si="513"/>
        <v>0.10111456782029735</v>
      </c>
      <c r="O467" s="17">
        <f t="shared" si="514"/>
        <v>6.2617467522589315E-2</v>
      </c>
      <c r="P467" s="17">
        <f t="shared" si="515"/>
        <v>0.11061711267491324</v>
      </c>
      <c r="Q467" s="17">
        <f t="shared" si="516"/>
        <v>8.9312151897695244E-2</v>
      </c>
      <c r="R467" s="17">
        <f t="shared" si="517"/>
        <v>3.4251065942713599E-2</v>
      </c>
      <c r="S467" s="17">
        <f t="shared" si="518"/>
        <v>5.3443849771056644E-2</v>
      </c>
      <c r="T467" s="17">
        <f t="shared" si="519"/>
        <v>9.7705529308736841E-2</v>
      </c>
      <c r="U467" s="17">
        <f t="shared" si="520"/>
        <v>6.0506343844938103E-2</v>
      </c>
      <c r="V467" s="17">
        <f t="shared" si="521"/>
        <v>1.1476002458821232E-2</v>
      </c>
      <c r="W467" s="17">
        <f t="shared" si="522"/>
        <v>5.2591567819540129E-2</v>
      </c>
      <c r="X467" s="17">
        <f t="shared" si="523"/>
        <v>5.753401818008487E-2</v>
      </c>
      <c r="Y467" s="17">
        <f t="shared" si="524"/>
        <v>3.1470475070306432E-2</v>
      </c>
      <c r="Z467" s="17">
        <f t="shared" si="525"/>
        <v>1.248997087262598E-2</v>
      </c>
      <c r="AA467" s="17">
        <f t="shared" si="526"/>
        <v>2.2064203008932567E-2</v>
      </c>
      <c r="AB467" s="17">
        <f t="shared" si="527"/>
        <v>1.9488798628280336E-2</v>
      </c>
      <c r="AC467" s="17">
        <f t="shared" si="528"/>
        <v>1.3861366848002472E-3</v>
      </c>
      <c r="AD467" s="17">
        <f t="shared" si="529"/>
        <v>2.3226455865313203E-2</v>
      </c>
      <c r="AE467" s="17">
        <f t="shared" si="530"/>
        <v>2.5409231734623606E-2</v>
      </c>
      <c r="AF467" s="17">
        <f t="shared" si="531"/>
        <v>1.3898570257290029E-2</v>
      </c>
      <c r="AG467" s="17">
        <f t="shared" si="532"/>
        <v>5.0682433643098766E-3</v>
      </c>
      <c r="AH467" s="17">
        <f t="shared" si="533"/>
        <v>3.4159383388234045E-3</v>
      </c>
      <c r="AI467" s="17">
        <f t="shared" si="534"/>
        <v>6.0344381698265058E-3</v>
      </c>
      <c r="AJ467" s="17">
        <f t="shared" si="535"/>
        <v>5.3300792364422145E-3</v>
      </c>
      <c r="AK467" s="17">
        <f t="shared" si="536"/>
        <v>3.1386235544740822E-3</v>
      </c>
      <c r="AL467" s="17">
        <f t="shared" si="537"/>
        <v>1.071522898448107E-4</v>
      </c>
      <c r="AM467" s="17">
        <f t="shared" si="538"/>
        <v>8.2061558448220332E-3</v>
      </c>
      <c r="AN467" s="17">
        <f t="shared" si="539"/>
        <v>8.9773539588067167E-3</v>
      </c>
      <c r="AO467" s="17">
        <f t="shared" si="540"/>
        <v>4.910513864573726E-3</v>
      </c>
      <c r="AP467" s="17">
        <f t="shared" si="541"/>
        <v>1.7906647121795453E-3</v>
      </c>
      <c r="AQ467" s="17">
        <f t="shared" si="542"/>
        <v>4.8973695012518854E-4</v>
      </c>
      <c r="AR467" s="17">
        <f t="shared" si="543"/>
        <v>7.4739227840587023E-4</v>
      </c>
      <c r="AS467" s="17">
        <f t="shared" si="544"/>
        <v>1.3203085200300924E-3</v>
      </c>
      <c r="AT467" s="17">
        <f t="shared" si="545"/>
        <v>1.1661978845849165E-3</v>
      </c>
      <c r="AU467" s="17">
        <f t="shared" si="546"/>
        <v>6.8671702377528956E-4</v>
      </c>
      <c r="AV467" s="17">
        <f t="shared" si="547"/>
        <v>3.0328060763288098E-4</v>
      </c>
      <c r="AW467" s="17">
        <f t="shared" si="548"/>
        <v>5.7522051040254843E-6</v>
      </c>
      <c r="AX467" s="17">
        <f t="shared" si="549"/>
        <v>2.4161023583052347E-3</v>
      </c>
      <c r="AY467" s="17">
        <f t="shared" si="550"/>
        <v>2.6431628257340442E-3</v>
      </c>
      <c r="AZ467" s="17">
        <f t="shared" si="551"/>
        <v>1.4457809908854386E-3</v>
      </c>
      <c r="BA467" s="17">
        <f t="shared" si="552"/>
        <v>5.2721753228229015E-4</v>
      </c>
      <c r="BB467" s="17">
        <f t="shared" si="553"/>
        <v>1.4419109538277877E-4</v>
      </c>
      <c r="BC467" s="17">
        <f t="shared" si="554"/>
        <v>3.1548377228932312E-5</v>
      </c>
      <c r="BD467" s="17">
        <f t="shared" si="555"/>
        <v>1.3627178499098282E-4</v>
      </c>
      <c r="BE467" s="17">
        <f t="shared" si="556"/>
        <v>2.4073141235424669E-4</v>
      </c>
      <c r="BF467" s="17">
        <f t="shared" si="557"/>
        <v>2.1263247156373956E-4</v>
      </c>
      <c r="BG467" s="17">
        <f t="shared" si="558"/>
        <v>1.2520888603927393E-4</v>
      </c>
      <c r="BH467" s="17">
        <f t="shared" si="559"/>
        <v>5.5297052096167301E-5</v>
      </c>
      <c r="BI467" s="17">
        <f t="shared" si="560"/>
        <v>1.9537041289974382E-5</v>
      </c>
      <c r="BJ467" s="18">
        <f t="shared" si="561"/>
        <v>0.52891323982852356</v>
      </c>
      <c r="BK467" s="18">
        <f t="shared" si="562"/>
        <v>0.23691174098828136</v>
      </c>
      <c r="BL467" s="18">
        <f t="shared" si="563"/>
        <v>0.22186053320978363</v>
      </c>
      <c r="BM467" s="18">
        <f t="shared" si="564"/>
        <v>0.54238738413726473</v>
      </c>
      <c r="BN467" s="18">
        <f t="shared" si="565"/>
        <v>0.45515069014131987</v>
      </c>
    </row>
    <row r="468" spans="1:66" x14ac:dyDescent="0.25">
      <c r="A468" t="s">
        <v>10</v>
      </c>
      <c r="B468" t="s">
        <v>47</v>
      </c>
      <c r="C468" t="s">
        <v>11</v>
      </c>
      <c r="D468" t="s">
        <v>496</v>
      </c>
      <c r="E468" s="14">
        <f>VLOOKUP(A468,home!$A$2:$E$405,3,FALSE)</f>
        <v>1.50416666666667</v>
      </c>
      <c r="F468" s="14">
        <f>VLOOKUP(B468,home!$B$2:$E$405,3,FALSE)</f>
        <v>0.72</v>
      </c>
      <c r="G468" s="14">
        <f>VLOOKUP(C468,away!$B$2:$E$405,4,FALSE)</f>
        <v>1.02</v>
      </c>
      <c r="H468" s="14">
        <f>VLOOKUP(A468,away!$A$2:$E$405,3,FALSE)</f>
        <v>1.4125000000000001</v>
      </c>
      <c r="I468" s="14">
        <f>VLOOKUP(C468,away!$B$2:$E$405,3,FALSE)</f>
        <v>0.72</v>
      </c>
      <c r="J468" s="14">
        <f>VLOOKUP(B468,home!$B$2:$E$405,4,FALSE)</f>
        <v>1.71</v>
      </c>
      <c r="K468" s="16">
        <f t="shared" si="566"/>
        <v>1.1046600000000024</v>
      </c>
      <c r="L468" s="16">
        <f t="shared" si="567"/>
        <v>1.7390700000000001</v>
      </c>
      <c r="M468" s="17">
        <f t="shared" si="512"/>
        <v>5.8208144160813491E-2</v>
      </c>
      <c r="N468" s="17">
        <f t="shared" si="513"/>
        <v>6.4300208528684372E-2</v>
      </c>
      <c r="O468" s="17">
        <f t="shared" si="514"/>
        <v>0.10122803726574593</v>
      </c>
      <c r="P468" s="17">
        <f t="shared" si="515"/>
        <v>0.11182256364597914</v>
      </c>
      <c r="Q468" s="17">
        <f t="shared" si="516"/>
        <v>3.5514934176648326E-2</v>
      </c>
      <c r="R468" s="17">
        <f t="shared" si="517"/>
        <v>8.8021321383870407E-2</v>
      </c>
      <c r="S468" s="17">
        <f t="shared" si="518"/>
        <v>5.3705052448558888E-2</v>
      </c>
      <c r="T468" s="17">
        <f t="shared" si="519"/>
        <v>6.1762956578583807E-2</v>
      </c>
      <c r="U468" s="17">
        <f t="shared" si="520"/>
        <v>9.7233632879906509E-2</v>
      </c>
      <c r="V468" s="17">
        <f t="shared" si="521"/>
        <v>1.1463528824244965E-2</v>
      </c>
      <c r="W468" s="17">
        <f t="shared" si="522"/>
        <v>1.3077309062525475E-2</v>
      </c>
      <c r="X468" s="17">
        <f t="shared" si="523"/>
        <v>2.2742355871366176E-2</v>
      </c>
      <c r="Y468" s="17">
        <f t="shared" si="524"/>
        <v>1.9775274412608394E-2</v>
      </c>
      <c r="Z468" s="17">
        <f t="shared" si="525"/>
        <v>5.1025079793015855E-2</v>
      </c>
      <c r="AA468" s="17">
        <f t="shared" si="526"/>
        <v>5.6365364644153017E-2</v>
      </c>
      <c r="AB468" s="17">
        <f t="shared" si="527"/>
        <v>3.1132281853905108E-2</v>
      </c>
      <c r="AC468" s="17">
        <f t="shared" si="528"/>
        <v>1.3763980110059377E-3</v>
      </c>
      <c r="AD468" s="17">
        <f t="shared" si="529"/>
        <v>3.6114950572523558E-3</v>
      </c>
      <c r="AE468" s="17">
        <f t="shared" si="530"/>
        <v>6.2806427092158548E-3</v>
      </c>
      <c r="AF468" s="17">
        <f t="shared" si="531"/>
        <v>5.4612386581580101E-3</v>
      </c>
      <c r="AG468" s="17">
        <f t="shared" si="532"/>
        <v>3.1658254377476174E-3</v>
      </c>
      <c r="AH468" s="17">
        <f t="shared" si="533"/>
        <v>2.2184046378910024E-2</v>
      </c>
      <c r="AI468" s="17">
        <f t="shared" si="534"/>
        <v>2.4505828672926801E-2</v>
      </c>
      <c r="AJ468" s="17">
        <f t="shared" si="535"/>
        <v>1.3535304350917692E-2</v>
      </c>
      <c r="AK468" s="17">
        <f t="shared" si="536"/>
        <v>4.9839697680949232E-3</v>
      </c>
      <c r="AL468" s="17">
        <f t="shared" si="537"/>
        <v>1.0576688633995398E-4</v>
      </c>
      <c r="AM468" s="17">
        <f t="shared" si="538"/>
        <v>7.978948259888787E-4</v>
      </c>
      <c r="AN468" s="17">
        <f t="shared" si="539"/>
        <v>1.3875949550324793E-3</v>
      </c>
      <c r="AO468" s="17">
        <f t="shared" si="540"/>
        <v>1.2065623792241673E-3</v>
      </c>
      <c r="AP468" s="17">
        <f t="shared" si="541"/>
        <v>6.9943214561245769E-4</v>
      </c>
      <c r="AQ468" s="17">
        <f t="shared" si="542"/>
        <v>3.040903653675643E-4</v>
      </c>
      <c r="AR468" s="17">
        <f t="shared" si="543"/>
        <v>7.7159219072342093E-3</v>
      </c>
      <c r="AS468" s="17">
        <f t="shared" si="544"/>
        <v>8.523470294045361E-3</v>
      </c>
      <c r="AT468" s="17">
        <f t="shared" si="545"/>
        <v>4.7077683475100851E-3</v>
      </c>
      <c r="AU468" s="17">
        <f t="shared" si="546"/>
        <v>1.7334944609201672E-3</v>
      </c>
      <c r="AV468" s="17">
        <f t="shared" si="547"/>
        <v>4.7873049780001905E-4</v>
      </c>
      <c r="AW468" s="17">
        <f t="shared" si="548"/>
        <v>5.6440767438503744E-6</v>
      </c>
      <c r="AX468" s="17">
        <f t="shared" si="549"/>
        <v>1.4690041641281275E-4</v>
      </c>
      <c r="AY468" s="17">
        <f t="shared" si="550"/>
        <v>2.5547010717103029E-4</v>
      </c>
      <c r="AZ468" s="17">
        <f t="shared" si="551"/>
        <v>2.2214019963896187E-4</v>
      </c>
      <c r="BA468" s="17">
        <f t="shared" si="552"/>
        <v>1.2877245232870984E-4</v>
      </c>
      <c r="BB468" s="17">
        <f t="shared" si="553"/>
        <v>5.5986077167822366E-5</v>
      </c>
      <c r="BC468" s="17">
        <f t="shared" si="554"/>
        <v>1.9472741444048965E-5</v>
      </c>
      <c r="BD468" s="17">
        <f t="shared" si="555"/>
        <v>2.2364213852023003E-3</v>
      </c>
      <c r="BE468" s="17">
        <f t="shared" si="556"/>
        <v>2.4704852473775786E-3</v>
      </c>
      <c r="BF468" s="17">
        <f t="shared" si="557"/>
        <v>1.3645231166840611E-3</v>
      </c>
      <c r="BG468" s="17">
        <f t="shared" si="558"/>
        <v>5.0244470202540602E-4</v>
      </c>
      <c r="BH468" s="17">
        <f t="shared" si="559"/>
        <v>1.3875764113484659E-4</v>
      </c>
      <c r="BI468" s="17">
        <f t="shared" si="560"/>
        <v>3.0656003171203974E-5</v>
      </c>
      <c r="BJ468" s="18">
        <f t="shared" si="561"/>
        <v>0.24091655715817936</v>
      </c>
      <c r="BK468" s="18">
        <f t="shared" si="562"/>
        <v>0.2369369240841134</v>
      </c>
      <c r="BL468" s="18">
        <f t="shared" si="563"/>
        <v>0.46909246080153566</v>
      </c>
      <c r="BM468" s="18">
        <f t="shared" si="564"/>
        <v>0.53862598664467554</v>
      </c>
      <c r="BN468" s="18">
        <f t="shared" si="565"/>
        <v>0.45909520916174168</v>
      </c>
    </row>
    <row r="469" spans="1:66" x14ac:dyDescent="0.25">
      <c r="A469" t="s">
        <v>10</v>
      </c>
      <c r="B469" t="s">
        <v>246</v>
      </c>
      <c r="C469" t="s">
        <v>48</v>
      </c>
      <c r="D469" t="s">
        <v>496</v>
      </c>
      <c r="E469" s="14">
        <f>VLOOKUP(A469,home!$A$2:$E$405,3,FALSE)</f>
        <v>1.50416666666667</v>
      </c>
      <c r="F469" s="14">
        <f>VLOOKUP(B469,home!$B$2:$E$405,3,FALSE)</f>
        <v>0.85</v>
      </c>
      <c r="G469" s="14">
        <f>VLOOKUP(C469,away!$B$2:$E$405,4,FALSE)</f>
        <v>0.97</v>
      </c>
      <c r="H469" s="14">
        <f>VLOOKUP(A469,away!$A$2:$E$405,3,FALSE)</f>
        <v>1.4125000000000001</v>
      </c>
      <c r="I469" s="14">
        <f>VLOOKUP(C469,away!$B$2:$E$405,3,FALSE)</f>
        <v>1.28</v>
      </c>
      <c r="J469" s="14">
        <f>VLOOKUP(B469,home!$B$2:$E$405,4,FALSE)</f>
        <v>0.81</v>
      </c>
      <c r="K469" s="16">
        <f t="shared" si="566"/>
        <v>1.2401854166666693</v>
      </c>
      <c r="L469" s="16">
        <f t="shared" si="567"/>
        <v>1.4644800000000002</v>
      </c>
      <c r="M469" s="17">
        <f t="shared" si="512"/>
        <v>6.6892701285797634E-2</v>
      </c>
      <c r="N469" s="17">
        <f t="shared" si="513"/>
        <v>8.2959352616086002E-2</v>
      </c>
      <c r="O469" s="17">
        <f t="shared" si="514"/>
        <v>9.7963023179024944E-2</v>
      </c>
      <c r="P469" s="17">
        <f t="shared" si="515"/>
        <v>0.12149231271920564</v>
      </c>
      <c r="Q469" s="17">
        <f t="shared" si="516"/>
        <v>5.1442489645288879E-2</v>
      </c>
      <c r="R469" s="17">
        <f t="shared" si="517"/>
        <v>7.1732444092609232E-2</v>
      </c>
      <c r="S469" s="17">
        <f t="shared" si="518"/>
        <v>5.51643967358929E-2</v>
      </c>
      <c r="T469" s="17">
        <f t="shared" si="519"/>
        <v>7.5336497235732658E-2</v>
      </c>
      <c r="U469" s="17">
        <f t="shared" si="520"/>
        <v>8.8961531065511162E-2</v>
      </c>
      <c r="V469" s="17">
        <f t="shared" si="521"/>
        <v>1.1132339154725918E-2</v>
      </c>
      <c r="W469" s="17">
        <f t="shared" si="522"/>
        <v>2.1266075151704471E-2</v>
      </c>
      <c r="X469" s="17">
        <f t="shared" si="523"/>
        <v>3.1143741738168168E-2</v>
      </c>
      <c r="Y469" s="17">
        <f t="shared" si="524"/>
        <v>2.2804693450356267E-2</v>
      </c>
      <c r="Z469" s="17">
        <f t="shared" si="525"/>
        <v>3.5016909908248135E-2</v>
      </c>
      <c r="AA469" s="17">
        <f t="shared" si="526"/>
        <v>4.3427461004939938E-2</v>
      </c>
      <c r="AB469" s="17">
        <f t="shared" si="527"/>
        <v>2.6929051910593482E-2</v>
      </c>
      <c r="AC469" s="17">
        <f t="shared" si="528"/>
        <v>1.2636782525268691E-3</v>
      </c>
      <c r="AD469" s="17">
        <f t="shared" si="529"/>
        <v>6.5934690682203229E-3</v>
      </c>
      <c r="AE469" s="17">
        <f t="shared" si="530"/>
        <v>9.656003581027299E-3</v>
      </c>
      <c r="AF469" s="17">
        <f t="shared" si="531"/>
        <v>7.0705120621714313E-3</v>
      </c>
      <c r="AG469" s="17">
        <f t="shared" si="532"/>
        <v>3.4515411682696068E-3</v>
      </c>
      <c r="AH469" s="17">
        <f t="shared" si="533"/>
        <v>1.2820391055607814E-2</v>
      </c>
      <c r="AI469" s="17">
        <f t="shared" si="534"/>
        <v>1.5899662023128619E-2</v>
      </c>
      <c r="AJ469" s="17">
        <f t="shared" si="535"/>
        <v>9.8592644855064904E-3</v>
      </c>
      <c r="AK469" s="17">
        <f t="shared" si="536"/>
        <v>4.0757720113282552E-3</v>
      </c>
      <c r="AL469" s="17">
        <f t="shared" si="537"/>
        <v>9.1805049269284012E-5</v>
      </c>
      <c r="AM469" s="17">
        <f t="shared" si="538"/>
        <v>1.6354248367299238E-3</v>
      </c>
      <c r="AN469" s="17">
        <f t="shared" si="539"/>
        <v>2.3950469648942392E-3</v>
      </c>
      <c r="AO469" s="17">
        <f t="shared" si="540"/>
        <v>1.7537491895741582E-3</v>
      </c>
      <c r="AP469" s="17">
        <f t="shared" si="541"/>
        <v>8.561102043825212E-4</v>
      </c>
      <c r="AQ469" s="17">
        <f t="shared" si="542"/>
        <v>3.1343906802852882E-4</v>
      </c>
      <c r="AR469" s="17">
        <f t="shared" si="543"/>
        <v>3.7550412586233074E-3</v>
      </c>
      <c r="AS469" s="17">
        <f t="shared" si="544"/>
        <v>4.6569474079262811E-3</v>
      </c>
      <c r="AT469" s="17">
        <f t="shared" si="545"/>
        <v>2.8877391307469101E-3</v>
      </c>
      <c r="AU469" s="17">
        <f t="shared" si="546"/>
        <v>1.193777319030001E-3</v>
      </c>
      <c r="AV469" s="17">
        <f t="shared" si="547"/>
        <v>3.7012630545210998E-4</v>
      </c>
      <c r="AW469" s="17">
        <f t="shared" si="548"/>
        <v>4.6316329238357301E-6</v>
      </c>
      <c r="AX469" s="17">
        <f t="shared" si="549"/>
        <v>3.3803833876115344E-4</v>
      </c>
      <c r="AY469" s="17">
        <f t="shared" si="550"/>
        <v>4.950503863489341E-4</v>
      </c>
      <c r="AZ469" s="17">
        <f t="shared" si="551"/>
        <v>3.6249569490014356E-4</v>
      </c>
      <c r="BA469" s="17">
        <f t="shared" si="552"/>
        <v>1.7695589842245412E-4</v>
      </c>
      <c r="BB469" s="17">
        <f t="shared" si="553"/>
        <v>6.4787093530428941E-5</v>
      </c>
      <c r="BC469" s="17">
        <f t="shared" si="554"/>
        <v>1.8975880546688519E-5</v>
      </c>
      <c r="BD469" s="17">
        <f t="shared" si="555"/>
        <v>9.1653047040477615E-4</v>
      </c>
      <c r="BE469" s="17">
        <f t="shared" si="556"/>
        <v>1.1366677233266458E-3</v>
      </c>
      <c r="BF469" s="17">
        <f t="shared" si="557"/>
        <v>7.048393670327053E-4</v>
      </c>
      <c r="BG469" s="17">
        <f t="shared" si="558"/>
        <v>2.9137716802884241E-4</v>
      </c>
      <c r="BH469" s="17">
        <f t="shared" si="559"/>
        <v>9.0340428634750922E-5</v>
      </c>
      <c r="BI469" s="17">
        <f t="shared" si="560"/>
        <v>2.2407776425646823E-5</v>
      </c>
      <c r="BJ469" s="18">
        <f t="shared" si="561"/>
        <v>0.32013444927314438</v>
      </c>
      <c r="BK469" s="18">
        <f t="shared" si="562"/>
        <v>0.25653228358376723</v>
      </c>
      <c r="BL469" s="18">
        <f t="shared" si="563"/>
        <v>0.38769439518388199</v>
      </c>
      <c r="BM469" s="18">
        <f t="shared" si="564"/>
        <v>0.50640529565760406</v>
      </c>
      <c r="BN469" s="18">
        <f t="shared" si="565"/>
        <v>0.49248232353801236</v>
      </c>
    </row>
    <row r="470" spans="1:66" x14ac:dyDescent="0.25">
      <c r="A470" t="s">
        <v>10</v>
      </c>
      <c r="B470" t="s">
        <v>43</v>
      </c>
      <c r="C470" t="s">
        <v>46</v>
      </c>
      <c r="D470" t="s">
        <v>496</v>
      </c>
      <c r="E470" s="14">
        <f>VLOOKUP(A470,home!$A$2:$E$405,3,FALSE)</f>
        <v>1.50416666666667</v>
      </c>
      <c r="F470" s="14">
        <f>VLOOKUP(B470,home!$B$2:$E$405,3,FALSE)</f>
        <v>1.38</v>
      </c>
      <c r="G470" s="14">
        <f>VLOOKUP(C470,away!$B$2:$E$405,4,FALSE)</f>
        <v>0.97</v>
      </c>
      <c r="H470" s="14">
        <f>VLOOKUP(A470,away!$A$2:$E$405,3,FALSE)</f>
        <v>1.4125000000000001</v>
      </c>
      <c r="I470" s="14">
        <f>VLOOKUP(C470,away!$B$2:$E$405,3,FALSE)</f>
        <v>1.07</v>
      </c>
      <c r="J470" s="14">
        <f>VLOOKUP(B470,home!$B$2:$E$405,4,FALSE)</f>
        <v>0.93</v>
      </c>
      <c r="K470" s="16">
        <f t="shared" si="566"/>
        <v>2.013477500000004</v>
      </c>
      <c r="L470" s="16">
        <f t="shared" si="567"/>
        <v>1.4055787500000001</v>
      </c>
      <c r="M470" s="17">
        <f t="shared" si="512"/>
        <v>3.2743321871972368E-2</v>
      </c>
      <c r="N470" s="17">
        <f t="shared" si="513"/>
        <v>6.5927941864474385E-2</v>
      </c>
      <c r="O470" s="17">
        <f t="shared" si="514"/>
        <v>4.6023317427654593E-2</v>
      </c>
      <c r="P470" s="17">
        <f t="shared" si="515"/>
        <v>9.266691411594058E-2</v>
      </c>
      <c r="Q470" s="17">
        <f t="shared" si="516"/>
        <v>6.6372213782713754E-2</v>
      </c>
      <c r="R470" s="17">
        <f t="shared" si="517"/>
        <v>3.2344698490407983E-2</v>
      </c>
      <c r="S470" s="17">
        <f t="shared" si="518"/>
        <v>6.5564185922760213E-2</v>
      </c>
      <c r="T470" s="17">
        <f t="shared" si="519"/>
        <v>9.3291373283439574E-2</v>
      </c>
      <c r="U470" s="17">
        <f t="shared" si="520"/>
        <v>6.5125322654720583E-2</v>
      </c>
      <c r="V470" s="17">
        <f t="shared" si="521"/>
        <v>2.061703116047069E-2</v>
      </c>
      <c r="W470" s="17">
        <f t="shared" si="522"/>
        <v>4.4546319692228102E-2</v>
      </c>
      <c r="X470" s="17">
        <f t="shared" si="523"/>
        <v>6.2613360350102357E-2</v>
      </c>
      <c r="Y470" s="17">
        <f t="shared" si="524"/>
        <v>4.4004004387098235E-2</v>
      </c>
      <c r="Z470" s="17">
        <f t="shared" si="525"/>
        <v>1.5154340291091519E-2</v>
      </c>
      <c r="AA470" s="17">
        <f t="shared" si="526"/>
        <v>3.0512923203456287E-2</v>
      </c>
      <c r="AB470" s="17">
        <f t="shared" si="527"/>
        <v>3.0718542164693642E-2</v>
      </c>
      <c r="AC470" s="17">
        <f t="shared" si="528"/>
        <v>3.6467677732561769E-3</v>
      </c>
      <c r="AD470" s="17">
        <f t="shared" si="529"/>
        <v>2.2423253102027099E-2</v>
      </c>
      <c r="AE470" s="17">
        <f t="shared" si="530"/>
        <v>3.1517648066080879E-2</v>
      </c>
      <c r="AF470" s="17">
        <f t="shared" si="531"/>
        <v>2.2150268185830945E-2</v>
      </c>
      <c r="AG470" s="17">
        <f t="shared" si="532"/>
        <v>1.0377982089601678E-2</v>
      </c>
      <c r="AH470" s="17">
        <f t="shared" si="533"/>
        <v>5.3251546708567611E-3</v>
      </c>
      <c r="AI470" s="17">
        <f t="shared" si="534"/>
        <v>1.0722079113790016E-2</v>
      </c>
      <c r="AJ470" s="17">
        <f t="shared" si="535"/>
        <v>1.0794332524418091E-2</v>
      </c>
      <c r="AK470" s="17">
        <f t="shared" si="536"/>
        <v>7.2447152218113571E-3</v>
      </c>
      <c r="AL470" s="17">
        <f t="shared" si="537"/>
        <v>4.1282887224020472E-4</v>
      </c>
      <c r="AM470" s="17">
        <f t="shared" si="538"/>
        <v>9.0297431195473666E-3</v>
      </c>
      <c r="AN470" s="17">
        <f t="shared" si="539"/>
        <v>1.2692015046794489E-2</v>
      </c>
      <c r="AO470" s="17">
        <f t="shared" si="540"/>
        <v>8.9198133222272973E-3</v>
      </c>
      <c r="AP470" s="17">
        <f t="shared" si="541"/>
        <v>4.1791666865631984E-3</v>
      </c>
      <c r="AQ470" s="17">
        <f t="shared" si="542"/>
        <v>1.4685369718352849E-3</v>
      </c>
      <c r="AR470" s="17">
        <f t="shared" si="543"/>
        <v>1.4969848491639005E-3</v>
      </c>
      <c r="AS470" s="17">
        <f t="shared" si="544"/>
        <v>3.0141453116324136E-3</v>
      </c>
      <c r="AT470" s="17">
        <f t="shared" si="545"/>
        <v>3.034456883351183E-3</v>
      </c>
      <c r="AU470" s="17">
        <f t="shared" si="546"/>
        <v>2.0366035531159147E-3</v>
      </c>
      <c r="AV470" s="17">
        <f t="shared" si="547"/>
        <v>1.0251638576547395E-3</v>
      </c>
      <c r="AW470" s="17">
        <f t="shared" si="548"/>
        <v>3.2454096711218499E-5</v>
      </c>
      <c r="AX470" s="17">
        <f t="shared" si="549"/>
        <v>3.0301974336647444E-3</v>
      </c>
      <c r="AY470" s="17">
        <f t="shared" si="550"/>
        <v>4.2591811210636998E-3</v>
      </c>
      <c r="AZ470" s="17">
        <f t="shared" si="551"/>
        <v>2.9933072380841576E-3</v>
      </c>
      <c r="BA470" s="17">
        <f t="shared" si="552"/>
        <v>1.402443015357428E-3</v>
      </c>
      <c r="BB470" s="17">
        <f t="shared" si="553"/>
        <v>4.9281102511808091E-4</v>
      </c>
      <c r="BC470" s="17">
        <f t="shared" si="554"/>
        <v>1.3853694093433807E-4</v>
      </c>
      <c r="BD470" s="17">
        <f t="shared" si="555"/>
        <v>3.5068834884278944E-4</v>
      </c>
      <c r="BE470" s="17">
        <f t="shared" si="556"/>
        <v>7.0610309990710909E-4</v>
      </c>
      <c r="BF470" s="17">
        <f t="shared" si="557"/>
        <v>7.1086135217160961E-4</v>
      </c>
      <c r="BG470" s="17">
        <f t="shared" si="558"/>
        <v>4.7710111273903833E-4</v>
      </c>
      <c r="BH470" s="17">
        <f t="shared" si="559"/>
        <v>2.4015808893125478E-4</v>
      </c>
      <c r="BI470" s="17">
        <f t="shared" si="560"/>
        <v>9.6710581701216236E-5</v>
      </c>
      <c r="BJ470" s="18">
        <f t="shared" si="561"/>
        <v>0.51183011672478707</v>
      </c>
      <c r="BK470" s="18">
        <f t="shared" si="562"/>
        <v>0.21991023083770392</v>
      </c>
      <c r="BL470" s="18">
        <f t="shared" si="563"/>
        <v>0.25200006251102053</v>
      </c>
      <c r="BM470" s="18">
        <f t="shared" si="564"/>
        <v>0.65858961578708708</v>
      </c>
      <c r="BN470" s="18">
        <f t="shared" si="565"/>
        <v>0.33607840755316365</v>
      </c>
    </row>
    <row r="471" spans="1:66" x14ac:dyDescent="0.25">
      <c r="A471" t="s">
        <v>13</v>
      </c>
      <c r="B471" t="s">
        <v>51</v>
      </c>
      <c r="C471" t="s">
        <v>55</v>
      </c>
      <c r="D471" t="s">
        <v>496</v>
      </c>
      <c r="E471" s="14">
        <f>VLOOKUP(A471,home!$A$2:$E$405,3,FALSE)</f>
        <v>1.61170212765957</v>
      </c>
      <c r="F471" s="14">
        <f>VLOOKUP(B471,home!$B$2:$E$405,3,FALSE)</f>
        <v>1.37</v>
      </c>
      <c r="G471" s="14">
        <f>VLOOKUP(C471,away!$B$2:$E$405,4,FALSE)</f>
        <v>1.3</v>
      </c>
      <c r="H471" s="14">
        <f>VLOOKUP(A471,away!$A$2:$E$405,3,FALSE)</f>
        <v>1.44148936170213</v>
      </c>
      <c r="I471" s="14">
        <f>VLOOKUP(C471,away!$B$2:$E$405,3,FALSE)</f>
        <v>0.9</v>
      </c>
      <c r="J471" s="14">
        <f>VLOOKUP(B471,home!$B$2:$E$405,4,FALSE)</f>
        <v>0.97</v>
      </c>
      <c r="K471" s="16">
        <f t="shared" si="566"/>
        <v>2.8704414893616947</v>
      </c>
      <c r="L471" s="16">
        <f t="shared" si="567"/>
        <v>1.2584202127659594</v>
      </c>
      <c r="M471" s="17">
        <f t="shared" si="512"/>
        <v>1.6101196352758321E-2</v>
      </c>
      <c r="N471" s="17">
        <f t="shared" si="513"/>
        <v>4.6217542039316675E-2</v>
      </c>
      <c r="O471" s="17">
        <f t="shared" si="514"/>
        <v>2.0262070940024614E-2</v>
      </c>
      <c r="P471" s="17">
        <f t="shared" si="515"/>
        <v>5.8161089086636565E-2</v>
      </c>
      <c r="Q471" s="17">
        <f t="shared" si="516"/>
        <v>6.6332375102986466E-2</v>
      </c>
      <c r="R471" s="17">
        <f t="shared" si="517"/>
        <v>1.2749099811712373E-2</v>
      </c>
      <c r="S471" s="17">
        <f t="shared" si="518"/>
        <v>5.2522685420890787E-2</v>
      </c>
      <c r="T471" s="17">
        <f t="shared" si="519"/>
        <v>8.347400159037166E-2</v>
      </c>
      <c r="U471" s="17">
        <f t="shared" si="520"/>
        <v>3.6595545051552561E-2</v>
      </c>
      <c r="V471" s="17">
        <f t="shared" si="521"/>
        <v>2.1080397581143419E-2</v>
      </c>
      <c r="W471" s="17">
        <f t="shared" si="522"/>
        <v>6.3467733861171688E-2</v>
      </c>
      <c r="X471" s="17">
        <f t="shared" si="523"/>
        <v>7.9869079149348945E-2</v>
      </c>
      <c r="Y471" s="17">
        <f t="shared" si="524"/>
        <v>5.0254431788272498E-2</v>
      </c>
      <c r="Z471" s="17">
        <f t="shared" si="525"/>
        <v>5.3479082992098454E-3</v>
      </c>
      <c r="AA471" s="17">
        <f t="shared" si="526"/>
        <v>1.5350857863353674E-2</v>
      </c>
      <c r="AB471" s="17">
        <f t="shared" si="527"/>
        <v>2.203186965413231E-2</v>
      </c>
      <c r="AC471" s="17">
        <f t="shared" si="528"/>
        <v>4.7591917039776456E-3</v>
      </c>
      <c r="AD471" s="17">
        <f t="shared" si="529"/>
        <v>4.5545104127718339E-2</v>
      </c>
      <c r="AE471" s="17">
        <f t="shared" si="530"/>
        <v>5.7314879626851084E-2</v>
      </c>
      <c r="AF471" s="17">
        <f t="shared" si="531"/>
        <v>3.6063101507338657E-2</v>
      </c>
      <c r="AG471" s="17">
        <f t="shared" si="532"/>
        <v>1.51275119572885E-2</v>
      </c>
      <c r="AH471" s="17">
        <f t="shared" si="533"/>
        <v>1.6824789749361226E-3</v>
      </c>
      <c r="AI471" s="17">
        <f t="shared" si="534"/>
        <v>4.8294574546353811E-3</v>
      </c>
      <c r="AJ471" s="17">
        <f t="shared" si="535"/>
        <v>6.9313375244462634E-3</v>
      </c>
      <c r="AK471" s="17">
        <f t="shared" si="536"/>
        <v>6.6319996023133767E-3</v>
      </c>
      <c r="AL471" s="17">
        <f t="shared" si="537"/>
        <v>6.8765020091940258E-4</v>
      </c>
      <c r="AM471" s="17">
        <f t="shared" si="538"/>
        <v>2.6146911305100235E-2</v>
      </c>
      <c r="AN471" s="17">
        <f t="shared" si="539"/>
        <v>3.2903801687736906E-2</v>
      </c>
      <c r="AO471" s="17">
        <f t="shared" si="540"/>
        <v>2.0703404560345414E-2</v>
      </c>
      <c r="AP471" s="17">
        <f t="shared" si="541"/>
        <v>8.6845275906032009E-3</v>
      </c>
      <c r="AQ471" s="17">
        <f t="shared" si="542"/>
        <v>2.7321962645846802E-3</v>
      </c>
      <c r="AR471" s="17">
        <f t="shared" si="543"/>
        <v>4.2345310992267373E-4</v>
      </c>
      <c r="AS471" s="17">
        <f t="shared" si="544"/>
        <v>1.215497375521281E-3</v>
      </c>
      <c r="AT471" s="17">
        <f t="shared" si="545"/>
        <v>1.7445070484532689E-3</v>
      </c>
      <c r="AU471" s="17">
        <f t="shared" si="546"/>
        <v>1.6691684701213916E-3</v>
      </c>
      <c r="AV471" s="17">
        <f t="shared" si="547"/>
        <v>1.1978126073427075E-3</v>
      </c>
      <c r="AW471" s="17">
        <f t="shared" si="548"/>
        <v>6.8998469499278775E-5</v>
      </c>
      <c r="AX471" s="17">
        <f t="shared" si="549"/>
        <v>1.2508863171470016E-2</v>
      </c>
      <c r="AY471" s="17">
        <f t="shared" si="550"/>
        <v>1.574140625370157E-2</v>
      </c>
      <c r="AZ471" s="17">
        <f t="shared" si="551"/>
        <v>9.9046519035092696E-3</v>
      </c>
      <c r="BA471" s="17">
        <f t="shared" si="552"/>
        <v>4.1547380519289662E-3</v>
      </c>
      <c r="BB471" s="17">
        <f t="shared" si="553"/>
        <v>1.3071015858238189E-3</v>
      </c>
      <c r="BC471" s="17">
        <f t="shared" si="554"/>
        <v>3.289766111478266E-4</v>
      </c>
      <c r="BD471" s="17">
        <f t="shared" si="555"/>
        <v>8.8813658780883135E-5</v>
      </c>
      <c r="BE471" s="17">
        <f t="shared" si="556"/>
        <v>2.5493441098665954E-4</v>
      </c>
      <c r="BF471" s="17">
        <f t="shared" si="557"/>
        <v>3.6588715518104679E-4</v>
      </c>
      <c r="BG471" s="17">
        <f t="shared" si="558"/>
        <v>3.5008589021873242E-4</v>
      </c>
      <c r="BH471" s="17">
        <f t="shared" si="559"/>
        <v>2.5122526603099334E-4</v>
      </c>
      <c r="BI471" s="17">
        <f t="shared" si="560"/>
        <v>1.4422548535825835E-4</v>
      </c>
      <c r="BJ471" s="18">
        <f t="shared" si="561"/>
        <v>0.6787823397366165</v>
      </c>
      <c r="BK471" s="18">
        <f t="shared" si="562"/>
        <v>0.16905361660002771</v>
      </c>
      <c r="BL471" s="18">
        <f t="shared" si="563"/>
        <v>0.13477032735502453</v>
      </c>
      <c r="BM471" s="18">
        <f t="shared" si="564"/>
        <v>0.75245841087324139</v>
      </c>
      <c r="BN471" s="18">
        <f t="shared" si="565"/>
        <v>0.21982337333343502</v>
      </c>
    </row>
    <row r="472" spans="1:66" x14ac:dyDescent="0.25">
      <c r="A472" t="s">
        <v>13</v>
      </c>
      <c r="B472" t="s">
        <v>15</v>
      </c>
      <c r="C472" t="s">
        <v>52</v>
      </c>
      <c r="D472" t="s">
        <v>496</v>
      </c>
      <c r="E472" s="14">
        <f>VLOOKUP(A472,home!$A$2:$E$405,3,FALSE)</f>
        <v>1.61170212765957</v>
      </c>
      <c r="F472" s="14">
        <f>VLOOKUP(B472,home!$B$2:$E$405,3,FALSE)</f>
        <v>1.3</v>
      </c>
      <c r="G472" s="14">
        <f>VLOOKUP(C472,away!$B$2:$E$405,4,FALSE)</f>
        <v>1.43</v>
      </c>
      <c r="H472" s="14">
        <f>VLOOKUP(A472,away!$A$2:$E$405,3,FALSE)</f>
        <v>1.44148936170213</v>
      </c>
      <c r="I472" s="14">
        <f>VLOOKUP(C472,away!$B$2:$E$405,3,FALSE)</f>
        <v>0.68</v>
      </c>
      <c r="J472" s="14">
        <f>VLOOKUP(B472,home!$B$2:$E$405,4,FALSE)</f>
        <v>0.95</v>
      </c>
      <c r="K472" s="16">
        <f t="shared" si="566"/>
        <v>2.9961542553191407</v>
      </c>
      <c r="L472" s="16">
        <f t="shared" si="567"/>
        <v>0.93120212765957611</v>
      </c>
      <c r="M472" s="17">
        <f t="shared" si="512"/>
        <v>1.969567160268957E-2</v>
      </c>
      <c r="N472" s="17">
        <f t="shared" si="513"/>
        <v>5.9011270283766723E-2</v>
      </c>
      <c r="O472" s="17">
        <f t="shared" si="514"/>
        <v>1.834065130210882E-2</v>
      </c>
      <c r="P472" s="17">
        <f t="shared" si="515"/>
        <v>5.495142044413788E-2</v>
      </c>
      <c r="Q472" s="17">
        <f t="shared" si="516"/>
        <v>8.840343428624782E-2</v>
      </c>
      <c r="R472" s="17">
        <f t="shared" si="517"/>
        <v>8.5394267575930535E-3</v>
      </c>
      <c r="S472" s="17">
        <f t="shared" si="518"/>
        <v>3.8328962192079569E-2</v>
      </c>
      <c r="T472" s="17">
        <f t="shared" si="519"/>
        <v>8.2321466099767482E-2</v>
      </c>
      <c r="U472" s="17">
        <f t="shared" si="520"/>
        <v>2.5585439817748565E-2</v>
      </c>
      <c r="V472" s="17">
        <f t="shared" si="521"/>
        <v>1.18820856745263E-2</v>
      </c>
      <c r="W472" s="17">
        <f t="shared" si="522"/>
        <v>8.8290108607189152E-2</v>
      </c>
      <c r="X472" s="17">
        <f t="shared" si="523"/>
        <v>8.2215936986309579E-2</v>
      </c>
      <c r="Y472" s="17">
        <f t="shared" si="524"/>
        <v>3.8279827724588558E-2</v>
      </c>
      <c r="Z472" s="17">
        <f t="shared" si="525"/>
        <v>2.6506441218879231E-3</v>
      </c>
      <c r="AA472" s="17">
        <f t="shared" si="526"/>
        <v>7.9417386651311674E-3</v>
      </c>
      <c r="AB472" s="17">
        <f t="shared" si="527"/>
        <v>1.1897337048082652E-2</v>
      </c>
      <c r="AC472" s="17">
        <f t="shared" si="528"/>
        <v>2.0719574166647085E-3</v>
      </c>
      <c r="AD472" s="17">
        <f t="shared" si="529"/>
        <v>6.6132696151504702E-2</v>
      </c>
      <c r="AE472" s="17">
        <f t="shared" si="530"/>
        <v>6.1582907364145435E-2</v>
      </c>
      <c r="AF472" s="17">
        <f t="shared" si="531"/>
        <v>2.8673067182477405E-2</v>
      </c>
      <c r="AG472" s="17">
        <f t="shared" si="532"/>
        <v>8.9001403889496442E-3</v>
      </c>
      <c r="AH472" s="17">
        <f t="shared" si="533"/>
        <v>6.1707136149259558E-4</v>
      </c>
      <c r="AI472" s="17">
        <f t="shared" si="534"/>
        <v>1.8488409855716161E-3</v>
      </c>
      <c r="AJ472" s="17">
        <f t="shared" si="535"/>
        <v>2.7697063931644162E-3</v>
      </c>
      <c r="AK472" s="17">
        <f t="shared" si="536"/>
        <v>2.7661558652880649E-3</v>
      </c>
      <c r="AL472" s="17">
        <f t="shared" si="537"/>
        <v>2.3123253767075262E-4</v>
      </c>
      <c r="AM472" s="17">
        <f t="shared" si="538"/>
        <v>3.9628751798011723E-2</v>
      </c>
      <c r="AN472" s="17">
        <f t="shared" si="539"/>
        <v>3.6902377990801767E-2</v>
      </c>
      <c r="AO472" s="17">
        <f t="shared" si="540"/>
        <v>1.7181786450366259E-2</v>
      </c>
      <c r="AP472" s="17">
        <f t="shared" si="541"/>
        <v>5.3332386998578458E-3</v>
      </c>
      <c r="AQ472" s="17">
        <f t="shared" si="542"/>
        <v>1.2415808061560043E-3</v>
      </c>
      <c r="AR472" s="17">
        <f t="shared" si="543"/>
        <v>1.149236329479393E-4</v>
      </c>
      <c r="AS472" s="17">
        <f t="shared" si="544"/>
        <v>3.4432893189370335E-4</v>
      </c>
      <c r="AT472" s="17">
        <f t="shared" si="545"/>
        <v>5.1583129726140702E-4</v>
      </c>
      <c r="AU472" s="17">
        <f t="shared" si="546"/>
        <v>5.1517004543885246E-4</v>
      </c>
      <c r="AV472" s="17">
        <f t="shared" si="547"/>
        <v>3.8588223096364311E-4</v>
      </c>
      <c r="AW472" s="17">
        <f t="shared" si="548"/>
        <v>1.7920683643697575E-5</v>
      </c>
      <c r="AX472" s="17">
        <f t="shared" si="549"/>
        <v>1.9788975555433155E-2</v>
      </c>
      <c r="AY472" s="17">
        <f t="shared" si="550"/>
        <v>1.8427536141422694E-2</v>
      </c>
      <c r="AZ472" s="17">
        <f t="shared" si="551"/>
        <v>8.5798804312082737E-3</v>
      </c>
      <c r="BA472" s="17">
        <f t="shared" si="552"/>
        <v>2.663200970868636E-3</v>
      </c>
      <c r="BB472" s="17">
        <f t="shared" si="553"/>
        <v>6.1999460261448057E-4</v>
      </c>
      <c r="BC472" s="17">
        <f t="shared" si="554"/>
        <v>1.1546805861841156E-4</v>
      </c>
      <c r="BD472" s="17">
        <f t="shared" si="555"/>
        <v>1.7836188586581532E-5</v>
      </c>
      <c r="BE472" s="17">
        <f t="shared" si="556"/>
        <v>5.3439972332360949E-5</v>
      </c>
      <c r="BF472" s="17">
        <f t="shared" si="557"/>
        <v>8.0057200253870204E-5</v>
      </c>
      <c r="BG472" s="17">
        <f t="shared" si="558"/>
        <v>7.9954573736523284E-5</v>
      </c>
      <c r="BH472" s="17">
        <f t="shared" si="559"/>
        <v>5.9889059083228051E-5</v>
      </c>
      <c r="BI472" s="17">
        <f t="shared" si="560"/>
        <v>3.5887371843854634E-5</v>
      </c>
      <c r="BJ472" s="18">
        <f t="shared" si="561"/>
        <v>0.75429364658030562</v>
      </c>
      <c r="BK472" s="18">
        <f t="shared" si="562"/>
        <v>0.14558886600919146</v>
      </c>
      <c r="BL472" s="18">
        <f t="shared" si="563"/>
        <v>8.2509568700522909E-2</v>
      </c>
      <c r="BM472" s="18">
        <f t="shared" si="564"/>
        <v>0.71769123527758516</v>
      </c>
      <c r="BN472" s="18">
        <f t="shared" si="565"/>
        <v>0.24894187467654388</v>
      </c>
    </row>
    <row r="473" spans="1:66" x14ac:dyDescent="0.25">
      <c r="A473" t="s">
        <v>13</v>
      </c>
      <c r="B473" t="s">
        <v>61</v>
      </c>
      <c r="C473" t="s">
        <v>54</v>
      </c>
      <c r="D473" t="s">
        <v>496</v>
      </c>
      <c r="E473" s="14">
        <f>VLOOKUP(A473,home!$A$2:$E$405,3,FALSE)</f>
        <v>1.61170212765957</v>
      </c>
      <c r="F473" s="14">
        <f>VLOOKUP(B473,home!$B$2:$E$405,3,FALSE)</f>
        <v>0.87</v>
      </c>
      <c r="G473" s="14">
        <f>VLOOKUP(C473,away!$B$2:$E$405,4,FALSE)</f>
        <v>0.96</v>
      </c>
      <c r="H473" s="14">
        <f>VLOOKUP(A473,away!$A$2:$E$405,3,FALSE)</f>
        <v>1.44148936170213</v>
      </c>
      <c r="I473" s="14">
        <f>VLOOKUP(C473,away!$B$2:$E$405,3,FALSE)</f>
        <v>0.85</v>
      </c>
      <c r="J473" s="14">
        <f>VLOOKUP(B473,home!$B$2:$E$405,4,FALSE)</f>
        <v>1.1100000000000001</v>
      </c>
      <c r="K473" s="16">
        <f t="shared" si="566"/>
        <v>1.3460936170212727</v>
      </c>
      <c r="L473" s="16">
        <f t="shared" si="567"/>
        <v>1.3600452127659599</v>
      </c>
      <c r="M473" s="17">
        <f t="shared" si="512"/>
        <v>6.679421327663336E-2</v>
      </c>
      <c r="N473" s="17">
        <f t="shared" si="513"/>
        <v>8.9911264145633718E-2</v>
      </c>
      <c r="O473" s="17">
        <f t="shared" si="514"/>
        <v>9.0843150007353726E-2</v>
      </c>
      <c r="P473" s="17">
        <f t="shared" si="515"/>
        <v>0.12228338437500484</v>
      </c>
      <c r="Q473" s="17">
        <f t="shared" si="516"/>
        <v>6.0514489382375594E-2</v>
      </c>
      <c r="R473" s="17">
        <f t="shared" si="517"/>
        <v>6.1775395640040719E-2</v>
      </c>
      <c r="S473" s="17">
        <f t="shared" si="518"/>
        <v>5.5967520839998709E-2</v>
      </c>
      <c r="T473" s="17">
        <f t="shared" si="519"/>
        <v>8.2302441587476446E-2</v>
      </c>
      <c r="U473" s="17">
        <f t="shared" si="520"/>
        <v>8.3155465760022584E-2</v>
      </c>
      <c r="V473" s="17">
        <f t="shared" si="521"/>
        <v>1.1384715211529426E-2</v>
      </c>
      <c r="W473" s="17">
        <f t="shared" si="522"/>
        <v>2.7152722631639124E-2</v>
      </c>
      <c r="X473" s="17">
        <f t="shared" si="523"/>
        <v>3.692893042872273E-2</v>
      </c>
      <c r="Y473" s="17">
        <f t="shared" si="524"/>
        <v>2.5112507521075772E-2</v>
      </c>
      <c r="Z473" s="17">
        <f t="shared" si="525"/>
        <v>2.8005777035653517E-2</v>
      </c>
      <c r="AA473" s="17">
        <f t="shared" si="526"/>
        <v>3.7698397707414143E-2</v>
      </c>
      <c r="AB473" s="17">
        <f t="shared" si="527"/>
        <v>2.5372786262939786E-2</v>
      </c>
      <c r="AC473" s="17">
        <f t="shared" si="528"/>
        <v>1.3026591656653628E-3</v>
      </c>
      <c r="AD473" s="17">
        <f t="shared" si="529"/>
        <v>9.1375266547996173E-3</v>
      </c>
      <c r="AE473" s="17">
        <f t="shared" si="530"/>
        <v>1.2427449383381577E-2</v>
      </c>
      <c r="AF473" s="17">
        <f t="shared" si="531"/>
        <v>8.4509465203796985E-3</v>
      </c>
      <c r="AG473" s="17">
        <f t="shared" si="532"/>
        <v>3.8312231194611865E-3</v>
      </c>
      <c r="AH473" s="17">
        <f t="shared" si="533"/>
        <v>9.5222807467828519E-3</v>
      </c>
      <c r="AI473" s="17">
        <f t="shared" si="534"/>
        <v>1.2817881332728955E-2</v>
      </c>
      <c r="AJ473" s="17">
        <f t="shared" si="535"/>
        <v>8.6270341228612876E-3</v>
      </c>
      <c r="AK473" s="17">
        <f t="shared" si="536"/>
        <v>3.8709318555360975E-3</v>
      </c>
      <c r="AL473" s="17">
        <f t="shared" si="537"/>
        <v>9.539363585582127E-5</v>
      </c>
      <c r="AM473" s="17">
        <f t="shared" si="538"/>
        <v>2.4599932610775022E-3</v>
      </c>
      <c r="AN473" s="17">
        <f t="shared" si="539"/>
        <v>3.3457020581649792E-3</v>
      </c>
      <c r="AO473" s="17">
        <f t="shared" si="540"/>
        <v>2.2751530337742501E-3</v>
      </c>
      <c r="AP473" s="17">
        <f t="shared" si="541"/>
        <v>1.0314369972982066E-3</v>
      </c>
      <c r="AQ473" s="17">
        <f t="shared" si="542"/>
        <v>3.5070023761128038E-4</v>
      </c>
      <c r="AR473" s="17">
        <f t="shared" si="543"/>
        <v>2.5901464688550964E-3</v>
      </c>
      <c r="AS473" s="17">
        <f t="shared" si="544"/>
        <v>3.4865796288760342E-3</v>
      </c>
      <c r="AT473" s="17">
        <f t="shared" si="545"/>
        <v>2.3466312918332143E-3</v>
      </c>
      <c r="AU473" s="17">
        <f t="shared" si="546"/>
        <v>1.0529284678130245E-3</v>
      </c>
      <c r="AV473" s="17">
        <f t="shared" si="547"/>
        <v>3.5433507242577512E-4</v>
      </c>
      <c r="AW473" s="17">
        <f t="shared" si="548"/>
        <v>4.8511590334492233E-6</v>
      </c>
      <c r="AX473" s="17">
        <f t="shared" si="549"/>
        <v>5.5189687110862877E-4</v>
      </c>
      <c r="AY473" s="17">
        <f t="shared" si="550"/>
        <v>7.5060469749180258E-4</v>
      </c>
      <c r="AZ473" s="17">
        <f t="shared" si="551"/>
        <v>5.1042816275168393E-4</v>
      </c>
      <c r="BA473" s="17">
        <f t="shared" si="552"/>
        <v>2.3140179307045073E-4</v>
      </c>
      <c r="BB473" s="17">
        <f t="shared" si="553"/>
        <v>7.8679225222731412E-5</v>
      </c>
      <c r="BC473" s="17">
        <f t="shared" si="554"/>
        <v>2.1401460721662116E-5</v>
      </c>
      <c r="BD473" s="17">
        <f t="shared" si="555"/>
        <v>5.8711938422150594E-4</v>
      </c>
      <c r="BE473" s="17">
        <f t="shared" si="556"/>
        <v>7.9031765553002936E-4</v>
      </c>
      <c r="BF473" s="17">
        <f t="shared" si="557"/>
        <v>5.3192077576409485E-4</v>
      </c>
      <c r="BG473" s="17">
        <f t="shared" si="558"/>
        <v>2.3867172033901723E-4</v>
      </c>
      <c r="BH473" s="17">
        <f t="shared" si="559"/>
        <v>8.031861982795933E-5</v>
      </c>
      <c r="BI473" s="17">
        <f t="shared" si="560"/>
        <v>2.1623276295674863E-5</v>
      </c>
      <c r="BJ473" s="18">
        <f t="shared" si="561"/>
        <v>0.36737689917323874</v>
      </c>
      <c r="BK473" s="18">
        <f t="shared" si="562"/>
        <v>0.25857849120217935</v>
      </c>
      <c r="BL473" s="18">
        <f t="shared" si="563"/>
        <v>0.34576391579746152</v>
      </c>
      <c r="BM473" s="18">
        <f t="shared" si="564"/>
        <v>0.50685743284303297</v>
      </c>
      <c r="BN473" s="18">
        <f t="shared" si="565"/>
        <v>0.49212189682704194</v>
      </c>
    </row>
    <row r="474" spans="1:66" x14ac:dyDescent="0.25">
      <c r="A474" t="s">
        <v>13</v>
      </c>
      <c r="B474" t="s">
        <v>57</v>
      </c>
      <c r="C474" t="s">
        <v>249</v>
      </c>
      <c r="D474" t="s">
        <v>496</v>
      </c>
      <c r="E474" s="14">
        <f>VLOOKUP(A474,home!$A$2:$E$405,3,FALSE)</f>
        <v>1.61170212765957</v>
      </c>
      <c r="F474" s="14">
        <f>VLOOKUP(B474,home!$B$2:$E$405,3,FALSE)</f>
        <v>0.56000000000000005</v>
      </c>
      <c r="G474" s="14">
        <f>VLOOKUP(C474,away!$B$2:$E$405,4,FALSE)</f>
        <v>1.05</v>
      </c>
      <c r="H474" s="14">
        <f>VLOOKUP(A474,away!$A$2:$E$405,3,FALSE)</f>
        <v>1.44148936170213</v>
      </c>
      <c r="I474" s="14">
        <f>VLOOKUP(C474,away!$B$2:$E$405,3,FALSE)</f>
        <v>0.68</v>
      </c>
      <c r="J474" s="14">
        <f>VLOOKUP(B474,home!$B$2:$E$405,4,FALSE)</f>
        <v>0.9</v>
      </c>
      <c r="K474" s="16">
        <f t="shared" si="566"/>
        <v>0.94768085106382727</v>
      </c>
      <c r="L474" s="16">
        <f t="shared" si="567"/>
        <v>0.88219148936170366</v>
      </c>
      <c r="M474" s="17">
        <f t="shared" si="512"/>
        <v>0.16043404741015696</v>
      </c>
      <c r="N474" s="17">
        <f t="shared" si="513"/>
        <v>0.15204027458927194</v>
      </c>
      <c r="O474" s="17">
        <f t="shared" si="514"/>
        <v>0.14153355122909256</v>
      </c>
      <c r="P474" s="17">
        <f t="shared" si="515"/>
        <v>0.13412863628287219</v>
      </c>
      <c r="Q474" s="17">
        <f t="shared" si="516"/>
        <v>7.2042828409369597E-2</v>
      </c>
      <c r="R474" s="17">
        <f t="shared" si="517"/>
        <v>6.2429847176722057E-2</v>
      </c>
      <c r="S474" s="17">
        <f t="shared" si="518"/>
        <v>2.8034091518475357E-2</v>
      </c>
      <c r="T474" s="17">
        <f t="shared" si="519"/>
        <v>6.355557009229143E-2</v>
      </c>
      <c r="U474" s="17">
        <f t="shared" si="520"/>
        <v>5.9163570704220625E-2</v>
      </c>
      <c r="V474" s="17">
        <f t="shared" si="521"/>
        <v>2.6041676907127918E-3</v>
      </c>
      <c r="W474" s="17">
        <f t="shared" si="522"/>
        <v>2.2757869646678891E-2</v>
      </c>
      <c r="X474" s="17">
        <f t="shared" si="523"/>
        <v>2.0076798918303159E-2</v>
      </c>
      <c r="Y474" s="17">
        <f t="shared" si="524"/>
        <v>8.8557905696766519E-3</v>
      </c>
      <c r="Z474" s="17">
        <f t="shared" si="525"/>
        <v>1.8358359953818661E-2</v>
      </c>
      <c r="AA474" s="17">
        <f t="shared" si="526"/>
        <v>1.7397866185170953E-2</v>
      </c>
      <c r="AB474" s="17">
        <f t="shared" si="527"/>
        <v>8.2438123165286935E-3</v>
      </c>
      <c r="AC474" s="17">
        <f t="shared" si="528"/>
        <v>1.3607361819614205E-4</v>
      </c>
      <c r="AD474" s="17">
        <f t="shared" si="529"/>
        <v>5.3917993187910717E-3</v>
      </c>
      <c r="AE474" s="17">
        <f t="shared" si="530"/>
        <v>4.7565994713837153E-3</v>
      </c>
      <c r="AF474" s="17">
        <f t="shared" si="531"/>
        <v>2.0981157859785459E-3</v>
      </c>
      <c r="AG474" s="17">
        <f t="shared" si="532"/>
        <v>6.1697996336190493E-4</v>
      </c>
      <c r="AH474" s="17">
        <f t="shared" si="533"/>
        <v>4.0488972274743849E-3</v>
      </c>
      <c r="AI474" s="17">
        <f t="shared" si="534"/>
        <v>3.837062370402895E-3</v>
      </c>
      <c r="AJ474" s="17">
        <f t="shared" si="535"/>
        <v>1.8181552663842008E-3</v>
      </c>
      <c r="AK474" s="17">
        <f t="shared" si="536"/>
        <v>5.7434364340438646E-4</v>
      </c>
      <c r="AL474" s="17">
        <f t="shared" si="537"/>
        <v>4.5504976374657704E-6</v>
      </c>
      <c r="AM474" s="17">
        <f t="shared" si="538"/>
        <v>1.0219409934394577E-3</v>
      </c>
      <c r="AN474" s="17">
        <f t="shared" si="539"/>
        <v>9.0154764704213422E-4</v>
      </c>
      <c r="AO474" s="17">
        <f t="shared" si="540"/>
        <v>3.9766883073731986E-4</v>
      </c>
      <c r="AP474" s="17">
        <f t="shared" si="541"/>
        <v>1.1694001935362782E-4</v>
      </c>
      <c r="AQ474" s="17">
        <f t="shared" si="542"/>
        <v>2.5790872459890841E-5</v>
      </c>
      <c r="AR474" s="17">
        <f t="shared" si="543"/>
        <v>7.1438053507562034E-4</v>
      </c>
      <c r="AS474" s="17">
        <f t="shared" si="544"/>
        <v>6.7700475346389602E-4</v>
      </c>
      <c r="AT474" s="17">
        <f t="shared" si="545"/>
        <v>3.2079222046846074E-4</v>
      </c>
      <c r="AU474" s="17">
        <f t="shared" si="546"/>
        <v>1.0133621483606862E-4</v>
      </c>
      <c r="AV474" s="17">
        <f t="shared" si="547"/>
        <v>2.4008597579858082E-5</v>
      </c>
      <c r="AW474" s="17">
        <f t="shared" si="548"/>
        <v>1.0567721551047539E-7</v>
      </c>
      <c r="AX474" s="17">
        <f t="shared" si="549"/>
        <v>1.6141231839995302E-4</v>
      </c>
      <c r="AY474" s="17">
        <f t="shared" si="550"/>
        <v>1.4239657357058007E-4</v>
      </c>
      <c r="AZ474" s="17">
        <f t="shared" si="551"/>
        <v>6.2810522659116714E-5</v>
      </c>
      <c r="BA474" s="17">
        <f t="shared" si="552"/>
        <v>1.8470302844077738E-5</v>
      </c>
      <c r="BB474" s="17">
        <f t="shared" si="553"/>
        <v>4.073585993744662E-6</v>
      </c>
      <c r="BC474" s="17">
        <f t="shared" si="554"/>
        <v>7.1873657897291604E-7</v>
      </c>
      <c r="BD474" s="17">
        <f t="shared" si="555"/>
        <v>1.0503673803489535E-4</v>
      </c>
      <c r="BE474" s="17">
        <f t="shared" si="556"/>
        <v>9.954130529387788E-5</v>
      </c>
      <c r="BF474" s="17">
        <f t="shared" si="557"/>
        <v>4.7166694458453222E-5</v>
      </c>
      <c r="BG474" s="17">
        <f t="shared" si="558"/>
        <v>1.4899657715418154E-5</v>
      </c>
      <c r="BH474" s="17">
        <f t="shared" si="559"/>
        <v>3.5300300760767983E-6</v>
      </c>
      <c r="BI474" s="17">
        <f t="shared" si="560"/>
        <v>6.6906838135547352E-7</v>
      </c>
      <c r="BJ474" s="18">
        <f t="shared" si="561"/>
        <v>0.35504639716818587</v>
      </c>
      <c r="BK474" s="18">
        <f t="shared" si="562"/>
        <v>0.32548396359162152</v>
      </c>
      <c r="BL474" s="18">
        <f t="shared" si="563"/>
        <v>0.30115547193478465</v>
      </c>
      <c r="BM474" s="18">
        <f t="shared" si="564"/>
        <v>0.27729271665457023</v>
      </c>
      <c r="BN474" s="18">
        <f t="shared" si="565"/>
        <v>0.7226091850974854</v>
      </c>
    </row>
    <row r="475" spans="1:66" x14ac:dyDescent="0.25">
      <c r="A475" t="s">
        <v>13</v>
      </c>
      <c r="B475" t="s">
        <v>14</v>
      </c>
      <c r="C475" t="s">
        <v>251</v>
      </c>
      <c r="D475" t="s">
        <v>496</v>
      </c>
      <c r="E475" s="14">
        <f>VLOOKUP(A475,home!$A$2:$E$405,3,FALSE)</f>
        <v>1.61170212765957</v>
      </c>
      <c r="F475" s="14">
        <f>VLOOKUP(B475,home!$B$2:$E$405,3,FALSE)</f>
        <v>1.18</v>
      </c>
      <c r="G475" s="14">
        <f>VLOOKUP(C475,away!$B$2:$E$405,4,FALSE)</f>
        <v>1.86</v>
      </c>
      <c r="H475" s="14">
        <f>VLOOKUP(A475,away!$A$2:$E$405,3,FALSE)</f>
        <v>1.44148936170213</v>
      </c>
      <c r="I475" s="14">
        <f>VLOOKUP(C475,away!$B$2:$E$405,3,FALSE)</f>
        <v>0.43</v>
      </c>
      <c r="J475" s="14">
        <f>VLOOKUP(B475,home!$B$2:$E$405,4,FALSE)</f>
        <v>0.76</v>
      </c>
      <c r="K475" s="16">
        <f t="shared" si="566"/>
        <v>3.5373638297872243</v>
      </c>
      <c r="L475" s="16">
        <f t="shared" si="567"/>
        <v>0.47107872340425605</v>
      </c>
      <c r="M475" s="17">
        <f t="shared" si="512"/>
        <v>1.816165903931161E-2</v>
      </c>
      <c r="N475" s="17">
        <f t="shared" si="513"/>
        <v>6.4244395774589069E-2</v>
      </c>
      <c r="O475" s="17">
        <f t="shared" si="514"/>
        <v>8.5555711551422806E-3</v>
      </c>
      <c r="P475" s="17">
        <f t="shared" si="515"/>
        <v>3.0264167947371204E-2</v>
      </c>
      <c r="Q475" s="17">
        <f t="shared" si="516"/>
        <v>0.1136279009397833</v>
      </c>
      <c r="R475" s="17">
        <f t="shared" si="517"/>
        <v>2.0151737688793503E-3</v>
      </c>
      <c r="S475" s="17">
        <f t="shared" si="518"/>
        <v>1.2607877115798543E-2</v>
      </c>
      <c r="T475" s="17">
        <f t="shared" si="519"/>
        <v>5.3527686517818383E-2</v>
      </c>
      <c r="U475" s="17">
        <f t="shared" si="520"/>
        <v>7.1284028007698131E-3</v>
      </c>
      <c r="V475" s="17">
        <f t="shared" si="521"/>
        <v>2.3343860434924964E-3</v>
      </c>
      <c r="W475" s="17">
        <f t="shared" si="522"/>
        <v>0.13398107561301173</v>
      </c>
      <c r="X475" s="17">
        <f t="shared" si="523"/>
        <v>6.3115634060106673E-2</v>
      </c>
      <c r="Y475" s="17">
        <f t="shared" si="524"/>
        <v>1.4866216159942613E-2</v>
      </c>
      <c r="Z475" s="17">
        <f t="shared" si="525"/>
        <v>3.1643516216047597E-4</v>
      </c>
      <c r="AA475" s="17">
        <f t="shared" si="526"/>
        <v>1.1193462970993226E-3</v>
      </c>
      <c r="AB475" s="17">
        <f t="shared" si="527"/>
        <v>1.979767552182704E-3</v>
      </c>
      <c r="AC475" s="17">
        <f t="shared" si="528"/>
        <v>2.4312292699050589E-4</v>
      </c>
      <c r="AD475" s="17">
        <f t="shared" si="529"/>
        <v>0.11848495268736373</v>
      </c>
      <c r="AE475" s="17">
        <f t="shared" si="530"/>
        <v>5.5815740254576987E-2</v>
      </c>
      <c r="AF475" s="17">
        <f t="shared" si="531"/>
        <v>1.3146803832494832E-2</v>
      </c>
      <c r="AG475" s="17">
        <f t="shared" si="532"/>
        <v>2.0643931887526163E-3</v>
      </c>
      <c r="AH475" s="17">
        <f t="shared" si="533"/>
        <v>3.7266468057693934E-5</v>
      </c>
      <c r="AI475" s="17">
        <f t="shared" si="534"/>
        <v>1.3182505617120746E-4</v>
      </c>
      <c r="AJ475" s="17">
        <f t="shared" si="535"/>
        <v>2.3315659277984923E-4</v>
      </c>
      <c r="AK475" s="17">
        <f t="shared" si="536"/>
        <v>2.7491989932528925E-4</v>
      </c>
      <c r="AL475" s="17">
        <f t="shared" si="537"/>
        <v>1.620537656470844E-5</v>
      </c>
      <c r="AM475" s="17">
        <f t="shared" si="538"/>
        <v>8.3824877202066189E-2</v>
      </c>
      <c r="AN475" s="17">
        <f t="shared" si="539"/>
        <v>3.9488116141867875E-2</v>
      </c>
      <c r="AO475" s="17">
        <f t="shared" si="540"/>
        <v>9.3010056708750545E-3</v>
      </c>
      <c r="AP475" s="17">
        <f t="shared" si="541"/>
        <v>1.4605019592705225E-3</v>
      </c>
      <c r="AQ475" s="17">
        <f t="shared" si="542"/>
        <v>1.720028496256431E-4</v>
      </c>
      <c r="AR475" s="17">
        <f t="shared" si="543"/>
        <v>3.5110880396807897E-6</v>
      </c>
      <c r="AS475" s="17">
        <f t="shared" si="544"/>
        <v>1.2419995834765357E-5</v>
      </c>
      <c r="AT475" s="17">
        <f t="shared" si="545"/>
        <v>2.1967022016003476E-5</v>
      </c>
      <c r="AU475" s="17">
        <f t="shared" si="546"/>
        <v>2.5901783042516778E-5</v>
      </c>
      <c r="AV475" s="17">
        <f t="shared" si="547"/>
        <v>2.2906007615398736E-5</v>
      </c>
      <c r="AW475" s="17">
        <f t="shared" si="548"/>
        <v>7.5011844846569387E-7</v>
      </c>
      <c r="AX475" s="17">
        <f t="shared" si="549"/>
        <v>4.941984810849076E-2</v>
      </c>
      <c r="AY475" s="17">
        <f t="shared" si="550"/>
        <v>2.328063895778007E-2</v>
      </c>
      <c r="AZ475" s="17">
        <f t="shared" si="551"/>
        <v>5.4835068401332112E-3</v>
      </c>
      <c r="BA475" s="17">
        <f t="shared" si="552"/>
        <v>8.6105446734281981E-4</v>
      </c>
      <c r="BB475" s="17">
        <f t="shared" si="553"/>
        <v>1.0140610981434678E-4</v>
      </c>
      <c r="BC475" s="17">
        <f t="shared" si="554"/>
        <v>9.5540521513468603E-6</v>
      </c>
      <c r="BD475" s="17">
        <f t="shared" si="555"/>
        <v>2.7566647858212965E-7</v>
      </c>
      <c r="BE475" s="17">
        <f t="shared" si="556"/>
        <v>9.7513263042123984E-7</v>
      </c>
      <c r="BF475" s="17">
        <f t="shared" si="557"/>
        <v>1.7246994480486837E-6</v>
      </c>
      <c r="BG475" s="17">
        <f t="shared" si="558"/>
        <v>2.0336298149271346E-6</v>
      </c>
      <c r="BH475" s="17">
        <f t="shared" si="559"/>
        <v>1.7984221376250334E-6</v>
      </c>
      <c r="BI475" s="17">
        <f t="shared" si="560"/>
        <v>1.2723346840646827E-6</v>
      </c>
      <c r="BJ475" s="18">
        <f t="shared" si="561"/>
        <v>0.84627731138785778</v>
      </c>
      <c r="BK475" s="18">
        <f t="shared" si="562"/>
        <v>8.6908057407309142E-2</v>
      </c>
      <c r="BL475" s="18">
        <f t="shared" si="563"/>
        <v>2.1570215372149544E-2</v>
      </c>
      <c r="BM475" s="18">
        <f t="shared" si="564"/>
        <v>0.69492326186506836</v>
      </c>
      <c r="BN475" s="18">
        <f t="shared" si="565"/>
        <v>0.23686886862507681</v>
      </c>
    </row>
    <row r="476" spans="1:66" x14ac:dyDescent="0.25">
      <c r="A476" t="s">
        <v>16</v>
      </c>
      <c r="B476" t="s">
        <v>322</v>
      </c>
      <c r="C476" t="s">
        <v>17</v>
      </c>
      <c r="D476" t="s">
        <v>496</v>
      </c>
      <c r="E476" s="14">
        <f>VLOOKUP(A476,home!$A$2:$E$405,3,FALSE)</f>
        <v>1.5904255319148899</v>
      </c>
      <c r="F476" s="14">
        <f>VLOOKUP(B476,home!$B$2:$E$405,3,FALSE)</f>
        <v>1.49</v>
      </c>
      <c r="G476" s="14">
        <f>VLOOKUP(C476,away!$B$2:$E$405,4,FALSE)</f>
        <v>0.69</v>
      </c>
      <c r="H476" s="14">
        <f>VLOOKUP(A476,away!$A$2:$E$405,3,FALSE)</f>
        <v>1.2978723404255299</v>
      </c>
      <c r="I476" s="14">
        <f>VLOOKUP(C476,away!$B$2:$E$405,3,FALSE)</f>
        <v>1.31</v>
      </c>
      <c r="J476" s="14">
        <f>VLOOKUP(B476,home!$B$2:$E$405,4,FALSE)</f>
        <v>0.7</v>
      </c>
      <c r="K476" s="16">
        <f t="shared" si="566"/>
        <v>1.6351164893616983</v>
      </c>
      <c r="L476" s="16">
        <f t="shared" si="567"/>
        <v>1.1901489361702109</v>
      </c>
      <c r="M476" s="17">
        <f t="shared" si="512"/>
        <v>5.929291688663671E-2</v>
      </c>
      <c r="N476" s="17">
        <f t="shared" si="513"/>
        <v>9.6950826103692364E-2</v>
      </c>
      <c r="O476" s="17">
        <f t="shared" si="514"/>
        <v>7.0567401955059422E-2</v>
      </c>
      <c r="P476" s="17">
        <f t="shared" si="515"/>
        <v>0.1153859225481326</v>
      </c>
      <c r="Q476" s="17">
        <f t="shared" si="516"/>
        <v>7.9262947209692985E-2</v>
      </c>
      <c r="R476" s="17">
        <f t="shared" si="517"/>
        <v>4.1992859182554833E-2</v>
      </c>
      <c r="S476" s="17">
        <f t="shared" si="518"/>
        <v>5.6136178743486295E-2</v>
      </c>
      <c r="T476" s="17">
        <f t="shared" si="519"/>
        <v>9.4334712299331713E-2</v>
      </c>
      <c r="U476" s="17">
        <f t="shared" si="520"/>
        <v>6.866321648483921E-2</v>
      </c>
      <c r="V476" s="17">
        <f t="shared" si="521"/>
        <v>1.213808984793273E-2</v>
      </c>
      <c r="W476" s="17">
        <f t="shared" si="522"/>
        <v>4.3201383992658285E-2</v>
      </c>
      <c r="X476" s="17">
        <f t="shared" si="523"/>
        <v>5.1416081199943037E-2</v>
      </c>
      <c r="Y476" s="17">
        <f t="shared" si="524"/>
        <v>3.0596397171076702E-2</v>
      </c>
      <c r="Z476" s="17">
        <f t="shared" si="525"/>
        <v>1.6659252227621036E-2</v>
      </c>
      <c r="AA476" s="17">
        <f t="shared" si="526"/>
        <v>2.7239818017818756E-2</v>
      </c>
      <c r="AB476" s="17">
        <f t="shared" si="527"/>
        <v>2.2270137804073671E-2</v>
      </c>
      <c r="AC476" s="17">
        <f t="shared" si="528"/>
        <v>1.4763195679780858E-3</v>
      </c>
      <c r="AD476" s="17">
        <f t="shared" si="529"/>
        <v>1.7659823832410517E-2</v>
      </c>
      <c r="AE476" s="17">
        <f t="shared" si="530"/>
        <v>2.1017820547096715E-2</v>
      </c>
      <c r="AF476" s="17">
        <f t="shared" si="531"/>
        <v>1.2507168382371783E-2</v>
      </c>
      <c r="AG476" s="17">
        <f t="shared" si="532"/>
        <v>4.9617977149271587E-3</v>
      </c>
      <c r="AH476" s="17">
        <f t="shared" si="533"/>
        <v>4.9567478290235998E-3</v>
      </c>
      <c r="AI476" s="17">
        <f t="shared" si="534"/>
        <v>8.1048601088442879E-3</v>
      </c>
      <c r="AJ476" s="17">
        <f t="shared" si="535"/>
        <v>6.6261952039705719E-3</v>
      </c>
      <c r="AK476" s="17">
        <f t="shared" si="536"/>
        <v>3.6115336799138953E-3</v>
      </c>
      <c r="AL476" s="17">
        <f t="shared" si="537"/>
        <v>1.1491861373775917E-4</v>
      </c>
      <c r="AM476" s="17">
        <f t="shared" si="538"/>
        <v>5.7751738295194208E-3</v>
      </c>
      <c r="AN476" s="17">
        <f t="shared" si="539"/>
        <v>6.8733169894005823E-3</v>
      </c>
      <c r="AO476" s="17">
        <f t="shared" si="540"/>
        <v>4.0901354514478712E-3</v>
      </c>
      <c r="AP476" s="17">
        <f t="shared" si="541"/>
        <v>1.6226234521109165E-3</v>
      </c>
      <c r="AQ476" s="17">
        <f t="shared" si="542"/>
        <v>4.8279089383366076E-4</v>
      </c>
      <c r="AR476" s="17">
        <f t="shared" si="543"/>
        <v>1.1798536311152864E-3</v>
      </c>
      <c r="AS476" s="17">
        <f t="shared" si="544"/>
        <v>1.9291981272698791E-3</v>
      </c>
      <c r="AT476" s="17">
        <f t="shared" si="545"/>
        <v>1.5772318345723439E-3</v>
      </c>
      <c r="AU476" s="17">
        <f t="shared" si="546"/>
        <v>8.5965259341848072E-4</v>
      </c>
      <c r="AV476" s="17">
        <f t="shared" si="547"/>
        <v>3.5140803265527637E-4</v>
      </c>
      <c r="AW476" s="17">
        <f t="shared" si="548"/>
        <v>6.2120921390229798E-6</v>
      </c>
      <c r="AX476" s="17">
        <f t="shared" si="549"/>
        <v>1.5738469929295615E-3</v>
      </c>
      <c r="AY476" s="17">
        <f t="shared" si="550"/>
        <v>1.8731123243298032E-3</v>
      </c>
      <c r="AZ476" s="17">
        <f t="shared" si="551"/>
        <v>1.1146413200642136E-3</v>
      </c>
      <c r="BA476" s="17">
        <f t="shared" si="552"/>
        <v>4.4219639376192775E-4</v>
      </c>
      <c r="BB476" s="17">
        <f t="shared" si="553"/>
        <v>1.3156989190351556E-4</v>
      </c>
      <c r="BC476" s="17">
        <f t="shared" si="554"/>
        <v>3.1317553376199693E-5</v>
      </c>
      <c r="BD476" s="17">
        <f t="shared" si="555"/>
        <v>2.3403359065140317E-4</v>
      </c>
      <c r="BE476" s="17">
        <f t="shared" si="556"/>
        <v>3.8267218313863509E-4</v>
      </c>
      <c r="BF476" s="17">
        <f t="shared" si="557"/>
        <v>3.1285679833501097E-4</v>
      </c>
      <c r="BG476" s="17">
        <f t="shared" si="558"/>
        <v>1.7051910325549467E-4</v>
      </c>
      <c r="BH476" s="17">
        <f t="shared" si="559"/>
        <v>6.9704649371057342E-5</v>
      </c>
      <c r="BI476" s="17">
        <f t="shared" si="560"/>
        <v>2.2795044314358252E-5</v>
      </c>
      <c r="BJ476" s="18">
        <f t="shared" si="561"/>
        <v>0.47591968354587882</v>
      </c>
      <c r="BK476" s="18">
        <f t="shared" si="562"/>
        <v>0.24641745853223398</v>
      </c>
      <c r="BL476" s="18">
        <f t="shared" si="563"/>
        <v>0.26112269585419545</v>
      </c>
      <c r="BM476" s="18">
        <f t="shared" si="564"/>
        <v>0.53479931604196995</v>
      </c>
      <c r="BN476" s="18">
        <f t="shared" si="565"/>
        <v>0.46345287388576889</v>
      </c>
    </row>
    <row r="477" spans="1:66" x14ac:dyDescent="0.25">
      <c r="A477" t="s">
        <v>16</v>
      </c>
      <c r="B477" t="s">
        <v>252</v>
      </c>
      <c r="C477" t="s">
        <v>65</v>
      </c>
      <c r="D477" t="s">
        <v>496</v>
      </c>
      <c r="E477" s="14">
        <f>VLOOKUP(A477,home!$A$2:$E$405,3,FALSE)</f>
        <v>1.5904255319148899</v>
      </c>
      <c r="F477" s="14">
        <f>VLOOKUP(B477,home!$B$2:$E$405,3,FALSE)</f>
        <v>1.2</v>
      </c>
      <c r="G477" s="14">
        <f>VLOOKUP(C477,away!$B$2:$E$405,4,FALSE)</f>
        <v>0.91</v>
      </c>
      <c r="H477" s="14">
        <f>VLOOKUP(A477,away!$A$2:$E$405,3,FALSE)</f>
        <v>1.2978723404255299</v>
      </c>
      <c r="I477" s="14">
        <f>VLOOKUP(C477,away!$B$2:$E$405,3,FALSE)</f>
        <v>0.63</v>
      </c>
      <c r="J477" s="14">
        <f>VLOOKUP(B477,home!$B$2:$E$405,4,FALSE)</f>
        <v>0.56000000000000005</v>
      </c>
      <c r="K477" s="16">
        <f t="shared" si="566"/>
        <v>1.7367446808510598</v>
      </c>
      <c r="L477" s="16">
        <f t="shared" si="567"/>
        <v>0.45788936170212696</v>
      </c>
      <c r="M477" s="17">
        <f t="shared" si="512"/>
        <v>0.11139932145751091</v>
      </c>
      <c r="N477" s="17">
        <f t="shared" si="513"/>
        <v>0.19347217899174943</v>
      </c>
      <c r="O477" s="17">
        <f t="shared" si="514"/>
        <v>5.1008564196229733E-2</v>
      </c>
      <c r="P477" s="17">
        <f t="shared" si="515"/>
        <v>8.8588852545651811E-2</v>
      </c>
      <c r="Q477" s="17">
        <f t="shared" si="516"/>
        <v>0.16800588887829251</v>
      </c>
      <c r="R477" s="17">
        <f t="shared" si="517"/>
        <v>1.1678139450576799E-2</v>
      </c>
      <c r="S477" s="17">
        <f t="shared" si="518"/>
        <v>1.7612281414004297E-2</v>
      </c>
      <c r="T477" s="17">
        <f t="shared" si="519"/>
        <v>7.692810922067983E-2</v>
      </c>
      <c r="U477" s="17">
        <f t="shared" si="520"/>
        <v>2.0281946573026177E-2</v>
      </c>
      <c r="V477" s="17">
        <f t="shared" si="521"/>
        <v>1.5562151454225368E-3</v>
      </c>
      <c r="W477" s="17">
        <f t="shared" si="522"/>
        <v>9.7261111287009566E-2</v>
      </c>
      <c r="X477" s="17">
        <f t="shared" si="523"/>
        <v>4.4534828165648348E-2</v>
      </c>
      <c r="Y477" s="17">
        <f t="shared" si="524"/>
        <v>1.0196012021141313E-2</v>
      </c>
      <c r="Z477" s="17">
        <f t="shared" si="525"/>
        <v>1.7824319396310131E-3</v>
      </c>
      <c r="AA477" s="17">
        <f t="shared" si="526"/>
        <v>3.0956291901331995E-3</v>
      </c>
      <c r="AB477" s="17">
        <f t="shared" si="527"/>
        <v>2.6881587649255543E-3</v>
      </c>
      <c r="AC477" s="17">
        <f t="shared" si="528"/>
        <v>7.73474830475796E-5</v>
      </c>
      <c r="AD477" s="17">
        <f t="shared" si="529"/>
        <v>4.2229429420344217E-2</v>
      </c>
      <c r="AE477" s="17">
        <f t="shared" si="530"/>
        <v>1.9336406482326436E-2</v>
      </c>
      <c r="AF477" s="17">
        <f t="shared" si="531"/>
        <v>4.4269674109026604E-3</v>
      </c>
      <c r="AG477" s="17">
        <f t="shared" si="532"/>
        <v>6.7568709401811243E-4</v>
      </c>
      <c r="AH477" s="17">
        <f t="shared" si="533"/>
        <v>2.0403915577878206E-4</v>
      </c>
      <c r="AI477" s="17">
        <f t="shared" si="534"/>
        <v>3.5436391848414059E-4</v>
      </c>
      <c r="AJ477" s="17">
        <f t="shared" si="535"/>
        <v>3.0771982525643488E-4</v>
      </c>
      <c r="AK477" s="17">
        <f t="shared" si="536"/>
        <v>1.7814358990217693E-4</v>
      </c>
      <c r="AL477" s="17">
        <f t="shared" si="537"/>
        <v>2.4603829469797308E-6</v>
      </c>
      <c r="AM477" s="17">
        <f t="shared" si="538"/>
        <v>1.4668347384231598E-2</v>
      </c>
      <c r="AN477" s="17">
        <f t="shared" si="539"/>
        <v>6.7164802209908709E-3</v>
      </c>
      <c r="AO477" s="17">
        <f t="shared" si="540"/>
        <v>1.5377024206372353E-3</v>
      </c>
      <c r="AP477" s="17">
        <f t="shared" si="541"/>
        <v>2.346991932911331E-4</v>
      </c>
      <c r="AQ477" s="17">
        <f t="shared" si="542"/>
        <v>2.6866565952020251E-5</v>
      </c>
      <c r="AR477" s="17">
        <f t="shared" si="543"/>
        <v>1.8685471760357482E-5</v>
      </c>
      <c r="AS477" s="17">
        <f t="shared" si="544"/>
        <v>3.2451893688993548E-5</v>
      </c>
      <c r="AT477" s="17">
        <f t="shared" si="545"/>
        <v>2.8180326873951813E-5</v>
      </c>
      <c r="AU477" s="17">
        <f t="shared" si="546"/>
        <v>1.6314010934326659E-5</v>
      </c>
      <c r="AV477" s="17">
        <f t="shared" si="547"/>
        <v>7.0833179283844643E-6</v>
      </c>
      <c r="AW477" s="17">
        <f t="shared" si="548"/>
        <v>5.434964834516956E-8</v>
      </c>
      <c r="AX477" s="17">
        <f t="shared" si="549"/>
        <v>4.2458623827399712E-3</v>
      </c>
      <c r="AY477" s="17">
        <f t="shared" si="550"/>
        <v>1.9441352163078773E-3</v>
      </c>
      <c r="AZ477" s="17">
        <f t="shared" si="551"/>
        <v>4.4509941662892024E-4</v>
      </c>
      <c r="BA477" s="17">
        <f t="shared" si="552"/>
        <v>6.7935429258068468E-5</v>
      </c>
      <c r="BB477" s="17">
        <f t="shared" si="553"/>
        <v>7.7767275849842384E-6</v>
      </c>
      <c r="BC477" s="17">
        <f t="shared" si="554"/>
        <v>7.1217616600395149E-7</v>
      </c>
      <c r="BD477" s="17">
        <f t="shared" si="555"/>
        <v>1.4259797895755342E-6</v>
      </c>
      <c r="BE477" s="17">
        <f t="shared" si="556"/>
        <v>2.4765628145464228E-6</v>
      </c>
      <c r="BF477" s="17">
        <f t="shared" si="557"/>
        <v>2.1505786474785151E-6</v>
      </c>
      <c r="BG477" s="17">
        <f t="shared" si="558"/>
        <v>1.2450020089200589E-6</v>
      </c>
      <c r="BH477" s="17">
        <f t="shared" si="559"/>
        <v>5.4056265416019914E-7</v>
      </c>
      <c r="BI477" s="17">
        <f t="shared" si="560"/>
        <v>1.8776386285589115E-7</v>
      </c>
      <c r="BJ477" s="18">
        <f t="shared" si="561"/>
        <v>0.68696223610590124</v>
      </c>
      <c r="BK477" s="18">
        <f t="shared" si="562"/>
        <v>0.22118061364489197</v>
      </c>
      <c r="BL477" s="18">
        <f t="shared" si="563"/>
        <v>8.9907446135276556E-2</v>
      </c>
      <c r="BM477" s="18">
        <f t="shared" si="564"/>
        <v>0.37373570143902995</v>
      </c>
      <c r="BN477" s="18">
        <f t="shared" si="565"/>
        <v>0.62415294552001122</v>
      </c>
    </row>
    <row r="478" spans="1:66" x14ac:dyDescent="0.25">
      <c r="A478" t="s">
        <v>16</v>
      </c>
      <c r="B478" t="s">
        <v>256</v>
      </c>
      <c r="C478" t="s">
        <v>66</v>
      </c>
      <c r="D478" t="s">
        <v>496</v>
      </c>
      <c r="E478" s="14">
        <f>VLOOKUP(A478,home!$A$2:$E$405,3,FALSE)</f>
        <v>1.5904255319148899</v>
      </c>
      <c r="F478" s="14">
        <f>VLOOKUP(B478,home!$B$2:$E$405,3,FALSE)</f>
        <v>0.91</v>
      </c>
      <c r="G478" s="14">
        <f>VLOOKUP(C478,away!$B$2:$E$405,4,FALSE)</f>
        <v>0.97</v>
      </c>
      <c r="H478" s="14">
        <f>VLOOKUP(A478,away!$A$2:$E$405,3,FALSE)</f>
        <v>1.2978723404255299</v>
      </c>
      <c r="I478" s="14">
        <f>VLOOKUP(C478,away!$B$2:$E$405,3,FALSE)</f>
        <v>0.74</v>
      </c>
      <c r="J478" s="14">
        <f>VLOOKUP(B478,home!$B$2:$E$405,4,FALSE)</f>
        <v>0.98</v>
      </c>
      <c r="K478" s="16">
        <f t="shared" si="566"/>
        <v>1.4038686170212733</v>
      </c>
      <c r="L478" s="16">
        <f t="shared" si="567"/>
        <v>0.94121702127659423</v>
      </c>
      <c r="M478" s="17">
        <f t="shared" si="512"/>
        <v>9.5838994290710577E-2</v>
      </c>
      <c r="N478" s="17">
        <f t="shared" si="513"/>
        <v>0.13454535637160958</v>
      </c>
      <c r="O478" s="17">
        <f t="shared" si="514"/>
        <v>9.0205292728447128E-2</v>
      </c>
      <c r="P478" s="17">
        <f t="shared" si="515"/>
        <v>0.12663637955068419</v>
      </c>
      <c r="Q478" s="17">
        <f t="shared" si="516"/>
        <v>9.4442001688022956E-2</v>
      </c>
      <c r="R478" s="17">
        <f t="shared" si="517"/>
        <v>4.2451378462626109E-2</v>
      </c>
      <c r="S478" s="17">
        <f t="shared" si="518"/>
        <v>4.183258793664988E-2</v>
      </c>
      <c r="T478" s="17">
        <f t="shared" si="519"/>
        <v>8.8890419512200045E-2</v>
      </c>
      <c r="U478" s="17">
        <f t="shared" si="520"/>
        <v>5.959615797297358E-2</v>
      </c>
      <c r="V478" s="17">
        <f t="shared" si="521"/>
        <v>6.141698055089558E-3</v>
      </c>
      <c r="W478" s="17">
        <f t="shared" si="522"/>
        <v>4.4194720766161842E-2</v>
      </c>
      <c r="X478" s="17">
        <f t="shared" si="523"/>
        <v>4.1596823435677693E-2</v>
      </c>
      <c r="Y478" s="17">
        <f t="shared" si="524"/>
        <v>1.9575819124348488E-2</v>
      </c>
      <c r="Z478" s="17">
        <f t="shared" si="525"/>
        <v>1.331865332855944E-2</v>
      </c>
      <c r="AA478" s="17">
        <f t="shared" si="526"/>
        <v>1.8697639428950519E-2</v>
      </c>
      <c r="AB478" s="17">
        <f t="shared" si="527"/>
        <v>1.3124514603341599E-2</v>
      </c>
      <c r="AC478" s="17">
        <f t="shared" si="528"/>
        <v>5.0720639061513958E-4</v>
      </c>
      <c r="AD478" s="17">
        <f t="shared" si="529"/>
        <v>1.5510895380408254E-2</v>
      </c>
      <c r="AE478" s="17">
        <f t="shared" si="530"/>
        <v>1.4599118747280742E-2</v>
      </c>
      <c r="AF478" s="17">
        <f t="shared" si="531"/>
        <v>6.8704695302894301E-3</v>
      </c>
      <c r="AG478" s="17">
        <f t="shared" si="532"/>
        <v>2.1555342886902069E-3</v>
      </c>
      <c r="AH478" s="17">
        <f t="shared" si="533"/>
        <v>3.1339358033305774E-3</v>
      </c>
      <c r="AI478" s="17">
        <f t="shared" si="534"/>
        <v>4.3996341220551511E-3</v>
      </c>
      <c r="AJ478" s="17">
        <f t="shared" si="535"/>
        <v>3.0882541351645847E-3</v>
      </c>
      <c r="AK478" s="17">
        <f t="shared" si="536"/>
        <v>1.4451676872479112E-3</v>
      </c>
      <c r="AL478" s="17">
        <f t="shared" si="537"/>
        <v>2.6807785898770458E-5</v>
      </c>
      <c r="AM478" s="17">
        <f t="shared" si="538"/>
        <v>4.3550518492910719E-3</v>
      </c>
      <c r="AN478" s="17">
        <f t="shared" si="539"/>
        <v>4.0990489290948654E-3</v>
      </c>
      <c r="AO478" s="17">
        <f t="shared" si="540"/>
        <v>1.9290473115548411E-3</v>
      </c>
      <c r="AP478" s="17">
        <f t="shared" si="541"/>
        <v>6.0521738816109009E-4</v>
      </c>
      <c r="AQ478" s="17">
        <f t="shared" si="542"/>
        <v>1.4241022682744535E-4</v>
      </c>
      <c r="AR478" s="17">
        <f t="shared" si="543"/>
        <v>5.8994274433657554E-4</v>
      </c>
      <c r="AS478" s="17">
        <f t="shared" si="544"/>
        <v>8.2820210461352292E-4</v>
      </c>
      <c r="AT478" s="17">
        <f t="shared" si="545"/>
        <v>5.8134347160894732E-4</v>
      </c>
      <c r="AU478" s="17">
        <f t="shared" si="546"/>
        <v>2.7204328516733286E-4</v>
      </c>
      <c r="AV478" s="17">
        <f t="shared" si="547"/>
        <v>9.547825762944692E-5</v>
      </c>
      <c r="AW478" s="17">
        <f t="shared" si="548"/>
        <v>9.8395374656876288E-7</v>
      </c>
      <c r="AX478" s="17">
        <f t="shared" si="549"/>
        <v>1.0189867694533647E-3</v>
      </c>
      <c r="AY478" s="17">
        <f t="shared" si="550"/>
        <v>9.5908769186515551E-4</v>
      </c>
      <c r="AZ478" s="17">
        <f t="shared" si="551"/>
        <v>4.5135483024018276E-4</v>
      </c>
      <c r="BA478" s="17">
        <f t="shared" si="552"/>
        <v>1.4160761628582259E-4</v>
      </c>
      <c r="BB478" s="17">
        <f t="shared" si="553"/>
        <v>3.3320874697655214E-5</v>
      </c>
      <c r="BC478" s="17">
        <f t="shared" si="554"/>
        <v>6.272434885851538E-6</v>
      </c>
      <c r="BD478" s="17">
        <f t="shared" si="555"/>
        <v>9.2544025424701814E-5</v>
      </c>
      <c r="BE478" s="17">
        <f t="shared" si="556"/>
        <v>1.2991965298655769E-4</v>
      </c>
      <c r="BF478" s="17">
        <f t="shared" si="557"/>
        <v>9.1195061781061248E-5</v>
      </c>
      <c r="BG478" s="17">
        <f t="shared" si="558"/>
        <v>4.2675295087249341E-5</v>
      </c>
      <c r="BH478" s="17">
        <f t="shared" si="559"/>
        <v>1.4977626873777877E-5</v>
      </c>
      <c r="BI478" s="17">
        <f t="shared" si="560"/>
        <v>4.2053240651102351E-6</v>
      </c>
      <c r="BJ478" s="18">
        <f t="shared" si="561"/>
        <v>0.47612256476704656</v>
      </c>
      <c r="BK478" s="18">
        <f t="shared" si="562"/>
        <v>0.27194276170151327</v>
      </c>
      <c r="BL478" s="18">
        <f t="shared" si="563"/>
        <v>0.23888450179371148</v>
      </c>
      <c r="BM478" s="18">
        <f t="shared" si="564"/>
        <v>0.41519097476061151</v>
      </c>
      <c r="BN478" s="18">
        <f t="shared" si="565"/>
        <v>0.58411940309210053</v>
      </c>
    </row>
    <row r="479" spans="1:66" x14ac:dyDescent="0.25">
      <c r="A479" t="s">
        <v>16</v>
      </c>
      <c r="B479" t="s">
        <v>257</v>
      </c>
      <c r="C479" t="s">
        <v>255</v>
      </c>
      <c r="D479" t="s">
        <v>496</v>
      </c>
      <c r="E479" s="14">
        <f>VLOOKUP(A479,home!$A$2:$E$405,3,FALSE)</f>
        <v>1.5904255319148899</v>
      </c>
      <c r="F479" s="14">
        <f>VLOOKUP(B479,home!$B$2:$E$405,3,FALSE)</f>
        <v>0.97</v>
      </c>
      <c r="G479" s="14">
        <f>VLOOKUP(C479,away!$B$2:$E$405,4,FALSE)</f>
        <v>0.97</v>
      </c>
      <c r="H479" s="14">
        <f>VLOOKUP(A479,away!$A$2:$E$405,3,FALSE)</f>
        <v>1.2978723404255299</v>
      </c>
      <c r="I479" s="14">
        <f>VLOOKUP(C479,away!$B$2:$E$405,3,FALSE)</f>
        <v>1.26</v>
      </c>
      <c r="J479" s="14">
        <f>VLOOKUP(B479,home!$B$2:$E$405,4,FALSE)</f>
        <v>1.26</v>
      </c>
      <c r="K479" s="16">
        <f t="shared" si="566"/>
        <v>1.4964313829787197</v>
      </c>
      <c r="L479" s="16">
        <f t="shared" si="567"/>
        <v>2.060502127659571</v>
      </c>
      <c r="M479" s="17">
        <f t="shared" si="512"/>
        <v>2.8526165914619359E-2</v>
      </c>
      <c r="N479" s="17">
        <f t="shared" si="513"/>
        <v>4.2687449910694265E-2</v>
      </c>
      <c r="O479" s="17">
        <f t="shared" si="514"/>
        <v>5.8778225561043111E-2</v>
      </c>
      <c r="P479" s="17">
        <f t="shared" si="515"/>
        <v>8.7957581365346885E-2</v>
      </c>
      <c r="Q479" s="17">
        <f t="shared" si="516"/>
        <v>3.1939419852847525E-2</v>
      </c>
      <c r="R479" s="17">
        <f t="shared" si="517"/>
        <v>6.0556329414291767E-2</v>
      </c>
      <c r="S479" s="17">
        <f t="shared" si="518"/>
        <v>6.7802102662495617E-2</v>
      </c>
      <c r="T479" s="17">
        <f t="shared" si="519"/>
        <v>6.5811242563004663E-2</v>
      </c>
      <c r="U479" s="17">
        <f t="shared" si="520"/>
        <v>9.0618391773543555E-2</v>
      </c>
      <c r="V479" s="17">
        <f t="shared" si="521"/>
        <v>2.3229000737731369E-2</v>
      </c>
      <c r="W479" s="17">
        <f t="shared" si="522"/>
        <v>1.593171674064487E-2</v>
      </c>
      <c r="X479" s="17">
        <f t="shared" si="523"/>
        <v>3.2827336241368361E-2</v>
      </c>
      <c r="Y479" s="17">
        <f t="shared" si="524"/>
        <v>3.3820398085367825E-2</v>
      </c>
      <c r="Z479" s="17">
        <f t="shared" si="525"/>
        <v>4.1592148533800694E-2</v>
      </c>
      <c r="AA479" s="17">
        <f t="shared" si="526"/>
        <v>6.2239796351491704E-2</v>
      </c>
      <c r="AB479" s="17">
        <f t="shared" si="527"/>
        <v>4.656879226528831E-2</v>
      </c>
      <c r="AC479" s="17">
        <f t="shared" si="528"/>
        <v>4.4765188751181052E-3</v>
      </c>
      <c r="AD479" s="17">
        <f t="shared" si="529"/>
        <v>5.9601802288571032E-3</v>
      </c>
      <c r="AE479" s="17">
        <f t="shared" si="530"/>
        <v>1.228096404279457E-2</v>
      </c>
      <c r="AF479" s="17">
        <f t="shared" si="531"/>
        <v>1.265247626994445E-2</v>
      </c>
      <c r="AG479" s="17">
        <f t="shared" si="532"/>
        <v>8.6901514247942589E-3</v>
      </c>
      <c r="AH479" s="17">
        <f t="shared" si="533"/>
        <v>2.1425177636957303E-2</v>
      </c>
      <c r="AI479" s="17">
        <f t="shared" si="534"/>
        <v>3.2061308201836759E-2</v>
      </c>
      <c r="AJ479" s="17">
        <f t="shared" si="535"/>
        <v>2.3988773886290778E-2</v>
      </c>
      <c r="AK479" s="17">
        <f t="shared" si="536"/>
        <v>1.1965851360875305E-2</v>
      </c>
      <c r="AL479" s="17">
        <f t="shared" si="537"/>
        <v>5.5211594067034733E-4</v>
      </c>
      <c r="AM479" s="17">
        <f t="shared" si="538"/>
        <v>1.7838001485342122E-3</v>
      </c>
      <c r="AN479" s="17">
        <f t="shared" si="539"/>
        <v>3.6755240013742027E-3</v>
      </c>
      <c r="AO479" s="17">
        <f t="shared" si="540"/>
        <v>3.7867125125476825E-3</v>
      </c>
      <c r="AP479" s="17">
        <f t="shared" si="541"/>
        <v>2.6008430629798737E-3</v>
      </c>
      <c r="AQ479" s="17">
        <f t="shared" si="542"/>
        <v>1.3397606662446662E-3</v>
      </c>
      <c r="AR479" s="17">
        <f t="shared" si="543"/>
        <v>8.8293248212869494E-3</v>
      </c>
      <c r="AS479" s="17">
        <f t="shared" si="544"/>
        <v>1.3212478753086766E-2</v>
      </c>
      <c r="AT479" s="17">
        <f t="shared" si="545"/>
        <v>9.8857839265292912E-3</v>
      </c>
      <c r="AU479" s="17">
        <f t="shared" si="546"/>
        <v>4.9311324376683429E-3</v>
      </c>
      <c r="AV479" s="17">
        <f t="shared" si="547"/>
        <v>1.8447753333378154E-3</v>
      </c>
      <c r="AW479" s="17">
        <f t="shared" si="548"/>
        <v>4.7288731062609407E-5</v>
      </c>
      <c r="AX479" s="17">
        <f t="shared" si="549"/>
        <v>4.4488908720478285E-4</v>
      </c>
      <c r="AY479" s="17">
        <f t="shared" si="550"/>
        <v>9.1669491075797936E-4</v>
      </c>
      <c r="AZ479" s="17">
        <f t="shared" si="551"/>
        <v>9.4442590701575855E-4</v>
      </c>
      <c r="BA479" s="17">
        <f t="shared" si="552"/>
        <v>6.4866386360759706E-4</v>
      </c>
      <c r="BB479" s="17">
        <f t="shared" si="553"/>
        <v>3.3414331777483283E-4</v>
      </c>
      <c r="BC479" s="17">
        <f t="shared" si="554"/>
        <v>1.3770060344365411E-4</v>
      </c>
      <c r="BD479" s="17">
        <f t="shared" si="555"/>
        <v>3.0321404300098732E-3</v>
      </c>
      <c r="BE479" s="17">
        <f t="shared" si="556"/>
        <v>4.5373900970653649E-3</v>
      </c>
      <c r="BF479" s="17">
        <f t="shared" si="557"/>
        <v>3.3949464690327361E-3</v>
      </c>
      <c r="BG479" s="17">
        <f t="shared" si="558"/>
        <v>1.6934348132644601E-3</v>
      </c>
      <c r="BH479" s="17">
        <f t="shared" si="559"/>
        <v>6.3352724989941111E-4</v>
      </c>
      <c r="BI479" s="17">
        <f t="shared" si="560"/>
        <v>1.8960601174433623E-4</v>
      </c>
      <c r="BJ479" s="18">
        <f t="shared" si="561"/>
        <v>0.27921449344180316</v>
      </c>
      <c r="BK479" s="18">
        <f t="shared" si="562"/>
        <v>0.21346018040673967</v>
      </c>
      <c r="BL479" s="18">
        <f t="shared" si="563"/>
        <v>0.46038718679454393</v>
      </c>
      <c r="BM479" s="18">
        <f t="shared" si="564"/>
        <v>0.68333943097834893</v>
      </c>
      <c r="BN479" s="18">
        <f t="shared" si="565"/>
        <v>0.31044517201884297</v>
      </c>
    </row>
    <row r="480" spans="1:66" x14ac:dyDescent="0.25">
      <c r="A480" t="s">
        <v>69</v>
      </c>
      <c r="B480" t="s">
        <v>78</v>
      </c>
      <c r="C480" t="s">
        <v>260</v>
      </c>
      <c r="D480" t="s">
        <v>496</v>
      </c>
      <c r="E480" s="14">
        <f>VLOOKUP(A480,home!$A$2:$E$405,3,FALSE)</f>
        <v>1.36170212765957</v>
      </c>
      <c r="F480" s="14">
        <f>VLOOKUP(B480,home!$B$2:$E$405,3,FALSE)</f>
        <v>1.1599999999999999</v>
      </c>
      <c r="G480" s="14">
        <f>VLOOKUP(C480,away!$B$2:$E$405,4,FALSE)</f>
        <v>1.1000000000000001</v>
      </c>
      <c r="H480" s="14">
        <f>VLOOKUP(A480,away!$A$2:$E$405,3,FALSE)</f>
        <v>1.3574468085106399</v>
      </c>
      <c r="I480" s="14">
        <f>VLOOKUP(C480,away!$B$2:$E$405,3,FALSE)</f>
        <v>1.41</v>
      </c>
      <c r="J480" s="14">
        <f>VLOOKUP(B480,home!$B$2:$E$405,4,FALSE)</f>
        <v>0.98</v>
      </c>
      <c r="K480" s="16">
        <f t="shared" si="566"/>
        <v>1.7375319148936115</v>
      </c>
      <c r="L480" s="16">
        <f t="shared" si="567"/>
        <v>1.8757200000000021</v>
      </c>
      <c r="M480" s="17">
        <f t="shared" si="512"/>
        <v>2.6964019443675449E-2</v>
      </c>
      <c r="N480" s="17">
        <f t="shared" si="513"/>
        <v>4.6850844337197967E-2</v>
      </c>
      <c r="O480" s="17">
        <f t="shared" si="514"/>
        <v>5.057695055089096E-2</v>
      </c>
      <c r="P480" s="17">
        <f t="shared" si="515"/>
        <v>8.7879065740169043E-2</v>
      </c>
      <c r="Q480" s="17">
        <f t="shared" si="516"/>
        <v>4.0702418637797069E-2</v>
      </c>
      <c r="R480" s="17">
        <f t="shared" si="517"/>
        <v>4.7434098843658658E-2</v>
      </c>
      <c r="S480" s="17">
        <f t="shared" si="518"/>
        <v>7.1602179076980757E-2</v>
      </c>
      <c r="T480" s="17">
        <f t="shared" si="519"/>
        <v>7.634634068728878E-2</v>
      </c>
      <c r="U480" s="17">
        <f t="shared" si="520"/>
        <v>8.2418260595075052E-2</v>
      </c>
      <c r="V480" s="17">
        <f t="shared" si="521"/>
        <v>2.5928926077826979E-2</v>
      </c>
      <c r="W480" s="17">
        <f t="shared" si="522"/>
        <v>2.3573917132177651E-2</v>
      </c>
      <c r="X480" s="17">
        <f t="shared" si="523"/>
        <v>4.4218067843168299E-2</v>
      </c>
      <c r="Y480" s="17">
        <f t="shared" si="524"/>
        <v>4.1470357107393878E-2</v>
      </c>
      <c r="Z480" s="17">
        <f t="shared" si="525"/>
        <v>2.9657695961009176E-2</v>
      </c>
      <c r="AA480" s="17">
        <f t="shared" si="526"/>
        <v>5.1531193254464785E-2</v>
      </c>
      <c r="AB480" s="17">
        <f t="shared" si="527"/>
        <v>4.4768546446091503E-2</v>
      </c>
      <c r="AC480" s="17">
        <f t="shared" si="528"/>
        <v>5.2815980480142256E-3</v>
      </c>
      <c r="AD480" s="17">
        <f t="shared" si="529"/>
        <v>1.0240108344053984E-2</v>
      </c>
      <c r="AE480" s="17">
        <f t="shared" si="530"/>
        <v>1.9207576023108956E-2</v>
      </c>
      <c r="AF480" s="17">
        <f t="shared" si="531"/>
        <v>1.8014017249032989E-2</v>
      </c>
      <c r="AG480" s="17">
        <f t="shared" si="532"/>
        <v>1.12630841447854E-2</v>
      </c>
      <c r="AH480" s="17">
        <f t="shared" si="533"/>
        <v>1.3907383366996054E-2</v>
      </c>
      <c r="AI480" s="17">
        <f t="shared" si="534"/>
        <v>2.4164522452816209E-2</v>
      </c>
      <c r="AJ480" s="17">
        <f t="shared" si="535"/>
        <v>2.0993314484965719E-2</v>
      </c>
      <c r="AK480" s="17">
        <f t="shared" si="536"/>
        <v>1.2158851305675423E-2</v>
      </c>
      <c r="AL480" s="17">
        <f t="shared" si="537"/>
        <v>6.8853518377573616E-4</v>
      </c>
      <c r="AM480" s="17">
        <f t="shared" si="538"/>
        <v>3.5585030119524314E-3</v>
      </c>
      <c r="AN480" s="17">
        <f t="shared" si="539"/>
        <v>6.6747552695794205E-3</v>
      </c>
      <c r="AO480" s="17">
        <f t="shared" si="540"/>
        <v>6.2599859771277633E-3</v>
      </c>
      <c r="AP480" s="17">
        <f t="shared" si="541"/>
        <v>3.9139936323393677E-3</v>
      </c>
      <c r="AQ480" s="17">
        <f t="shared" si="542"/>
        <v>1.8353890340129023E-3</v>
      </c>
      <c r="AR480" s="17">
        <f t="shared" si="543"/>
        <v>5.2172714258283672E-3</v>
      </c>
      <c r="AS480" s="17">
        <f t="shared" si="544"/>
        <v>9.0651756110392834E-3</v>
      </c>
      <c r="AT480" s="17">
        <f t="shared" si="545"/>
        <v>7.8755159691479785E-3</v>
      </c>
      <c r="AU480" s="17">
        <f t="shared" si="546"/>
        <v>4.5613201142163003E-3</v>
      </c>
      <c r="AV480" s="17">
        <f t="shared" si="547"/>
        <v>1.9813598181242483E-3</v>
      </c>
      <c r="AW480" s="17">
        <f t="shared" si="548"/>
        <v>6.2333919554703949E-5</v>
      </c>
      <c r="AX480" s="17">
        <f t="shared" si="549"/>
        <v>1.0305020920853987E-3</v>
      </c>
      <c r="AY480" s="17">
        <f t="shared" si="550"/>
        <v>1.9329333841664258E-3</v>
      </c>
      <c r="AZ480" s="17">
        <f t="shared" si="551"/>
        <v>1.8128209036743265E-3</v>
      </c>
      <c r="BA480" s="17">
        <f t="shared" si="552"/>
        <v>1.1334481418133373E-3</v>
      </c>
      <c r="BB480" s="17">
        <f t="shared" si="553"/>
        <v>5.3150783714052906E-4</v>
      </c>
      <c r="BC480" s="17">
        <f t="shared" si="554"/>
        <v>1.9939197605624661E-4</v>
      </c>
      <c r="BD480" s="17">
        <f t="shared" si="555"/>
        <v>1.6310233931424677E-3</v>
      </c>
      <c r="BE480" s="17">
        <f t="shared" si="556"/>
        <v>2.8339551995231068E-3</v>
      </c>
      <c r="BF480" s="17">
        <f t="shared" si="557"/>
        <v>2.4620438022750464E-3</v>
      </c>
      <c r="BG480" s="17">
        <f t="shared" si="558"/>
        <v>1.425959894106303E-3</v>
      </c>
      <c r="BH480" s="17">
        <f t="shared" si="559"/>
        <v>6.1941270634200394E-4</v>
      </c>
      <c r="BI480" s="17">
        <f t="shared" si="560"/>
        <v>2.1524986915197111E-4</v>
      </c>
      <c r="BJ480" s="18">
        <f t="shared" si="561"/>
        <v>0.36076996276595313</v>
      </c>
      <c r="BK480" s="18">
        <f t="shared" si="562"/>
        <v>0.22027725695460862</v>
      </c>
      <c r="BL480" s="18">
        <f t="shared" si="563"/>
        <v>0.38584140910353137</v>
      </c>
      <c r="BM480" s="18">
        <f t="shared" si="564"/>
        <v>0.69426832776710146</v>
      </c>
      <c r="BN480" s="18">
        <f t="shared" si="565"/>
        <v>0.30040739755338919</v>
      </c>
    </row>
    <row r="481" spans="1:66" x14ac:dyDescent="0.25">
      <c r="A481" t="s">
        <v>69</v>
      </c>
      <c r="B481" t="s">
        <v>263</v>
      </c>
      <c r="C481" t="s">
        <v>75</v>
      </c>
      <c r="D481" t="s">
        <v>496</v>
      </c>
      <c r="E481" s="14">
        <f>VLOOKUP(A481,home!$A$2:$E$405,3,FALSE)</f>
        <v>1.36170212765957</v>
      </c>
      <c r="F481" s="14">
        <f>VLOOKUP(B481,home!$B$2:$E$405,3,FALSE)</f>
        <v>0.86</v>
      </c>
      <c r="G481" s="14">
        <f>VLOOKUP(C481,away!$B$2:$E$405,4,FALSE)</f>
        <v>0.98</v>
      </c>
      <c r="H481" s="14">
        <f>VLOOKUP(A481,away!$A$2:$E$405,3,FALSE)</f>
        <v>1.3574468085106399</v>
      </c>
      <c r="I481" s="14">
        <f>VLOOKUP(C481,away!$B$2:$E$405,3,FALSE)</f>
        <v>0.49</v>
      </c>
      <c r="J481" s="14">
        <f>VLOOKUP(B481,home!$B$2:$E$405,4,FALSE)</f>
        <v>1.29</v>
      </c>
      <c r="K481" s="16">
        <f t="shared" si="566"/>
        <v>1.1476425531914856</v>
      </c>
      <c r="L481" s="16">
        <f t="shared" si="567"/>
        <v>0.85804212765957544</v>
      </c>
      <c r="M481" s="17">
        <f t="shared" si="512"/>
        <v>0.13456812792599895</v>
      </c>
      <c r="N481" s="17">
        <f t="shared" si="513"/>
        <v>0.15443610991119189</v>
      </c>
      <c r="O481" s="17">
        <f t="shared" si="514"/>
        <v>0.11546512280079009</v>
      </c>
      <c r="P481" s="17">
        <f t="shared" si="515"/>
        <v>0.13251268833566715</v>
      </c>
      <c r="Q481" s="17">
        <f t="shared" si="516"/>
        <v>8.8618725741720569E-2</v>
      </c>
      <c r="R481" s="17">
        <f t="shared" si="517"/>
        <v>4.953696981923203E-2</v>
      </c>
      <c r="S481" s="17">
        <f t="shared" si="518"/>
        <v>3.2622161058081203E-2</v>
      </c>
      <c r="T481" s="17">
        <f t="shared" si="519"/>
        <v>7.6038599985906313E-2</v>
      </c>
      <c r="U481" s="17">
        <f t="shared" si="520"/>
        <v>5.6850734520713007E-2</v>
      </c>
      <c r="V481" s="17">
        <f t="shared" si="521"/>
        <v>3.5693198908491848E-3</v>
      </c>
      <c r="W481" s="17">
        <f t="shared" si="522"/>
        <v>3.3900873556934739E-2</v>
      </c>
      <c r="X481" s="17">
        <f t="shared" si="523"/>
        <v>2.9088377676310524E-2</v>
      </c>
      <c r="Y481" s="17">
        <f t="shared" si="524"/>
        <v>1.2479526735773386E-2</v>
      </c>
      <c r="Z481" s="17">
        <f t="shared" si="525"/>
        <v>1.4168268993834009E-2</v>
      </c>
      <c r="AA481" s="17">
        <f t="shared" si="526"/>
        <v>1.6260108402387424E-2</v>
      </c>
      <c r="AB481" s="17">
        <f t="shared" si="527"/>
        <v>9.3303961610431141E-3</v>
      </c>
      <c r="AC481" s="17">
        <f t="shared" si="528"/>
        <v>2.1967505491274933E-4</v>
      </c>
      <c r="AD481" s="17">
        <f t="shared" si="529"/>
        <v>9.7265212710755701E-3</v>
      </c>
      <c r="AE481" s="17">
        <f t="shared" si="530"/>
        <v>8.3457650061598016E-3</v>
      </c>
      <c r="AF481" s="17">
        <f t="shared" si="531"/>
        <v>3.5805089814160921E-3</v>
      </c>
      <c r="AG481" s="17">
        <f t="shared" si="532"/>
        <v>1.0240758481728277E-3</v>
      </c>
      <c r="AH481" s="17">
        <f t="shared" si="533"/>
        <v>3.0392429181806311E-3</v>
      </c>
      <c r="AI481" s="17">
        <f t="shared" si="534"/>
        <v>3.4879645023899609E-3</v>
      </c>
      <c r="AJ481" s="17">
        <f t="shared" si="535"/>
        <v>2.001468243482042E-3</v>
      </c>
      <c r="AK481" s="17">
        <f t="shared" si="536"/>
        <v>7.6565670836046943E-4</v>
      </c>
      <c r="AL481" s="17">
        <f t="shared" si="537"/>
        <v>8.6527865209751846E-6</v>
      </c>
      <c r="AM481" s="17">
        <f t="shared" si="538"/>
        <v>2.2325139410416905E-3</v>
      </c>
      <c r="AN481" s="17">
        <f t="shared" si="539"/>
        <v>1.9155910120010765E-3</v>
      </c>
      <c r="AO481" s="17">
        <f t="shared" si="540"/>
        <v>8.2182889383148119E-4</v>
      </c>
      <c r="AP481" s="17">
        <f t="shared" si="541"/>
        <v>2.3505460421175986E-4</v>
      </c>
      <c r="AQ481" s="17">
        <f t="shared" si="542"/>
        <v>5.0421688178509448E-5</v>
      </c>
      <c r="AR481" s="17">
        <f t="shared" si="543"/>
        <v>5.2155969199800122E-4</v>
      </c>
      <c r="AS481" s="17">
        <f t="shared" si="544"/>
        <v>5.9856409656635094E-4</v>
      </c>
      <c r="AT481" s="17">
        <f t="shared" si="545"/>
        <v>3.4346881401608098E-4</v>
      </c>
      <c r="AU481" s="17">
        <f t="shared" si="546"/>
        <v>1.3139314221968887E-4</v>
      </c>
      <c r="AV481" s="17">
        <f t="shared" si="547"/>
        <v>3.7698090302213912E-5</v>
      </c>
      <c r="AW481" s="17">
        <f t="shared" si="548"/>
        <v>2.3668391393201177E-7</v>
      </c>
      <c r="AX481" s="17">
        <f t="shared" si="549"/>
        <v>4.2702133322211237E-4</v>
      </c>
      <c r="AY481" s="17">
        <f t="shared" si="550"/>
        <v>3.6640229331392989E-4</v>
      </c>
      <c r="AZ481" s="17">
        <f t="shared" si="551"/>
        <v>1.5719430166721607E-4</v>
      </c>
      <c r="BA481" s="17">
        <f t="shared" si="552"/>
        <v>4.4959777686166415E-5</v>
      </c>
      <c r="BB481" s="17">
        <f t="shared" si="553"/>
        <v>9.6443458262349324E-6</v>
      </c>
      <c r="BC481" s="17">
        <f t="shared" si="554"/>
        <v>1.6550510025254738E-6</v>
      </c>
      <c r="BD481" s="17">
        <f t="shared" si="555"/>
        <v>7.4586697970572961E-5</v>
      </c>
      <c r="BE481" s="17">
        <f t="shared" si="556"/>
        <v>8.559886849307054E-5</v>
      </c>
      <c r="BF481" s="17">
        <f t="shared" si="557"/>
        <v>4.9118451993844845E-5</v>
      </c>
      <c r="BG481" s="17">
        <f t="shared" si="558"/>
        <v>1.8790141885009836E-5</v>
      </c>
      <c r="BH481" s="17">
        <f t="shared" si="559"/>
        <v>5.3910916019357379E-6</v>
      </c>
      <c r="BI481" s="17">
        <f t="shared" si="560"/>
        <v>1.2374092261069403E-6</v>
      </c>
      <c r="BJ481" s="18">
        <f t="shared" si="561"/>
        <v>0.42350137195664433</v>
      </c>
      <c r="BK481" s="18">
        <f t="shared" si="562"/>
        <v>0.30386702734534415</v>
      </c>
      <c r="BL481" s="18">
        <f t="shared" si="563"/>
        <v>0.25860507057285165</v>
      </c>
      <c r="BM481" s="18">
        <f t="shared" si="564"/>
        <v>0.32463782872467351</v>
      </c>
      <c r="BN481" s="18">
        <f t="shared" si="565"/>
        <v>0.67513774453460074</v>
      </c>
    </row>
    <row r="482" spans="1:66" x14ac:dyDescent="0.25">
      <c r="A482" t="s">
        <v>69</v>
      </c>
      <c r="B482" t="s">
        <v>262</v>
      </c>
      <c r="C482" t="s">
        <v>259</v>
      </c>
      <c r="D482" t="s">
        <v>496</v>
      </c>
      <c r="E482" s="14">
        <f>VLOOKUP(A482,home!$A$2:$E$405,3,FALSE)</f>
        <v>1.36170212765957</v>
      </c>
      <c r="F482" s="14">
        <f>VLOOKUP(B482,home!$B$2:$E$405,3,FALSE)</f>
        <v>1.53</v>
      </c>
      <c r="G482" s="14">
        <f>VLOOKUP(C482,away!$B$2:$E$405,4,FALSE)</f>
        <v>0.8</v>
      </c>
      <c r="H482" s="14">
        <f>VLOOKUP(A482,away!$A$2:$E$405,3,FALSE)</f>
        <v>1.3574468085106399</v>
      </c>
      <c r="I482" s="14">
        <f>VLOOKUP(C482,away!$B$2:$E$405,3,FALSE)</f>
        <v>1.27</v>
      </c>
      <c r="J482" s="14">
        <f>VLOOKUP(B482,home!$B$2:$E$405,4,FALSE)</f>
        <v>0.43</v>
      </c>
      <c r="K482" s="16">
        <f t="shared" si="566"/>
        <v>1.6667234042553138</v>
      </c>
      <c r="L482" s="16">
        <f t="shared" si="567"/>
        <v>0.74130170212766044</v>
      </c>
      <c r="M482" s="17">
        <f t="shared" si="512"/>
        <v>8.9992845488588269E-2</v>
      </c>
      <c r="N482" s="17">
        <f t="shared" si="513"/>
        <v>0.14999318179136231</v>
      </c>
      <c r="O482" s="17">
        <f t="shared" si="514"/>
        <v>6.6711849540002033E-2</v>
      </c>
      <c r="P482" s="17">
        <f t="shared" si="515"/>
        <v>0.11119020096948048</v>
      </c>
      <c r="Q482" s="17">
        <f t="shared" si="516"/>
        <v>0.12499857328519279</v>
      </c>
      <c r="R482" s="17">
        <f t="shared" si="517"/>
        <v>2.4726803808043943E-2</v>
      </c>
      <c r="S482" s="17">
        <f t="shared" si="518"/>
        <v>3.4345121338565765E-2</v>
      </c>
      <c r="T482" s="17">
        <f t="shared" si="519"/>
        <v>9.2661655139842508E-2</v>
      </c>
      <c r="U482" s="17">
        <f t="shared" si="520"/>
        <v>4.1212742619296257E-2</v>
      </c>
      <c r="V482" s="17">
        <f t="shared" si="521"/>
        <v>4.7149932656968541E-3</v>
      </c>
      <c r="W482" s="17">
        <f t="shared" si="522"/>
        <v>6.9446015864317964E-2</v>
      </c>
      <c r="X482" s="17">
        <f t="shared" si="523"/>
        <v>5.1480449766203411E-2</v>
      </c>
      <c r="Y482" s="17">
        <f t="shared" si="524"/>
        <v>1.9081272518992051E-2</v>
      </c>
      <c r="Z482" s="17">
        <f t="shared" si="525"/>
        <v>6.1100072503598975E-3</v>
      </c>
      <c r="AA482" s="17">
        <f t="shared" si="526"/>
        <v>1.0183692084344498E-2</v>
      </c>
      <c r="AB482" s="17">
        <f t="shared" si="527"/>
        <v>8.4866989693532791E-3</v>
      </c>
      <c r="AC482" s="17">
        <f t="shared" si="528"/>
        <v>3.6409911666884971E-4</v>
      </c>
      <c r="AD482" s="17">
        <f t="shared" si="529"/>
        <v>2.8936824993336142E-2</v>
      </c>
      <c r="AE482" s="17">
        <f t="shared" si="530"/>
        <v>2.1450917621730306E-2</v>
      </c>
      <c r="AF482" s="17">
        <f t="shared" si="531"/>
        <v>7.9508008725944507E-3</v>
      </c>
      <c r="AG482" s="17">
        <f t="shared" si="532"/>
        <v>1.9646474067107852E-3</v>
      </c>
      <c r="AH482" s="17">
        <f t="shared" si="533"/>
        <v>1.1323396936760346E-3</v>
      </c>
      <c r="AI482" s="17">
        <f t="shared" si="534"/>
        <v>1.8872970690171395E-3</v>
      </c>
      <c r="AJ482" s="17">
        <f t="shared" si="535"/>
        <v>1.5728010978566615E-3</v>
      </c>
      <c r="AK482" s="17">
        <f t="shared" si="536"/>
        <v>8.7380813334538346E-4</v>
      </c>
      <c r="AL482" s="17">
        <f t="shared" si="537"/>
        <v>1.7994432217549275E-5</v>
      </c>
      <c r="AM482" s="17">
        <f t="shared" si="538"/>
        <v>9.6459366922466774E-3</v>
      </c>
      <c r="AN482" s="17">
        <f t="shared" si="539"/>
        <v>7.1505492885781171E-3</v>
      </c>
      <c r="AO482" s="17">
        <f t="shared" si="540"/>
        <v>2.6503571793853446E-3</v>
      </c>
      <c r="AP482" s="17">
        <f t="shared" si="541"/>
        <v>6.5490476277487374E-4</v>
      </c>
      <c r="AQ482" s="17">
        <f t="shared" si="542"/>
        <v>1.2137050384413139E-4</v>
      </c>
      <c r="AR482" s="17">
        <f t="shared" si="543"/>
        <v>1.6788106846175164E-4</v>
      </c>
      <c r="AS482" s="17">
        <f t="shared" si="544"/>
        <v>2.7981130593659012E-4</v>
      </c>
      <c r="AT482" s="17">
        <f t="shared" si="545"/>
        <v>2.3318402618987931E-4</v>
      </c>
      <c r="AU482" s="17">
        <f t="shared" si="546"/>
        <v>1.295510913163853E-4</v>
      </c>
      <c r="AV482" s="17">
        <f t="shared" si="547"/>
        <v>5.3981458985959188E-5</v>
      </c>
      <c r="AW482" s="17">
        <f t="shared" si="548"/>
        <v>6.1758135813101191E-7</v>
      </c>
      <c r="AX482" s="17">
        <f t="shared" si="549"/>
        <v>2.6795180734887733E-3</v>
      </c>
      <c r="AY482" s="17">
        <f t="shared" si="550"/>
        <v>1.986331308759057E-3</v>
      </c>
      <c r="AZ482" s="17">
        <f t="shared" si="551"/>
        <v>7.3623539008627612E-4</v>
      </c>
      <c r="BA482" s="17">
        <f t="shared" si="552"/>
        <v>1.8192418261252623E-4</v>
      </c>
      <c r="BB482" s="17">
        <f t="shared" si="553"/>
        <v>3.3715176557212249E-5</v>
      </c>
      <c r="BC482" s="17">
        <f t="shared" si="554"/>
        <v>4.9986235538792084E-6</v>
      </c>
      <c r="BD482" s="17">
        <f t="shared" si="555"/>
        <v>2.0741753634284458E-5</v>
      </c>
      <c r="BE482" s="17">
        <f t="shared" si="556"/>
        <v>3.4570766227559621E-5</v>
      </c>
      <c r="BF482" s="17">
        <f t="shared" si="557"/>
        <v>2.8809952587256405E-5</v>
      </c>
      <c r="BG482" s="17">
        <f t="shared" si="558"/>
        <v>1.6006074084222063E-5</v>
      </c>
      <c r="BH482" s="17">
        <f t="shared" si="559"/>
        <v>6.669424571604338E-6</v>
      </c>
      <c r="BI482" s="17">
        <f t="shared" si="560"/>
        <v>2.223217205281681E-6</v>
      </c>
      <c r="BJ482" s="18">
        <f t="shared" si="561"/>
        <v>0.5938101804421696</v>
      </c>
      <c r="BK482" s="18">
        <f t="shared" si="562"/>
        <v>0.24261158591997684</v>
      </c>
      <c r="BL482" s="18">
        <f t="shared" si="563"/>
        <v>0.15776146315413603</v>
      </c>
      <c r="BM482" s="18">
        <f t="shared" si="564"/>
        <v>0.43069406815657141</v>
      </c>
      <c r="BN482" s="18">
        <f t="shared" si="565"/>
        <v>0.5676134548826699</v>
      </c>
    </row>
    <row r="483" spans="1:66" x14ac:dyDescent="0.25">
      <c r="A483" t="s">
        <v>69</v>
      </c>
      <c r="B483" t="s">
        <v>73</v>
      </c>
      <c r="C483" t="s">
        <v>351</v>
      </c>
      <c r="D483" t="s">
        <v>496</v>
      </c>
      <c r="E483" s="14">
        <f>VLOOKUP(A483,home!$A$2:$E$405,3,FALSE)</f>
        <v>1.36170212765957</v>
      </c>
      <c r="F483" s="14">
        <f>VLOOKUP(B483,home!$B$2:$E$405,3,FALSE)</f>
        <v>0.67</v>
      </c>
      <c r="G483" s="14">
        <f>VLOOKUP(C483,away!$B$2:$E$405,4,FALSE)</f>
        <v>0.61</v>
      </c>
      <c r="H483" s="14">
        <f>VLOOKUP(A483,away!$A$2:$E$405,3,FALSE)</f>
        <v>1.3574468085106399</v>
      </c>
      <c r="I483" s="14">
        <f>VLOOKUP(C483,away!$B$2:$E$405,3,FALSE)</f>
        <v>1.04</v>
      </c>
      <c r="J483" s="14">
        <f>VLOOKUP(B483,home!$B$2:$E$405,4,FALSE)</f>
        <v>0.92</v>
      </c>
      <c r="K483" s="16">
        <f t="shared" si="566"/>
        <v>0.55652765957446626</v>
      </c>
      <c r="L483" s="16">
        <f t="shared" si="567"/>
        <v>1.2988051063829804</v>
      </c>
      <c r="M483" s="17">
        <f t="shared" si="512"/>
        <v>0.15640088912299552</v>
      </c>
      <c r="N483" s="17">
        <f t="shared" si="513"/>
        <v>8.7041420778986286E-2</v>
      </c>
      <c r="O483" s="17">
        <f t="shared" si="514"/>
        <v>0.20313427343578491</v>
      </c>
      <c r="P483" s="17">
        <f t="shared" si="515"/>
        <v>0.11304984177457704</v>
      </c>
      <c r="Q483" s="17">
        <f t="shared" si="516"/>
        <v>2.4220479096082777E-2</v>
      </c>
      <c r="R483" s="17">
        <f t="shared" si="517"/>
        <v>0.13191591580989706</v>
      </c>
      <c r="S483" s="17">
        <f t="shared" si="518"/>
        <v>2.0428698962200838E-2</v>
      </c>
      <c r="T483" s="17">
        <f t="shared" si="519"/>
        <v>3.1457681929034545E-2</v>
      </c>
      <c r="U483" s="17">
        <f t="shared" si="520"/>
        <v>7.3414855886304323E-2</v>
      </c>
      <c r="V483" s="17">
        <f t="shared" si="521"/>
        <v>1.6406991022219132E-3</v>
      </c>
      <c r="W483" s="17">
        <f t="shared" si="522"/>
        <v>4.4931221817050768E-3</v>
      </c>
      <c r="X483" s="17">
        <f t="shared" si="523"/>
        <v>5.8356900332011911E-3</v>
      </c>
      <c r="Y483" s="17">
        <f t="shared" si="524"/>
        <v>3.7897120071949866E-3</v>
      </c>
      <c r="Z483" s="17">
        <f t="shared" si="525"/>
        <v>5.711102168902718E-2</v>
      </c>
      <c r="AA483" s="17">
        <f t="shared" si="526"/>
        <v>3.178386323650087E-2</v>
      </c>
      <c r="AB483" s="17">
        <f t="shared" si="527"/>
        <v>8.8442995096223755E-3</v>
      </c>
      <c r="AC483" s="17">
        <f t="shared" si="528"/>
        <v>7.4120731884080632E-5</v>
      </c>
      <c r="AD483" s="17">
        <f t="shared" si="529"/>
        <v>6.2513669299161156E-4</v>
      </c>
      <c r="AE483" s="17">
        <f t="shared" si="530"/>
        <v>8.1193072904487459E-4</v>
      </c>
      <c r="AF483" s="17">
        <f t="shared" si="531"/>
        <v>5.272698884563697E-4</v>
      </c>
      <c r="AG483" s="17">
        <f t="shared" si="532"/>
        <v>2.2827360785637233E-4</v>
      </c>
      <c r="AH483" s="17">
        <f t="shared" si="533"/>
        <v>1.8544021650114415E-2</v>
      </c>
      <c r="AI483" s="17">
        <f t="shared" si="534"/>
        <v>1.0320260968036406E-2</v>
      </c>
      <c r="AJ483" s="17">
        <f t="shared" si="535"/>
        <v>2.8717553413695083E-3</v>
      </c>
      <c r="AK483" s="17">
        <f t="shared" si="536"/>
        <v>5.3273709300094823E-4</v>
      </c>
      <c r="AL483" s="17">
        <f t="shared" si="537"/>
        <v>2.1430407611357137E-6</v>
      </c>
      <c r="AM483" s="17">
        <f t="shared" si="538"/>
        <v>6.9581172132948679E-5</v>
      </c>
      <c r="AN483" s="17">
        <f t="shared" si="539"/>
        <v>9.0372381674386874E-5</v>
      </c>
      <c r="AO483" s="17">
        <f t="shared" si="540"/>
        <v>5.868805539734269E-5</v>
      </c>
      <c r="AP483" s="17">
        <f t="shared" si="541"/>
        <v>2.5408115344585291E-5</v>
      </c>
      <c r="AQ483" s="17">
        <f t="shared" si="542"/>
        <v>8.2500474882787857E-6</v>
      </c>
      <c r="AR483" s="17">
        <f t="shared" si="543"/>
        <v>4.8170140024090284E-3</v>
      </c>
      <c r="AS483" s="17">
        <f t="shared" si="544"/>
        <v>2.6808015288981289E-3</v>
      </c>
      <c r="AT483" s="17">
        <f t="shared" si="545"/>
        <v>7.4597010033066325E-4</v>
      </c>
      <c r="AU483" s="17">
        <f t="shared" si="546"/>
        <v>1.3838433134985125E-4</v>
      </c>
      <c r="AV483" s="17">
        <f t="shared" si="547"/>
        <v>1.9253677011977539E-5</v>
      </c>
      <c r="AW483" s="17">
        <f t="shared" si="548"/>
        <v>4.3028744259804929E-8</v>
      </c>
      <c r="AX483" s="17">
        <f t="shared" si="549"/>
        <v>6.4539744795996627E-6</v>
      </c>
      <c r="AY483" s="17">
        <f t="shared" si="550"/>
        <v>8.3824550105694804E-6</v>
      </c>
      <c r="AZ483" s="17">
        <f t="shared" si="551"/>
        <v>5.4435876858766215E-6</v>
      </c>
      <c r="BA483" s="17">
        <f t="shared" si="552"/>
        <v>2.3567198278200213E-6</v>
      </c>
      <c r="BB483" s="17">
        <f t="shared" si="553"/>
        <v>7.6522993667166574E-7</v>
      </c>
      <c r="BC483" s="17">
        <f t="shared" si="554"/>
        <v>1.9877690986125682E-7</v>
      </c>
      <c r="BD483" s="17">
        <f t="shared" si="555"/>
        <v>1.0427270639745269E-3</v>
      </c>
      <c r="BE483" s="17">
        <f t="shared" si="556"/>
        <v>5.8030645248869804E-4</v>
      </c>
      <c r="BF483" s="17">
        <f t="shared" si="557"/>
        <v>1.6147829591974818E-4</v>
      </c>
      <c r="BG483" s="17">
        <f t="shared" si="558"/>
        <v>2.9955712700096842E-5</v>
      </c>
      <c r="BH483" s="17">
        <f t="shared" si="559"/>
        <v>4.1677956699675026E-6</v>
      </c>
      <c r="BI483" s="17">
        <f t="shared" si="560"/>
        <v>4.6389871395832202E-7</v>
      </c>
      <c r="BJ483" s="18">
        <f t="shared" si="561"/>
        <v>0.159306617460442</v>
      </c>
      <c r="BK483" s="18">
        <f t="shared" si="562"/>
        <v>0.29160477518965106</v>
      </c>
      <c r="BL483" s="18">
        <f t="shared" si="563"/>
        <v>0.49158250579009743</v>
      </c>
      <c r="BM483" s="18">
        <f t="shared" si="564"/>
        <v>0.28383376068462784</v>
      </c>
      <c r="BN483" s="18">
        <f t="shared" si="565"/>
        <v>0.71576282001832359</v>
      </c>
    </row>
    <row r="484" spans="1:66" x14ac:dyDescent="0.25">
      <c r="A484" t="s">
        <v>80</v>
      </c>
      <c r="B484" t="s">
        <v>93</v>
      </c>
      <c r="C484" t="s">
        <v>85</v>
      </c>
      <c r="D484" t="s">
        <v>496</v>
      </c>
      <c r="E484" s="14">
        <f>VLOOKUP(A484,home!$A$2:$E$405,3,FALSE)</f>
        <v>1.2105263157894699</v>
      </c>
      <c r="F484" s="14">
        <f>VLOOKUP(B484,home!$B$2:$E$405,3,FALSE)</f>
        <v>0.77</v>
      </c>
      <c r="G484" s="14">
        <f>VLOOKUP(C484,away!$B$2:$E$405,4,FALSE)</f>
        <v>0.77</v>
      </c>
      <c r="H484" s="14">
        <f>VLOOKUP(A484,away!$A$2:$E$405,3,FALSE)</f>
        <v>1.0380116959064301</v>
      </c>
      <c r="I484" s="14">
        <f>VLOOKUP(C484,away!$B$2:$E$405,3,FALSE)</f>
        <v>0.99</v>
      </c>
      <c r="J484" s="14">
        <f>VLOOKUP(B484,home!$B$2:$E$405,4,FALSE)</f>
        <v>0.9</v>
      </c>
      <c r="K484" s="16">
        <f t="shared" si="566"/>
        <v>0.71772105263157682</v>
      </c>
      <c r="L484" s="16">
        <f t="shared" si="567"/>
        <v>0.92486842105262923</v>
      </c>
      <c r="M484" s="17">
        <f t="shared" si="512"/>
        <v>0.19347838586948549</v>
      </c>
      <c r="N484" s="17">
        <f t="shared" si="513"/>
        <v>0.13886351076770551</v>
      </c>
      <c r="O484" s="17">
        <f t="shared" si="514"/>
        <v>0.17894204924692236</v>
      </c>
      <c r="P484" s="17">
        <f t="shared" si="515"/>
        <v>0.12843047594555257</v>
      </c>
      <c r="Q484" s="17">
        <f t="shared" si="516"/>
        <v>4.983263256015695E-2</v>
      </c>
      <c r="R484" s="17">
        <f t="shared" si="517"/>
        <v>8.2748925273461449E-2</v>
      </c>
      <c r="S484" s="17">
        <f t="shared" si="518"/>
        <v>2.1312958392582106E-2</v>
      </c>
      <c r="T484" s="17">
        <f t="shared" si="519"/>
        <v>4.60886281928082E-2</v>
      </c>
      <c r="U484" s="17">
        <f t="shared" si="520"/>
        <v>5.9390645751400441E-2</v>
      </c>
      <c r="V484" s="17">
        <f t="shared" si="521"/>
        <v>1.5719432534291404E-3</v>
      </c>
      <c r="W484" s="17">
        <f t="shared" si="522"/>
        <v>1.1921976498826144E-2</v>
      </c>
      <c r="X484" s="17">
        <f t="shared" si="523"/>
        <v>1.102625958029589E-2</v>
      </c>
      <c r="Y484" s="17">
        <f t="shared" si="524"/>
        <v>5.0989196440723427E-3</v>
      </c>
      <c r="Z484" s="17">
        <f t="shared" si="525"/>
        <v>2.5510622620489434E-2</v>
      </c>
      <c r="AA484" s="17">
        <f t="shared" si="526"/>
        <v>1.8309510920464591E-2</v>
      </c>
      <c r="AB484" s="17">
        <f t="shared" si="527"/>
        <v>6.5705607255025977E-3</v>
      </c>
      <c r="AC484" s="17">
        <f t="shared" si="528"/>
        <v>6.5215753716506367E-5</v>
      </c>
      <c r="AD484" s="17">
        <f t="shared" si="529"/>
        <v>2.139163380546605E-3</v>
      </c>
      <c r="AE484" s="17">
        <f t="shared" si="530"/>
        <v>1.9784446581397434E-3</v>
      </c>
      <c r="AF484" s="17">
        <f t="shared" si="531"/>
        <v>9.1490049355685658E-4</v>
      </c>
      <c r="AG484" s="17">
        <f t="shared" si="532"/>
        <v>2.8205419163206705E-4</v>
      </c>
      <c r="AH484" s="17">
        <f t="shared" si="533"/>
        <v>5.8984923157703855E-3</v>
      </c>
      <c r="AI484" s="17">
        <f t="shared" si="534"/>
        <v>4.233472113813988E-3</v>
      </c>
      <c r="AJ484" s="17">
        <f t="shared" si="535"/>
        <v>1.5192260309065011E-3</v>
      </c>
      <c r="AK484" s="17">
        <f t="shared" si="536"/>
        <v>3.6346016869583542E-4</v>
      </c>
      <c r="AL484" s="17">
        <f t="shared" si="537"/>
        <v>1.7316022668514174E-6</v>
      </c>
      <c r="AM484" s="17">
        <f t="shared" si="538"/>
        <v>3.0706451864736639E-4</v>
      </c>
      <c r="AN484" s="17">
        <f t="shared" si="539"/>
        <v>2.839942765226754E-4</v>
      </c>
      <c r="AO484" s="17">
        <f t="shared" si="540"/>
        <v>1.3132866905775527E-4</v>
      </c>
      <c r="AP484" s="17">
        <f t="shared" si="541"/>
        <v>4.0487246263463134E-5</v>
      </c>
      <c r="AQ484" s="17">
        <f t="shared" si="542"/>
        <v>9.3613438811145264E-6</v>
      </c>
      <c r="AR484" s="17">
        <f t="shared" si="543"/>
        <v>1.0910658549355249E-3</v>
      </c>
      <c r="AS484" s="17">
        <f t="shared" si="544"/>
        <v>7.8308093389469629E-4</v>
      </c>
      <c r="AT484" s="17">
        <f t="shared" si="545"/>
        <v>2.810168360853098E-4</v>
      </c>
      <c r="AU484" s="17">
        <f t="shared" si="546"/>
        <v>6.7230566467447946E-5</v>
      </c>
      <c r="AV484" s="17">
        <f t="shared" si="547"/>
        <v>1.2063198233508482E-5</v>
      </c>
      <c r="AW484" s="17">
        <f t="shared" si="548"/>
        <v>3.1928703313509316E-8</v>
      </c>
      <c r="AX484" s="17">
        <f t="shared" si="549"/>
        <v>3.673111159156603E-5</v>
      </c>
      <c r="AY484" s="17">
        <f t="shared" si="550"/>
        <v>3.39714451811996E-5</v>
      </c>
      <c r="AZ484" s="17">
        <f t="shared" si="551"/>
        <v>1.5709558432806014E-5</v>
      </c>
      <c r="BA484" s="17">
        <f t="shared" si="552"/>
        <v>4.8430915010611048E-6</v>
      </c>
      <c r="BB484" s="17">
        <f t="shared" si="553"/>
        <v>1.1198055973999477E-6</v>
      </c>
      <c r="BC484" s="17">
        <f t="shared" si="554"/>
        <v>2.0713456695063722E-7</v>
      </c>
      <c r="BD484" s="17">
        <f t="shared" si="555"/>
        <v>1.6818205908644259E-4</v>
      </c>
      <c r="BE484" s="17">
        <f t="shared" si="556"/>
        <v>1.2070780448126762E-4</v>
      </c>
      <c r="BF484" s="17">
        <f t="shared" si="557"/>
        <v>4.3317266246570979E-5</v>
      </c>
      <c r="BG484" s="17">
        <f t="shared" si="558"/>
        <v>1.0363237975870398E-5</v>
      </c>
      <c r="BH484" s="17">
        <f t="shared" si="559"/>
        <v>1.8594785171783083E-6</v>
      </c>
      <c r="BI484" s="17">
        <f t="shared" si="560"/>
        <v>2.6691737573900386E-7</v>
      </c>
      <c r="BJ484" s="18">
        <f t="shared" si="561"/>
        <v>0.26901130816898366</v>
      </c>
      <c r="BK484" s="18">
        <f t="shared" si="562"/>
        <v>0.34489468226221387</v>
      </c>
      <c r="BL484" s="18">
        <f t="shared" si="563"/>
        <v>0.36055549670023762</v>
      </c>
      <c r="BM484" s="18">
        <f t="shared" si="564"/>
        <v>0.2276421905721624</v>
      </c>
      <c r="BN484" s="18">
        <f t="shared" si="565"/>
        <v>0.77229597966328434</v>
      </c>
    </row>
    <row r="485" spans="1:66" x14ac:dyDescent="0.25">
      <c r="A485" t="s">
        <v>80</v>
      </c>
      <c r="B485" t="s">
        <v>82</v>
      </c>
      <c r="C485" t="s">
        <v>86</v>
      </c>
      <c r="D485" t="s">
        <v>496</v>
      </c>
      <c r="E485" s="14">
        <f>VLOOKUP(A485,home!$A$2:$E$405,3,FALSE)</f>
        <v>1.2105263157894699</v>
      </c>
      <c r="F485" s="14">
        <f>VLOOKUP(B485,home!$B$2:$E$405,3,FALSE)</f>
        <v>0.5</v>
      </c>
      <c r="G485" s="14">
        <f>VLOOKUP(C485,away!$B$2:$E$405,4,FALSE)</f>
        <v>0.83</v>
      </c>
      <c r="H485" s="14">
        <f>VLOOKUP(A485,away!$A$2:$E$405,3,FALSE)</f>
        <v>1.0380116959064301</v>
      </c>
      <c r="I485" s="14">
        <f>VLOOKUP(C485,away!$B$2:$E$405,3,FALSE)</f>
        <v>0.39</v>
      </c>
      <c r="J485" s="14">
        <f>VLOOKUP(B485,home!$B$2:$E$405,4,FALSE)</f>
        <v>1.54</v>
      </c>
      <c r="K485" s="16">
        <f t="shared" si="566"/>
        <v>0.50236842105263002</v>
      </c>
      <c r="L485" s="16">
        <f t="shared" si="567"/>
        <v>0.62342982456140195</v>
      </c>
      <c r="M485" s="17">
        <f t="shared" si="512"/>
        <v>0.32439341835631652</v>
      </c>
      <c r="N485" s="17">
        <f t="shared" si="513"/>
        <v>0.16296500937952799</v>
      </c>
      <c r="O485" s="17">
        <f t="shared" si="514"/>
        <v>0.20223653189475191</v>
      </c>
      <c r="P485" s="17">
        <f t="shared" si="515"/>
        <v>0.10159724720712636</v>
      </c>
      <c r="Q485" s="17">
        <f t="shared" si="516"/>
        <v>4.0934237224410253E-2</v>
      </c>
      <c r="R485" s="17">
        <f t="shared" si="517"/>
        <v>6.3040142799525772E-2</v>
      </c>
      <c r="S485" s="17">
        <f t="shared" si="518"/>
        <v>7.9548474598890966E-3</v>
      </c>
      <c r="T485" s="17">
        <f t="shared" si="519"/>
        <v>2.5519624331368895E-2</v>
      </c>
      <c r="U485" s="17">
        <f t="shared" si="520"/>
        <v>3.1669377001130081E-2</v>
      </c>
      <c r="V485" s="17">
        <f t="shared" si="521"/>
        <v>2.7682114033440248E-4</v>
      </c>
      <c r="W485" s="17">
        <f t="shared" si="522"/>
        <v>6.8546893738069244E-3</v>
      </c>
      <c r="X485" s="17">
        <f t="shared" si="523"/>
        <v>4.2734177937353577E-3</v>
      </c>
      <c r="Y485" s="17">
        <f t="shared" si="524"/>
        <v>1.3320880527130034E-3</v>
      </c>
      <c r="Z485" s="17">
        <f t="shared" si="525"/>
        <v>1.3100368388611361E-2</v>
      </c>
      <c r="AA485" s="17">
        <f t="shared" si="526"/>
        <v>6.5812113825944769E-3</v>
      </c>
      <c r="AB485" s="17">
        <f t="shared" si="527"/>
        <v>1.6530963854437914E-3</v>
      </c>
      <c r="AC485" s="17">
        <f t="shared" si="528"/>
        <v>5.418626009972896E-6</v>
      </c>
      <c r="AD485" s="17">
        <f t="shared" si="529"/>
        <v>8.6089486938140624E-4</v>
      </c>
      <c r="AE485" s="17">
        <f t="shared" si="530"/>
        <v>5.367075373842612E-4</v>
      </c>
      <c r="AF485" s="17">
        <f t="shared" si="531"/>
        <v>1.6729974293612599E-4</v>
      </c>
      <c r="AG485" s="17">
        <f t="shared" si="532"/>
        <v>3.4766549795945565E-5</v>
      </c>
      <c r="AH485" s="17">
        <f t="shared" si="533"/>
        <v>2.0417900915504286E-3</v>
      </c>
      <c r="AI485" s="17">
        <f t="shared" si="534"/>
        <v>1.0257308644130937E-3</v>
      </c>
      <c r="AJ485" s="17">
        <f t="shared" si="535"/>
        <v>2.5764739739007761E-4</v>
      </c>
      <c r="AK485" s="17">
        <f t="shared" si="536"/>
        <v>4.3144638738390934E-5</v>
      </c>
      <c r="AL485" s="17">
        <f t="shared" si="537"/>
        <v>6.7882694913802253E-8</v>
      </c>
      <c r="AM485" s="17">
        <f t="shared" si="538"/>
        <v>8.6497279244689474E-5</v>
      </c>
      <c r="AN485" s="17">
        <f t="shared" si="539"/>
        <v>5.3924983624555356E-5</v>
      </c>
      <c r="AO485" s="17">
        <f t="shared" si="540"/>
        <v>1.6809221540266507E-5</v>
      </c>
      <c r="AP485" s="17">
        <f t="shared" si="541"/>
        <v>3.4931233452873631E-6</v>
      </c>
      <c r="AQ485" s="17">
        <f t="shared" si="542"/>
        <v>5.4442931858095944E-7</v>
      </c>
      <c r="AR485" s="17">
        <f t="shared" si="543"/>
        <v>2.5458256771329857E-4</v>
      </c>
      <c r="AS485" s="17">
        <f t="shared" si="544"/>
        <v>1.2789424256965407E-4</v>
      </c>
      <c r="AT485" s="17">
        <f t="shared" si="545"/>
        <v>3.2125014350719582E-5</v>
      </c>
      <c r="AU485" s="17">
        <f t="shared" si="546"/>
        <v>5.3795309118880267E-6</v>
      </c>
      <c r="AV485" s="17">
        <f t="shared" si="547"/>
        <v>6.7562661255225057E-7</v>
      </c>
      <c r="AW485" s="17">
        <f t="shared" si="548"/>
        <v>5.9056333605902491E-10</v>
      </c>
      <c r="AX485" s="17">
        <f t="shared" si="549"/>
        <v>7.2422502665838419E-6</v>
      </c>
      <c r="AY485" s="17">
        <f t="shared" si="550"/>
        <v>4.5150348131261316E-6</v>
      </c>
      <c r="AZ485" s="17">
        <f t="shared" si="551"/>
        <v>1.4074036807179232E-6</v>
      </c>
      <c r="BA485" s="17">
        <f t="shared" si="552"/>
        <v>2.924724765856821E-7</v>
      </c>
      <c r="BB485" s="17">
        <f t="shared" si="553"/>
        <v>4.5584016191712625E-8</v>
      </c>
      <c r="BC485" s="17">
        <f t="shared" si="554"/>
        <v>5.6836870434407027E-9</v>
      </c>
      <c r="BD485" s="17">
        <f t="shared" si="555"/>
        <v>2.6452394254315487E-5</v>
      </c>
      <c r="BE485" s="17">
        <f t="shared" si="556"/>
        <v>1.3288847534602133E-5</v>
      </c>
      <c r="BF485" s="17">
        <f t="shared" si="557"/>
        <v>3.337948676783604E-6</v>
      </c>
      <c r="BG485" s="17">
        <f t="shared" si="558"/>
        <v>5.5896000210349835E-7</v>
      </c>
      <c r="BH485" s="17">
        <f t="shared" si="559"/>
        <v>7.0200963422077278E-8</v>
      </c>
      <c r="BI485" s="17">
        <f t="shared" si="560"/>
        <v>7.0533494301444824E-9</v>
      </c>
      <c r="BJ485" s="18">
        <f t="shared" si="561"/>
        <v>0.24365351232107385</v>
      </c>
      <c r="BK485" s="18">
        <f t="shared" si="562"/>
        <v>0.43423233570718439</v>
      </c>
      <c r="BL485" s="18">
        <f t="shared" si="563"/>
        <v>0.30901304484247688</v>
      </c>
      <c r="BM485" s="18">
        <f t="shared" si="564"/>
        <v>0.10482815995343776</v>
      </c>
      <c r="BN485" s="18">
        <f t="shared" si="565"/>
        <v>0.89516658686165873</v>
      </c>
    </row>
    <row r="486" spans="1:66" x14ac:dyDescent="0.25">
      <c r="A486" t="s">
        <v>80</v>
      </c>
      <c r="B486" t="s">
        <v>89</v>
      </c>
      <c r="C486" t="s">
        <v>369</v>
      </c>
      <c r="D486" t="s">
        <v>496</v>
      </c>
      <c r="E486" s="14">
        <f>VLOOKUP(A486,home!$A$2:$E$405,3,FALSE)</f>
        <v>1.2105263157894699</v>
      </c>
      <c r="F486" s="14">
        <f>VLOOKUP(B486,home!$B$2:$E$405,3,FALSE)</f>
        <v>1.27</v>
      </c>
      <c r="G486" s="14">
        <f>VLOOKUP(C486,away!$B$2:$E$405,4,FALSE)</f>
        <v>1.38</v>
      </c>
      <c r="H486" s="14">
        <f>VLOOKUP(A486,away!$A$2:$E$405,3,FALSE)</f>
        <v>1.0380116959064301</v>
      </c>
      <c r="I486" s="14">
        <f>VLOOKUP(C486,away!$B$2:$E$405,3,FALSE)</f>
        <v>0.66</v>
      </c>
      <c r="J486" s="14">
        <f>VLOOKUP(B486,home!$B$2:$E$405,4,FALSE)</f>
        <v>1.22</v>
      </c>
      <c r="K486" s="16">
        <f t="shared" si="566"/>
        <v>2.1215684210526247</v>
      </c>
      <c r="L486" s="16">
        <f t="shared" si="567"/>
        <v>0.83580701754385744</v>
      </c>
      <c r="M486" s="17">
        <f t="shared" si="512"/>
        <v>5.1955097731657608E-2</v>
      </c>
      <c r="N486" s="17">
        <f t="shared" si="513"/>
        <v>0.11022629466018763</v>
      </c>
      <c r="O486" s="17">
        <f t="shared" si="514"/>
        <v>4.3424435281296372E-2</v>
      </c>
      <c r="P486" s="17">
        <f t="shared" si="515"/>
        <v>9.2127910594841836E-2</v>
      </c>
      <c r="Q486" s="17">
        <f t="shared" si="516"/>
        <v>0.11692631296034785</v>
      </c>
      <c r="R486" s="17">
        <f t="shared" si="517"/>
        <v>1.8147223870493293E-2</v>
      </c>
      <c r="S486" s="17">
        <f t="shared" si="518"/>
        <v>4.0840804276841371E-2</v>
      </c>
      <c r="T486" s="17">
        <f t="shared" si="519"/>
        <v>9.7727832907788012E-2</v>
      </c>
      <c r="U486" s="17">
        <f t="shared" si="520"/>
        <v>3.8500577093410947E-2</v>
      </c>
      <c r="V486" s="17">
        <f t="shared" si="521"/>
        <v>8.0466448258232938E-3</v>
      </c>
      <c r="W486" s="17">
        <f t="shared" si="522"/>
        <v>8.2689057722263398E-2</v>
      </c>
      <c r="X486" s="17">
        <f t="shared" si="523"/>
        <v>6.9112094718356831E-2</v>
      </c>
      <c r="Y486" s="17">
        <f t="shared" si="524"/>
        <v>2.8882186881379206E-2</v>
      </c>
      <c r="Z486" s="17">
        <f t="shared" si="525"/>
        <v>5.0558590199658989E-3</v>
      </c>
      <c r="AA486" s="17">
        <f t="shared" si="526"/>
        <v>1.0726350838053723E-2</v>
      </c>
      <c r="AB486" s="17">
        <f t="shared" si="527"/>
        <v>1.137834360557307E-2</v>
      </c>
      <c r="AC486" s="17">
        <f t="shared" si="528"/>
        <v>8.9178036355875851E-4</v>
      </c>
      <c r="AD486" s="17">
        <f t="shared" si="529"/>
        <v>4.3857623407537939E-2</v>
      </c>
      <c r="AE486" s="17">
        <f t="shared" si="530"/>
        <v>3.6656509416815954E-2</v>
      </c>
      <c r="AF486" s="17">
        <f t="shared" si="531"/>
        <v>1.5318883904618634E-2</v>
      </c>
      <c r="AG486" s="17">
        <f t="shared" si="532"/>
        <v>4.2678768894733009E-3</v>
      </c>
      <c r="AH486" s="17">
        <f t="shared" si="533"/>
        <v>1.0564306121499767E-3</v>
      </c>
      <c r="AI486" s="17">
        <f t="shared" si="534"/>
        <v>2.2412898257706836E-3</v>
      </c>
      <c r="AJ486" s="17">
        <f t="shared" si="535"/>
        <v>2.3775248583908113E-3</v>
      </c>
      <c r="AK486" s="17">
        <f t="shared" si="536"/>
        <v>1.6813605532765195E-3</v>
      </c>
      <c r="AL486" s="17">
        <f t="shared" si="537"/>
        <v>6.3252974349899737E-5</v>
      </c>
      <c r="AM486" s="17">
        <f t="shared" si="538"/>
        <v>1.8609389768770163E-2</v>
      </c>
      <c r="AN486" s="17">
        <f t="shared" si="539"/>
        <v>1.5553858560946963E-2</v>
      </c>
      <c r="AO486" s="17">
        <f t="shared" si="540"/>
        <v>6.5000120675620379E-3</v>
      </c>
      <c r="AP486" s="17">
        <f t="shared" si="541"/>
        <v>1.8109185667293701E-3</v>
      </c>
      <c r="AQ486" s="17">
        <f t="shared" si="542"/>
        <v>3.7839461156821783E-4</v>
      </c>
      <c r="AR486" s="17">
        <f t="shared" si="543"/>
        <v>1.765944238366208E-4</v>
      </c>
      <c r="AS486" s="17">
        <f t="shared" si="544"/>
        <v>3.7465715294575754E-4</v>
      </c>
      <c r="AT486" s="17">
        <f t="shared" si="545"/>
        <v>3.9743039220560138E-4</v>
      </c>
      <c r="AU486" s="17">
        <f t="shared" si="546"/>
        <v>2.8105858988998765E-4</v>
      </c>
      <c r="AV486" s="17">
        <f t="shared" si="547"/>
        <v>1.4907125719404462E-4</v>
      </c>
      <c r="AW486" s="17">
        <f t="shared" si="548"/>
        <v>3.115598650558203E-6</v>
      </c>
      <c r="AX486" s="17">
        <f t="shared" si="549"/>
        <v>6.5801822780804384E-3</v>
      </c>
      <c r="AY486" s="17">
        <f t="shared" si="550"/>
        <v>5.4997625247373561E-3</v>
      </c>
      <c r="AZ486" s="17">
        <f t="shared" si="551"/>
        <v>2.2983700565001029E-3</v>
      </c>
      <c r="BA486" s="17">
        <f t="shared" si="552"/>
        <v>6.4033127404515273E-4</v>
      </c>
      <c r="BB486" s="17">
        <f t="shared" si="553"/>
        <v>1.3379834309993436E-4</v>
      </c>
      <c r="BC486" s="17">
        <f t="shared" si="554"/>
        <v>2.2365918819733189E-5</v>
      </c>
      <c r="BD486" s="17">
        <f t="shared" si="555"/>
        <v>2.4599809783626974E-5</v>
      </c>
      <c r="BE486" s="17">
        <f t="shared" si="556"/>
        <v>5.219017960084439E-5</v>
      </c>
      <c r="BF486" s="17">
        <f t="shared" si="557"/>
        <v>5.5362518465108183E-5</v>
      </c>
      <c r="BG486" s="17">
        <f t="shared" si="558"/>
        <v>3.915179029517211E-5</v>
      </c>
      <c r="BH486" s="17">
        <f t="shared" si="559"/>
        <v>2.0765800479477949E-5</v>
      </c>
      <c r="BI486" s="17">
        <f t="shared" si="560"/>
        <v>8.8112133070279645E-6</v>
      </c>
      <c r="BJ486" s="18">
        <f t="shared" si="561"/>
        <v>0.66369205743962811</v>
      </c>
      <c r="BK486" s="18">
        <f t="shared" si="562"/>
        <v>0.1994252532918101</v>
      </c>
      <c r="BL486" s="18">
        <f t="shared" si="563"/>
        <v>0.13111322966641872</v>
      </c>
      <c r="BM486" s="18">
        <f t="shared" si="564"/>
        <v>0.56098247739291174</v>
      </c>
      <c r="BN486" s="18">
        <f t="shared" si="565"/>
        <v>0.43280727509882455</v>
      </c>
    </row>
    <row r="487" spans="1:66" x14ac:dyDescent="0.25">
      <c r="A487" t="s">
        <v>80</v>
      </c>
      <c r="B487" t="s">
        <v>91</v>
      </c>
      <c r="C487" t="s">
        <v>81</v>
      </c>
      <c r="D487" t="s">
        <v>496</v>
      </c>
      <c r="E487" s="14">
        <f>VLOOKUP(A487,home!$A$2:$E$405,3,FALSE)</f>
        <v>1.2105263157894699</v>
      </c>
      <c r="F487" s="14">
        <f>VLOOKUP(B487,home!$B$2:$E$405,3,FALSE)</f>
        <v>0.5</v>
      </c>
      <c r="G487" s="14">
        <f>VLOOKUP(C487,away!$B$2:$E$405,4,FALSE)</f>
        <v>0.94</v>
      </c>
      <c r="H487" s="14">
        <f>VLOOKUP(A487,away!$A$2:$E$405,3,FALSE)</f>
        <v>1.0380116959064301</v>
      </c>
      <c r="I487" s="14">
        <f>VLOOKUP(C487,away!$B$2:$E$405,3,FALSE)</f>
        <v>0.88</v>
      </c>
      <c r="J487" s="14">
        <f>VLOOKUP(B487,home!$B$2:$E$405,4,FALSE)</f>
        <v>1.03</v>
      </c>
      <c r="K487" s="16">
        <f t="shared" si="566"/>
        <v>0.56894736842105087</v>
      </c>
      <c r="L487" s="16">
        <f t="shared" si="567"/>
        <v>0.94085380116958817</v>
      </c>
      <c r="M487" s="17">
        <f t="shared" si="512"/>
        <v>0.22095390594769299</v>
      </c>
      <c r="N487" s="17">
        <f t="shared" si="513"/>
        <v>0.1257111433312923</v>
      </c>
      <c r="O487" s="17">
        <f t="shared" si="514"/>
        <v>0.20788532229415463</v>
      </c>
      <c r="P487" s="17">
        <f t="shared" si="515"/>
        <v>0.11827580705262129</v>
      </c>
      <c r="Q487" s="17">
        <f t="shared" si="516"/>
        <v>3.5761512089770152E-2</v>
      </c>
      <c r="R487" s="17">
        <f t="shared" si="517"/>
        <v>9.7794847843910154E-2</v>
      </c>
      <c r="S487" s="17">
        <f t="shared" si="518"/>
        <v>1.5828150303507867E-2</v>
      </c>
      <c r="T487" s="17">
        <f t="shared" si="519"/>
        <v>3.3646354585232428E-2</v>
      </c>
      <c r="U487" s="17">
        <f t="shared" si="520"/>
        <v>5.5640121325929763E-2</v>
      </c>
      <c r="V487" s="17">
        <f t="shared" si="521"/>
        <v>9.4141668913453528E-4</v>
      </c>
      <c r="W487" s="17">
        <f t="shared" si="522"/>
        <v>6.7821393980774412E-3</v>
      </c>
      <c r="X487" s="17">
        <f t="shared" si="523"/>
        <v>6.3810016327431832E-3</v>
      </c>
      <c r="Y487" s="17">
        <f t="shared" si="524"/>
        <v>3.0017948207178864E-3</v>
      </c>
      <c r="Z487" s="17">
        <f t="shared" si="525"/>
        <v>3.0670218109581461E-2</v>
      </c>
      <c r="AA487" s="17">
        <f t="shared" si="526"/>
        <v>1.7449739882346028E-2</v>
      </c>
      <c r="AB487" s="17">
        <f t="shared" si="527"/>
        <v>4.9639917928463164E-3</v>
      </c>
      <c r="AC487" s="17">
        <f t="shared" si="528"/>
        <v>3.1496054064595619E-5</v>
      </c>
      <c r="AD487" s="17">
        <f t="shared" si="529"/>
        <v>9.6467009070022255E-4</v>
      </c>
      <c r="AE487" s="17">
        <f t="shared" si="530"/>
        <v>9.0761352170991576E-4</v>
      </c>
      <c r="AF487" s="17">
        <f t="shared" si="531"/>
        <v>4.2696581594684537E-4</v>
      </c>
      <c r="AG487" s="17">
        <f t="shared" si="532"/>
        <v>1.3390413696768807E-4</v>
      </c>
      <c r="AH487" s="17">
        <f t="shared" si="533"/>
        <v>7.2140478227750134E-3</v>
      </c>
      <c r="AI487" s="17">
        <f t="shared" si="534"/>
        <v>4.1044135244314552E-3</v>
      </c>
      <c r="AJ487" s="17">
        <f t="shared" si="535"/>
        <v>1.1675976368185237E-3</v>
      </c>
      <c r="AK487" s="17">
        <f t="shared" si="536"/>
        <v>2.2143386761417898E-4</v>
      </c>
      <c r="AL487" s="17">
        <f t="shared" si="537"/>
        <v>6.7438884096394723E-7</v>
      </c>
      <c r="AM487" s="17">
        <f t="shared" si="538"/>
        <v>1.0976930189967765E-4</v>
      </c>
      <c r="AN487" s="17">
        <f t="shared" si="539"/>
        <v>1.032768649440438E-4</v>
      </c>
      <c r="AO487" s="17">
        <f t="shared" si="540"/>
        <v>4.8584215477740903E-5</v>
      </c>
      <c r="AP487" s="17">
        <f t="shared" si="541"/>
        <v>1.5236881269691622E-5</v>
      </c>
      <c r="AQ487" s="17">
        <f t="shared" si="542"/>
        <v>3.5839194151397654E-6</v>
      </c>
      <c r="AR487" s="17">
        <f t="shared" si="543"/>
        <v>1.3574728631754128E-3</v>
      </c>
      <c r="AS487" s="17">
        <f t="shared" si="544"/>
        <v>7.723306132066403E-4</v>
      </c>
      <c r="AT487" s="17">
        <f t="shared" si="545"/>
        <v>2.1970773496746729E-4</v>
      </c>
      <c r="AU487" s="17">
        <f t="shared" si="546"/>
        <v>4.1667379210496737E-5</v>
      </c>
      <c r="AV487" s="17">
        <f t="shared" si="547"/>
        <v>5.9266364377035304E-6</v>
      </c>
      <c r="AW487" s="17">
        <f t="shared" si="548"/>
        <v>1.0027717984660088E-8</v>
      </c>
      <c r="AX487" s="17">
        <f t="shared" si="549"/>
        <v>1.0408825908206237E-5</v>
      </c>
      <c r="AY487" s="17">
        <f t="shared" si="550"/>
        <v>9.793183421448329E-6</v>
      </c>
      <c r="AZ487" s="17">
        <f t="shared" si="551"/>
        <v>4.6069769238103271E-6</v>
      </c>
      <c r="BA487" s="17">
        <f t="shared" si="552"/>
        <v>1.4448305835558408E-6</v>
      </c>
      <c r="BB487" s="17">
        <f t="shared" si="553"/>
        <v>3.3984358664614674E-7</v>
      </c>
      <c r="BC487" s="17">
        <f t="shared" si="554"/>
        <v>6.3948626059826697E-8</v>
      </c>
      <c r="BD487" s="17">
        <f t="shared" si="555"/>
        <v>2.1286391721719186E-4</v>
      </c>
      <c r="BE487" s="17">
        <f t="shared" si="556"/>
        <v>1.2110836553251773E-4</v>
      </c>
      <c r="BF487" s="17">
        <f t="shared" si="557"/>
        <v>3.4452142931750333E-5</v>
      </c>
      <c r="BG487" s="17">
        <f t="shared" si="558"/>
        <v>6.5338186858284202E-6</v>
      </c>
      <c r="BH487" s="17">
        <f t="shared" si="559"/>
        <v>9.2934973676059222E-7</v>
      </c>
      <c r="BI487" s="17">
        <f t="shared" si="560"/>
        <v>1.0575021741454709E-7</v>
      </c>
      <c r="BJ487" s="18">
        <f t="shared" si="561"/>
        <v>0.21402420821521409</v>
      </c>
      <c r="BK487" s="18">
        <f t="shared" si="562"/>
        <v>0.35604124361928369</v>
      </c>
      <c r="BL487" s="18">
        <f t="shared" si="563"/>
        <v>0.39921461456214535</v>
      </c>
      <c r="BM487" s="18">
        <f t="shared" si="564"/>
        <v>0.19355796279107945</v>
      </c>
      <c r="BN487" s="18">
        <f t="shared" si="565"/>
        <v>0.80638253855944153</v>
      </c>
    </row>
    <row r="488" spans="1:66" x14ac:dyDescent="0.25">
      <c r="A488" t="s">
        <v>80</v>
      </c>
      <c r="B488" t="s">
        <v>96</v>
      </c>
      <c r="C488" t="s">
        <v>435</v>
      </c>
      <c r="D488" t="s">
        <v>496</v>
      </c>
      <c r="E488" s="14">
        <f>VLOOKUP(A488,home!$A$2:$E$405,3,FALSE)</f>
        <v>1.2105263157894699</v>
      </c>
      <c r="F488" s="14">
        <f>VLOOKUP(B488,home!$B$2:$E$405,3,FALSE)</f>
        <v>1.1000000000000001</v>
      </c>
      <c r="G488" s="14">
        <f>VLOOKUP(C488,away!$B$2:$E$405,4,FALSE)</f>
        <v>1.89</v>
      </c>
      <c r="H488" s="14">
        <f>VLOOKUP(A488,away!$A$2:$E$405,3,FALSE)</f>
        <v>1.0380116959064301</v>
      </c>
      <c r="I488" s="14">
        <f>VLOOKUP(C488,away!$B$2:$E$405,3,FALSE)</f>
        <v>0.77</v>
      </c>
      <c r="J488" s="14">
        <f>VLOOKUP(B488,home!$B$2:$E$405,4,FALSE)</f>
        <v>1.03</v>
      </c>
      <c r="K488" s="16">
        <f t="shared" si="566"/>
        <v>2.5166842105263081</v>
      </c>
      <c r="L488" s="16">
        <f t="shared" si="567"/>
        <v>0.82324707602338965</v>
      </c>
      <c r="M488" s="17">
        <f t="shared" si="512"/>
        <v>3.5439392800892297E-2</v>
      </c>
      <c r="N488" s="17">
        <f t="shared" si="513"/>
        <v>8.9189760292645345E-2</v>
      </c>
      <c r="O488" s="17">
        <f t="shared" si="514"/>
        <v>2.9175376499378951E-2</v>
      </c>
      <c r="P488" s="17">
        <f t="shared" si="515"/>
        <v>7.3425209372147304E-2</v>
      </c>
      <c r="Q488" s="17">
        <f t="shared" si="516"/>
        <v>0.11223123073456343</v>
      </c>
      <c r="R488" s="17">
        <f t="shared" si="517"/>
        <v>1.2009271697497617E-2</v>
      </c>
      <c r="S488" s="17">
        <f t="shared" si="518"/>
        <v>3.8031558565585294E-2</v>
      </c>
      <c r="T488" s="17">
        <f t="shared" si="519"/>
        <v>9.2394032540735735E-2</v>
      </c>
      <c r="U488" s="17">
        <f t="shared" si="520"/>
        <v>3.0223544461012726E-2</v>
      </c>
      <c r="V488" s="17">
        <f t="shared" si="521"/>
        <v>8.755088397178163E-3</v>
      </c>
      <c r="W488" s="17">
        <f t="shared" si="522"/>
        <v>9.4150188772536905E-2</v>
      </c>
      <c r="X488" s="17">
        <f t="shared" si="523"/>
        <v>7.7508867614041174E-2</v>
      </c>
      <c r="Y488" s="17">
        <f t="shared" si="524"/>
        <v>3.1904474314571697E-2</v>
      </c>
      <c r="Z488" s="17">
        <f t="shared" si="525"/>
        <v>3.2955326033784547E-3</v>
      </c>
      <c r="AA488" s="17">
        <f t="shared" si="526"/>
        <v>8.2938148681972138E-3</v>
      </c>
      <c r="AB488" s="17">
        <f t="shared" si="527"/>
        <v>1.0436456461910132E-2</v>
      </c>
      <c r="AC488" s="17">
        <f t="shared" si="528"/>
        <v>1.1337034649657545E-3</v>
      </c>
      <c r="AD488" s="17">
        <f t="shared" si="529"/>
        <v>5.9236573375478732E-2</v>
      </c>
      <c r="AE488" s="17">
        <f t="shared" si="530"/>
        <v>4.8766335825007841E-2</v>
      </c>
      <c r="AF488" s="17">
        <f t="shared" si="531"/>
        <v>2.0073371688156188E-2</v>
      </c>
      <c r="AG488" s="17">
        <f t="shared" si="532"/>
        <v>5.5084481827350918E-3</v>
      </c>
      <c r="AH488" s="17">
        <f t="shared" si="533"/>
        <v>6.7825939491776533E-4</v>
      </c>
      <c r="AI488" s="17">
        <f t="shared" si="534"/>
        <v>1.7069647098306676E-3</v>
      </c>
      <c r="AJ488" s="17">
        <f t="shared" si="535"/>
        <v>2.1479455665782314E-3</v>
      </c>
      <c r="AK488" s="17">
        <f t="shared" si="536"/>
        <v>1.8019002308258068E-3</v>
      </c>
      <c r="AL488" s="17">
        <f t="shared" si="537"/>
        <v>9.395467326284832E-5</v>
      </c>
      <c r="AM488" s="17">
        <f t="shared" si="538"/>
        <v>2.9815949779950064E-2</v>
      </c>
      <c r="AN488" s="17">
        <f t="shared" si="539"/>
        <v>2.4545893475204118E-2</v>
      </c>
      <c r="AO488" s="17">
        <f t="shared" si="540"/>
        <v>1.0103667515921693E-2</v>
      </c>
      <c r="AP488" s="17">
        <f t="shared" si="541"/>
        <v>2.7726049131983465E-3</v>
      </c>
      <c r="AQ488" s="17">
        <f t="shared" si="542"/>
        <v>5.7063472193965561E-4</v>
      </c>
      <c r="AR488" s="17">
        <f t="shared" si="543"/>
        <v>1.1167501273028879E-4</v>
      </c>
      <c r="AS488" s="17">
        <f t="shared" si="544"/>
        <v>2.8105074124864225E-4</v>
      </c>
      <c r="AT488" s="17">
        <f t="shared" si="545"/>
        <v>3.5365798142858652E-4</v>
      </c>
      <c r="AU488" s="17">
        <f t="shared" si="546"/>
        <v>2.9668181926264332E-4</v>
      </c>
      <c r="AV488" s="17">
        <f t="shared" si="547"/>
        <v>1.8666361252212861E-4</v>
      </c>
      <c r="AW488" s="17">
        <f t="shared" si="548"/>
        <v>5.4072295533569156E-6</v>
      </c>
      <c r="AX488" s="17">
        <f t="shared" si="549"/>
        <v>1.2506221672174285E-2</v>
      </c>
      <c r="AY488" s="17">
        <f t="shared" si="550"/>
        <v>1.0295710423717828E-2</v>
      </c>
      <c r="AZ488" s="17">
        <f t="shared" si="551"/>
        <v>4.2379567509546173E-3</v>
      </c>
      <c r="BA488" s="17">
        <f t="shared" si="552"/>
        <v>1.1629618345123244E-3</v>
      </c>
      <c r="BB488" s="17">
        <f t="shared" si="553"/>
        <v>2.3935123244726703E-4</v>
      </c>
      <c r="BC488" s="17">
        <f t="shared" si="554"/>
        <v>3.9409040450961457E-5</v>
      </c>
      <c r="BD488" s="17">
        <f t="shared" si="555"/>
        <v>1.5322687949180837E-5</v>
      </c>
      <c r="BE488" s="17">
        <f t="shared" si="556"/>
        <v>3.856236682452515E-5</v>
      </c>
      <c r="BF488" s="17">
        <f t="shared" si="557"/>
        <v>4.8524649853902988E-5</v>
      </c>
      <c r="BG488" s="17">
        <f t="shared" si="558"/>
        <v>4.0707073369545128E-5</v>
      </c>
      <c r="BH488" s="17">
        <f t="shared" si="559"/>
        <v>2.5611712201467549E-5</v>
      </c>
      <c r="BI488" s="17">
        <f t="shared" si="560"/>
        <v>1.2891318340395464E-5</v>
      </c>
      <c r="BJ488" s="18">
        <f t="shared" si="561"/>
        <v>0.72725364470094334</v>
      </c>
      <c r="BK488" s="18">
        <f t="shared" si="562"/>
        <v>0.16717461769774947</v>
      </c>
      <c r="BL488" s="18">
        <f t="shared" si="563"/>
        <v>9.7884882865880429E-2</v>
      </c>
      <c r="BM488" s="18">
        <f t="shared" si="564"/>
        <v>0.63384813327666234</v>
      </c>
      <c r="BN488" s="18">
        <f t="shared" si="565"/>
        <v>0.35147024139712496</v>
      </c>
    </row>
    <row r="489" spans="1:66" x14ac:dyDescent="0.25">
      <c r="A489" t="s">
        <v>80</v>
      </c>
      <c r="B489" t="s">
        <v>90</v>
      </c>
      <c r="C489" t="s">
        <v>84</v>
      </c>
      <c r="D489" t="s">
        <v>496</v>
      </c>
      <c r="E489" s="14">
        <f>VLOOKUP(A489,home!$A$2:$E$405,3,FALSE)</f>
        <v>1.2105263157894699</v>
      </c>
      <c r="F489" s="14">
        <f>VLOOKUP(B489,home!$B$2:$E$405,3,FALSE)</f>
        <v>1.1599999999999999</v>
      </c>
      <c r="G489" s="14">
        <f>VLOOKUP(C489,away!$B$2:$E$405,4,FALSE)</f>
        <v>0.77</v>
      </c>
      <c r="H489" s="14">
        <f>VLOOKUP(A489,away!$A$2:$E$405,3,FALSE)</f>
        <v>1.0380116959064301</v>
      </c>
      <c r="I489" s="14">
        <f>VLOOKUP(C489,away!$B$2:$E$405,3,FALSE)</f>
        <v>0.83</v>
      </c>
      <c r="J489" s="14">
        <f>VLOOKUP(B489,home!$B$2:$E$405,4,FALSE)</f>
        <v>0.57999999999999996</v>
      </c>
      <c r="K489" s="16">
        <f t="shared" si="566"/>
        <v>1.0812421052631545</v>
      </c>
      <c r="L489" s="16">
        <f t="shared" si="567"/>
        <v>0.49969883040935542</v>
      </c>
      <c r="M489" s="17">
        <f t="shared" si="512"/>
        <v>0.20578138003979229</v>
      </c>
      <c r="N489" s="17">
        <f t="shared" si="513"/>
        <v>0.22249949257818227</v>
      </c>
      <c r="O489" s="17">
        <f t="shared" si="514"/>
        <v>0.10282871492590728</v>
      </c>
      <c r="P489" s="17">
        <f t="shared" si="515"/>
        <v>0.11118273620799274</v>
      </c>
      <c r="Q489" s="17">
        <f t="shared" si="516"/>
        <v>0.12028790988760869</v>
      </c>
      <c r="R489" s="17">
        <f t="shared" si="517"/>
        <v>2.5691694290486445E-2</v>
      </c>
      <c r="S489" s="17">
        <f t="shared" si="518"/>
        <v>1.5017880660905416E-2</v>
      </c>
      <c r="T489" s="17">
        <f t="shared" si="519"/>
        <v>6.0107727883224001E-2</v>
      </c>
      <c r="U489" s="17">
        <f t="shared" si="520"/>
        <v>2.7778941622422931E-2</v>
      </c>
      <c r="V489" s="17">
        <f t="shared" si="521"/>
        <v>9.0156578555017114E-4</v>
      </c>
      <c r="W489" s="17">
        <f t="shared" si="522"/>
        <v>4.3353450974860874E-2</v>
      </c>
      <c r="X489" s="17">
        <f t="shared" si="523"/>
        <v>2.1663668746347311E-2</v>
      </c>
      <c r="Y489" s="17">
        <f t="shared" si="524"/>
        <v>5.4126549674627282E-3</v>
      </c>
      <c r="Z489" s="17">
        <f t="shared" si="525"/>
        <v>4.2793698627302647E-3</v>
      </c>
      <c r="AA489" s="17">
        <f t="shared" si="526"/>
        <v>4.6270348795781676E-3</v>
      </c>
      <c r="AB489" s="17">
        <f t="shared" si="527"/>
        <v>2.5014724671605718E-3</v>
      </c>
      <c r="AC489" s="17">
        <f t="shared" si="528"/>
        <v>3.0444491287790816E-5</v>
      </c>
      <c r="AD489" s="17">
        <f t="shared" si="529"/>
        <v>1.1718894150620383E-2</v>
      </c>
      <c r="AE489" s="17">
        <f t="shared" si="530"/>
        <v>5.8559177007560421E-3</v>
      </c>
      <c r="AF489" s="17">
        <f t="shared" si="531"/>
        <v>1.463097613020618E-3</v>
      </c>
      <c r="AG489" s="17">
        <f t="shared" si="532"/>
        <v>2.4370272200037417E-4</v>
      </c>
      <c r="AH489" s="17">
        <f t="shared" si="533"/>
        <v>5.3459902882383923E-4</v>
      </c>
      <c r="AI489" s="17">
        <f t="shared" si="534"/>
        <v>5.7803097939712568E-4</v>
      </c>
      <c r="AJ489" s="17">
        <f t="shared" si="535"/>
        <v>3.124957165353356E-4</v>
      </c>
      <c r="AK489" s="17">
        <f t="shared" si="536"/>
        <v>1.1262784214412806E-4</v>
      </c>
      <c r="AL489" s="17">
        <f t="shared" si="537"/>
        <v>6.5796076266617273E-7</v>
      </c>
      <c r="AM489" s="17">
        <f t="shared" si="538"/>
        <v>2.5341923565545704E-3</v>
      </c>
      <c r="AN489" s="17">
        <f t="shared" si="539"/>
        <v>1.2663329566026469E-3</v>
      </c>
      <c r="AO489" s="17">
        <f t="shared" si="540"/>
        <v>3.1639254866158185E-4</v>
      </c>
      <c r="AP489" s="17">
        <f t="shared" si="541"/>
        <v>5.2700328838809183E-5</v>
      </c>
      <c r="AQ489" s="17">
        <f t="shared" si="542"/>
        <v>6.5835731707353422E-6</v>
      </c>
      <c r="AR489" s="17">
        <f t="shared" si="543"/>
        <v>5.3427701888249977E-5</v>
      </c>
      <c r="AS489" s="17">
        <f t="shared" si="544"/>
        <v>5.7768280869023616E-5</v>
      </c>
      <c r="AT489" s="17">
        <f t="shared" si="545"/>
        <v>3.1230748812128146E-5</v>
      </c>
      <c r="AU489" s="17">
        <f t="shared" si="546"/>
        <v>1.1256000198190065E-5</v>
      </c>
      <c r="AV489" s="17">
        <f t="shared" si="547"/>
        <v>3.0426153377833775E-6</v>
      </c>
      <c r="AW489" s="17">
        <f t="shared" si="548"/>
        <v>9.8748106548503133E-9</v>
      </c>
      <c r="AX489" s="17">
        <f t="shared" si="549"/>
        <v>4.5667924645714282E-4</v>
      </c>
      <c r="AY489" s="17">
        <f t="shared" si="550"/>
        <v>2.2820208532686005E-4</v>
      </c>
      <c r="AZ489" s="17">
        <f t="shared" si="551"/>
        <v>5.7016157567403946E-5</v>
      </c>
      <c r="BA489" s="17">
        <f t="shared" si="552"/>
        <v>9.496969083622424E-6</v>
      </c>
      <c r="BB489" s="17">
        <f t="shared" si="553"/>
        <v>1.1864060858799833E-6</v>
      </c>
      <c r="BC489" s="17">
        <f t="shared" si="554"/>
        <v>1.1856914670095384E-7</v>
      </c>
      <c r="BD489" s="17">
        <f t="shared" si="555"/>
        <v>4.4496266908363677E-6</v>
      </c>
      <c r="BE489" s="17">
        <f t="shared" si="556"/>
        <v>4.8111237308350371E-6</v>
      </c>
      <c r="BF489" s="17">
        <f t="shared" si="557"/>
        <v>2.6009947757047987E-6</v>
      </c>
      <c r="BG489" s="17">
        <f t="shared" si="558"/>
        <v>9.3743502235384092E-7</v>
      </c>
      <c r="BH489" s="17">
        <f t="shared" si="559"/>
        <v>2.5339855427931978E-7</v>
      </c>
      <c r="BI489" s="17">
        <f t="shared" si="560"/>
        <v>5.4797037259922303E-8</v>
      </c>
      <c r="BJ489" s="18">
        <f t="shared" si="561"/>
        <v>0.49753541842157928</v>
      </c>
      <c r="BK489" s="18">
        <f t="shared" si="562"/>
        <v>0.33314286723161796</v>
      </c>
      <c r="BL489" s="18">
        <f t="shared" si="563"/>
        <v>0.16513544447537243</v>
      </c>
      <c r="BM489" s="18">
        <f t="shared" si="564"/>
        <v>0.21159297985081399</v>
      </c>
      <c r="BN489" s="18">
        <f t="shared" si="565"/>
        <v>0.7882719279299697</v>
      </c>
    </row>
    <row r="490" spans="1:66" x14ac:dyDescent="0.25">
      <c r="A490" t="s">
        <v>80</v>
      </c>
      <c r="B490" t="s">
        <v>412</v>
      </c>
      <c r="C490" t="s">
        <v>94</v>
      </c>
      <c r="D490" t="s">
        <v>496</v>
      </c>
      <c r="E490" s="14">
        <f>VLOOKUP(A490,home!$A$2:$E$405,3,FALSE)</f>
        <v>1.2105263157894699</v>
      </c>
      <c r="F490" s="14">
        <f>VLOOKUP(B490,home!$B$2:$E$405,3,FALSE)</f>
        <v>1.32</v>
      </c>
      <c r="G490" s="14">
        <f>VLOOKUP(C490,away!$B$2:$E$405,4,FALSE)</f>
        <v>0.77</v>
      </c>
      <c r="H490" s="14">
        <f>VLOOKUP(A490,away!$A$2:$E$405,3,FALSE)</f>
        <v>1.0380116959064301</v>
      </c>
      <c r="I490" s="14">
        <f>VLOOKUP(C490,away!$B$2:$E$405,3,FALSE)</f>
        <v>0.83</v>
      </c>
      <c r="J490" s="14">
        <f>VLOOKUP(B490,home!$B$2:$E$405,4,FALSE)</f>
        <v>1.1599999999999999</v>
      </c>
      <c r="K490" s="16">
        <f t="shared" si="566"/>
        <v>1.2303789473684172</v>
      </c>
      <c r="L490" s="16">
        <f t="shared" si="567"/>
        <v>0.99939766081871084</v>
      </c>
      <c r="M490" s="17">
        <f t="shared" si="512"/>
        <v>0.10755245378998218</v>
      </c>
      <c r="N490" s="17">
        <f t="shared" si="513"/>
        <v>0.13233027488100862</v>
      </c>
      <c r="O490" s="17">
        <f t="shared" si="514"/>
        <v>0.10748767073302068</v>
      </c>
      <c r="P490" s="17">
        <f t="shared" si="515"/>
        <v>0.13225056717157702</v>
      </c>
      <c r="Q490" s="17">
        <f t="shared" si="516"/>
        <v>8.1408192156534359E-2</v>
      </c>
      <c r="R490" s="17">
        <f t="shared" si="517"/>
        <v>5.3711463348716335E-2</v>
      </c>
      <c r="S490" s="17">
        <f t="shared" si="518"/>
        <v>4.0655075502407802E-2</v>
      </c>
      <c r="T490" s="17">
        <f t="shared" si="519"/>
        <v>8.1359156812720559E-2</v>
      </c>
      <c r="U490" s="17">
        <f t="shared" si="520"/>
        <v>6.6085453736610927E-2</v>
      </c>
      <c r="V490" s="17">
        <f t="shared" si="521"/>
        <v>5.5545577004332373E-3</v>
      </c>
      <c r="W490" s="17">
        <f t="shared" si="522"/>
        <v>3.338764192424086E-2</v>
      </c>
      <c r="X490" s="17">
        <f t="shared" si="523"/>
        <v>3.3367531239339041E-2</v>
      </c>
      <c r="Y490" s="17">
        <f t="shared" si="524"/>
        <v>1.6673716333945345E-2</v>
      </c>
      <c r="Z490" s="17">
        <f t="shared" si="525"/>
        <v>1.7893036943285676E-2</v>
      </c>
      <c r="AA490" s="17">
        <f t="shared" si="526"/>
        <v>2.2015215959504033E-2</v>
      </c>
      <c r="AB490" s="17">
        <f t="shared" si="527"/>
        <v>1.3543529119171479E-2</v>
      </c>
      <c r="AC490" s="17">
        <f t="shared" si="528"/>
        <v>4.2688089647400536E-4</v>
      </c>
      <c r="AD490" s="17">
        <f t="shared" si="529"/>
        <v>1.0269862931465278E-2</v>
      </c>
      <c r="AE490" s="17">
        <f t="shared" si="530"/>
        <v>1.0263676990635186E-2</v>
      </c>
      <c r="AF490" s="17">
        <f t="shared" si="531"/>
        <v>5.1287473879198147E-3</v>
      </c>
      <c r="AG490" s="17">
        <f t="shared" si="532"/>
        <v>1.7085527141390455E-3</v>
      </c>
      <c r="AH490" s="17">
        <f t="shared" si="533"/>
        <v>4.4705648165156197E-3</v>
      </c>
      <c r="AI490" s="17">
        <f t="shared" si="534"/>
        <v>5.5004888330867693E-3</v>
      </c>
      <c r="AJ490" s="17">
        <f t="shared" si="535"/>
        <v>3.383842830232517E-3</v>
      </c>
      <c r="AK490" s="17">
        <f t="shared" si="536"/>
        <v>1.3878029931738835E-3</v>
      </c>
      <c r="AL490" s="17">
        <f t="shared" si="537"/>
        <v>2.0996356171896786E-5</v>
      </c>
      <c r="AM490" s="17">
        <f t="shared" si="538"/>
        <v>2.5271646286468314E-3</v>
      </c>
      <c r="AN490" s="17">
        <f t="shared" si="539"/>
        <v>2.525642418373429E-3</v>
      </c>
      <c r="AO490" s="17">
        <f t="shared" si="540"/>
        <v>1.2620605624934585E-3</v>
      </c>
      <c r="AP490" s="17">
        <f t="shared" si="541"/>
        <v>4.204334579891696E-4</v>
      </c>
      <c r="AQ490" s="17">
        <f t="shared" si="542"/>
        <v>1.0504505361107445E-4</v>
      </c>
      <c r="AR490" s="17">
        <f t="shared" si="543"/>
        <v>8.9357440403282831E-4</v>
      </c>
      <c r="AS490" s="17">
        <f t="shared" si="544"/>
        <v>1.0994351346292721E-3</v>
      </c>
      <c r="AT490" s="17">
        <f t="shared" si="545"/>
        <v>6.7636092182250904E-4</v>
      </c>
      <c r="AU490" s="17">
        <f t="shared" si="546"/>
        <v>2.7739341301103701E-4</v>
      </c>
      <c r="AV490" s="17">
        <f t="shared" si="547"/>
        <v>8.5324753876863074E-5</v>
      </c>
      <c r="AW490" s="17">
        <f t="shared" si="548"/>
        <v>7.1716428031686371E-7</v>
      </c>
      <c r="AX490" s="17">
        <f t="shared" si="549"/>
        <v>5.1822835927019782E-4</v>
      </c>
      <c r="AY490" s="17">
        <f t="shared" si="550"/>
        <v>5.1791621002455416E-4</v>
      </c>
      <c r="AZ490" s="17">
        <f t="shared" si="551"/>
        <v>2.5880212439931575E-4</v>
      </c>
      <c r="BA490" s="17">
        <f t="shared" si="552"/>
        <v>8.6215412579863069E-5</v>
      </c>
      <c r="BB490" s="17">
        <f t="shared" si="553"/>
        <v>2.1540870414708798E-5</v>
      </c>
      <c r="BC490" s="17">
        <f t="shared" si="554"/>
        <v>4.3055791008917909E-6</v>
      </c>
      <c r="BD490" s="17">
        <f t="shared" si="555"/>
        <v>1.4883936152631364E-4</v>
      </c>
      <c r="BE490" s="17">
        <f t="shared" si="556"/>
        <v>1.8312881696173308E-4</v>
      </c>
      <c r="BF490" s="17">
        <f t="shared" si="557"/>
        <v>1.1265892052310036E-4</v>
      </c>
      <c r="BG490" s="17">
        <f t="shared" si="558"/>
        <v>4.6204388014958136E-5</v>
      </c>
      <c r="BH490" s="17">
        <f t="shared" si="559"/>
        <v>1.4212226572411527E-5</v>
      </c>
      <c r="BI490" s="17">
        <f t="shared" si="560"/>
        <v>3.4972848739850235E-6</v>
      </c>
      <c r="BJ490" s="18">
        <f t="shared" si="561"/>
        <v>0.41414470804885162</v>
      </c>
      <c r="BK490" s="18">
        <f t="shared" si="562"/>
        <v>0.28697844762707075</v>
      </c>
      <c r="BL490" s="18">
        <f t="shared" si="563"/>
        <v>0.28112666199587727</v>
      </c>
      <c r="BM490" s="18">
        <f t="shared" si="564"/>
        <v>0.38488503348850178</v>
      </c>
      <c r="BN490" s="18">
        <f t="shared" si="565"/>
        <v>0.61474062208083924</v>
      </c>
    </row>
    <row r="491" spans="1:66" x14ac:dyDescent="0.25">
      <c r="A491" t="s">
        <v>80</v>
      </c>
      <c r="B491" t="s">
        <v>92</v>
      </c>
      <c r="C491" t="s">
        <v>410</v>
      </c>
      <c r="D491" t="s">
        <v>496</v>
      </c>
      <c r="E491" s="14">
        <f>VLOOKUP(A491,home!$A$2:$E$405,3,FALSE)</f>
        <v>1.2105263157894699</v>
      </c>
      <c r="F491" s="14">
        <f>VLOOKUP(B491,home!$B$2:$E$405,3,FALSE)</f>
        <v>1.18</v>
      </c>
      <c r="G491" s="14">
        <f>VLOOKUP(C491,away!$B$2:$E$405,4,FALSE)</f>
        <v>1.06</v>
      </c>
      <c r="H491" s="14">
        <f>VLOOKUP(A491,away!$A$2:$E$405,3,FALSE)</f>
        <v>1.0380116959064301</v>
      </c>
      <c r="I491" s="14">
        <f>VLOOKUP(C491,away!$B$2:$E$405,3,FALSE)</f>
        <v>0.83</v>
      </c>
      <c r="J491" s="14">
        <f>VLOOKUP(B491,home!$B$2:$E$405,4,FALSE)</f>
        <v>1.38</v>
      </c>
      <c r="K491" s="16">
        <f t="shared" si="566"/>
        <v>1.5141263157894689</v>
      </c>
      <c r="L491" s="16">
        <f t="shared" si="567"/>
        <v>1.1889385964912249</v>
      </c>
      <c r="M491" s="17">
        <f t="shared" si="512"/>
        <v>6.6999849069971959E-2</v>
      </c>
      <c r="N491" s="17">
        <f t="shared" si="513"/>
        <v>0.10144623463076713</v>
      </c>
      <c r="O491" s="17">
        <f t="shared" si="514"/>
        <v>7.9658706518376365E-2</v>
      </c>
      <c r="P491" s="17">
        <f t="shared" si="515"/>
        <v>0.12061334382122377</v>
      </c>
      <c r="Q491" s="17">
        <f t="shared" si="516"/>
        <v>7.6801206746098749E-2</v>
      </c>
      <c r="R491" s="17">
        <f t="shared" si="517"/>
        <v>4.7354655363132402E-2</v>
      </c>
      <c r="S491" s="17">
        <f t="shared" si="518"/>
        <v>5.4282132384148481E-2</v>
      </c>
      <c r="T491" s="17">
        <f t="shared" si="519"/>
        <v>9.131191895753904E-2</v>
      </c>
      <c r="U491" s="17">
        <f t="shared" si="520"/>
        <v>7.1700929860459686E-2</v>
      </c>
      <c r="V491" s="17">
        <f t="shared" si="521"/>
        <v>1.085765214810974E-2</v>
      </c>
      <c r="W491" s="17">
        <f t="shared" si="522"/>
        <v>3.8762242739551922E-2</v>
      </c>
      <c r="X491" s="17">
        <f t="shared" si="523"/>
        <v>4.6085926479615034E-2</v>
      </c>
      <c r="Y491" s="17">
        <f t="shared" si="524"/>
        <v>2.7396668373335646E-2</v>
      </c>
      <c r="Z491" s="17">
        <f t="shared" si="525"/>
        <v>1.8767259161589438E-2</v>
      </c>
      <c r="AA491" s="17">
        <f t="shared" si="526"/>
        <v>2.8416000971803572E-2</v>
      </c>
      <c r="AB491" s="17">
        <f t="shared" si="527"/>
        <v>2.151270743045346E-2</v>
      </c>
      <c r="AC491" s="17">
        <f t="shared" si="528"/>
        <v>1.2216237702486637E-3</v>
      </c>
      <c r="AD491" s="17">
        <f t="shared" si="529"/>
        <v>1.4672732947743714E-2</v>
      </c>
      <c r="AE491" s="17">
        <f t="shared" si="530"/>
        <v>1.7444978517580968E-2</v>
      </c>
      <c r="AF491" s="17">
        <f t="shared" si="531"/>
        <v>1.0370504137256143E-2</v>
      </c>
      <c r="AG491" s="17">
        <f t="shared" si="532"/>
        <v>4.1099642112852547E-3</v>
      </c>
      <c r="AH491" s="17">
        <f t="shared" si="533"/>
        <v>5.5782796918918071E-3</v>
      </c>
      <c r="AI491" s="17">
        <f t="shared" si="534"/>
        <v>8.4462200783273558E-3</v>
      </c>
      <c r="AJ491" s="17">
        <f t="shared" si="535"/>
        <v>6.394322044772421E-3</v>
      </c>
      <c r="AK491" s="17">
        <f t="shared" si="536"/>
        <v>3.227270426540882E-3</v>
      </c>
      <c r="AL491" s="17">
        <f t="shared" si="537"/>
        <v>8.7966841637091676E-5</v>
      </c>
      <c r="AM491" s="17">
        <f t="shared" si="538"/>
        <v>4.4432742161459871E-3</v>
      </c>
      <c r="AN491" s="17">
        <f t="shared" si="539"/>
        <v>5.2827802103702576E-3</v>
      </c>
      <c r="AO491" s="17">
        <f t="shared" si="540"/>
        <v>3.1404506444446161E-3</v>
      </c>
      <c r="AP491" s="17">
        <f t="shared" si="541"/>
        <v>1.2446009938519821E-3</v>
      </c>
      <c r="AQ491" s="17">
        <f t="shared" si="542"/>
        <v>3.6993853970548977E-4</v>
      </c>
      <c r="AR491" s="17">
        <f t="shared" si="543"/>
        <v>1.3264464055426698E-3</v>
      </c>
      <c r="AS491" s="17">
        <f t="shared" si="544"/>
        <v>2.0084074091165061E-3</v>
      </c>
      <c r="AT491" s="17">
        <f t="shared" si="545"/>
        <v>1.5204912554849246E-3</v>
      </c>
      <c r="AU491" s="17">
        <f t="shared" si="546"/>
        <v>7.6740527428583068E-4</v>
      </c>
      <c r="AV491" s="17">
        <f t="shared" si="547"/>
        <v>2.9048713016795299E-4</v>
      </c>
      <c r="AW491" s="17">
        <f t="shared" si="548"/>
        <v>4.3988386468689626E-6</v>
      </c>
      <c r="AX491" s="17">
        <f t="shared" si="549"/>
        <v>1.1212797364892457E-3</v>
      </c>
      <c r="AY491" s="17">
        <f t="shared" si="550"/>
        <v>1.3331327561755743E-3</v>
      </c>
      <c r="AZ491" s="17">
        <f t="shared" si="551"/>
        <v>7.9250649403193288E-4</v>
      </c>
      <c r="BA491" s="17">
        <f t="shared" si="552"/>
        <v>3.1408051957483596E-4</v>
      </c>
      <c r="BB491" s="17">
        <f t="shared" si="553"/>
        <v>9.3355613032135041E-5</v>
      </c>
      <c r="BC491" s="17">
        <f t="shared" si="554"/>
        <v>2.219881830660091E-5</v>
      </c>
      <c r="BD491" s="17">
        <f t="shared" si="555"/>
        <v>2.628438879544551E-4</v>
      </c>
      <c r="BE491" s="17">
        <f t="shared" si="556"/>
        <v>3.9797884769625906E-4</v>
      </c>
      <c r="BF491" s="17">
        <f t="shared" si="557"/>
        <v>3.0129512321223754E-4</v>
      </c>
      <c r="BG491" s="17">
        <f t="shared" si="558"/>
        <v>1.5206629162489306E-4</v>
      </c>
      <c r="BH491" s="17">
        <f t="shared" si="559"/>
        <v>5.7561893473441588E-5</v>
      </c>
      <c r="BI491" s="17">
        <f t="shared" si="560"/>
        <v>1.7431195538961589E-5</v>
      </c>
      <c r="BJ491" s="18">
        <f t="shared" si="561"/>
        <v>0.44655997628290234</v>
      </c>
      <c r="BK491" s="18">
        <f t="shared" si="562"/>
        <v>0.25539570079151525</v>
      </c>
      <c r="BL491" s="18">
        <f t="shared" si="563"/>
        <v>0.27939150709985611</v>
      </c>
      <c r="BM491" s="18">
        <f t="shared" si="564"/>
        <v>0.50591171326876394</v>
      </c>
      <c r="BN491" s="18">
        <f t="shared" si="565"/>
        <v>0.49287399614957039</v>
      </c>
    </row>
    <row r="492" spans="1:66" x14ac:dyDescent="0.25">
      <c r="A492" t="s">
        <v>80</v>
      </c>
      <c r="B492" t="s">
        <v>95</v>
      </c>
      <c r="C492" t="s">
        <v>87</v>
      </c>
      <c r="D492" t="s">
        <v>496</v>
      </c>
      <c r="E492" s="14">
        <f>VLOOKUP(A492,home!$A$2:$E$405,3,FALSE)</f>
        <v>1.2105263157894699</v>
      </c>
      <c r="F492" s="14">
        <f>VLOOKUP(B492,home!$B$2:$E$405,3,FALSE)</f>
        <v>1.65</v>
      </c>
      <c r="G492" s="14">
        <f>VLOOKUP(C492,away!$B$2:$E$405,4,FALSE)</f>
        <v>1.43</v>
      </c>
      <c r="H492" s="14">
        <f>VLOOKUP(A492,away!$A$2:$E$405,3,FALSE)</f>
        <v>1.0380116959064301</v>
      </c>
      <c r="I492" s="14">
        <f>VLOOKUP(C492,away!$B$2:$E$405,3,FALSE)</f>
        <v>0.83</v>
      </c>
      <c r="J492" s="14">
        <f>VLOOKUP(B492,home!$B$2:$E$405,4,FALSE)</f>
        <v>0.71</v>
      </c>
      <c r="K492" s="16">
        <f t="shared" si="566"/>
        <v>2.856236842105254</v>
      </c>
      <c r="L492" s="16">
        <f t="shared" si="567"/>
        <v>0.61170029239765922</v>
      </c>
      <c r="M492" s="17">
        <f t="shared" si="512"/>
        <v>3.1181287163457739E-2</v>
      </c>
      <c r="N492" s="17">
        <f t="shared" si="513"/>
        <v>8.9061141180531628E-2</v>
      </c>
      <c r="O492" s="17">
        <f t="shared" si="514"/>
        <v>1.9073602475222474E-2</v>
      </c>
      <c r="P492" s="17">
        <f t="shared" si="515"/>
        <v>5.44787261014004E-2</v>
      </c>
      <c r="Q492" s="17">
        <f t="shared" si="516"/>
        <v>0.12718985631988594</v>
      </c>
      <c r="R492" s="17">
        <f t="shared" si="517"/>
        <v>5.8336641055851523E-3</v>
      </c>
      <c r="S492" s="17">
        <f t="shared" si="518"/>
        <v>2.3795775187799264E-2</v>
      </c>
      <c r="T492" s="17">
        <f t="shared" si="519"/>
        <v>7.7802072300890479E-2</v>
      </c>
      <c r="U492" s="17">
        <f t="shared" si="520"/>
        <v>1.6662326342839304E-2</v>
      </c>
      <c r="V492" s="17">
        <f t="shared" si="521"/>
        <v>4.6194498073684476E-3</v>
      </c>
      <c r="W492" s="17">
        <f t="shared" si="522"/>
        <v>0.12109478452097733</v>
      </c>
      <c r="X492" s="17">
        <f t="shared" si="523"/>
        <v>7.4073715099313361E-2</v>
      </c>
      <c r="Y492" s="17">
        <f t="shared" si="524"/>
        <v>2.2655456592615444E-2</v>
      </c>
      <c r="Z492" s="17">
        <f t="shared" si="525"/>
        <v>1.1894846797120555E-3</v>
      </c>
      <c r="AA492" s="17">
        <f t="shared" si="526"/>
        <v>3.3974499653133408E-3</v>
      </c>
      <c r="AB492" s="17">
        <f t="shared" si="527"/>
        <v>4.8519608800685916E-3</v>
      </c>
      <c r="AC492" s="17">
        <f t="shared" si="528"/>
        <v>5.0443263349652994E-4</v>
      </c>
      <c r="AD492" s="17">
        <f t="shared" si="529"/>
        <v>8.6468846233903135E-2</v>
      </c>
      <c r="AE492" s="17">
        <f t="shared" si="530"/>
        <v>5.2893018524566772E-2</v>
      </c>
      <c r="AF492" s="17">
        <f t="shared" si="531"/>
        <v>1.6177337448636149E-2</v>
      </c>
      <c r="AG492" s="17">
        <f t="shared" si="532"/>
        <v>3.2985606825154451E-3</v>
      </c>
      <c r="AH492" s="17">
        <f t="shared" si="533"/>
        <v>1.8190203159560009E-4</v>
      </c>
      <c r="AI492" s="17">
        <f t="shared" si="534"/>
        <v>5.1955528429714691E-4</v>
      </c>
      <c r="AJ492" s="17">
        <f t="shared" si="535"/>
        <v>7.4198647225999026E-4</v>
      </c>
      <c r="AK492" s="17">
        <f t="shared" si="536"/>
        <v>7.0642969947089739E-4</v>
      </c>
      <c r="AL492" s="17">
        <f t="shared" si="537"/>
        <v>3.5252999188655888E-5</v>
      </c>
      <c r="AM492" s="17">
        <f t="shared" si="538"/>
        <v>4.9395100861521636E-2</v>
      </c>
      <c r="AN492" s="17">
        <f t="shared" si="539"/>
        <v>3.021499764000465E-2</v>
      </c>
      <c r="AO492" s="17">
        <f t="shared" si="540"/>
        <v>9.2412614455927144E-3</v>
      </c>
      <c r="AP492" s="17">
        <f t="shared" si="541"/>
        <v>1.8842941094640926E-3</v>
      </c>
      <c r="AQ492" s="17">
        <f t="shared" si="542"/>
        <v>2.8815581443059302E-4</v>
      </c>
      <c r="AR492" s="17">
        <f t="shared" si="543"/>
        <v>2.2253905182951372E-5</v>
      </c>
      <c r="AS492" s="17">
        <f t="shared" si="544"/>
        <v>6.3562423864262766E-5</v>
      </c>
      <c r="AT492" s="17">
        <f t="shared" si="545"/>
        <v>9.0774668407308772E-5</v>
      </c>
      <c r="AU492" s="17">
        <f t="shared" si="546"/>
        <v>8.6424650744947712E-5</v>
      </c>
      <c r="AV492" s="17">
        <f t="shared" si="547"/>
        <v>6.1712317880949748E-5</v>
      </c>
      <c r="AW492" s="17">
        <f t="shared" si="548"/>
        <v>1.7109072831833376E-6</v>
      </c>
      <c r="AX492" s="17">
        <f t="shared" si="549"/>
        <v>2.3514017816697184E-2</v>
      </c>
      <c r="AY492" s="17">
        <f t="shared" si="550"/>
        <v>1.4383531573917434E-2</v>
      </c>
      <c r="AZ492" s="17">
        <f t="shared" si="551"/>
        <v>4.3992052347381289E-3</v>
      </c>
      <c r="BA492" s="17">
        <f t="shared" si="552"/>
        <v>8.9699837613554218E-4</v>
      </c>
      <c r="BB492" s="17">
        <f t="shared" si="553"/>
        <v>1.3717354224058412E-4</v>
      </c>
      <c r="BC492" s="17">
        <f t="shared" si="554"/>
        <v>1.6781819179557599E-5</v>
      </c>
      <c r="BD492" s="17">
        <f t="shared" si="555"/>
        <v>2.2687867179001887E-6</v>
      </c>
      <c r="BE492" s="17">
        <f t="shared" si="556"/>
        <v>6.4801922105455779E-6</v>
      </c>
      <c r="BF492" s="17">
        <f t="shared" si="557"/>
        <v>9.2544818678418843E-6</v>
      </c>
      <c r="BG492" s="17">
        <f t="shared" si="558"/>
        <v>8.8109973551750121E-6</v>
      </c>
      <c r="BH492" s="17">
        <f t="shared" si="559"/>
        <v>6.2915738153857062E-6</v>
      </c>
      <c r="BI492" s="17">
        <f t="shared" si="560"/>
        <v>3.5940449852658737E-6</v>
      </c>
      <c r="BJ492" s="18">
        <f t="shared" si="561"/>
        <v>0.80508630713775797</v>
      </c>
      <c r="BK492" s="18">
        <f t="shared" si="562"/>
        <v>0.1289984554666285</v>
      </c>
      <c r="BL492" s="18">
        <f t="shared" si="563"/>
        <v>5.233030529968502E-2</v>
      </c>
      <c r="BM492" s="18">
        <f t="shared" si="564"/>
        <v>0.64640445457106599</v>
      </c>
      <c r="BN492" s="18">
        <f t="shared" si="565"/>
        <v>0.32681827734608337</v>
      </c>
    </row>
    <row r="493" spans="1:66" x14ac:dyDescent="0.25">
      <c r="A493" t="s">
        <v>99</v>
      </c>
      <c r="B493" t="s">
        <v>100</v>
      </c>
      <c r="C493" t="s">
        <v>118</v>
      </c>
      <c r="D493" t="s">
        <v>496</v>
      </c>
      <c r="E493" s="14">
        <f>VLOOKUP(A493,home!$A$2:$E$405,3,FALSE)</f>
        <v>1.3448275862068999</v>
      </c>
      <c r="F493" s="14">
        <f>VLOOKUP(B493,home!$B$2:$E$405,3,FALSE)</f>
        <v>0.95</v>
      </c>
      <c r="G493" s="14">
        <f>VLOOKUP(C493,away!$B$2:$E$405,4,FALSE)</f>
        <v>1.32</v>
      </c>
      <c r="H493" s="14">
        <f>VLOOKUP(A493,away!$A$2:$E$405,3,FALSE)</f>
        <v>1.2884012539184999</v>
      </c>
      <c r="I493" s="14">
        <f>VLOOKUP(C493,away!$B$2:$E$405,3,FALSE)</f>
        <v>1.37</v>
      </c>
      <c r="J493" s="14">
        <f>VLOOKUP(B493,home!$B$2:$E$405,4,FALSE)</f>
        <v>1.62</v>
      </c>
      <c r="K493" s="16">
        <f t="shared" si="566"/>
        <v>1.6864137931034526</v>
      </c>
      <c r="L493" s="16">
        <f t="shared" si="567"/>
        <v>2.8594777429467193</v>
      </c>
      <c r="M493" s="17">
        <f t="shared" si="512"/>
        <v>1.0610708668813279E-2</v>
      </c>
      <c r="N493" s="17">
        <f t="shared" si="513"/>
        <v>1.7894045453689087E-2</v>
      </c>
      <c r="O493" s="17">
        <f t="shared" si="514"/>
        <v>3.0341085275363382E-2</v>
      </c>
      <c r="P493" s="17">
        <f t="shared" si="515"/>
        <v>5.1167624706100874E-2</v>
      </c>
      <c r="Q493" s="17">
        <f t="shared" si="516"/>
        <v>1.5088382533760707E-2</v>
      </c>
      <c r="R493" s="17">
        <f t="shared" si="517"/>
        <v>4.3379829020875019E-2</v>
      </c>
      <c r="S493" s="17">
        <f t="shared" si="518"/>
        <v>6.1685932103656596E-2</v>
      </c>
      <c r="T493" s="17">
        <f t="shared" si="519"/>
        <v>4.3144894032354761E-2</v>
      </c>
      <c r="U493" s="17">
        <f t="shared" si="520"/>
        <v>7.3156342003273075E-2</v>
      </c>
      <c r="V493" s="17">
        <f t="shared" si="521"/>
        <v>3.3051752212920331E-2</v>
      </c>
      <c r="W493" s="17">
        <f t="shared" si="522"/>
        <v>8.4817521401850914E-3</v>
      </c>
      <c r="X493" s="17">
        <f t="shared" si="523"/>
        <v>2.4253381466049967E-2</v>
      </c>
      <c r="Y493" s="17">
        <f t="shared" si="524"/>
        <v>3.4676002246683185E-2</v>
      </c>
      <c r="Z493" s="17">
        <f t="shared" si="525"/>
        <v>4.1347885192675432E-2</v>
      </c>
      <c r="AA493" s="17">
        <f t="shared" si="526"/>
        <v>6.9729643904585858E-2</v>
      </c>
      <c r="AB493" s="17">
        <f t="shared" si="527"/>
        <v>5.8796516634442846E-2</v>
      </c>
      <c r="AC493" s="17">
        <f t="shared" si="528"/>
        <v>9.9615145056263874E-3</v>
      </c>
      <c r="AD493" s="17">
        <f t="shared" si="529"/>
        <v>3.5759359497232156E-3</v>
      </c>
      <c r="AE493" s="17">
        <f t="shared" si="530"/>
        <v>1.0225309258436573E-2</v>
      </c>
      <c r="AF493" s="17">
        <f t="shared" si="531"/>
        <v>1.4619522119623205E-2</v>
      </c>
      <c r="AG493" s="17">
        <f t="shared" si="532"/>
        <v>1.3934732704526599E-2</v>
      </c>
      <c r="AH493" s="17">
        <f t="shared" si="533"/>
        <v>2.95583393565929E-2</v>
      </c>
      <c r="AI493" s="17">
        <f t="shared" si="534"/>
        <v>4.9847591192190899E-2</v>
      </c>
      <c r="AJ493" s="17">
        <f t="shared" si="535"/>
        <v>4.2031832669746465E-2</v>
      </c>
      <c r="AK493" s="17">
        <f t="shared" si="536"/>
        <v>2.3627687454558916E-2</v>
      </c>
      <c r="AL493" s="17">
        <f t="shared" si="537"/>
        <v>1.9214815961402793E-3</v>
      </c>
      <c r="AM493" s="17">
        <f t="shared" si="538"/>
        <v>1.2061015417735453E-3</v>
      </c>
      <c r="AN493" s="17">
        <f t="shared" si="539"/>
        <v>3.448820514435175E-3</v>
      </c>
      <c r="AO493" s="17">
        <f t="shared" si="540"/>
        <v>4.9309127502227199E-3</v>
      </c>
      <c r="AP493" s="17">
        <f t="shared" si="541"/>
        <v>4.6999450872246881E-3</v>
      </c>
      <c r="AQ493" s="17">
        <f t="shared" si="542"/>
        <v>3.3598470924976931E-3</v>
      </c>
      <c r="AR493" s="17">
        <f t="shared" si="543"/>
        <v>1.6904282701728685E-2</v>
      </c>
      <c r="AS493" s="17">
        <f t="shared" si="544"/>
        <v>2.8507615510715352E-2</v>
      </c>
      <c r="AT493" s="17">
        <f t="shared" si="545"/>
        <v>2.4037818002880153E-2</v>
      </c>
      <c r="AU493" s="17">
        <f t="shared" si="546"/>
        <v>1.3512569278722525E-2</v>
      </c>
      <c r="AV493" s="17">
        <f t="shared" si="547"/>
        <v>5.6969458029759081E-3</v>
      </c>
      <c r="AW493" s="17">
        <f t="shared" si="548"/>
        <v>2.5738580674519192E-4</v>
      </c>
      <c r="AX493" s="17">
        <f t="shared" si="549"/>
        <v>3.38997712655041E-4</v>
      </c>
      <c r="AY493" s="17">
        <f t="shared" si="550"/>
        <v>9.6935641424693709E-4</v>
      </c>
      <c r="AZ493" s="17">
        <f t="shared" si="551"/>
        <v>1.3859265457608785E-3</v>
      </c>
      <c r="BA493" s="17">
        <f t="shared" si="552"/>
        <v>1.3210087036540866E-3</v>
      </c>
      <c r="BB493" s="17">
        <f t="shared" si="553"/>
        <v>9.443487465844398E-4</v>
      </c>
      <c r="BC493" s="17">
        <f t="shared" si="554"/>
        <v>5.4006884448756733E-4</v>
      </c>
      <c r="BD493" s="17">
        <f t="shared" si="555"/>
        <v>8.0562366910120666E-3</v>
      </c>
      <c r="BE493" s="17">
        <f t="shared" si="556"/>
        <v>1.3586148676228867E-2</v>
      </c>
      <c r="BF493" s="17">
        <f t="shared" si="557"/>
        <v>1.145593426137329E-2</v>
      </c>
      <c r="BG493" s="17">
        <f t="shared" si="558"/>
        <v>6.4398151837554429E-3</v>
      </c>
      <c r="BH493" s="17">
        <f t="shared" si="559"/>
        <v>2.7150482877305554E-3</v>
      </c>
      <c r="BI493" s="17">
        <f t="shared" si="560"/>
        <v>9.1573897627414413E-4</v>
      </c>
      <c r="BJ493" s="18">
        <f t="shared" si="561"/>
        <v>0.20903929185857523</v>
      </c>
      <c r="BK493" s="18">
        <f t="shared" si="562"/>
        <v>0.1693683702075047</v>
      </c>
      <c r="BL493" s="18">
        <f t="shared" si="563"/>
        <v>0.5522970208850263</v>
      </c>
      <c r="BM493" s="18">
        <f t="shared" si="564"/>
        <v>0.80285892187767749</v>
      </c>
      <c r="BN493" s="18">
        <f t="shared" si="565"/>
        <v>0.16848167565860234</v>
      </c>
    </row>
    <row r="494" spans="1:66" x14ac:dyDescent="0.25">
      <c r="A494" t="s">
        <v>99</v>
      </c>
      <c r="B494" t="s">
        <v>111</v>
      </c>
      <c r="C494" t="s">
        <v>114</v>
      </c>
      <c r="D494" t="s">
        <v>496</v>
      </c>
      <c r="E494" s="14">
        <f>VLOOKUP(A494,home!$A$2:$E$405,3,FALSE)</f>
        <v>1.3448275862068999</v>
      </c>
      <c r="F494" s="14">
        <f>VLOOKUP(B494,home!$B$2:$E$405,3,FALSE)</f>
        <v>0.97</v>
      </c>
      <c r="G494" s="14">
        <f>VLOOKUP(C494,away!$B$2:$E$405,4,FALSE)</f>
        <v>0.8</v>
      </c>
      <c r="H494" s="14">
        <f>VLOOKUP(A494,away!$A$2:$E$405,3,FALSE)</f>
        <v>1.2884012539184999</v>
      </c>
      <c r="I494" s="14">
        <f>VLOOKUP(C494,away!$B$2:$E$405,3,FALSE)</f>
        <v>0.63</v>
      </c>
      <c r="J494" s="14">
        <f>VLOOKUP(B494,home!$B$2:$E$405,4,FALSE)</f>
        <v>0.78</v>
      </c>
      <c r="K494" s="16">
        <f t="shared" si="566"/>
        <v>1.0435862068965542</v>
      </c>
      <c r="L494" s="16">
        <f t="shared" si="567"/>
        <v>0.63312037617555084</v>
      </c>
      <c r="M494" s="17">
        <f t="shared" si="512"/>
        <v>0.18698879511907515</v>
      </c>
      <c r="N494" s="17">
        <f t="shared" si="513"/>
        <v>0.19513892743047254</v>
      </c>
      <c r="O494" s="17">
        <f t="shared" si="514"/>
        <v>0.11838641630640184</v>
      </c>
      <c r="P494" s="17">
        <f t="shared" si="515"/>
        <v>0.12354643114127427</v>
      </c>
      <c r="Q494" s="17">
        <f t="shared" si="516"/>
        <v>0.1018221465475144</v>
      </c>
      <c r="R494" s="17">
        <f t="shared" si="517"/>
        <v>3.7476426212992256E-2</v>
      </c>
      <c r="S494" s="17">
        <f t="shared" si="518"/>
        <v>2.0407266432763572E-2</v>
      </c>
      <c r="T494" s="17">
        <f t="shared" si="519"/>
        <v>6.4465675725164373E-2</v>
      </c>
      <c r="U494" s="17">
        <f t="shared" si="520"/>
        <v>3.9109881479655183E-2</v>
      </c>
      <c r="V494" s="17">
        <f t="shared" si="521"/>
        <v>1.4981556845047709E-3</v>
      </c>
      <c r="W494" s="17">
        <f t="shared" si="522"/>
        <v>3.5420062564528551E-2</v>
      </c>
      <c r="X494" s="17">
        <f t="shared" si="523"/>
        <v>2.2425163335015857E-2</v>
      </c>
      <c r="Y494" s="17">
        <f t="shared" si="524"/>
        <v>7.0989139232317056E-3</v>
      </c>
      <c r="Z494" s="17">
        <f t="shared" si="525"/>
        <v>7.9090296872283104E-3</v>
      </c>
      <c r="AA494" s="17">
        <f t="shared" si="526"/>
        <v>8.2537542915268325E-3</v>
      </c>
      <c r="AB494" s="17">
        <f t="shared" si="527"/>
        <v>4.3067520668753217E-3</v>
      </c>
      <c r="AC494" s="17">
        <f t="shared" si="528"/>
        <v>6.1865935602154051E-5</v>
      </c>
      <c r="AD494" s="17">
        <f t="shared" si="529"/>
        <v>9.2409721849387449E-3</v>
      </c>
      <c r="AE494" s="17">
        <f t="shared" si="530"/>
        <v>5.850647785956219E-3</v>
      </c>
      <c r="AF494" s="17">
        <f t="shared" si="531"/>
        <v>1.8520821635576276E-3</v>
      </c>
      <c r="AG494" s="17">
        <f t="shared" si="532"/>
        <v>3.9086365203321109E-4</v>
      </c>
      <c r="AH494" s="17">
        <f t="shared" si="533"/>
        <v>1.2518419626903966E-3</v>
      </c>
      <c r="AI494" s="17">
        <f t="shared" si="534"/>
        <v>1.3064050054780087E-3</v>
      </c>
      <c r="AJ494" s="17">
        <f t="shared" si="535"/>
        <v>6.8167312216873362E-4</v>
      </c>
      <c r="AK494" s="17">
        <f t="shared" si="536"/>
        <v>2.3712822263580009E-4</v>
      </c>
      <c r="AL494" s="17">
        <f t="shared" si="537"/>
        <v>1.6350317778120875E-6</v>
      </c>
      <c r="AM494" s="17">
        <f t="shared" si="538"/>
        <v>1.928750222103358E-3</v>
      </c>
      <c r="AN494" s="17">
        <f t="shared" si="539"/>
        <v>1.2211310661667551E-3</v>
      </c>
      <c r="AO494" s="17">
        <f t="shared" si="540"/>
        <v>3.8656147998557375E-4</v>
      </c>
      <c r="AP494" s="17">
        <f t="shared" si="541"/>
        <v>8.1579983207814697E-5</v>
      </c>
      <c r="AQ494" s="17">
        <f t="shared" si="542"/>
        <v>1.291248741423169E-5</v>
      </c>
      <c r="AR494" s="17">
        <f t="shared" si="543"/>
        <v>1.5851333086617681E-4</v>
      </c>
      <c r="AS494" s="17">
        <f t="shared" si="544"/>
        <v>1.6542232570117195E-4</v>
      </c>
      <c r="AT494" s="17">
        <f t="shared" si="545"/>
        <v>8.6316228707246208E-5</v>
      </c>
      <c r="AU494" s="17">
        <f t="shared" si="546"/>
        <v>3.0026141903403518E-5</v>
      </c>
      <c r="AV494" s="17">
        <f t="shared" si="547"/>
        <v>7.8337168841776388E-6</v>
      </c>
      <c r="AW494" s="17">
        <f t="shared" si="548"/>
        <v>3.0008087564614095E-8</v>
      </c>
      <c r="AX494" s="17">
        <f t="shared" si="549"/>
        <v>3.3546952138928816E-4</v>
      </c>
      <c r="AY494" s="17">
        <f t="shared" si="550"/>
        <v>2.123925895774181E-4</v>
      </c>
      <c r="AZ494" s="17">
        <f t="shared" si="551"/>
        <v>6.7235038105077161E-5</v>
      </c>
      <c r="BA494" s="17">
        <f t="shared" si="552"/>
        <v>1.4189290872421316E-5</v>
      </c>
      <c r="BB494" s="17">
        <f t="shared" si="553"/>
        <v>2.245882293702923E-6</v>
      </c>
      <c r="BC494" s="17">
        <f t="shared" si="554"/>
        <v>2.8438276852704089E-7</v>
      </c>
      <c r="BD494" s="17">
        <f t="shared" si="555"/>
        <v>1.6726336611138891E-5</v>
      </c>
      <c r="BE494" s="17">
        <f t="shared" si="556"/>
        <v>1.74553741792934E-5</v>
      </c>
      <c r="BF494" s="17">
        <f t="shared" si="557"/>
        <v>9.1080938648644266E-6</v>
      </c>
      <c r="BG494" s="17">
        <f t="shared" si="558"/>
        <v>3.1683603761638817E-6</v>
      </c>
      <c r="BH494" s="17">
        <f t="shared" si="559"/>
        <v>8.2661429676055102E-7</v>
      </c>
      <c r="BI494" s="17">
        <f t="shared" si="560"/>
        <v>1.7252865570456128E-7</v>
      </c>
      <c r="BJ494" s="18">
        <f t="shared" si="561"/>
        <v>0.44796820725629743</v>
      </c>
      <c r="BK494" s="18">
        <f t="shared" si="562"/>
        <v>0.33271654193457512</v>
      </c>
      <c r="BL494" s="18">
        <f t="shared" si="563"/>
        <v>0.21150584772247047</v>
      </c>
      <c r="BM494" s="18">
        <f t="shared" si="564"/>
        <v>0.23652812126135103</v>
      </c>
      <c r="BN494" s="18">
        <f t="shared" si="565"/>
        <v>0.76335914275773054</v>
      </c>
    </row>
    <row r="495" spans="1:66" x14ac:dyDescent="0.25">
      <c r="A495" t="s">
        <v>99</v>
      </c>
      <c r="B495" t="s">
        <v>104</v>
      </c>
      <c r="C495" t="s">
        <v>120</v>
      </c>
      <c r="D495" t="s">
        <v>496</v>
      </c>
      <c r="E495" s="14">
        <f>VLOOKUP(A495,home!$A$2:$E$405,3,FALSE)</f>
        <v>1.3448275862068999</v>
      </c>
      <c r="F495" s="14">
        <f>VLOOKUP(B495,home!$B$2:$E$405,3,FALSE)</f>
        <v>0.68</v>
      </c>
      <c r="G495" s="14">
        <f>VLOOKUP(C495,away!$B$2:$E$405,4,FALSE)</f>
        <v>1.72</v>
      </c>
      <c r="H495" s="14">
        <f>VLOOKUP(A495,away!$A$2:$E$405,3,FALSE)</f>
        <v>1.2884012539184999</v>
      </c>
      <c r="I495" s="14">
        <f>VLOOKUP(C495,away!$B$2:$E$405,3,FALSE)</f>
        <v>0.97</v>
      </c>
      <c r="J495" s="14">
        <f>VLOOKUP(B495,home!$B$2:$E$405,4,FALSE)</f>
        <v>1.29</v>
      </c>
      <c r="K495" s="16">
        <f t="shared" si="566"/>
        <v>1.5729103448275901</v>
      </c>
      <c r="L495" s="16">
        <f t="shared" si="567"/>
        <v>1.6121764890282191</v>
      </c>
      <c r="M495" s="17">
        <f t="shared" si="512"/>
        <v>4.1374652924334787E-2</v>
      </c>
      <c r="N495" s="17">
        <f t="shared" si="513"/>
        <v>6.5078619598337287E-2</v>
      </c>
      <c r="O495" s="17">
        <f t="shared" si="514"/>
        <v>6.6703242686315181E-2</v>
      </c>
      <c r="P495" s="17">
        <f t="shared" si="515"/>
        <v>0.10491822045485044</v>
      </c>
      <c r="Q495" s="17">
        <f t="shared" si="516"/>
        <v>5.1181416996662135E-2</v>
      </c>
      <c r="R495" s="17">
        <f t="shared" si="517"/>
        <v>5.3768699800410436E-2</v>
      </c>
      <c r="S495" s="17">
        <f t="shared" si="518"/>
        <v>6.6513143950376621E-2</v>
      </c>
      <c r="T495" s="17">
        <f t="shared" si="519"/>
        <v>8.2513477157167975E-2</v>
      </c>
      <c r="U495" s="17">
        <f t="shared" si="520"/>
        <v>8.4573344143994755E-2</v>
      </c>
      <c r="V495" s="17">
        <f t="shared" si="521"/>
        <v>1.8740514909757443E-2</v>
      </c>
      <c r="W495" s="17">
        <f t="shared" si="522"/>
        <v>2.6834593418994846E-2</v>
      </c>
      <c r="X495" s="17">
        <f t="shared" si="523"/>
        <v>4.3262100602734867E-2</v>
      </c>
      <c r="Y495" s="17">
        <f t="shared" si="524"/>
        <v>3.4873070728851353E-2</v>
      </c>
      <c r="Z495" s="17">
        <f t="shared" si="525"/>
        <v>2.8894877887945994E-2</v>
      </c>
      <c r="AA495" s="17">
        <f t="shared" si="526"/>
        <v>4.5449052342480242E-2</v>
      </c>
      <c r="AB495" s="17">
        <f t="shared" si="527"/>
        <v>3.57436422960489E-2</v>
      </c>
      <c r="AC495" s="17">
        <f t="shared" si="528"/>
        <v>2.9701479888168698E-3</v>
      </c>
      <c r="AD495" s="17">
        <f t="shared" si="529"/>
        <v>1.0552102396994837E-2</v>
      </c>
      <c r="AE495" s="17">
        <f t="shared" si="530"/>
        <v>1.7011851394253388E-2</v>
      </c>
      <c r="AF495" s="17">
        <f t="shared" si="531"/>
        <v>1.3713053426328625E-2</v>
      </c>
      <c r="AG495" s="17">
        <f t="shared" si="532"/>
        <v>7.3692874422382889E-3</v>
      </c>
      <c r="AH495" s="17">
        <f t="shared" si="533"/>
        <v>1.1645910696071984E-2</v>
      </c>
      <c r="AI495" s="17">
        <f t="shared" si="534"/>
        <v>1.8317973408789903E-2</v>
      </c>
      <c r="AJ495" s="17">
        <f t="shared" si="535"/>
        <v>1.4406264935481179E-2</v>
      </c>
      <c r="AK495" s="17">
        <f t="shared" si="536"/>
        <v>7.5532543824484424E-3</v>
      </c>
      <c r="AL495" s="17">
        <f t="shared" si="537"/>
        <v>3.0126912923630699E-4</v>
      </c>
      <c r="AM495" s="17">
        <f t="shared" si="538"/>
        <v>3.3195022039826396E-3</v>
      </c>
      <c r="AN495" s="17">
        <f t="shared" si="539"/>
        <v>5.3516234085381666E-3</v>
      </c>
      <c r="AO495" s="17">
        <f t="shared" si="540"/>
        <v>4.3138807186891464E-3</v>
      </c>
      <c r="AP495" s="17">
        <f t="shared" si="541"/>
        <v>2.3182456903809326E-3</v>
      </c>
      <c r="AQ495" s="17">
        <f t="shared" si="542"/>
        <v>9.3435529945578373E-4</v>
      </c>
      <c r="AR495" s="17">
        <f t="shared" si="543"/>
        <v>3.7550526835059012E-3</v>
      </c>
      <c r="AS495" s="17">
        <f t="shared" si="544"/>
        <v>5.9063612112590343E-3</v>
      </c>
      <c r="AT495" s="17">
        <f t="shared" si="545"/>
        <v>4.6450883247388759E-3</v>
      </c>
      <c r="AU495" s="17">
        <f t="shared" si="546"/>
        <v>2.4354358262065469E-3</v>
      </c>
      <c r="AV495" s="17">
        <f t="shared" si="547"/>
        <v>9.5768055130100109E-4</v>
      </c>
      <c r="AW495" s="17">
        <f t="shared" si="548"/>
        <v>2.122113868393783E-5</v>
      </c>
      <c r="AX495" s="17">
        <f t="shared" si="549"/>
        <v>8.7021322605371286E-4</v>
      </c>
      <c r="AY495" s="17">
        <f t="shared" si="550"/>
        <v>1.4029373034851946E-3</v>
      </c>
      <c r="AZ495" s="17">
        <f t="shared" si="551"/>
        <v>1.1308912681297393E-3</v>
      </c>
      <c r="BA495" s="17">
        <f t="shared" si="552"/>
        <v>6.0773210470869098E-4</v>
      </c>
      <c r="BB495" s="17">
        <f t="shared" si="553"/>
        <v>2.4494285270974705E-4</v>
      </c>
      <c r="BC495" s="17">
        <f t="shared" si="554"/>
        <v>7.8978221658831211E-5</v>
      </c>
      <c r="BD495" s="17">
        <f t="shared" si="555"/>
        <v>1.0089679419017562E-3</v>
      </c>
      <c r="BE495" s="17">
        <f t="shared" si="556"/>
        <v>1.5870161134166753E-3</v>
      </c>
      <c r="BF495" s="17">
        <f t="shared" si="557"/>
        <v>1.2481170311005826E-3</v>
      </c>
      <c r="BG495" s="17">
        <f t="shared" si="558"/>
        <v>6.5439206325786851E-4</v>
      </c>
      <c r="BH495" s="17">
        <f t="shared" si="559"/>
        <v>2.5732501146784293E-4</v>
      </c>
      <c r="BI495" s="17">
        <f t="shared" si="560"/>
        <v>8.0949834504129726E-5</v>
      </c>
      <c r="BJ495" s="18">
        <f t="shared" si="561"/>
        <v>0.37296287546035628</v>
      </c>
      <c r="BK495" s="18">
        <f t="shared" si="562"/>
        <v>0.23622088666085767</v>
      </c>
      <c r="BL495" s="18">
        <f t="shared" si="563"/>
        <v>0.3606977712847011</v>
      </c>
      <c r="BM495" s="18">
        <f t="shared" si="564"/>
        <v>0.61436984266814965</v>
      </c>
      <c r="BN495" s="18">
        <f t="shared" si="565"/>
        <v>0.38302485246091023</v>
      </c>
    </row>
    <row r="496" spans="1:66" x14ac:dyDescent="0.25">
      <c r="A496" t="s">
        <v>99</v>
      </c>
      <c r="B496" t="s">
        <v>105</v>
      </c>
      <c r="C496" t="s">
        <v>103</v>
      </c>
      <c r="D496" t="s">
        <v>496</v>
      </c>
      <c r="E496" s="14">
        <f>VLOOKUP(A496,home!$A$2:$E$405,3,FALSE)</f>
        <v>1.3448275862068999</v>
      </c>
      <c r="F496" s="14">
        <f>VLOOKUP(B496,home!$B$2:$E$405,3,FALSE)</f>
        <v>1.32</v>
      </c>
      <c r="G496" s="14">
        <f>VLOOKUP(C496,away!$B$2:$E$405,4,FALSE)</f>
        <v>0.97</v>
      </c>
      <c r="H496" s="14">
        <f>VLOOKUP(A496,away!$A$2:$E$405,3,FALSE)</f>
        <v>1.2884012539184999</v>
      </c>
      <c r="I496" s="14">
        <f>VLOOKUP(C496,away!$B$2:$E$405,3,FALSE)</f>
        <v>1.0900000000000001</v>
      </c>
      <c r="J496" s="14">
        <f>VLOOKUP(B496,home!$B$2:$E$405,4,FALSE)</f>
        <v>1.43</v>
      </c>
      <c r="K496" s="16">
        <f t="shared" si="566"/>
        <v>1.7219172413793147</v>
      </c>
      <c r="L496" s="16">
        <f t="shared" si="567"/>
        <v>2.0082310344827659</v>
      </c>
      <c r="M496" s="17">
        <f t="shared" si="512"/>
        <v>2.3989278542028716E-2</v>
      </c>
      <c r="N496" s="17">
        <f t="shared" si="513"/>
        <v>4.130755232977007E-2</v>
      </c>
      <c r="O496" s="17">
        <f t="shared" si="514"/>
        <v>4.8176013662953543E-2</v>
      </c>
      <c r="P496" s="17">
        <f t="shared" si="515"/>
        <v>8.2955108547165132E-2</v>
      </c>
      <c r="Q496" s="17">
        <f t="shared" si="516"/>
        <v>3.556409327790469E-2</v>
      </c>
      <c r="R496" s="17">
        <f t="shared" si="517"/>
        <v>4.8374282877804535E-2</v>
      </c>
      <c r="S496" s="17">
        <f t="shared" si="518"/>
        <v>7.1714849844438017E-2</v>
      </c>
      <c r="T496" s="17">
        <f t="shared" si="519"/>
        <v>7.1420915833928122E-2</v>
      </c>
      <c r="U496" s="17">
        <f t="shared" si="520"/>
        <v>8.3296511726651798E-2</v>
      </c>
      <c r="V496" s="17">
        <f t="shared" si="521"/>
        <v>2.7554499874999864E-2</v>
      </c>
      <c r="W496" s="17">
        <f t="shared" si="522"/>
        <v>2.0412808463082091E-2</v>
      </c>
      <c r="X496" s="17">
        <f t="shared" si="523"/>
        <v>4.0993635456513904E-2</v>
      </c>
      <c r="Y496" s="17">
        <f t="shared" si="524"/>
        <v>4.1162345470022156E-2</v>
      </c>
      <c r="Z496" s="17">
        <f t="shared" si="525"/>
        <v>3.2382245382018449E-2</v>
      </c>
      <c r="AA496" s="17">
        <f t="shared" si="526"/>
        <v>5.5759546637873254E-2</v>
      </c>
      <c r="AB496" s="17">
        <f t="shared" si="527"/>
        <v>4.8006662363623991E-2</v>
      </c>
      <c r="AC496" s="17">
        <f t="shared" si="528"/>
        <v>5.9552294478364878E-3</v>
      </c>
      <c r="AD496" s="17">
        <f t="shared" si="529"/>
        <v>8.7872917093886581E-3</v>
      </c>
      <c r="AE496" s="17">
        <f t="shared" si="530"/>
        <v>1.7646911919847415E-2</v>
      </c>
      <c r="AF496" s="17">
        <f t="shared" si="531"/>
        <v>1.7719538090110714E-2</v>
      </c>
      <c r="AG496" s="17">
        <f t="shared" si="532"/>
        <v>1.1861642103086606E-2</v>
      </c>
      <c r="AH496" s="17">
        <f t="shared" si="533"/>
        <v>1.6257757535601425E-2</v>
      </c>
      <c r="AI496" s="17">
        <f t="shared" si="534"/>
        <v>2.7994513006716567E-2</v>
      </c>
      <c r="AJ496" s="17">
        <f t="shared" si="535"/>
        <v>2.4102117305141377E-2</v>
      </c>
      <c r="AK496" s="17">
        <f t="shared" si="536"/>
        <v>1.3833950447156558E-2</v>
      </c>
      <c r="AL496" s="17">
        <f t="shared" si="537"/>
        <v>8.2372915784531466E-4</v>
      </c>
      <c r="AM496" s="17">
        <f t="shared" si="538"/>
        <v>3.0261978198851671E-3</v>
      </c>
      <c r="AN496" s="17">
        <f t="shared" si="539"/>
        <v>6.0773043783774799E-3</v>
      </c>
      <c r="AO496" s="17">
        <f t="shared" si="540"/>
        <v>6.1023156293278256E-3</v>
      </c>
      <c r="AP496" s="17">
        <f t="shared" si="541"/>
        <v>4.0849532096751233E-3</v>
      </c>
      <c r="AQ496" s="17">
        <f t="shared" si="542"/>
        <v>2.0508824525198926E-3</v>
      </c>
      <c r="AR496" s="17">
        <f t="shared" si="543"/>
        <v>6.5298666468181629E-3</v>
      </c>
      <c r="AS496" s="17">
        <f t="shared" si="544"/>
        <v>1.1243889963063925E-2</v>
      </c>
      <c r="AT496" s="17">
        <f t="shared" si="545"/>
        <v>9.6805239937858036E-3</v>
      </c>
      <c r="AU496" s="17">
        <f t="shared" si="546"/>
        <v>5.5563537234953045E-3</v>
      </c>
      <c r="AV496" s="17">
        <f t="shared" si="547"/>
        <v>2.3918953189221788E-3</v>
      </c>
      <c r="AW496" s="17">
        <f t="shared" si="548"/>
        <v>7.9123936765248726E-5</v>
      </c>
      <c r="AX496" s="17">
        <f t="shared" si="549"/>
        <v>8.6847703364746121E-4</v>
      </c>
      <c r="AY496" s="17">
        <f t="shared" si="550"/>
        <v>1.7441025317063649E-3</v>
      </c>
      <c r="AZ496" s="17">
        <f t="shared" si="551"/>
        <v>1.7512804157463423E-3</v>
      </c>
      <c r="BA496" s="17">
        <f t="shared" si="552"/>
        <v>1.1723252269945617E-3</v>
      </c>
      <c r="BB496" s="17">
        <f t="shared" si="553"/>
        <v>5.8857497583938317E-4</v>
      </c>
      <c r="BC496" s="17">
        <f t="shared" si="554"/>
        <v>2.3639890652011857E-4</v>
      </c>
      <c r="BD496" s="17">
        <f t="shared" si="555"/>
        <v>2.1855801418623577E-3</v>
      </c>
      <c r="BE496" s="17">
        <f t="shared" si="556"/>
        <v>3.763388128689042E-3</v>
      </c>
      <c r="BF496" s="17">
        <f t="shared" si="557"/>
        <v>3.2401214523959496E-3</v>
      </c>
      <c r="BG496" s="17">
        <f t="shared" si="558"/>
        <v>1.8597403310145237E-3</v>
      </c>
      <c r="BH496" s="17">
        <f t="shared" si="559"/>
        <v>8.0057973511559529E-4</v>
      </c>
      <c r="BI496" s="17">
        <f t="shared" si="560"/>
        <v>2.757064097988856E-4</v>
      </c>
      <c r="BJ496" s="18">
        <f t="shared" si="561"/>
        <v>0.33457954723389416</v>
      </c>
      <c r="BK496" s="18">
        <f t="shared" si="562"/>
        <v>0.21473679794601991</v>
      </c>
      <c r="BL496" s="18">
        <f t="shared" si="563"/>
        <v>0.41332900140848489</v>
      </c>
      <c r="BM496" s="18">
        <f t="shared" si="564"/>
        <v>0.71299628413784943</v>
      </c>
      <c r="BN496" s="18">
        <f t="shared" si="565"/>
        <v>0.28036632923762667</v>
      </c>
    </row>
    <row r="497" spans="1:66" x14ac:dyDescent="0.25">
      <c r="A497" t="s">
        <v>99</v>
      </c>
      <c r="B497" t="s">
        <v>110</v>
      </c>
      <c r="C497" t="s">
        <v>115</v>
      </c>
      <c r="D497" t="s">
        <v>496</v>
      </c>
      <c r="E497" s="14">
        <f>VLOOKUP(A497,home!$A$2:$E$405,3,FALSE)</f>
        <v>1.3448275862068999</v>
      </c>
      <c r="F497" s="14">
        <f>VLOOKUP(B497,home!$B$2:$E$405,3,FALSE)</f>
        <v>0.8</v>
      </c>
      <c r="G497" s="14">
        <f>VLOOKUP(C497,away!$B$2:$E$405,4,FALSE)</f>
        <v>0.89</v>
      </c>
      <c r="H497" s="14">
        <f>VLOOKUP(A497,away!$A$2:$E$405,3,FALSE)</f>
        <v>1.2884012539184999</v>
      </c>
      <c r="I497" s="14">
        <f>VLOOKUP(C497,away!$B$2:$E$405,3,FALSE)</f>
        <v>0.94</v>
      </c>
      <c r="J497" s="14">
        <f>VLOOKUP(B497,home!$B$2:$E$405,4,FALSE)</f>
        <v>0.44</v>
      </c>
      <c r="K497" s="16">
        <f t="shared" si="566"/>
        <v>0.95751724137931282</v>
      </c>
      <c r="L497" s="16">
        <f t="shared" si="567"/>
        <v>0.53288275862069157</v>
      </c>
      <c r="M497" s="17">
        <f t="shared" si="512"/>
        <v>0.22528252450463068</v>
      </c>
      <c r="N497" s="17">
        <f t="shared" si="513"/>
        <v>0.21571190139464139</v>
      </c>
      <c r="O497" s="17">
        <f t="shared" si="514"/>
        <v>0.12004917312706112</v>
      </c>
      <c r="P497" s="17">
        <f t="shared" si="515"/>
        <v>0.1149491530824911</v>
      </c>
      <c r="Q497" s="17">
        <f t="shared" si="516"/>
        <v>0.10327393237804168</v>
      </c>
      <c r="R497" s="17">
        <f t="shared" si="517"/>
        <v>3.1986067273040659E-2</v>
      </c>
      <c r="S497" s="17">
        <f t="shared" si="518"/>
        <v>1.4663041245028277E-2</v>
      </c>
      <c r="T497" s="17">
        <f t="shared" si="519"/>
        <v>5.50328979792176E-2</v>
      </c>
      <c r="U497" s="17">
        <f t="shared" si="520"/>
        <v>3.0627210897855011E-2</v>
      </c>
      <c r="V497" s="17">
        <f t="shared" si="521"/>
        <v>8.3130390085163768E-4</v>
      </c>
      <c r="W497" s="17">
        <f t="shared" si="522"/>
        <v>3.2962190279005391E-2</v>
      </c>
      <c r="X497" s="17">
        <f t="shared" si="523"/>
        <v>1.7564982886056534E-2</v>
      </c>
      <c r="Y497" s="17">
        <f t="shared" si="524"/>
        <v>4.6800382677235205E-3</v>
      </c>
      <c r="Z497" s="17">
        <f t="shared" si="525"/>
        <v>5.6816079219616442E-3</v>
      </c>
      <c r="AA497" s="17">
        <f t="shared" si="526"/>
        <v>5.4402375440355637E-3</v>
      </c>
      <c r="AB497" s="17">
        <f t="shared" si="527"/>
        <v>2.6045606228065499E-3</v>
      </c>
      <c r="AC497" s="17">
        <f t="shared" si="528"/>
        <v>2.6510511514149507E-5</v>
      </c>
      <c r="AD497" s="17">
        <f t="shared" si="529"/>
        <v>7.890466376443311E-3</v>
      </c>
      <c r="AE497" s="17">
        <f t="shared" si="530"/>
        <v>4.2046934894829227E-3</v>
      </c>
      <c r="AF497" s="17">
        <f t="shared" si="531"/>
        <v>1.1203043329150607E-3</v>
      </c>
      <c r="AG497" s="17">
        <f t="shared" si="532"/>
        <v>1.9899695447283045E-4</v>
      </c>
      <c r="AH497" s="17">
        <f t="shared" si="533"/>
        <v>7.5690772571402373E-4</v>
      </c>
      <c r="AI497" s="17">
        <f t="shared" si="534"/>
        <v>7.2475219750438161E-4</v>
      </c>
      <c r="AJ497" s="17">
        <f t="shared" si="535"/>
        <v>3.469813624189951E-4</v>
      </c>
      <c r="AK497" s="17">
        <f t="shared" si="536"/>
        <v>1.1074687898449061E-4</v>
      </c>
      <c r="AL497" s="17">
        <f t="shared" si="537"/>
        <v>5.4107363241527924E-7</v>
      </c>
      <c r="AM497" s="17">
        <f t="shared" si="538"/>
        <v>1.5110515195936446E-3</v>
      </c>
      <c r="AN497" s="17">
        <f t="shared" si="539"/>
        <v>8.0521330217904919E-4</v>
      </c>
      <c r="AO497" s="17">
        <f t="shared" si="540"/>
        <v>2.1454214287162411E-4</v>
      </c>
      <c r="AP497" s="17">
        <f t="shared" si="541"/>
        <v>3.8108602977941871E-5</v>
      </c>
      <c r="AQ497" s="17">
        <f t="shared" si="542"/>
        <v>5.0768543705165901E-6</v>
      </c>
      <c r="AR497" s="17">
        <f t="shared" si="543"/>
        <v>8.0668615379960579E-5</v>
      </c>
      <c r="AS497" s="17">
        <f t="shared" si="544"/>
        <v>7.7241590064508662E-5</v>
      </c>
      <c r="AT497" s="17">
        <f t="shared" si="545"/>
        <v>3.6980077119160032E-5</v>
      </c>
      <c r="AU497" s="17">
        <f t="shared" si="546"/>
        <v>1.1803020476377454E-5</v>
      </c>
      <c r="AV497" s="17">
        <f t="shared" si="547"/>
        <v>2.8253989016211202E-6</v>
      </c>
      <c r="AW497" s="17">
        <f t="shared" si="548"/>
        <v>7.6688835173824627E-9</v>
      </c>
      <c r="AX497" s="17">
        <f t="shared" si="549"/>
        <v>2.4114298043722082E-4</v>
      </c>
      <c r="AY497" s="17">
        <f t="shared" si="550"/>
        <v>1.2850093663740168E-4</v>
      </c>
      <c r="AZ497" s="17">
        <f t="shared" si="551"/>
        <v>3.4237966800340649E-5</v>
      </c>
      <c r="BA497" s="17">
        <f t="shared" si="552"/>
        <v>6.0816073993763941E-6</v>
      </c>
      <c r="BB497" s="17">
        <f t="shared" si="553"/>
        <v>8.1019593195692536E-7</v>
      </c>
      <c r="BC497" s="17">
        <f t="shared" si="554"/>
        <v>8.6347888648893734E-8</v>
      </c>
      <c r="BD497" s="17">
        <f t="shared" si="555"/>
        <v>7.1644857162974873E-6</v>
      </c>
      <c r="BE497" s="17">
        <f t="shared" si="556"/>
        <v>6.8601185989706596E-6</v>
      </c>
      <c r="BF497" s="17">
        <f t="shared" si="557"/>
        <v>3.2843409182106508E-6</v>
      </c>
      <c r="BG497" s="17">
        <f t="shared" si="558"/>
        <v>1.0482710185847542E-6</v>
      </c>
      <c r="BH497" s="17">
        <f t="shared" si="559"/>
        <v>2.5093439348328898E-7</v>
      </c>
      <c r="BI497" s="17">
        <f t="shared" si="560"/>
        <v>4.8054801643061989E-8</v>
      </c>
      <c r="BJ497" s="18">
        <f t="shared" si="561"/>
        <v>0.44562525679508797</v>
      </c>
      <c r="BK497" s="18">
        <f t="shared" si="562"/>
        <v>0.35588157525478564</v>
      </c>
      <c r="BL497" s="18">
        <f t="shared" si="563"/>
        <v>0.19287481253680955</v>
      </c>
      <c r="BM497" s="18">
        <f t="shared" si="564"/>
        <v>0.18868200748098438</v>
      </c>
      <c r="BN497" s="18">
        <f t="shared" si="565"/>
        <v>0.81125275175990663</v>
      </c>
    </row>
    <row r="498" spans="1:66" x14ac:dyDescent="0.25">
      <c r="A498" t="s">
        <v>99</v>
      </c>
      <c r="B498" t="s">
        <v>395</v>
      </c>
      <c r="C498" t="s">
        <v>102</v>
      </c>
      <c r="D498" t="s">
        <v>496</v>
      </c>
      <c r="E498" s="14">
        <f>VLOOKUP(A498,home!$A$2:$E$405,3,FALSE)</f>
        <v>1.3448275862068999</v>
      </c>
      <c r="F498" s="14">
        <f>VLOOKUP(B498,home!$B$2:$E$405,3,FALSE)</f>
        <v>1.1200000000000001</v>
      </c>
      <c r="G498" s="14">
        <f>VLOOKUP(C498,away!$B$2:$E$405,4,FALSE)</f>
        <v>1.1200000000000001</v>
      </c>
      <c r="H498" s="14">
        <f>VLOOKUP(A498,away!$A$2:$E$405,3,FALSE)</f>
        <v>1.2884012539184999</v>
      </c>
      <c r="I498" s="14">
        <f>VLOOKUP(C498,away!$B$2:$E$405,3,FALSE)</f>
        <v>1.24</v>
      </c>
      <c r="J498" s="14">
        <f>VLOOKUP(B498,home!$B$2:$E$405,4,FALSE)</f>
        <v>0.94</v>
      </c>
      <c r="K498" s="16">
        <f t="shared" si="566"/>
        <v>1.6869517241379357</v>
      </c>
      <c r="L498" s="16">
        <f t="shared" si="567"/>
        <v>1.5017605015674036</v>
      </c>
      <c r="M498" s="17">
        <f t="shared" si="512"/>
        <v>4.1224925169731468E-2</v>
      </c>
      <c r="N498" s="17">
        <f t="shared" si="513"/>
        <v>6.9544458592535871E-2</v>
      </c>
      <c r="O498" s="17">
        <f t="shared" si="514"/>
        <v>6.1909964299974606E-2</v>
      </c>
      <c r="P498" s="17">
        <f t="shared" si="515"/>
        <v>0.10443912101716021</v>
      </c>
      <c r="Q498" s="17">
        <f t="shared" si="516"/>
        <v>5.865907216345885E-2</v>
      </c>
      <c r="R498" s="17">
        <f t="shared" si="517"/>
        <v>4.6486969519574962E-2</v>
      </c>
      <c r="S498" s="17">
        <f t="shared" si="518"/>
        <v>6.6146451169580678E-2</v>
      </c>
      <c r="T498" s="17">
        <f t="shared" si="519"/>
        <v>8.8091877633674487E-2</v>
      </c>
      <c r="U498" s="17">
        <f t="shared" si="520"/>
        <v>7.8421273380994638E-2</v>
      </c>
      <c r="V498" s="17">
        <f t="shared" si="521"/>
        <v>1.8619472429773219E-2</v>
      </c>
      <c r="W498" s="17">
        <f t="shared" si="522"/>
        <v>3.2985007640826153E-2</v>
      </c>
      <c r="X498" s="17">
        <f t="shared" si="523"/>
        <v>4.9535581618891725E-2</v>
      </c>
      <c r="Y498" s="17">
        <f t="shared" si="524"/>
        <v>3.719528994870995E-2</v>
      </c>
      <c r="Z498" s="17">
        <f t="shared" si="525"/>
        <v>2.3270764887355161E-2</v>
      </c>
      <c r="AA498" s="17">
        <f t="shared" si="526"/>
        <v>3.9256656948732323E-2</v>
      </c>
      <c r="AB498" s="17">
        <f t="shared" si="527"/>
        <v>3.3112042561777744E-2</v>
      </c>
      <c r="AC498" s="17">
        <f t="shared" si="528"/>
        <v>2.948157768574535E-3</v>
      </c>
      <c r="AD498" s="17">
        <f t="shared" si="529"/>
        <v>1.391102887759867E-2</v>
      </c>
      <c r="AE498" s="17">
        <f t="shared" si="530"/>
        <v>2.0891033704541213E-2</v>
      </c>
      <c r="AF498" s="17">
        <f t="shared" si="531"/>
        <v>1.5686664627196673E-2</v>
      </c>
      <c r="AG498" s="17">
        <f t="shared" si="532"/>
        <v>7.8525377794861732E-3</v>
      </c>
      <c r="AH498" s="17">
        <f t="shared" si="533"/>
        <v>8.7367788872729016E-3</v>
      </c>
      <c r="AI498" s="17">
        <f t="shared" si="534"/>
        <v>1.4738524207296936E-2</v>
      </c>
      <c r="AJ498" s="17">
        <f t="shared" si="535"/>
        <v>1.2431589411374138E-2</v>
      </c>
      <c r="AK498" s="17">
        <f t="shared" si="536"/>
        <v>6.9904970637641667E-3</v>
      </c>
      <c r="AL498" s="17">
        <f t="shared" si="537"/>
        <v>2.9875421697154011E-4</v>
      </c>
      <c r="AM498" s="17">
        <f t="shared" si="538"/>
        <v>4.6934468299195337E-3</v>
      </c>
      <c r="AN498" s="17">
        <f t="shared" si="539"/>
        <v>7.0484330653798992E-3</v>
      </c>
      <c r="AO498" s="17">
        <f t="shared" si="540"/>
        <v>5.2925291877645945E-3</v>
      </c>
      <c r="AP498" s="17">
        <f t="shared" si="541"/>
        <v>2.6493704291924935E-3</v>
      </c>
      <c r="AQ498" s="17">
        <f t="shared" si="542"/>
        <v>9.9467996614549135E-4</v>
      </c>
      <c r="AR498" s="17">
        <f t="shared" si="543"/>
        <v>2.6241098887668898E-3</v>
      </c>
      <c r="AS498" s="17">
        <f t="shared" si="544"/>
        <v>4.4267467011827114E-3</v>
      </c>
      <c r="AT498" s="17">
        <f t="shared" si="545"/>
        <v>3.7338539899410481E-3</v>
      </c>
      <c r="AU498" s="17">
        <f t="shared" si="546"/>
        <v>2.0996104753367864E-3</v>
      </c>
      <c r="AV498" s="17">
        <f t="shared" si="547"/>
        <v>8.8548537784686587E-4</v>
      </c>
      <c r="AW498" s="17">
        <f t="shared" si="548"/>
        <v>2.1023977128867617E-5</v>
      </c>
      <c r="AX498" s="17">
        <f t="shared" si="549"/>
        <v>1.3196030369804158E-3</v>
      </c>
      <c r="AY498" s="17">
        <f t="shared" si="550"/>
        <v>1.9817277186855785E-3</v>
      </c>
      <c r="AZ498" s="17">
        <f t="shared" si="551"/>
        <v>1.4880402063916405E-3</v>
      </c>
      <c r="BA498" s="17">
        <f t="shared" si="552"/>
        <v>7.4489333556772416E-4</v>
      </c>
      <c r="BB498" s="17">
        <f t="shared" si="553"/>
        <v>2.796628473091004E-4</v>
      </c>
      <c r="BC498" s="17">
        <f t="shared" si="554"/>
        <v>8.3997323568936526E-5</v>
      </c>
      <c r="BD498" s="17">
        <f t="shared" si="555"/>
        <v>6.5679743045375855E-4</v>
      </c>
      <c r="BE498" s="17">
        <f t="shared" si="556"/>
        <v>1.107985557713334E-3</v>
      </c>
      <c r="BF498" s="17">
        <f t="shared" si="557"/>
        <v>9.3455907345222071E-4</v>
      </c>
      <c r="BG498" s="17">
        <f t="shared" si="558"/>
        <v>5.255186800896583E-4</v>
      </c>
      <c r="BH498" s="17">
        <f t="shared" si="559"/>
        <v>2.2163116086098539E-4</v>
      </c>
      <c r="BI498" s="17">
        <f t="shared" si="560"/>
        <v>7.4776213787426229E-5</v>
      </c>
      <c r="BJ498" s="18">
        <f t="shared" si="561"/>
        <v>0.42092893653382518</v>
      </c>
      <c r="BK498" s="18">
        <f t="shared" si="562"/>
        <v>0.23565860949047723</v>
      </c>
      <c r="BL498" s="18">
        <f t="shared" si="563"/>
        <v>0.31937537083019413</v>
      </c>
      <c r="BM498" s="18">
        <f t="shared" si="564"/>
        <v>0.61500846723785874</v>
      </c>
      <c r="BN498" s="18">
        <f t="shared" si="565"/>
        <v>0.38226451076243601</v>
      </c>
    </row>
    <row r="499" spans="1:66" x14ac:dyDescent="0.25">
      <c r="A499" t="s">
        <v>99</v>
      </c>
      <c r="B499" t="s">
        <v>112</v>
      </c>
      <c r="C499" t="s">
        <v>106</v>
      </c>
      <c r="D499" t="s">
        <v>496</v>
      </c>
      <c r="E499" s="14">
        <f>VLOOKUP(A499,home!$A$2:$E$405,3,FALSE)</f>
        <v>1.3448275862068999</v>
      </c>
      <c r="F499" s="14">
        <f>VLOOKUP(B499,home!$B$2:$E$405,3,FALSE)</f>
        <v>0.42</v>
      </c>
      <c r="G499" s="14">
        <f>VLOOKUP(C499,away!$B$2:$E$405,4,FALSE)</f>
        <v>1.32</v>
      </c>
      <c r="H499" s="14">
        <f>VLOOKUP(A499,away!$A$2:$E$405,3,FALSE)</f>
        <v>1.2884012539184999</v>
      </c>
      <c r="I499" s="14">
        <f>VLOOKUP(C499,away!$B$2:$E$405,3,FALSE)</f>
        <v>0.8</v>
      </c>
      <c r="J499" s="14">
        <f>VLOOKUP(B499,home!$B$2:$E$405,4,FALSE)</f>
        <v>1.1100000000000001</v>
      </c>
      <c r="K499" s="16">
        <f t="shared" si="566"/>
        <v>0.74557241379310535</v>
      </c>
      <c r="L499" s="16">
        <f t="shared" si="567"/>
        <v>1.1441003134796282</v>
      </c>
      <c r="M499" s="17">
        <f t="shared" si="512"/>
        <v>0.15112125861060166</v>
      </c>
      <c r="N499" s="17">
        <f t="shared" si="513"/>
        <v>0.1126718415577584</v>
      </c>
      <c r="O499" s="17">
        <f t="shared" si="514"/>
        <v>0.17289787934982534</v>
      </c>
      <c r="P499" s="17">
        <f t="shared" si="515"/>
        <v>0.12890788924655838</v>
      </c>
      <c r="Q499" s="17">
        <f t="shared" si="516"/>
        <v>4.2002508438366122E-2</v>
      </c>
      <c r="R499" s="17">
        <f t="shared" si="517"/>
        <v>9.8906258982049078E-2</v>
      </c>
      <c r="S499" s="17">
        <f t="shared" si="518"/>
        <v>2.7489917803062171E-2</v>
      </c>
      <c r="T499" s="17">
        <f t="shared" si="519"/>
        <v>4.8055083071265409E-2</v>
      </c>
      <c r="U499" s="17">
        <f t="shared" si="520"/>
        <v>7.3741778248492346E-2</v>
      </c>
      <c r="V499" s="17">
        <f t="shared" si="521"/>
        <v>2.6054627420349285E-3</v>
      </c>
      <c r="W499" s="17">
        <f t="shared" si="522"/>
        <v>1.0438637200585969E-2</v>
      </c>
      <c r="X499" s="17">
        <f t="shared" si="523"/>
        <v>1.1942848093490516E-2</v>
      </c>
      <c r="Y499" s="17">
        <f t="shared" si="524"/>
        <v>6.8319081238010417E-3</v>
      </c>
      <c r="Z499" s="17">
        <f t="shared" si="525"/>
        <v>3.7719560635486524E-2</v>
      </c>
      <c r="AA499" s="17">
        <f t="shared" si="526"/>
        <v>2.812266387021509E-2</v>
      </c>
      <c r="AB499" s="17">
        <f t="shared" si="527"/>
        <v>1.0483741192004209E-2</v>
      </c>
      <c r="AC499" s="17">
        <f t="shared" si="528"/>
        <v>1.3890530097907376E-4</v>
      </c>
      <c r="AD499" s="17">
        <f t="shared" si="529"/>
        <v>1.9456899835878455E-3</v>
      </c>
      <c r="AE499" s="17">
        <f t="shared" si="530"/>
        <v>2.2260645201570271E-3</v>
      </c>
      <c r="AF499" s="17">
        <f t="shared" si="531"/>
        <v>1.2734205576687666E-3</v>
      </c>
      <c r="AG499" s="17">
        <f t="shared" si="532"/>
        <v>4.8564028640674605E-4</v>
      </c>
      <c r="AH499" s="17">
        <f t="shared" si="533"/>
        <v>1.0788740286843505E-2</v>
      </c>
      <c r="AI499" s="17">
        <f t="shared" si="534"/>
        <v>8.043787137448832E-3</v>
      </c>
      <c r="AJ499" s="17">
        <f t="shared" si="535"/>
        <v>2.9986128960528295E-3</v>
      </c>
      <c r="AK499" s="17">
        <f t="shared" si="536"/>
        <v>7.4522768498041408E-4</v>
      </c>
      <c r="AL499" s="17">
        <f t="shared" si="537"/>
        <v>4.7395023887431053E-6</v>
      </c>
      <c r="AM499" s="17">
        <f t="shared" si="538"/>
        <v>2.9013055551133164E-4</v>
      </c>
      <c r="AN499" s="17">
        <f t="shared" si="539"/>
        <v>3.3193845951053319E-4</v>
      </c>
      <c r="AO499" s="17">
        <f t="shared" si="540"/>
        <v>1.8988544779097299E-4</v>
      </c>
      <c r="AP499" s="17">
        <f t="shared" si="541"/>
        <v>7.2416000114290555E-5</v>
      </c>
      <c r="AQ499" s="17">
        <f t="shared" si="542"/>
        <v>2.0712792107925175E-5</v>
      </c>
      <c r="AR499" s="17">
        <f t="shared" si="543"/>
        <v>2.4686802288455862E-3</v>
      </c>
      <c r="AS499" s="17">
        <f t="shared" si="544"/>
        <v>1.8405798771037195E-3</v>
      </c>
      <c r="AT499" s="17">
        <f t="shared" si="545"/>
        <v>6.8614279087561862E-4</v>
      </c>
      <c r="AU499" s="17">
        <f t="shared" si="546"/>
        <v>1.7052304559995763E-4</v>
      </c>
      <c r="AV499" s="17">
        <f t="shared" si="547"/>
        <v>3.1784319678828039E-5</v>
      </c>
      <c r="AW499" s="17">
        <f t="shared" si="548"/>
        <v>1.1230114416966511E-7</v>
      </c>
      <c r="AX499" s="17">
        <f t="shared" si="549"/>
        <v>3.6052223097953001E-5</v>
      </c>
      <c r="AY499" s="17">
        <f t="shared" si="550"/>
        <v>4.1247359748005521E-5</v>
      </c>
      <c r="AZ499" s="17">
        <f t="shared" si="551"/>
        <v>2.3595558608950065E-5</v>
      </c>
      <c r="BA499" s="17">
        <f t="shared" si="552"/>
        <v>8.9985620004088983E-6</v>
      </c>
      <c r="BB499" s="17">
        <f t="shared" si="553"/>
        <v>2.573814401383425E-6</v>
      </c>
      <c r="BC499" s="17">
        <f t="shared" si="554"/>
        <v>5.889403726922308E-7</v>
      </c>
      <c r="BD499" s="17">
        <f t="shared" si="555"/>
        <v>4.7073630395053274E-4</v>
      </c>
      <c r="BE499" s="17">
        <f t="shared" si="556"/>
        <v>3.5096800239644367E-4</v>
      </c>
      <c r="BF499" s="17">
        <f t="shared" si="557"/>
        <v>1.3083603035543041E-4</v>
      </c>
      <c r="BG499" s="17">
        <f t="shared" si="558"/>
        <v>3.2515911654402092E-5</v>
      </c>
      <c r="BH499" s="17">
        <f t="shared" si="559"/>
        <v>6.0607416847139813E-6</v>
      </c>
      <c r="BI499" s="17">
        <f t="shared" si="560"/>
        <v>9.0374436144973925E-7</v>
      </c>
      <c r="BJ499" s="18">
        <f t="shared" si="561"/>
        <v>0.23889178154635232</v>
      </c>
      <c r="BK499" s="18">
        <f t="shared" si="562"/>
        <v>0.31030942056537297</v>
      </c>
      <c r="BL499" s="18">
        <f t="shared" si="563"/>
        <v>0.41291842064441853</v>
      </c>
      <c r="BM499" s="18">
        <f t="shared" si="564"/>
        <v>0.29329041214786739</v>
      </c>
      <c r="BN499" s="18">
        <f t="shared" si="565"/>
        <v>0.70650763618515899</v>
      </c>
    </row>
    <row r="500" spans="1:66" x14ac:dyDescent="0.25">
      <c r="A500" t="s">
        <v>99</v>
      </c>
      <c r="B500" t="s">
        <v>116</v>
      </c>
      <c r="C500" t="s">
        <v>108</v>
      </c>
      <c r="D500" t="s">
        <v>496</v>
      </c>
      <c r="E500" s="14">
        <f>VLOOKUP(A500,home!$A$2:$E$405,3,FALSE)</f>
        <v>1.3448275862068999</v>
      </c>
      <c r="F500" s="14">
        <f>VLOOKUP(B500,home!$B$2:$E$405,3,FALSE)</f>
        <v>1.1399999999999999</v>
      </c>
      <c r="G500" s="14">
        <f>VLOOKUP(C500,away!$B$2:$E$405,4,FALSE)</f>
        <v>0.85</v>
      </c>
      <c r="H500" s="14">
        <f>VLOOKUP(A500,away!$A$2:$E$405,3,FALSE)</f>
        <v>1.2884012539184999</v>
      </c>
      <c r="I500" s="14">
        <f>VLOOKUP(C500,away!$B$2:$E$405,3,FALSE)</f>
        <v>0.69</v>
      </c>
      <c r="J500" s="14">
        <f>VLOOKUP(B500,home!$B$2:$E$405,4,FALSE)</f>
        <v>0.98</v>
      </c>
      <c r="K500" s="16">
        <f t="shared" si="566"/>
        <v>1.3031379310344859</v>
      </c>
      <c r="L500" s="16">
        <f t="shared" si="567"/>
        <v>0.87121692789968952</v>
      </c>
      <c r="M500" s="17">
        <f t="shared" si="512"/>
        <v>0.11368147060344838</v>
      </c>
      <c r="N500" s="17">
        <f t="shared" si="513"/>
        <v>0.14814263639913547</v>
      </c>
      <c r="O500" s="17">
        <f t="shared" si="514"/>
        <v>9.9041221578255165E-2</v>
      </c>
      <c r="P500" s="17">
        <f t="shared" si="515"/>
        <v>0.12906437257461553</v>
      </c>
      <c r="Q500" s="17">
        <f t="shared" si="516"/>
        <v>9.6525144347581776E-2</v>
      </c>
      <c r="R500" s="17">
        <f t="shared" si="517"/>
        <v>4.3143194399419937E-2</v>
      </c>
      <c r="S500" s="17">
        <f t="shared" si="518"/>
        <v>3.663220615386259E-2</v>
      </c>
      <c r="T500" s="17">
        <f t="shared" si="519"/>
        <v>8.4094339723574274E-2</v>
      </c>
      <c r="U500" s="17">
        <f t="shared" si="520"/>
        <v>5.6221533087878722E-2</v>
      </c>
      <c r="V500" s="17">
        <f t="shared" si="521"/>
        <v>4.6210137052975558E-3</v>
      </c>
      <c r="W500" s="17">
        <f t="shared" si="522"/>
        <v>4.1928525632637603E-2</v>
      </c>
      <c r="X500" s="17">
        <f t="shared" si="523"/>
        <v>3.6528841293029912E-2</v>
      </c>
      <c r="Y500" s="17">
        <f t="shared" si="524"/>
        <v>1.5912272445524418E-2</v>
      </c>
      <c r="Z500" s="17">
        <f t="shared" si="525"/>
        <v>1.2529027094813915E-2</v>
      </c>
      <c r="AA500" s="17">
        <f t="shared" si="526"/>
        <v>1.6327050446210821E-2</v>
      </c>
      <c r="AB500" s="17">
        <f t="shared" si="527"/>
        <v>1.0638199369185426E-2</v>
      </c>
      <c r="AC500" s="17">
        <f t="shared" si="528"/>
        <v>3.2789437417057231E-4</v>
      </c>
      <c r="AD500" s="17">
        <f t="shared" si="529"/>
        <v>1.3659663036060449E-2</v>
      </c>
      <c r="AE500" s="17">
        <f t="shared" si="530"/>
        <v>1.1900529666421529E-2</v>
      </c>
      <c r="AF500" s="17">
        <f t="shared" si="531"/>
        <v>5.1839714481794396E-3</v>
      </c>
      <c r="AG500" s="17">
        <f t="shared" si="532"/>
        <v>1.5054545598008659E-3</v>
      </c>
      <c r="AH500" s="17">
        <f t="shared" si="533"/>
        <v>2.7288751237789367E-3</v>
      </c>
      <c r="AI500" s="17">
        <f t="shared" si="534"/>
        <v>3.5561006828527604E-3</v>
      </c>
      <c r="AJ500" s="17">
        <f t="shared" si="535"/>
        <v>2.3170448432015349E-3</v>
      </c>
      <c r="AK500" s="17">
        <f t="shared" si="536"/>
        <v>1.0064763410279241E-3</v>
      </c>
      <c r="AL500" s="17">
        <f t="shared" si="537"/>
        <v>1.4890546875732404E-5</v>
      </c>
      <c r="AM500" s="17">
        <f t="shared" si="538"/>
        <v>3.5600850054880065E-3</v>
      </c>
      <c r="AN500" s="17">
        <f t="shared" si="539"/>
        <v>3.1016063215430103E-3</v>
      </c>
      <c r="AO500" s="17">
        <f t="shared" si="540"/>
        <v>1.3510859655044786E-3</v>
      </c>
      <c r="AP500" s="17">
        <f t="shared" si="541"/>
        <v>3.9236298806506607E-4</v>
      </c>
      <c r="AQ500" s="17">
        <f t="shared" si="542"/>
        <v>8.5458319270897325E-5</v>
      </c>
      <c r="AR500" s="17">
        <f t="shared" si="543"/>
        <v>4.754884403921142E-4</v>
      </c>
      <c r="AS500" s="17">
        <f t="shared" si="544"/>
        <v>6.1962702244339424E-4</v>
      </c>
      <c r="AT500" s="17">
        <f t="shared" si="545"/>
        <v>4.0372973801997193E-4</v>
      </c>
      <c r="AU500" s="17">
        <f t="shared" si="546"/>
        <v>1.7537184516681372E-4</v>
      </c>
      <c r="AV500" s="17">
        <f t="shared" si="547"/>
        <v>5.7133425868095485E-5</v>
      </c>
      <c r="AW500" s="17">
        <f t="shared" si="548"/>
        <v>4.6959648637541599E-7</v>
      </c>
      <c r="AX500" s="17">
        <f t="shared" si="549"/>
        <v>7.7321363472642249E-4</v>
      </c>
      <c r="AY500" s="17">
        <f t="shared" si="550"/>
        <v>6.7363680745650641E-4</v>
      </c>
      <c r="AZ500" s="17">
        <f t="shared" si="551"/>
        <v>2.9344189495620601E-4</v>
      </c>
      <c r="BA500" s="17">
        <f t="shared" si="552"/>
        <v>8.5217182080269774E-5</v>
      </c>
      <c r="BB500" s="17">
        <f t="shared" si="553"/>
        <v>1.856066289406027E-5</v>
      </c>
      <c r="BC500" s="17">
        <f t="shared" si="554"/>
        <v>3.2340727412689908E-6</v>
      </c>
      <c r="BD500" s="17">
        <f t="shared" si="555"/>
        <v>6.9042263048372019E-5</v>
      </c>
      <c r="BE500" s="17">
        <f t="shared" si="556"/>
        <v>8.9971591822794259E-5</v>
      </c>
      <c r="BF500" s="17">
        <f t="shared" si="557"/>
        <v>5.8622697009917708E-5</v>
      </c>
      <c r="BG500" s="17">
        <f t="shared" si="558"/>
        <v>2.5464486697721898E-5</v>
      </c>
      <c r="BH500" s="17">
        <f t="shared" si="559"/>
        <v>8.2959346275311278E-6</v>
      </c>
      <c r="BI500" s="17">
        <f t="shared" si="560"/>
        <v>2.1621494173036499E-6</v>
      </c>
      <c r="BJ500" s="18">
        <f t="shared" si="561"/>
        <v>0.46571928140667196</v>
      </c>
      <c r="BK500" s="18">
        <f t="shared" si="562"/>
        <v>0.28501548476572691</v>
      </c>
      <c r="BL500" s="18">
        <f t="shared" si="563"/>
        <v>0.23696460546632528</v>
      </c>
      <c r="BM500" s="18">
        <f t="shared" si="564"/>
        <v>0.36995719162011165</v>
      </c>
      <c r="BN500" s="18">
        <f t="shared" si="565"/>
        <v>0.62959803990245622</v>
      </c>
    </row>
    <row r="501" spans="1:66" x14ac:dyDescent="0.25">
      <c r="A501" t="s">
        <v>99</v>
      </c>
      <c r="B501" t="s">
        <v>417</v>
      </c>
      <c r="C501" t="s">
        <v>107</v>
      </c>
      <c r="D501" t="s">
        <v>496</v>
      </c>
      <c r="E501" s="14">
        <f>VLOOKUP(A501,home!$A$2:$E$405,3,FALSE)</f>
        <v>1.3448275862068999</v>
      </c>
      <c r="F501" s="14">
        <f>VLOOKUP(B501,home!$B$2:$E$405,3,FALSE)</f>
        <v>0.93</v>
      </c>
      <c r="G501" s="14">
        <f>VLOOKUP(C501,away!$B$2:$E$405,4,FALSE)</f>
        <v>0.88</v>
      </c>
      <c r="H501" s="14">
        <f>VLOOKUP(A501,away!$A$2:$E$405,3,FALSE)</f>
        <v>1.2884012539184999</v>
      </c>
      <c r="I501" s="14">
        <f>VLOOKUP(C501,away!$B$2:$E$405,3,FALSE)</f>
        <v>0.95</v>
      </c>
      <c r="J501" s="14">
        <f>VLOOKUP(B501,home!$B$2:$E$405,4,FALSE)</f>
        <v>0.97</v>
      </c>
      <c r="K501" s="16">
        <f t="shared" si="566"/>
        <v>1.1006068965517268</v>
      </c>
      <c r="L501" s="16">
        <f t="shared" si="567"/>
        <v>1.1872617554858975</v>
      </c>
      <c r="M501" s="17">
        <f t="shared" si="512"/>
        <v>0.10148252609325893</v>
      </c>
      <c r="N501" s="17">
        <f t="shared" si="513"/>
        <v>0.11169236809773136</v>
      </c>
      <c r="O501" s="17">
        <f t="shared" si="514"/>
        <v>0.120486322080626</v>
      </c>
      <c r="P501" s="17">
        <f t="shared" si="515"/>
        <v>0.1326080770220896</v>
      </c>
      <c r="Q501" s="17">
        <f t="shared" si="516"/>
        <v>6.1464695310278608E-2</v>
      </c>
      <c r="R501" s="17">
        <f t="shared" si="517"/>
        <v>7.1524401132741652E-2</v>
      </c>
      <c r="S501" s="17">
        <f t="shared" si="518"/>
        <v>4.3320024561017856E-2</v>
      </c>
      <c r="T501" s="17">
        <f t="shared" si="519"/>
        <v>7.2974682054487205E-2</v>
      </c>
      <c r="U501" s="17">
        <f t="shared" si="520"/>
        <v>7.8720249158427624E-2</v>
      </c>
      <c r="V501" s="17">
        <f t="shared" si="521"/>
        <v>6.2896270309708196E-3</v>
      </c>
      <c r="W501" s="17">
        <f t="shared" si="522"/>
        <v>2.2549489184314403E-2</v>
      </c>
      <c r="X501" s="17">
        <f t="shared" si="523"/>
        <v>2.6772146114279378E-2</v>
      </c>
      <c r="Y501" s="17">
        <f t="shared" si="524"/>
        <v>1.5892772596882147E-2</v>
      </c>
      <c r="Z501" s="17">
        <f t="shared" si="525"/>
        <v>2.8306062016312118E-2</v>
      </c>
      <c r="AA501" s="17">
        <f t="shared" si="526"/>
        <v>3.1153847069374001E-2</v>
      </c>
      <c r="AB501" s="17">
        <f t="shared" si="527"/>
        <v>1.7144069469335416E-2</v>
      </c>
      <c r="AC501" s="17">
        <f t="shared" si="528"/>
        <v>5.1366930955478406E-4</v>
      </c>
      <c r="AD501" s="17">
        <f t="shared" si="529"/>
        <v>6.2045308274937486E-3</v>
      </c>
      <c r="AE501" s="17">
        <f t="shared" si="530"/>
        <v>7.3664021622165971E-3</v>
      </c>
      <c r="AF501" s="17">
        <f t="shared" si="531"/>
        <v>4.3729237813641946E-3</v>
      </c>
      <c r="AG501" s="17">
        <f t="shared" si="532"/>
        <v>1.7306017217561607E-3</v>
      </c>
      <c r="AH501" s="17">
        <f t="shared" si="533"/>
        <v>8.4016762200948523E-3</v>
      </c>
      <c r="AI501" s="17">
        <f t="shared" si="534"/>
        <v>9.2469427904310394E-3</v>
      </c>
      <c r="AJ501" s="17">
        <f t="shared" si="535"/>
        <v>5.088624503583836E-3</v>
      </c>
      <c r="AK501" s="17">
        <f t="shared" si="536"/>
        <v>1.8668584075354922E-3</v>
      </c>
      <c r="AL501" s="17">
        <f t="shared" si="537"/>
        <v>2.6848641628304569E-5</v>
      </c>
      <c r="AM501" s="17">
        <f t="shared" si="538"/>
        <v>1.3657498837214837E-3</v>
      </c>
      <c r="AN501" s="17">
        <f t="shared" si="539"/>
        <v>1.6215026045018292E-3</v>
      </c>
      <c r="AO501" s="17">
        <f t="shared" si="540"/>
        <v>9.625740143728986E-4</v>
      </c>
      <c r="AP501" s="17">
        <f t="shared" si="541"/>
        <v>3.8094243802982498E-4</v>
      </c>
      <c r="AQ501" s="17">
        <f t="shared" si="542"/>
        <v>1.1306959692859194E-4</v>
      </c>
      <c r="AR501" s="17">
        <f t="shared" si="543"/>
        <v>1.9949977716187859E-3</v>
      </c>
      <c r="AS501" s="17">
        <f t="shared" si="544"/>
        <v>2.1957083060489629E-3</v>
      </c>
      <c r="AT501" s="17">
        <f t="shared" si="545"/>
        <v>1.2083058522266994E-3</v>
      </c>
      <c r="AU501" s="17">
        <f t="shared" si="546"/>
        <v>4.4328991803483888E-4</v>
      </c>
      <c r="AV501" s="17">
        <f t="shared" si="547"/>
        <v>1.219719852402483E-4</v>
      </c>
      <c r="AW501" s="17">
        <f t="shared" si="548"/>
        <v>9.7453743298538455E-7</v>
      </c>
      <c r="AX501" s="17">
        <f t="shared" si="549"/>
        <v>2.5052562349809683E-4</v>
      </c>
      <c r="AY501" s="17">
        <f t="shared" si="550"/>
        <v>2.9743949154854946E-4</v>
      </c>
      <c r="AZ501" s="17">
        <f t="shared" si="551"/>
        <v>1.7656926644338185E-4</v>
      </c>
      <c r="BA501" s="17">
        <f t="shared" si="552"/>
        <v>6.9877979080808895E-5</v>
      </c>
      <c r="BB501" s="17">
        <f t="shared" si="553"/>
        <v>2.0740863028321995E-5</v>
      </c>
      <c r="BC501" s="17">
        <f t="shared" si="554"/>
        <v>4.9249666898596224E-6</v>
      </c>
      <c r="BD501" s="17">
        <f t="shared" si="555"/>
        <v>3.9476409275376244E-4</v>
      </c>
      <c r="BE501" s="17">
        <f t="shared" si="556"/>
        <v>4.3448008299577654E-4</v>
      </c>
      <c r="BF501" s="17">
        <f t="shared" si="557"/>
        <v>2.3909588787975918E-4</v>
      </c>
      <c r="BG501" s="17">
        <f t="shared" si="558"/>
        <v>8.7716861045873787E-5</v>
      </c>
      <c r="BH501" s="17">
        <f t="shared" si="559"/>
        <v>2.4135445552739541E-5</v>
      </c>
      <c r="BI501" s="17">
        <f t="shared" si="560"/>
        <v>5.3127275653387733E-6</v>
      </c>
      <c r="BJ501" s="18">
        <f t="shared" si="561"/>
        <v>0.33628452857864738</v>
      </c>
      <c r="BK501" s="18">
        <f t="shared" si="562"/>
        <v>0.2845382121500688</v>
      </c>
      <c r="BL501" s="18">
        <f t="shared" si="563"/>
        <v>0.35078276976311262</v>
      </c>
      <c r="BM501" s="18">
        <f t="shared" si="564"/>
        <v>0.4003567178172992</v>
      </c>
      <c r="BN501" s="18">
        <f t="shared" si="565"/>
        <v>0.59925838973672607</v>
      </c>
    </row>
    <row r="502" spans="1:66" x14ac:dyDescent="0.25">
      <c r="A502" t="s">
        <v>99</v>
      </c>
      <c r="B502" t="s">
        <v>101</v>
      </c>
      <c r="C502" t="s">
        <v>121</v>
      </c>
      <c r="D502" t="s">
        <v>496</v>
      </c>
      <c r="E502" s="14">
        <f>VLOOKUP(A502,home!$A$2:$E$405,3,FALSE)</f>
        <v>1.3448275862068999</v>
      </c>
      <c r="F502" s="14">
        <f>VLOOKUP(B502,home!$B$2:$E$405,3,FALSE)</f>
        <v>0.96</v>
      </c>
      <c r="G502" s="14">
        <f>VLOOKUP(C502,away!$B$2:$E$405,4,FALSE)</f>
        <v>1.05</v>
      </c>
      <c r="H502" s="14">
        <f>VLOOKUP(A502,away!$A$2:$E$405,3,FALSE)</f>
        <v>1.2884012539184999</v>
      </c>
      <c r="I502" s="14">
        <f>VLOOKUP(C502,away!$B$2:$E$405,3,FALSE)</f>
        <v>1.1200000000000001</v>
      </c>
      <c r="J502" s="14">
        <f>VLOOKUP(B502,home!$B$2:$E$405,4,FALSE)</f>
        <v>0.89</v>
      </c>
      <c r="K502" s="16">
        <f t="shared" si="566"/>
        <v>1.355586206896555</v>
      </c>
      <c r="L502" s="16">
        <f t="shared" si="567"/>
        <v>1.2842783699059608</v>
      </c>
      <c r="M502" s="17">
        <f t="shared" si="512"/>
        <v>7.1370934182078419E-2</v>
      </c>
      <c r="N502" s="17">
        <f t="shared" si="513"/>
        <v>9.6749453950547348E-2</v>
      </c>
      <c r="O502" s="17">
        <f t="shared" si="514"/>
        <v>9.1660147010025284E-2</v>
      </c>
      <c r="P502" s="17">
        <f t="shared" si="515"/>
        <v>0.12425323100890077</v>
      </c>
      <c r="Q502" s="17">
        <f t="shared" si="516"/>
        <v>6.55761126500677E-2</v>
      </c>
      <c r="R502" s="17">
        <f t="shared" si="517"/>
        <v>5.8858572093688007E-2</v>
      </c>
      <c r="S502" s="17">
        <f t="shared" si="518"/>
        <v>5.4079666999889288E-2</v>
      </c>
      <c r="T502" s="17">
        <f t="shared" si="519"/>
        <v>8.4217983058998608E-2</v>
      </c>
      <c r="U502" s="17">
        <f t="shared" si="520"/>
        <v>7.9787868487829941E-2</v>
      </c>
      <c r="V502" s="17">
        <f t="shared" si="521"/>
        <v>1.0461110960690384E-2</v>
      </c>
      <c r="W502" s="17">
        <f t="shared" si="522"/>
        <v>2.9631357936775498E-2</v>
      </c>
      <c r="X502" s="17">
        <f t="shared" si="523"/>
        <v>3.8054912069142091E-2</v>
      </c>
      <c r="Y502" s="17">
        <f t="shared" si="524"/>
        <v>2.4436550219536241E-2</v>
      </c>
      <c r="Z502" s="17">
        <f t="shared" si="525"/>
        <v>2.5196930341158035E-2</v>
      </c>
      <c r="AA502" s="17">
        <f t="shared" si="526"/>
        <v>3.4156611226607139E-2</v>
      </c>
      <c r="AB502" s="17">
        <f t="shared" si="527"/>
        <v>2.3151115526558328E-2</v>
      </c>
      <c r="AC502" s="17">
        <f t="shared" si="528"/>
        <v>1.1382669742457294E-3</v>
      </c>
      <c r="AD502" s="17">
        <f t="shared" si="529"/>
        <v>1.0041965027676913E-2</v>
      </c>
      <c r="AE502" s="17">
        <f t="shared" si="530"/>
        <v>1.2896678476397572E-2</v>
      </c>
      <c r="AF502" s="17">
        <f t="shared" si="531"/>
        <v>8.2814626054345825E-3</v>
      </c>
      <c r="AG502" s="17">
        <f t="shared" si="532"/>
        <v>3.5452344317815658E-3</v>
      </c>
      <c r="AH502" s="17">
        <f t="shared" si="533"/>
        <v>8.0899681562941281E-3</v>
      </c>
      <c r="AI502" s="17">
        <f t="shared" si="534"/>
        <v>1.0966649246904672E-2</v>
      </c>
      <c r="AJ502" s="17">
        <f t="shared" si="535"/>
        <v>7.4331192274882333E-3</v>
      </c>
      <c r="AK502" s="17">
        <f t="shared" si="536"/>
        <v>3.358744633000209E-3</v>
      </c>
      <c r="AL502" s="17">
        <f t="shared" si="537"/>
        <v>7.9266637558610733E-5</v>
      </c>
      <c r="AM502" s="17">
        <f t="shared" si="538"/>
        <v>2.7225498563312779E-3</v>
      </c>
      <c r="AN502" s="17">
        <f t="shared" si="539"/>
        <v>3.496511891476841E-3</v>
      </c>
      <c r="AO502" s="17">
        <f t="shared" si="540"/>
        <v>2.2452472961713428E-3</v>
      </c>
      <c r="AP502" s="17">
        <f t="shared" si="541"/>
        <v>9.6117417918756601E-4</v>
      </c>
      <c r="AQ502" s="17">
        <f t="shared" si="542"/>
        <v>3.0860380201067701E-4</v>
      </c>
      <c r="AR502" s="17">
        <f t="shared" si="543"/>
        <v>2.077954223271308E-3</v>
      </c>
      <c r="AS502" s="17">
        <f t="shared" si="544"/>
        <v>2.8168460836290295E-3</v>
      </c>
      <c r="AT502" s="17">
        <f t="shared" si="545"/>
        <v>1.9092388489590462E-3</v>
      </c>
      <c r="AU502" s="17">
        <f t="shared" si="546"/>
        <v>8.6271261643997954E-4</v>
      </c>
      <c r="AV502" s="17">
        <f t="shared" si="547"/>
        <v>2.9237033084041878E-4</v>
      </c>
      <c r="AW502" s="17">
        <f t="shared" si="548"/>
        <v>3.8333126708377916E-6</v>
      </c>
      <c r="AX502" s="17">
        <f t="shared" si="549"/>
        <v>6.151085054718128E-4</v>
      </c>
      <c r="AY502" s="17">
        <f t="shared" si="550"/>
        <v>7.8997054872263154E-4</v>
      </c>
      <c r="AZ502" s="17">
        <f t="shared" si="551"/>
        <v>5.0727104429360936E-4</v>
      </c>
      <c r="BA502" s="17">
        <f t="shared" si="552"/>
        <v>2.1715907662196368E-4</v>
      </c>
      <c r="BB502" s="17">
        <f t="shared" si="553"/>
        <v>6.9723176233584837E-5</v>
      </c>
      <c r="BC502" s="17">
        <f t="shared" si="554"/>
        <v>1.7908793423586853E-5</v>
      </c>
      <c r="BD502" s="17">
        <f t="shared" si="555"/>
        <v>4.4477861043368109E-4</v>
      </c>
      <c r="BE502" s="17">
        <f t="shared" si="556"/>
        <v>6.029357494265142E-4</v>
      </c>
      <c r="BF502" s="17">
        <f t="shared" si="557"/>
        <v>4.0866569278371012E-4</v>
      </c>
      <c r="BG502" s="17">
        <f t="shared" si="558"/>
        <v>1.8466052545647416E-4</v>
      </c>
      <c r="BH502" s="17">
        <f t="shared" si="559"/>
        <v>6.2580815316766683E-5</v>
      </c>
      <c r="BI502" s="17">
        <f t="shared" si="560"/>
        <v>1.6966738011949895E-5</v>
      </c>
      <c r="BJ502" s="18">
        <f t="shared" si="561"/>
        <v>0.38538293859630296</v>
      </c>
      <c r="BK502" s="18">
        <f t="shared" si="562"/>
        <v>0.26217244731208583</v>
      </c>
      <c r="BL502" s="18">
        <f t="shared" si="563"/>
        <v>0.32714250584296478</v>
      </c>
      <c r="BM502" s="18">
        <f t="shared" si="564"/>
        <v>0.49064023396115231</v>
      </c>
      <c r="BN502" s="18">
        <f t="shared" si="565"/>
        <v>0.50846845089530757</v>
      </c>
    </row>
    <row r="503" spans="1:66" x14ac:dyDescent="0.25">
      <c r="A503" t="s">
        <v>122</v>
      </c>
      <c r="B503" t="s">
        <v>125</v>
      </c>
      <c r="C503" t="s">
        <v>141</v>
      </c>
      <c r="D503" t="s">
        <v>496</v>
      </c>
      <c r="E503" s="14">
        <f>VLOOKUP(A503,home!$A$2:$E$405,3,FALSE)</f>
        <v>1.35015772870662</v>
      </c>
      <c r="F503" s="14">
        <f>VLOOKUP(B503,home!$B$2:$E$405,3,FALSE)</f>
        <v>0.79</v>
      </c>
      <c r="G503" s="14">
        <f>VLOOKUP(C503,away!$B$2:$E$405,4,FALSE)</f>
        <v>1.01</v>
      </c>
      <c r="H503" s="14">
        <f>VLOOKUP(A503,away!$A$2:$E$405,3,FALSE)</f>
        <v>1.15772870662461</v>
      </c>
      <c r="I503" s="14">
        <f>VLOOKUP(C503,away!$B$2:$E$405,3,FALSE)</f>
        <v>0.53</v>
      </c>
      <c r="J503" s="14">
        <f>VLOOKUP(B503,home!$B$2:$E$405,4,FALSE)</f>
        <v>1.04</v>
      </c>
      <c r="K503" s="16">
        <f t="shared" si="566"/>
        <v>1.0772908517350122</v>
      </c>
      <c r="L503" s="16">
        <f t="shared" si="567"/>
        <v>0.63814006309148508</v>
      </c>
      <c r="M503" s="17">
        <f t="shared" si="512"/>
        <v>0.17988618838374018</v>
      </c>
      <c r="N503" s="17">
        <f t="shared" si="513"/>
        <v>0.19378974509928429</v>
      </c>
      <c r="O503" s="17">
        <f t="shared" si="514"/>
        <v>0.11479258360448673</v>
      </c>
      <c r="P503" s="17">
        <f t="shared" si="515"/>
        <v>0.12366500016414009</v>
      </c>
      <c r="Q503" s="17">
        <f t="shared" si="516"/>
        <v>0.10438395977775942</v>
      </c>
      <c r="R503" s="17">
        <f t="shared" si="517"/>
        <v>3.6626873271900867E-2</v>
      </c>
      <c r="S503" s="17">
        <f t="shared" si="518"/>
        <v>2.1253761062763027E-2</v>
      </c>
      <c r="T503" s="17">
        <f t="shared" si="519"/>
        <v>6.6611586678318443E-2</v>
      </c>
      <c r="U503" s="17">
        <f t="shared" si="520"/>
        <v>3.9457795503476431E-2</v>
      </c>
      <c r="V503" s="17">
        <f t="shared" si="521"/>
        <v>1.6234625218253711E-3</v>
      </c>
      <c r="W503" s="17">
        <f t="shared" si="522"/>
        <v>3.7483961645485245E-2</v>
      </c>
      <c r="X503" s="17">
        <f t="shared" si="523"/>
        <v>2.3920017649368758E-2</v>
      </c>
      <c r="Y503" s="17">
        <f t="shared" si="524"/>
        <v>7.6321607859588074E-3</v>
      </c>
      <c r="Z503" s="17">
        <f t="shared" si="525"/>
        <v>7.7910250735248841E-3</v>
      </c>
      <c r="AA503" s="17">
        <f t="shared" si="526"/>
        <v>8.3932000373464575E-3</v>
      </c>
      <c r="AB503" s="17">
        <f t="shared" si="527"/>
        <v>4.52095880850765E-3</v>
      </c>
      <c r="AC503" s="17">
        <f t="shared" si="528"/>
        <v>6.9754345383554747E-5</v>
      </c>
      <c r="AD503" s="17">
        <f t="shared" si="529"/>
        <v>1.0095282241866827E-2</v>
      </c>
      <c r="AE503" s="17">
        <f t="shared" si="530"/>
        <v>6.4422040467512461E-3</v>
      </c>
      <c r="AF503" s="17">
        <f t="shared" si="531"/>
        <v>2.0555142484210303E-3</v>
      </c>
      <c r="AG503" s="17">
        <f t="shared" si="532"/>
        <v>4.3723533072428103E-4</v>
      </c>
      <c r="AH503" s="17">
        <f t="shared" si="533"/>
        <v>1.2429413079916277E-3</v>
      </c>
      <c r="AI503" s="17">
        <f t="shared" si="534"/>
        <v>1.3390093003429304E-3</v>
      </c>
      <c r="AJ503" s="17">
        <f t="shared" si="535"/>
        <v>7.2125123482376906E-4</v>
      </c>
      <c r="AK503" s="17">
        <f t="shared" si="536"/>
        <v>2.5899911902607588E-4</v>
      </c>
      <c r="AL503" s="17">
        <f t="shared" si="537"/>
        <v>1.9181397328637839E-6</v>
      </c>
      <c r="AM503" s="17">
        <f t="shared" si="538"/>
        <v>2.1751110409692128E-3</v>
      </c>
      <c r="AN503" s="17">
        <f t="shared" si="539"/>
        <v>1.3880254969150792E-3</v>
      </c>
      <c r="AO503" s="17">
        <f t="shared" si="540"/>
        <v>4.4287733908698922E-4</v>
      </c>
      <c r="AP503" s="17">
        <f t="shared" si="541"/>
        <v>9.4205924368920136E-5</v>
      </c>
      <c r="AQ503" s="17">
        <f t="shared" si="542"/>
        <v>1.5029143630093589E-5</v>
      </c>
      <c r="AR503" s="17">
        <f t="shared" si="543"/>
        <v>1.5863412894015814E-4</v>
      </c>
      <c r="AS503" s="17">
        <f t="shared" si="544"/>
        <v>1.7089509588018469E-4</v>
      </c>
      <c r="AT503" s="17">
        <f t="shared" si="545"/>
        <v>9.2051861699050361E-5</v>
      </c>
      <c r="AU503" s="17">
        <f t="shared" si="546"/>
        <v>3.3055542831187838E-5</v>
      </c>
      <c r="AV503" s="17">
        <f t="shared" si="547"/>
        <v>8.902608472793378E-6</v>
      </c>
      <c r="AW503" s="17">
        <f t="shared" si="548"/>
        <v>3.6629140117043921E-8</v>
      </c>
      <c r="AX503" s="17">
        <f t="shared" si="549"/>
        <v>3.9053787099065839E-4</v>
      </c>
      <c r="AY503" s="17">
        <f t="shared" si="550"/>
        <v>2.4921786163359302E-4</v>
      </c>
      <c r="AZ503" s="17">
        <f t="shared" si="551"/>
        <v>7.9517950973193019E-5</v>
      </c>
      <c r="BA503" s="17">
        <f t="shared" si="552"/>
        <v>1.6914530083646341E-5</v>
      </c>
      <c r="BB503" s="17">
        <f t="shared" si="553"/>
        <v>2.698459823685224E-6</v>
      </c>
      <c r="BC503" s="17">
        <f t="shared" si="554"/>
        <v>3.4439906442726547E-7</v>
      </c>
      <c r="BD503" s="17">
        <f t="shared" si="555"/>
        <v>1.687179884172254E-5</v>
      </c>
      <c r="BE503" s="17">
        <f t="shared" si="556"/>
        <v>1.8175834544501065E-5</v>
      </c>
      <c r="BF503" s="17">
        <f t="shared" si="557"/>
        <v>9.7903301387201059E-6</v>
      </c>
      <c r="BG503" s="17">
        <f t="shared" si="558"/>
        <v>3.5156776979695812E-6</v>
      </c>
      <c r="BH503" s="17">
        <f t="shared" si="559"/>
        <v>9.4685185541785887E-7</v>
      </c>
      <c r="BI503" s="17">
        <f t="shared" si="560"/>
        <v>2.0400696835799646E-7</v>
      </c>
      <c r="BJ503" s="18">
        <f t="shared" si="561"/>
        <v>0.45770614752147781</v>
      </c>
      <c r="BK503" s="18">
        <f t="shared" si="562"/>
        <v>0.32674930247921868</v>
      </c>
      <c r="BL503" s="18">
        <f t="shared" si="563"/>
        <v>0.20786665592577261</v>
      </c>
      <c r="BM503" s="18">
        <f t="shared" si="564"/>
        <v>0.24671959946618896</v>
      </c>
      <c r="BN503" s="18">
        <f t="shared" si="565"/>
        <v>0.75314435030131155</v>
      </c>
    </row>
    <row r="504" spans="1:66" x14ac:dyDescent="0.25">
      <c r="A504" t="s">
        <v>122</v>
      </c>
      <c r="B504" t="s">
        <v>127</v>
      </c>
      <c r="C504" t="s">
        <v>140</v>
      </c>
      <c r="D504" t="s">
        <v>496</v>
      </c>
      <c r="E504" s="14">
        <f>VLOOKUP(A504,home!$A$2:$E$405,3,FALSE)</f>
        <v>1.35015772870662</v>
      </c>
      <c r="F504" s="14">
        <f>VLOOKUP(B504,home!$B$2:$E$405,3,FALSE)</f>
        <v>0.74</v>
      </c>
      <c r="G504" s="14">
        <f>VLOOKUP(C504,away!$B$2:$E$405,4,FALSE)</f>
        <v>0.68</v>
      </c>
      <c r="H504" s="14">
        <f>VLOOKUP(A504,away!$A$2:$E$405,3,FALSE)</f>
        <v>1.15772870662461</v>
      </c>
      <c r="I504" s="14">
        <f>VLOOKUP(C504,away!$B$2:$E$405,3,FALSE)</f>
        <v>0.68</v>
      </c>
      <c r="J504" s="14">
        <f>VLOOKUP(B504,home!$B$2:$E$405,4,FALSE)</f>
        <v>0.86</v>
      </c>
      <c r="K504" s="16">
        <f t="shared" si="566"/>
        <v>0.67939936908517118</v>
      </c>
      <c r="L504" s="16">
        <f t="shared" si="567"/>
        <v>0.67703974763407204</v>
      </c>
      <c r="M504" s="17">
        <f t="shared" si="512"/>
        <v>0.25757634517137362</v>
      </c>
      <c r="N504" s="17">
        <f t="shared" si="513"/>
        <v>0.17499720640069558</v>
      </c>
      <c r="O504" s="17">
        <f t="shared" si="514"/>
        <v>0.17438942373133343</v>
      </c>
      <c r="P504" s="17">
        <f t="shared" si="515"/>
        <v>0.11848006445819452</v>
      </c>
      <c r="Q504" s="17">
        <f t="shared" si="516"/>
        <v>5.9446495810150012E-2</v>
      </c>
      <c r="R504" s="17">
        <f t="shared" si="517"/>
        <v>5.9034285716556605E-2</v>
      </c>
      <c r="S504" s="17">
        <f t="shared" si="518"/>
        <v>1.3624626190613812E-2</v>
      </c>
      <c r="T504" s="17">
        <f t="shared" si="519"/>
        <v>4.0247640521033877E-2</v>
      </c>
      <c r="U504" s="17">
        <f t="shared" si="520"/>
        <v>4.0107856470222296E-2</v>
      </c>
      <c r="V504" s="17">
        <f t="shared" si="521"/>
        <v>6.9634007743681297E-4</v>
      </c>
      <c r="W504" s="17">
        <f t="shared" si="522"/>
        <v>1.3462637249246732E-2</v>
      </c>
      <c r="X504" s="17">
        <f t="shared" si="523"/>
        <v>9.1147405257190634E-3</v>
      </c>
      <c r="Y504" s="17">
        <f t="shared" si="524"/>
        <v>3.0855208126414416E-3</v>
      </c>
      <c r="Z504" s="17">
        <f t="shared" si="525"/>
        <v>1.3322852634431732E-2</v>
      </c>
      <c r="AA504" s="17">
        <f t="shared" si="526"/>
        <v>9.0515376742476318E-3</v>
      </c>
      <c r="AB504" s="17">
        <f t="shared" si="527"/>
        <v>3.0748044925672487E-3</v>
      </c>
      <c r="AC504" s="17">
        <f t="shared" si="528"/>
        <v>2.0018923225618378E-5</v>
      </c>
      <c r="AD504" s="17">
        <f t="shared" si="529"/>
        <v>2.2866268133401881E-3</v>
      </c>
      <c r="AE504" s="17">
        <f t="shared" si="530"/>
        <v>1.548137240637143E-3</v>
      </c>
      <c r="AF504" s="17">
        <f t="shared" si="531"/>
        <v>5.2407522335193996E-4</v>
      </c>
      <c r="AG504" s="17">
        <f t="shared" si="532"/>
        <v>1.1827325231982248E-4</v>
      </c>
      <c r="AH504" s="17">
        <f t="shared" si="533"/>
        <v>2.2550251963453973E-3</v>
      </c>
      <c r="AI504" s="17">
        <f t="shared" si="534"/>
        <v>1.5320626956682275E-3</v>
      </c>
      <c r="AJ504" s="17">
        <f t="shared" si="535"/>
        <v>5.2044121441796013E-4</v>
      </c>
      <c r="AK504" s="17">
        <f t="shared" si="536"/>
        <v>1.1786247757382747E-4</v>
      </c>
      <c r="AL504" s="17">
        <f t="shared" si="537"/>
        <v>3.683324744089916E-7</v>
      </c>
      <c r="AM504" s="17">
        <f t="shared" si="538"/>
        <v>3.1070656286331195E-4</v>
      </c>
      <c r="AN504" s="17">
        <f t="shared" si="539"/>
        <v>2.1036069290922662E-4</v>
      </c>
      <c r="AO504" s="17">
        <f t="shared" si="540"/>
        <v>7.1211275219695646E-5</v>
      </c>
      <c r="AP504" s="17">
        <f t="shared" si="541"/>
        <v>1.6070954601147733E-5</v>
      </c>
      <c r="AQ504" s="17">
        <f t="shared" si="542"/>
        <v>2.7201687618499216E-6</v>
      </c>
      <c r="AR504" s="17">
        <f t="shared" si="543"/>
        <v>3.0534833796843247E-4</v>
      </c>
      <c r="AS504" s="17">
        <f t="shared" si="544"/>
        <v>2.0745346816695867E-4</v>
      </c>
      <c r="AT504" s="17">
        <f t="shared" si="545"/>
        <v>7.0471877693581168E-5</v>
      </c>
      <c r="AU504" s="17">
        <f t="shared" si="546"/>
        <v>1.5959516414422134E-5</v>
      </c>
      <c r="AV504" s="17">
        <f t="shared" si="547"/>
        <v>2.7107213457157072E-6</v>
      </c>
      <c r="AW504" s="17">
        <f t="shared" si="548"/>
        <v>4.7062697384157525E-9</v>
      </c>
      <c r="AX504" s="17">
        <f t="shared" si="549"/>
        <v>3.5182307129992692E-5</v>
      </c>
      <c r="AY504" s="17">
        <f t="shared" si="550"/>
        <v>2.3819820340474661E-5</v>
      </c>
      <c r="AZ504" s="17">
        <f t="shared" si="551"/>
        <v>8.0634825760019493E-6</v>
      </c>
      <c r="BA504" s="17">
        <f t="shared" si="552"/>
        <v>1.8197660694360326E-6</v>
      </c>
      <c r="BB504" s="17">
        <f t="shared" si="553"/>
        <v>3.0801349010100457E-7</v>
      </c>
      <c r="BC504" s="17">
        <f t="shared" si="554"/>
        <v>4.17074751211748E-8</v>
      </c>
      <c r="BD504" s="17">
        <f t="shared" si="555"/>
        <v>3.4455493613105131E-5</v>
      </c>
      <c r="BE504" s="17">
        <f t="shared" si="556"/>
        <v>2.3409040622261776E-5</v>
      </c>
      <c r="BF504" s="17">
        <f t="shared" si="557"/>
        <v>7.952043714826895E-6</v>
      </c>
      <c r="BG504" s="17">
        <f t="shared" si="558"/>
        <v>1.8008711609303647E-6</v>
      </c>
      <c r="BH504" s="17">
        <f t="shared" si="559"/>
        <v>3.0587768263494235E-7</v>
      </c>
      <c r="BI504" s="17">
        <f t="shared" si="560"/>
        <v>4.1562620919882814E-8</v>
      </c>
      <c r="BJ504" s="18">
        <f t="shared" si="561"/>
        <v>0.30551165860057228</v>
      </c>
      <c r="BK504" s="18">
        <f t="shared" si="562"/>
        <v>0.39042158297365931</v>
      </c>
      <c r="BL504" s="18">
        <f t="shared" si="563"/>
        <v>0.29075320847993646</v>
      </c>
      <c r="BM504" s="18">
        <f t="shared" si="564"/>
        <v>0.15606166628622506</v>
      </c>
      <c r="BN504" s="18">
        <f t="shared" si="565"/>
        <v>0.84392382128830379</v>
      </c>
    </row>
    <row r="505" spans="1:66" x14ac:dyDescent="0.25">
      <c r="A505" t="s">
        <v>122</v>
      </c>
      <c r="B505" t="s">
        <v>130</v>
      </c>
      <c r="C505" t="s">
        <v>134</v>
      </c>
      <c r="D505" t="s">
        <v>496</v>
      </c>
      <c r="E505" s="14">
        <f>VLOOKUP(A505,home!$A$2:$E$405,3,FALSE)</f>
        <v>1.35015772870662</v>
      </c>
      <c r="F505" s="14">
        <f>VLOOKUP(B505,home!$B$2:$E$405,3,FALSE)</f>
        <v>1.0900000000000001</v>
      </c>
      <c r="G505" s="14">
        <f>VLOOKUP(C505,away!$B$2:$E$405,4,FALSE)</f>
        <v>1.1599999999999999</v>
      </c>
      <c r="H505" s="14">
        <f>VLOOKUP(A505,away!$A$2:$E$405,3,FALSE)</f>
        <v>1.15772870662461</v>
      </c>
      <c r="I505" s="14">
        <f>VLOOKUP(C505,away!$B$2:$E$405,3,FALSE)</f>
        <v>0.26</v>
      </c>
      <c r="J505" s="14">
        <f>VLOOKUP(B505,home!$B$2:$E$405,4,FALSE)</f>
        <v>0.69</v>
      </c>
      <c r="K505" s="16">
        <f t="shared" si="566"/>
        <v>1.7071394321766502</v>
      </c>
      <c r="L505" s="16">
        <f t="shared" si="567"/>
        <v>0.20769652996845503</v>
      </c>
      <c r="M505" s="17">
        <f t="shared" si="512"/>
        <v>0.14736600420679183</v>
      </c>
      <c r="N505" s="17">
        <f t="shared" si="513"/>
        <v>0.25157431674372444</v>
      </c>
      <c r="O505" s="17">
        <f t="shared" si="514"/>
        <v>3.0607407709067409E-2</v>
      </c>
      <c r="P505" s="17">
        <f t="shared" si="515"/>
        <v>5.2251112616856561E-2</v>
      </c>
      <c r="Q505" s="17">
        <f t="shared" si="516"/>
        <v>0.21473621811805532</v>
      </c>
      <c r="R505" s="17">
        <f t="shared" si="517"/>
        <v>3.1785261862515204E-3</v>
      </c>
      <c r="S505" s="17">
        <f t="shared" si="518"/>
        <v>4.6316292288625391E-3</v>
      </c>
      <c r="T505" s="17">
        <f t="shared" si="519"/>
        <v>4.4599967361669372E-2</v>
      </c>
      <c r="U505" s="17">
        <f t="shared" si="520"/>
        <v>5.4261873887560333E-3</v>
      </c>
      <c r="V505" s="17">
        <f t="shared" si="521"/>
        <v>1.824691761617957E-4</v>
      </c>
      <c r="W505" s="17">
        <f t="shared" si="522"/>
        <v>0.12219488848860609</v>
      </c>
      <c r="X505" s="17">
        <f t="shared" si="523"/>
        <v>2.5379454318965794E-2</v>
      </c>
      <c r="Y505" s="17">
        <f t="shared" si="524"/>
        <v>2.6356122972710574E-3</v>
      </c>
      <c r="Z505" s="17">
        <f t="shared" si="525"/>
        <v>2.2005628643276948E-4</v>
      </c>
      <c r="AA505" s="17">
        <f t="shared" si="526"/>
        <v>3.7566676386774031E-4</v>
      </c>
      <c r="AB505" s="17">
        <f t="shared" si="527"/>
        <v>3.206577729784071E-4</v>
      </c>
      <c r="AC505" s="17">
        <f t="shared" si="528"/>
        <v>4.0435960468179365E-6</v>
      </c>
      <c r="AD505" s="17">
        <f t="shared" si="529"/>
        <v>5.2150928137332027E-2</v>
      </c>
      <c r="AE505" s="17">
        <f t="shared" si="530"/>
        <v>1.0831566808758126E-2</v>
      </c>
      <c r="AF505" s="17">
        <f t="shared" si="531"/>
        <v>1.1248394201502775E-3</v>
      </c>
      <c r="AG505" s="17">
        <f t="shared" si="532"/>
        <v>7.7875081445647273E-5</v>
      </c>
      <c r="AH505" s="17">
        <f t="shared" si="533"/>
        <v>1.142623177245765E-5</v>
      </c>
      <c r="AI505" s="17">
        <f t="shared" si="534"/>
        <v>1.950617081995215E-5</v>
      </c>
      <c r="AJ505" s="17">
        <f t="shared" si="535"/>
        <v>1.6649876688756935E-5</v>
      </c>
      <c r="AK505" s="17">
        <f t="shared" si="536"/>
        <v>9.4745536787519194E-6</v>
      </c>
      <c r="AL505" s="17">
        <f t="shared" si="537"/>
        <v>5.7349018467753794E-8</v>
      </c>
      <c r="AM505" s="17">
        <f t="shared" si="538"/>
        <v>1.7805781169570035E-2</v>
      </c>
      <c r="AN505" s="17">
        <f t="shared" si="539"/>
        <v>3.6981989622973553E-3</v>
      </c>
      <c r="AO505" s="17">
        <f t="shared" si="540"/>
        <v>3.8405154580105095E-4</v>
      </c>
      <c r="AP505" s="17">
        <f t="shared" si="541"/>
        <v>2.6588724463966506E-5</v>
      </c>
      <c r="AQ505" s="17">
        <f t="shared" si="542"/>
        <v>1.3805964518633022E-6</v>
      </c>
      <c r="AR505" s="17">
        <f t="shared" si="543"/>
        <v>4.7463773795095258E-7</v>
      </c>
      <c r="AS505" s="17">
        <f t="shared" si="544"/>
        <v>8.1027279845519879E-7</v>
      </c>
      <c r="AT505" s="17">
        <f t="shared" si="545"/>
        <v>6.9162432253149698E-7</v>
      </c>
      <c r="AU505" s="17">
        <f t="shared" si="546"/>
        <v>3.9356638441532673E-7</v>
      </c>
      <c r="AV505" s="17">
        <f t="shared" si="547"/>
        <v>1.6796817350364953E-7</v>
      </c>
      <c r="AW505" s="17">
        <f t="shared" si="548"/>
        <v>5.6483516039498281E-10</v>
      </c>
      <c r="AX505" s="17">
        <f t="shared" si="549"/>
        <v>5.0661585258802485E-3</v>
      </c>
      <c r="AY505" s="17">
        <f t="shared" si="550"/>
        <v>1.0522235460954312E-3</v>
      </c>
      <c r="AZ505" s="17">
        <f t="shared" si="551"/>
        <v>1.0927158963756186E-4</v>
      </c>
      <c r="BA505" s="17">
        <f t="shared" si="552"/>
        <v>7.5651099972862009E-6</v>
      </c>
      <c r="BB505" s="17">
        <f t="shared" si="553"/>
        <v>3.9281177381650282E-7</v>
      </c>
      <c r="BC505" s="17">
        <f t="shared" si="554"/>
        <v>1.6317128470488247E-8</v>
      </c>
      <c r="BD505" s="17">
        <f t="shared" si="555"/>
        <v>1.6430101860748308E-8</v>
      </c>
      <c r="BE505" s="17">
        <f t="shared" si="556"/>
        <v>2.8048474761162388E-8</v>
      </c>
      <c r="BF505" s="17">
        <f t="shared" si="557"/>
        <v>2.3941328638595941E-8</v>
      </c>
      <c r="BG505" s="17">
        <f t="shared" si="558"/>
        <v>1.3623728725882416E-8</v>
      </c>
      <c r="BH505" s="17">
        <f t="shared" si="559"/>
        <v>5.8144011303079072E-9</v>
      </c>
      <c r="BI505" s="17">
        <f t="shared" si="560"/>
        <v>1.9851986888082204E-9</v>
      </c>
      <c r="BJ505" s="18">
        <f t="shared" si="561"/>
        <v>0.75345729567507502</v>
      </c>
      <c r="BK505" s="18">
        <f t="shared" si="562"/>
        <v>0.20548753971983344</v>
      </c>
      <c r="BL505" s="18">
        <f t="shared" si="563"/>
        <v>3.996813056653168E-2</v>
      </c>
      <c r="BM505" s="18">
        <f t="shared" si="564"/>
        <v>0.29836721368586588</v>
      </c>
      <c r="BN505" s="18">
        <f t="shared" si="565"/>
        <v>0.69971358558074692</v>
      </c>
    </row>
    <row r="506" spans="1:66" x14ac:dyDescent="0.25">
      <c r="A506" t="s">
        <v>122</v>
      </c>
      <c r="B506" t="s">
        <v>129</v>
      </c>
      <c r="C506" t="s">
        <v>401</v>
      </c>
      <c r="D506" t="s">
        <v>496</v>
      </c>
      <c r="E506" s="14">
        <f>VLOOKUP(A506,home!$A$2:$E$405,3,FALSE)</f>
        <v>1.35015772870662</v>
      </c>
      <c r="F506" s="14">
        <f>VLOOKUP(B506,home!$B$2:$E$405,3,FALSE)</f>
        <v>1.1399999999999999</v>
      </c>
      <c r="G506" s="14">
        <f>VLOOKUP(C506,away!$B$2:$E$405,4,FALSE)</f>
        <v>0.85</v>
      </c>
      <c r="H506" s="14">
        <f>VLOOKUP(A506,away!$A$2:$E$405,3,FALSE)</f>
        <v>1.15772870662461</v>
      </c>
      <c r="I506" s="14">
        <f>VLOOKUP(C506,away!$B$2:$E$405,3,FALSE)</f>
        <v>1.01</v>
      </c>
      <c r="J506" s="14">
        <f>VLOOKUP(B506,home!$B$2:$E$405,4,FALSE)</f>
        <v>0.93</v>
      </c>
      <c r="K506" s="16">
        <f t="shared" si="566"/>
        <v>1.3083028391167146</v>
      </c>
      <c r="L506" s="16">
        <f t="shared" si="567"/>
        <v>1.0874545741324961</v>
      </c>
      <c r="M506" s="17">
        <f t="shared" si="512"/>
        <v>9.1103649672750087E-2</v>
      </c>
      <c r="N506" s="17">
        <f t="shared" si="513"/>
        <v>0.11919116352075347</v>
      </c>
      <c r="O506" s="17">
        <f t="shared" si="514"/>
        <v>9.9071080556796559E-2</v>
      </c>
      <c r="P506" s="17">
        <f t="shared" si="515"/>
        <v>0.12961497596681767</v>
      </c>
      <c r="Q506" s="17">
        <f t="shared" si="516"/>
        <v>7.7969068815913201E-2</v>
      </c>
      <c r="R506" s="17">
        <f t="shared" si="517"/>
        <v>5.3867649857868703E-2</v>
      </c>
      <c r="S506" s="17">
        <f t="shared" si="518"/>
        <v>4.6101451630163867E-2</v>
      </c>
      <c r="T506" s="17">
        <f t="shared" si="519"/>
        <v>8.4787820524716173E-2</v>
      </c>
      <c r="U506" s="17">
        <f t="shared" si="520"/>
        <v>7.0475199245594713E-2</v>
      </c>
      <c r="V506" s="17">
        <f t="shared" si="521"/>
        <v>7.2877169960238099E-3</v>
      </c>
      <c r="W506" s="17">
        <f t="shared" si="522"/>
        <v>3.4002384698381911E-2</v>
      </c>
      <c r="X506" s="17">
        <f t="shared" si="523"/>
        <v>3.6976048771668206E-2</v>
      </c>
      <c r="Y506" s="17">
        <f t="shared" si="524"/>
        <v>2.0104886685048427E-2</v>
      </c>
      <c r="Z506" s="17">
        <f t="shared" si="525"/>
        <v>1.9526207411902342E-2</v>
      </c>
      <c r="AA506" s="17">
        <f t="shared" si="526"/>
        <v>2.5546192594173671E-2</v>
      </c>
      <c r="AB506" s="17">
        <f t="shared" si="527"/>
        <v>1.6711078149789907E-2</v>
      </c>
      <c r="AC506" s="17">
        <f t="shared" si="528"/>
        <v>6.4802375281180179E-4</v>
      </c>
      <c r="AD506" s="17">
        <f t="shared" si="529"/>
        <v>1.1121354109407951E-2</v>
      </c>
      <c r="AE506" s="17">
        <f t="shared" si="530"/>
        <v>1.209396739682291E-2</v>
      </c>
      <c r="AF506" s="17">
        <f t="shared" si="531"/>
        <v>6.5758200825421749E-3</v>
      </c>
      <c r="AG506" s="17">
        <f t="shared" si="532"/>
        <v>2.383635209144272E-3</v>
      </c>
      <c r="AH506" s="17">
        <f t="shared" si="533"/>
        <v>5.3084658913832615E-3</v>
      </c>
      <c r="AI506" s="17">
        <f t="shared" si="534"/>
        <v>6.9450809970509628E-3</v>
      </c>
      <c r="AJ506" s="17">
        <f t="shared" si="535"/>
        <v>4.5431345931686599E-3</v>
      </c>
      <c r="AK506" s="17">
        <f t="shared" si="536"/>
        <v>1.981265295577306E-3</v>
      </c>
      <c r="AL506" s="17">
        <f t="shared" si="537"/>
        <v>3.6878251726835918E-5</v>
      </c>
      <c r="AM506" s="17">
        <f t="shared" si="538"/>
        <v>2.9100198312321537E-3</v>
      </c>
      <c r="AN506" s="17">
        <f t="shared" si="539"/>
        <v>3.1645143762896798E-3</v>
      </c>
      <c r="AO506" s="17">
        <f t="shared" si="540"/>
        <v>1.7206328167021277E-3</v>
      </c>
      <c r="AP506" s="17">
        <f t="shared" si="541"/>
        <v>6.2370334230840317E-4</v>
      </c>
      <c r="AQ506" s="17">
        <f t="shared" si="542"/>
        <v>1.6956226312374973E-4</v>
      </c>
      <c r="AR506" s="17">
        <f t="shared" si="543"/>
        <v>1.1545431030422137E-3</v>
      </c>
      <c r="AS506" s="17">
        <f t="shared" si="544"/>
        <v>1.5104920195927497E-3</v>
      </c>
      <c r="AT506" s="17">
        <f t="shared" si="545"/>
        <v>9.8809049884816748E-4</v>
      </c>
      <c r="AU506" s="17">
        <f t="shared" si="546"/>
        <v>4.3090720164910286E-4</v>
      </c>
      <c r="AV506" s="17">
        <f t="shared" si="547"/>
        <v>1.4093927882834003E-4</v>
      </c>
      <c r="AW506" s="17">
        <f t="shared" si="548"/>
        <v>1.4574284127175912E-6</v>
      </c>
      <c r="AX506" s="17">
        <f t="shared" si="549"/>
        <v>6.3453120118116084E-4</v>
      </c>
      <c r="AY506" s="17">
        <f t="shared" si="550"/>
        <v>6.9002385715424049E-4</v>
      </c>
      <c r="AZ506" s="17">
        <f t="shared" si="551"/>
        <v>3.7518479986146344E-4</v>
      </c>
      <c r="BA506" s="17">
        <f t="shared" si="552"/>
        <v>1.3599880891811117E-4</v>
      </c>
      <c r="BB506" s="17">
        <f t="shared" si="553"/>
        <v>3.6973131708642819E-5</v>
      </c>
      <c r="BC506" s="17">
        <f t="shared" si="554"/>
        <v>8.0413202393133758E-6</v>
      </c>
      <c r="BD506" s="17">
        <f t="shared" si="555"/>
        <v>2.0925219640606345E-4</v>
      </c>
      <c r="BE506" s="17">
        <f t="shared" si="556"/>
        <v>2.7376524264946121E-4</v>
      </c>
      <c r="BF506" s="17">
        <f t="shared" si="557"/>
        <v>1.7908392210488322E-4</v>
      </c>
      <c r="BG506" s="17">
        <f t="shared" si="558"/>
        <v>7.8098667909991769E-5</v>
      </c>
      <c r="BH506" s="17">
        <f t="shared" si="559"/>
        <v>2.5544177239468932E-5</v>
      </c>
      <c r="BI506" s="17">
        <f t="shared" si="560"/>
        <v>6.6839039210595547E-6</v>
      </c>
      <c r="BJ506" s="18">
        <f t="shared" si="561"/>
        <v>0.41567533556311775</v>
      </c>
      <c r="BK506" s="18">
        <f t="shared" si="562"/>
        <v>0.27548272012744829</v>
      </c>
      <c r="BL506" s="18">
        <f t="shared" si="563"/>
        <v>0.28944654739359527</v>
      </c>
      <c r="BM506" s="18">
        <f t="shared" si="564"/>
        <v>0.42862465567642249</v>
      </c>
      <c r="BN506" s="18">
        <f t="shared" si="565"/>
        <v>0.57081758839089969</v>
      </c>
    </row>
    <row r="507" spans="1:66" x14ac:dyDescent="0.25">
      <c r="A507" t="s">
        <v>122</v>
      </c>
      <c r="B507" t="s">
        <v>133</v>
      </c>
      <c r="C507" t="s">
        <v>142</v>
      </c>
      <c r="D507" t="s">
        <v>496</v>
      </c>
      <c r="E507" s="14">
        <f>VLOOKUP(A507,home!$A$2:$E$405,3,FALSE)</f>
        <v>1.35015772870662</v>
      </c>
      <c r="F507" s="14">
        <f>VLOOKUP(B507,home!$B$2:$E$405,3,FALSE)</f>
        <v>0.51</v>
      </c>
      <c r="G507" s="14">
        <f>VLOOKUP(C507,away!$B$2:$E$405,4,FALSE)</f>
        <v>0.91</v>
      </c>
      <c r="H507" s="14">
        <f>VLOOKUP(A507,away!$A$2:$E$405,3,FALSE)</f>
        <v>1.15772870662461</v>
      </c>
      <c r="I507" s="14">
        <f>VLOOKUP(C507,away!$B$2:$E$405,3,FALSE)</f>
        <v>0.74</v>
      </c>
      <c r="J507" s="14">
        <f>VLOOKUP(B507,home!$B$2:$E$405,4,FALSE)</f>
        <v>1.33</v>
      </c>
      <c r="K507" s="16">
        <f t="shared" si="566"/>
        <v>0.62660820189274236</v>
      </c>
      <c r="L507" s="16">
        <f t="shared" si="567"/>
        <v>1.1394365930599413</v>
      </c>
      <c r="M507" s="17">
        <f t="shared" si="512"/>
        <v>0.17100802479537214</v>
      </c>
      <c r="N507" s="17">
        <f t="shared" si="513"/>
        <v>0.10715503092625764</v>
      </c>
      <c r="O507" s="17">
        <f t="shared" si="514"/>
        <v>0.19485280115874876</v>
      </c>
      <c r="P507" s="17">
        <f t="shared" si="515"/>
        <v>0.12209636336784764</v>
      </c>
      <c r="Q507" s="17">
        <f t="shared" si="516"/>
        <v>3.3572110626231742E-2</v>
      </c>
      <c r="R507" s="17">
        <f t="shared" si="517"/>
        <v>0.11101120595025545</v>
      </c>
      <c r="S507" s="17">
        <f t="shared" si="518"/>
        <v>2.1793599986743017E-2</v>
      </c>
      <c r="T507" s="17">
        <f t="shared" si="519"/>
        <v>3.8253291353784948E-2</v>
      </c>
      <c r="U507" s="17">
        <f t="shared" si="520"/>
        <v>6.9560532150434479E-2</v>
      </c>
      <c r="V507" s="17">
        <f t="shared" si="521"/>
        <v>1.7289112642253981E-3</v>
      </c>
      <c r="W507" s="17">
        <f t="shared" si="522"/>
        <v>7.0121866244157675E-3</v>
      </c>
      <c r="X507" s="17">
        <f t="shared" si="523"/>
        <v>7.9899420372247908E-3</v>
      </c>
      <c r="Y507" s="17">
        <f t="shared" si="524"/>
        <v>4.552016166820912E-3</v>
      </c>
      <c r="Z507" s="17">
        <f t="shared" si="525"/>
        <v>4.2163410099811525E-2</v>
      </c>
      <c r="AA507" s="17">
        <f t="shared" si="526"/>
        <v>2.6419938588309197E-2</v>
      </c>
      <c r="AB507" s="17">
        <f t="shared" si="527"/>
        <v>8.2774751064685504E-3</v>
      </c>
      <c r="AC507" s="17">
        <f t="shared" si="528"/>
        <v>7.7150538037697123E-5</v>
      </c>
      <c r="AD507" s="17">
        <f t="shared" si="529"/>
        <v>1.0984734130153756E-3</v>
      </c>
      <c r="AE507" s="17">
        <f t="shared" si="530"/>
        <v>1.2516408032931653E-3</v>
      </c>
      <c r="AF507" s="17">
        <f t="shared" si="531"/>
        <v>7.1308266631958629E-4</v>
      </c>
      <c r="AG507" s="17">
        <f t="shared" si="532"/>
        <v>2.7083749462709618E-4</v>
      </c>
      <c r="AH507" s="17">
        <f t="shared" si="533"/>
        <v>1.2010633088979586E-2</v>
      </c>
      <c r="AI507" s="17">
        <f t="shared" si="534"/>
        <v>7.5259612034789727E-3</v>
      </c>
      <c r="AJ507" s="17">
        <f t="shared" si="535"/>
        <v>2.3579145086132488E-3</v>
      </c>
      <c r="AK507" s="17">
        <f t="shared" si="536"/>
        <v>4.9249619015298573E-4</v>
      </c>
      <c r="AL507" s="17">
        <f t="shared" si="537"/>
        <v>2.2033586172455545E-6</v>
      </c>
      <c r="AM507" s="17">
        <f t="shared" si="538"/>
        <v>1.3766249003130968E-4</v>
      </c>
      <c r="AN507" s="17">
        <f t="shared" si="539"/>
        <v>1.5685767863342362E-4</v>
      </c>
      <c r="AO507" s="17">
        <f t="shared" si="540"/>
        <v>8.9364689468679679E-5</v>
      </c>
      <c r="AP507" s="17">
        <f t="shared" si="541"/>
        <v>3.3941799102684007E-5</v>
      </c>
      <c r="AQ507" s="17">
        <f t="shared" si="542"/>
        <v>9.6686319829718037E-6</v>
      </c>
      <c r="AR507" s="17">
        <f t="shared" si="543"/>
        <v>2.7370709694799788E-3</v>
      </c>
      <c r="AS507" s="17">
        <f t="shared" si="544"/>
        <v>1.7150711186386747E-3</v>
      </c>
      <c r="AT507" s="17">
        <f t="shared" si="545"/>
        <v>5.3733881488417701E-4</v>
      </c>
      <c r="AU507" s="17">
        <f t="shared" si="546"/>
        <v>1.1223363620058377E-4</v>
      </c>
      <c r="AV507" s="17">
        <f t="shared" si="547"/>
        <v>1.7581629242882998E-5</v>
      </c>
      <c r="AW507" s="17">
        <f t="shared" si="548"/>
        <v>4.3698741084552159E-8</v>
      </c>
      <c r="AX507" s="17">
        <f t="shared" si="549"/>
        <v>1.4376740891099415E-5</v>
      </c>
      <c r="AY507" s="17">
        <f t="shared" si="550"/>
        <v>1.638138466025986E-5</v>
      </c>
      <c r="AZ507" s="17">
        <f t="shared" si="551"/>
        <v>9.3327745634454411E-6</v>
      </c>
      <c r="BA507" s="17">
        <f t="shared" si="552"/>
        <v>3.5447016174562521E-6</v>
      </c>
      <c r="BB507" s="17">
        <f t="shared" si="553"/>
        <v>1.0097406836021033E-6</v>
      </c>
      <c r="BC507" s="17">
        <f t="shared" si="554"/>
        <v>2.3010709687951927E-7</v>
      </c>
      <c r="BD507" s="17">
        <f t="shared" si="555"/>
        <v>5.1978647007125563E-4</v>
      </c>
      <c r="BE507" s="17">
        <f t="shared" si="556"/>
        <v>3.2570246537952526E-4</v>
      </c>
      <c r="BF507" s="17">
        <f t="shared" si="557"/>
        <v>1.0204391809174871E-4</v>
      </c>
      <c r="BG507" s="17">
        <f t="shared" si="558"/>
        <v>2.1313852009853651E-5</v>
      </c>
      <c r="BH507" s="17">
        <f t="shared" si="559"/>
        <v>3.3388586208256023E-6</v>
      </c>
      <c r="BI507" s="17">
        <f t="shared" si="560"/>
        <v>4.1843123935392246E-7</v>
      </c>
      <c r="BJ507" s="18">
        <f t="shared" si="561"/>
        <v>0.20234098285072283</v>
      </c>
      <c r="BK507" s="18">
        <f t="shared" si="562"/>
        <v>0.31672263469550338</v>
      </c>
      <c r="BL507" s="18">
        <f t="shared" si="563"/>
        <v>0.43860085810930016</v>
      </c>
      <c r="BM507" s="18">
        <f t="shared" si="564"/>
        <v>0.26011601124470546</v>
      </c>
      <c r="BN507" s="18">
        <f t="shared" si="565"/>
        <v>0.73969553682471345</v>
      </c>
    </row>
    <row r="508" spans="1:66" x14ac:dyDescent="0.25">
      <c r="A508" t="s">
        <v>122</v>
      </c>
      <c r="B508" t="s">
        <v>138</v>
      </c>
      <c r="C508" t="s">
        <v>124</v>
      </c>
      <c r="D508" t="s">
        <v>496</v>
      </c>
      <c r="E508" s="14">
        <f>VLOOKUP(A508,home!$A$2:$E$405,3,FALSE)</f>
        <v>1.35015772870662</v>
      </c>
      <c r="F508" s="14">
        <f>VLOOKUP(B508,home!$B$2:$E$405,3,FALSE)</f>
        <v>0.97</v>
      </c>
      <c r="G508" s="14">
        <f>VLOOKUP(C508,away!$B$2:$E$405,4,FALSE)</f>
        <v>0.91</v>
      </c>
      <c r="H508" s="14">
        <f>VLOOKUP(A508,away!$A$2:$E$405,3,FALSE)</f>
        <v>1.15772870662461</v>
      </c>
      <c r="I508" s="14">
        <f>VLOOKUP(C508,away!$B$2:$E$405,3,FALSE)</f>
        <v>0.74</v>
      </c>
      <c r="J508" s="14">
        <f>VLOOKUP(B508,home!$B$2:$E$405,4,FALSE)</f>
        <v>1</v>
      </c>
      <c r="K508" s="16">
        <f t="shared" si="566"/>
        <v>1.1917842271293335</v>
      </c>
      <c r="L508" s="16">
        <f t="shared" si="567"/>
        <v>0.85671924290221146</v>
      </c>
      <c r="M508" s="17">
        <f t="shared" si="512"/>
        <v>0.12892770345841878</v>
      </c>
      <c r="N508" s="17">
        <f t="shared" si="513"/>
        <v>0.15365400342175151</v>
      </c>
      <c r="O508" s="17">
        <f t="shared" si="514"/>
        <v>0.11045484449601736</v>
      </c>
      <c r="P508" s="17">
        <f t="shared" si="515"/>
        <v>0.13163834148037676</v>
      </c>
      <c r="Q508" s="17">
        <f t="shared" si="516"/>
        <v>9.1561208856660067E-2</v>
      </c>
      <c r="R508" s="17">
        <f t="shared" si="517"/>
        <v>4.7314395375754742E-2</v>
      </c>
      <c r="S508" s="17">
        <f t="shared" si="518"/>
        <v>3.3601492314824809E-2</v>
      </c>
      <c r="T508" s="17">
        <f t="shared" si="519"/>
        <v>7.844224953088906E-2</v>
      </c>
      <c r="U508" s="17">
        <f t="shared" si="520"/>
        <v>5.6388550124985566E-2</v>
      </c>
      <c r="V508" s="17">
        <f t="shared" si="521"/>
        <v>3.8119940270898763E-3</v>
      </c>
      <c r="W508" s="17">
        <f t="shared" si="522"/>
        <v>3.637373484408736E-2</v>
      </c>
      <c r="X508" s="17">
        <f t="shared" si="523"/>
        <v>3.1162078577152311E-2</v>
      </c>
      <c r="Y508" s="17">
        <f t="shared" si="524"/>
        <v>1.3348576182938573E-2</v>
      </c>
      <c r="Z508" s="17">
        <f t="shared" si="525"/>
        <v>1.3511717661564169E-2</v>
      </c>
      <c r="AA508" s="17">
        <f t="shared" si="526"/>
        <v>1.6103051990477017E-2</v>
      </c>
      <c r="AB508" s="17">
        <f t="shared" si="527"/>
        <v>9.5956816854470654E-3</v>
      </c>
      <c r="AC508" s="17">
        <f t="shared" si="528"/>
        <v>2.4325870138775784E-4</v>
      </c>
      <c r="AD508" s="17">
        <f t="shared" si="529"/>
        <v>1.0837410867242003E-2</v>
      </c>
      <c r="AE508" s="17">
        <f t="shared" si="530"/>
        <v>9.284618433203766E-3</v>
      </c>
      <c r="AF508" s="17">
        <f t="shared" si="531"/>
        <v>3.9771556373651229E-3</v>
      </c>
      <c r="AG508" s="17">
        <f t="shared" si="532"/>
        <v>1.1357685888492373E-3</v>
      </c>
      <c r="AH508" s="17">
        <f t="shared" si="533"/>
        <v>2.8939371313309228E-3</v>
      </c>
      <c r="AI508" s="17">
        <f t="shared" si="534"/>
        <v>3.4489486274241038E-3</v>
      </c>
      <c r="AJ508" s="17">
        <f t="shared" si="535"/>
        <v>2.0552012871717061E-3</v>
      </c>
      <c r="AK508" s="17">
        <f t="shared" si="536"/>
        <v>8.1645215920904759E-4</v>
      </c>
      <c r="AL508" s="17">
        <f t="shared" si="537"/>
        <v>9.9349235710794504E-6</v>
      </c>
      <c r="AM508" s="17">
        <f t="shared" si="538"/>
        <v>2.5831710668998077E-3</v>
      </c>
      <c r="AN508" s="17">
        <f t="shared" si="539"/>
        <v>2.213052360721301E-3</v>
      </c>
      <c r="AO508" s="17">
        <f t="shared" si="540"/>
        <v>9.4798227149005233E-4</v>
      </c>
      <c r="AP508" s="17">
        <f t="shared" si="541"/>
        <v>2.707182179718922E-4</v>
      </c>
      <c r="AQ508" s="17">
        <f t="shared" si="542"/>
        <v>5.7982376685178812E-5</v>
      </c>
      <c r="AR508" s="17">
        <f t="shared" si="543"/>
        <v>4.9585832563208538E-4</v>
      </c>
      <c r="AS508" s="17">
        <f t="shared" si="544"/>
        <v>5.9095613137908015E-4</v>
      </c>
      <c r="AT508" s="17">
        <f t="shared" si="545"/>
        <v>3.5214609815147904E-4</v>
      </c>
      <c r="AU508" s="17">
        <f t="shared" si="546"/>
        <v>1.3989405514069024E-4</v>
      </c>
      <c r="AV508" s="17">
        <f t="shared" si="547"/>
        <v>4.1680882096459021E-5</v>
      </c>
      <c r="AW508" s="17">
        <f t="shared" si="548"/>
        <v>2.8177222724004135E-7</v>
      </c>
      <c r="AX508" s="17">
        <f t="shared" si="549"/>
        <v>5.1309708891800741E-4</v>
      </c>
      <c r="AY508" s="17">
        <f t="shared" si="550"/>
        <v>4.3958014955316398E-4</v>
      </c>
      <c r="AZ508" s="17">
        <f t="shared" si="551"/>
        <v>1.8829838646001372E-4</v>
      </c>
      <c r="BA508" s="17">
        <f t="shared" si="552"/>
        <v>5.3772950362577012E-5</v>
      </c>
      <c r="BB508" s="17">
        <f t="shared" si="553"/>
        <v>1.151708033081129E-5</v>
      </c>
      <c r="BC508" s="17">
        <f t="shared" si="554"/>
        <v>1.9733808682913205E-6</v>
      </c>
      <c r="BD508" s="17">
        <f t="shared" si="555"/>
        <v>7.0801894887046358E-5</v>
      </c>
      <c r="BE508" s="17">
        <f t="shared" si="556"/>
        <v>8.4380581577250851E-5</v>
      </c>
      <c r="BF508" s="17">
        <f t="shared" si="557"/>
        <v>5.0281723099883799E-5</v>
      </c>
      <c r="BG508" s="17">
        <f t="shared" si="558"/>
        <v>1.9974988167775385E-5</v>
      </c>
      <c r="BH508" s="17">
        <f t="shared" si="559"/>
        <v>5.9514689588624489E-6</v>
      </c>
      <c r="BI508" s="17">
        <f t="shared" si="560"/>
        <v>1.4185733666844194E-6</v>
      </c>
      <c r="BJ508" s="18">
        <f t="shared" si="561"/>
        <v>0.43705795027040001</v>
      </c>
      <c r="BK508" s="18">
        <f t="shared" si="562"/>
        <v>0.29867230505522219</v>
      </c>
      <c r="BL508" s="18">
        <f t="shared" si="563"/>
        <v>0.25092440760027479</v>
      </c>
      <c r="BM508" s="18">
        <f t="shared" si="564"/>
        <v>0.336176585121156</v>
      </c>
      <c r="BN508" s="18">
        <f t="shared" si="565"/>
        <v>0.66355049708897929</v>
      </c>
    </row>
    <row r="509" spans="1:66" x14ac:dyDescent="0.25">
      <c r="A509" t="s">
        <v>122</v>
      </c>
      <c r="B509" t="s">
        <v>143</v>
      </c>
      <c r="C509" t="s">
        <v>126</v>
      </c>
      <c r="D509" t="s">
        <v>496</v>
      </c>
      <c r="E509" s="14">
        <f>VLOOKUP(A509,home!$A$2:$E$405,3,FALSE)</f>
        <v>1.35015772870662</v>
      </c>
      <c r="F509" s="14">
        <f>VLOOKUP(B509,home!$B$2:$E$405,3,FALSE)</f>
        <v>0.79</v>
      </c>
      <c r="G509" s="14">
        <f>VLOOKUP(C509,away!$B$2:$E$405,4,FALSE)</f>
        <v>0.56999999999999995</v>
      </c>
      <c r="H509" s="14">
        <f>VLOOKUP(A509,away!$A$2:$E$405,3,FALSE)</f>
        <v>1.15772870662461</v>
      </c>
      <c r="I509" s="14">
        <f>VLOOKUP(C509,away!$B$2:$E$405,3,FALSE)</f>
        <v>0.85</v>
      </c>
      <c r="J509" s="14">
        <f>VLOOKUP(B509,home!$B$2:$E$405,4,FALSE)</f>
        <v>0.99</v>
      </c>
      <c r="K509" s="16">
        <f t="shared" si="566"/>
        <v>0.60797602523659089</v>
      </c>
      <c r="L509" s="16">
        <f t="shared" si="567"/>
        <v>0.97422870662460936</v>
      </c>
      <c r="M509" s="17">
        <f t="shared" si="512"/>
        <v>0.20552147858182301</v>
      </c>
      <c r="N509" s="17">
        <f t="shared" si="513"/>
        <v>0.12495213164892389</v>
      </c>
      <c r="O509" s="17">
        <f t="shared" si="514"/>
        <v>0.20022492426234673</v>
      </c>
      <c r="P509" s="17">
        <f t="shared" si="515"/>
        <v>0.12173195360631903</v>
      </c>
      <c r="Q509" s="17">
        <f t="shared" si="516"/>
        <v>3.7983950172375991E-2</v>
      </c>
      <c r="R509" s="17">
        <f t="shared" si="517"/>
        <v>9.7532434499058226E-2</v>
      </c>
      <c r="S509" s="17">
        <f t="shared" si="518"/>
        <v>1.8025693264598797E-2</v>
      </c>
      <c r="T509" s="17">
        <f t="shared" si="519"/>
        <v>3.7005054648927463E-2</v>
      </c>
      <c r="U509" s="17">
        <f t="shared" si="520"/>
        <v>5.9297381858385574E-2</v>
      </c>
      <c r="V509" s="17">
        <f t="shared" si="521"/>
        <v>1.1863063177140144E-3</v>
      </c>
      <c r="W509" s="17">
        <f t="shared" si="522"/>
        <v>7.6977770161952945E-3</v>
      </c>
      <c r="X509" s="17">
        <f t="shared" si="523"/>
        <v>7.499395346372585E-3</v>
      </c>
      <c r="Y509" s="17">
        <f t="shared" si="524"/>
        <v>3.6530631143815895E-3</v>
      </c>
      <c r="Z509" s="17">
        <f t="shared" si="525"/>
        <v>3.1672965838655642E-2</v>
      </c>
      <c r="AA509" s="17">
        <f t="shared" si="526"/>
        <v>1.9256403878040184E-2</v>
      </c>
      <c r="AB509" s="17">
        <f t="shared" si="527"/>
        <v>5.8537159450606727E-3</v>
      </c>
      <c r="AC509" s="17">
        <f t="shared" si="528"/>
        <v>4.3916147665970073E-5</v>
      </c>
      <c r="AD509" s="17">
        <f t="shared" si="529"/>
        <v>1.1700159683659995E-3</v>
      </c>
      <c r="AE509" s="17">
        <f t="shared" si="530"/>
        <v>1.1398631435913474E-3</v>
      </c>
      <c r="AF509" s="17">
        <f t="shared" si="531"/>
        <v>5.5524369805502998E-4</v>
      </c>
      <c r="AG509" s="17">
        <f t="shared" si="532"/>
        <v>1.8031144993920566E-4</v>
      </c>
      <c r="AH509" s="17">
        <f t="shared" si="533"/>
        <v>7.7141781359897294E-3</v>
      </c>
      <c r="AI509" s="17">
        <f t="shared" si="534"/>
        <v>4.6900353610860495E-3</v>
      </c>
      <c r="AJ509" s="17">
        <f t="shared" si="535"/>
        <v>1.4257145285260777E-3</v>
      </c>
      <c r="AK509" s="17">
        <f t="shared" si="536"/>
        <v>2.8893341739178173E-4</v>
      </c>
      <c r="AL509" s="17">
        <f t="shared" si="537"/>
        <v>1.0404748909226556E-6</v>
      </c>
      <c r="AM509" s="17">
        <f t="shared" si="538"/>
        <v>1.4226833158210032E-4</v>
      </c>
      <c r="AN509" s="17">
        <f t="shared" si="539"/>
        <v>1.3860189267087065E-4</v>
      </c>
      <c r="AO509" s="17">
        <f t="shared" si="540"/>
        <v>6.7514971316232623E-5</v>
      </c>
      <c r="AP509" s="17">
        <f t="shared" si="541"/>
        <v>2.1925007727736969E-5</v>
      </c>
      <c r="AQ509" s="17">
        <f t="shared" si="542"/>
        <v>5.3399929803319379E-6</v>
      </c>
      <c r="AR509" s="17">
        <f t="shared" si="543"/>
        <v>1.5030747576194232E-3</v>
      </c>
      <c r="AS509" s="17">
        <f t="shared" si="544"/>
        <v>9.138334167709092E-4</v>
      </c>
      <c r="AT509" s="17">
        <f t="shared" si="545"/>
        <v>2.7779440422837516E-4</v>
      </c>
      <c r="AU509" s="17">
        <f t="shared" si="546"/>
        <v>5.6297445905244803E-5</v>
      </c>
      <c r="AV509" s="17">
        <f t="shared" si="547"/>
        <v>8.5568743481106783E-6</v>
      </c>
      <c r="AW509" s="17">
        <f t="shared" si="548"/>
        <v>1.7118924615072463E-8</v>
      </c>
      <c r="AX509" s="17">
        <f t="shared" si="549"/>
        <v>1.4415955792054445E-5</v>
      </c>
      <c r="AY509" s="17">
        <f t="shared" si="550"/>
        <v>1.4044437966050745E-5</v>
      </c>
      <c r="AZ509" s="17">
        <f t="shared" si="551"/>
        <v>6.8412473174675887E-6</v>
      </c>
      <c r="BA509" s="17">
        <f t="shared" si="552"/>
        <v>2.2216465085985094E-6</v>
      </c>
      <c r="BB509" s="17">
        <f t="shared" si="553"/>
        <v>5.4109795116225115E-7</v>
      </c>
      <c r="BC509" s="17">
        <f t="shared" si="554"/>
        <v>1.0543063142360521E-7</v>
      </c>
      <c r="BD509" s="17">
        <f t="shared" si="555"/>
        <v>2.4405642951261141E-4</v>
      </c>
      <c r="BE509" s="17">
        <f t="shared" si="556"/>
        <v>1.483804579485117E-4</v>
      </c>
      <c r="BF509" s="17">
        <f t="shared" si="557"/>
        <v>4.5105880523160633E-5</v>
      </c>
      <c r="BG509" s="17">
        <f t="shared" si="558"/>
        <v>9.1410979850892563E-6</v>
      </c>
      <c r="BH509" s="17">
        <f t="shared" si="559"/>
        <v>1.3893921048181935E-6</v>
      </c>
      <c r="BI509" s="17">
        <f t="shared" si="560"/>
        <v>1.6894341787649335E-7</v>
      </c>
      <c r="BJ509" s="18">
        <f t="shared" si="561"/>
        <v>0.22225062621957242</v>
      </c>
      <c r="BK509" s="18">
        <f t="shared" si="562"/>
        <v>0.34652443283097778</v>
      </c>
      <c r="BL509" s="18">
        <f t="shared" si="563"/>
        <v>0.39949152098624907</v>
      </c>
      <c r="BM509" s="18">
        <f t="shared" si="564"/>
        <v>0.21197864578556672</v>
      </c>
      <c r="BN509" s="18">
        <f t="shared" si="565"/>
        <v>0.78794687277084696</v>
      </c>
    </row>
    <row r="510" spans="1:66" x14ac:dyDescent="0.25">
      <c r="A510" t="s">
        <v>145</v>
      </c>
      <c r="B510" t="s">
        <v>371</v>
      </c>
      <c r="C510" t="s">
        <v>389</v>
      </c>
      <c r="D510" t="s">
        <v>496</v>
      </c>
      <c r="E510" s="14">
        <f>VLOOKUP(A510,home!$A$2:$E$405,3,FALSE)</f>
        <v>1.4394618834080699</v>
      </c>
      <c r="F510" s="14">
        <f>VLOOKUP(B510,home!$B$2:$E$405,3,FALSE)</f>
        <v>0.61</v>
      </c>
      <c r="G510" s="14">
        <f>VLOOKUP(C510,away!$B$2:$E$405,4,FALSE)</f>
        <v>0.69</v>
      </c>
      <c r="H510" s="14">
        <f>VLOOKUP(A510,away!$A$2:$E$405,3,FALSE)</f>
        <v>1.2421524663677099</v>
      </c>
      <c r="I510" s="14">
        <f>VLOOKUP(C510,away!$B$2:$E$405,3,FALSE)</f>
        <v>0.87</v>
      </c>
      <c r="J510" s="14">
        <f>VLOOKUP(B510,home!$B$2:$E$405,4,FALSE)</f>
        <v>0.91</v>
      </c>
      <c r="K510" s="16">
        <f t="shared" si="566"/>
        <v>0.60586950672645656</v>
      </c>
      <c r="L510" s="16">
        <f t="shared" si="567"/>
        <v>0.98341210762331599</v>
      </c>
      <c r="M510" s="17">
        <f t="shared" si="512"/>
        <v>0.20407216160075514</v>
      </c>
      <c r="N510" s="17">
        <f t="shared" si="513"/>
        <v>0.12364109988565122</v>
      </c>
      <c r="O510" s="17">
        <f t="shared" si="514"/>
        <v>0.20068703454704453</v>
      </c>
      <c r="P510" s="17">
        <f t="shared" si="515"/>
        <v>0.1215901546274132</v>
      </c>
      <c r="Q510" s="17">
        <f t="shared" si="516"/>
        <v>3.7455186099418024E-2</v>
      </c>
      <c r="R510" s="17">
        <f t="shared" si="517"/>
        <v>9.867902980829113E-2</v>
      </c>
      <c r="S510" s="17">
        <f t="shared" si="518"/>
        <v>1.811144350404081E-2</v>
      </c>
      <c r="T510" s="17">
        <f t="shared" si="519"/>
        <v>3.6833883503452208E-2</v>
      </c>
      <c r="U510" s="17">
        <f t="shared" si="520"/>
        <v>5.9786615114194641E-2</v>
      </c>
      <c r="V510" s="17">
        <f t="shared" si="521"/>
        <v>1.1990166174052211E-3</v>
      </c>
      <c r="W510" s="17">
        <f t="shared" si="522"/>
        <v>7.5643183754673451E-3</v>
      </c>
      <c r="X510" s="17">
        <f t="shared" si="523"/>
        <v>7.4388422763521193E-3</v>
      </c>
      <c r="Y510" s="17">
        <f t="shared" si="524"/>
        <v>3.657723780632431E-3</v>
      </c>
      <c r="Z510" s="17">
        <f t="shared" si="525"/>
        <v>3.2347384227331882E-2</v>
      </c>
      <c r="AA510" s="17">
        <f t="shared" si="526"/>
        <v>1.9598293725704725E-2</v>
      </c>
      <c r="AB510" s="17">
        <f t="shared" si="527"/>
        <v>5.9370042761364645E-3</v>
      </c>
      <c r="AC510" s="17">
        <f t="shared" si="528"/>
        <v>4.4649835739341988E-5</v>
      </c>
      <c r="AD510" s="17">
        <f t="shared" si="529"/>
        <v>1.1457474607165677E-3</v>
      </c>
      <c r="AE510" s="17">
        <f t="shared" si="530"/>
        <v>1.1267419251473421E-3</v>
      </c>
      <c r="AF510" s="17">
        <f t="shared" si="531"/>
        <v>5.5402582567835011E-4</v>
      </c>
      <c r="AG510" s="17">
        <f t="shared" si="532"/>
        <v>1.8161190163603141E-4</v>
      </c>
      <c r="AH510" s="17">
        <f t="shared" si="533"/>
        <v>7.9527023247754104E-3</v>
      </c>
      <c r="AI510" s="17">
        <f t="shared" si="534"/>
        <v>4.8182998346540211E-3</v>
      </c>
      <c r="AJ510" s="17">
        <f t="shared" si="535"/>
        <v>1.4596304720409996E-3</v>
      </c>
      <c r="AK510" s="17">
        <f t="shared" si="536"/>
        <v>2.9478186469946181E-4</v>
      </c>
      <c r="AL510" s="17">
        <f t="shared" si="537"/>
        <v>1.0641295488909268E-6</v>
      </c>
      <c r="AM510" s="17">
        <f t="shared" si="538"/>
        <v>1.3883468977148741E-4</v>
      </c>
      <c r="AN510" s="17">
        <f t="shared" si="539"/>
        <v>1.3653171487940766E-4</v>
      </c>
      <c r="AO510" s="17">
        <f t="shared" si="540"/>
        <v>6.7133470743491967E-5</v>
      </c>
      <c r="AP510" s="17">
        <f t="shared" si="541"/>
        <v>2.2006622651975223E-5</v>
      </c>
      <c r="AQ510" s="17">
        <f t="shared" si="542"/>
        <v>5.4103947909624885E-6</v>
      </c>
      <c r="AR510" s="17">
        <f t="shared" si="543"/>
        <v>1.5641567509016468E-3</v>
      </c>
      <c r="AS510" s="17">
        <f t="shared" si="544"/>
        <v>9.4767487911163757E-4</v>
      </c>
      <c r="AT510" s="17">
        <f t="shared" si="545"/>
        <v>2.870836557722111E-4</v>
      </c>
      <c r="AU510" s="17">
        <f t="shared" si="546"/>
        <v>5.7978410970645806E-5</v>
      </c>
      <c r="AV510" s="17">
        <f t="shared" si="547"/>
        <v>8.7818378138922351E-6</v>
      </c>
      <c r="AW510" s="17">
        <f t="shared" si="548"/>
        <v>1.7611917734600725E-8</v>
      </c>
      <c r="AX510" s="17">
        <f t="shared" si="549"/>
        <v>1.4019284168061949E-5</v>
      </c>
      <c r="AY510" s="17">
        <f t="shared" si="550"/>
        <v>1.3786733791083987E-5</v>
      </c>
      <c r="AZ510" s="17">
        <f t="shared" si="551"/>
        <v>6.7790204673657459E-6</v>
      </c>
      <c r="BA510" s="17">
        <f t="shared" si="552"/>
        <v>2.2221902684779154E-6</v>
      </c>
      <c r="BB510" s="17">
        <f t="shared" si="553"/>
        <v>5.4633220386597217E-7</v>
      </c>
      <c r="BC510" s="17">
        <f t="shared" si="554"/>
        <v>1.0745394081326541E-7</v>
      </c>
      <c r="BD510" s="17">
        <f t="shared" si="555"/>
        <v>2.5636844784290434E-4</v>
      </c>
      <c r="BE510" s="17">
        <f t="shared" si="556"/>
        <v>1.5532582503480772E-4</v>
      </c>
      <c r="BF510" s="17">
        <f t="shared" si="557"/>
        <v>4.7053590497859429E-5</v>
      </c>
      <c r="BG510" s="17">
        <f t="shared" si="558"/>
        <v>9.5027785548822592E-6</v>
      </c>
      <c r="BH510" s="17">
        <f t="shared" si="559"/>
        <v>1.4393609388943157E-6</v>
      </c>
      <c r="BI510" s="17">
        <f t="shared" si="560"/>
        <v>1.744129804098457E-7</v>
      </c>
      <c r="BJ510" s="18">
        <f t="shared" si="561"/>
        <v>0.22000655894182861</v>
      </c>
      <c r="BK510" s="18">
        <f t="shared" si="562"/>
        <v>0.34503227704869366</v>
      </c>
      <c r="BL510" s="18">
        <f t="shared" si="563"/>
        <v>0.40254893191796109</v>
      </c>
      <c r="BM510" s="18">
        <f t="shared" si="564"/>
        <v>0.21379671644536877</v>
      </c>
      <c r="BN510" s="18">
        <f t="shared" si="565"/>
        <v>0.78612466656857316</v>
      </c>
    </row>
    <row r="511" spans="1:66" x14ac:dyDescent="0.25">
      <c r="A511" t="s">
        <v>145</v>
      </c>
      <c r="B511" t="s">
        <v>388</v>
      </c>
      <c r="C511" t="s">
        <v>149</v>
      </c>
      <c r="D511" t="s">
        <v>496</v>
      </c>
      <c r="E511" s="14">
        <f>VLOOKUP(A511,home!$A$2:$E$405,3,FALSE)</f>
        <v>1.4394618834080699</v>
      </c>
      <c r="F511" s="14">
        <f>VLOOKUP(B511,home!$B$2:$E$405,3,FALSE)</f>
        <v>1.39</v>
      </c>
      <c r="G511" s="14">
        <f>VLOOKUP(C511,away!$B$2:$E$405,4,FALSE)</f>
        <v>1.97</v>
      </c>
      <c r="H511" s="14">
        <f>VLOOKUP(A511,away!$A$2:$E$405,3,FALSE)</f>
        <v>1.2421524663677099</v>
      </c>
      <c r="I511" s="14">
        <f>VLOOKUP(C511,away!$B$2:$E$405,3,FALSE)</f>
        <v>0.35</v>
      </c>
      <c r="J511" s="14">
        <f>VLOOKUP(B511,home!$B$2:$E$405,4,FALSE)</f>
        <v>1.1599999999999999</v>
      </c>
      <c r="K511" s="16">
        <f t="shared" si="566"/>
        <v>3.9416784753363179</v>
      </c>
      <c r="L511" s="16">
        <f t="shared" si="567"/>
        <v>0.50431390134529019</v>
      </c>
      <c r="M511" s="17">
        <f t="shared" si="512"/>
        <v>1.1725464178114852E-2</v>
      </c>
      <c r="N511" s="17">
        <f t="shared" si="513"/>
        <v>4.6218009764202365E-2</v>
      </c>
      <c r="O511" s="17">
        <f t="shared" si="514"/>
        <v>5.9133145847495476E-3</v>
      </c>
      <c r="P511" s="17">
        <f t="shared" si="515"/>
        <v>2.3308384816599609E-2</v>
      </c>
      <c r="Q511" s="17">
        <f t="shared" si="516"/>
        <v>9.1088267130220155E-2</v>
      </c>
      <c r="R511" s="17">
        <f t="shared" si="517"/>
        <v>1.4910833740585242E-3</v>
      </c>
      <c r="S511" s="17">
        <f t="shared" si="518"/>
        <v>1.1583353855037675E-2</v>
      </c>
      <c r="T511" s="17">
        <f t="shared" si="519"/>
        <v>4.5937079363223284E-2</v>
      </c>
      <c r="U511" s="17">
        <f t="shared" si="520"/>
        <v>5.8773712404583366E-3</v>
      </c>
      <c r="V511" s="17">
        <f t="shared" si="521"/>
        <v>2.5584324189057194E-3</v>
      </c>
      <c r="W511" s="17">
        <f t="shared" si="522"/>
        <v>0.11968022063429114</v>
      </c>
      <c r="X511" s="17">
        <f t="shared" si="523"/>
        <v>6.0356398981944462E-2</v>
      </c>
      <c r="Y511" s="17">
        <f t="shared" si="524"/>
        <v>1.5219285520868655E-2</v>
      </c>
      <c r="Z511" s="17">
        <f t="shared" si="525"/>
        <v>2.5065802453418437E-4</v>
      </c>
      <c r="AA511" s="17">
        <f t="shared" si="526"/>
        <v>9.8801333997671718E-4</v>
      </c>
      <c r="AB511" s="17">
        <f t="shared" si="527"/>
        <v>1.947215457765686E-3</v>
      </c>
      <c r="AC511" s="17">
        <f t="shared" si="528"/>
        <v>3.1786016336575473E-4</v>
      </c>
      <c r="AD511" s="17">
        <f t="shared" si="529"/>
        <v>0.11793523739942169</v>
      </c>
      <c r="AE511" s="17">
        <f t="shared" si="530"/>
        <v>5.9476379678985322E-2</v>
      </c>
      <c r="AF511" s="17">
        <f t="shared" si="531"/>
        <v>1.4997382536901411E-2</v>
      </c>
      <c r="AG511" s="17">
        <f t="shared" si="532"/>
        <v>2.5211294990508258E-3</v>
      </c>
      <c r="AH511" s="17">
        <f t="shared" si="533"/>
        <v>3.1602581564084494E-5</v>
      </c>
      <c r="AI511" s="17">
        <f t="shared" si="534"/>
        <v>1.2456721551621221E-4</v>
      </c>
      <c r="AJ511" s="17">
        <f t="shared" si="535"/>
        <v>2.4550195606641703E-4</v>
      </c>
      <c r="AK511" s="17">
        <f t="shared" si="536"/>
        <v>3.2256325862665275E-4</v>
      </c>
      <c r="AL511" s="17">
        <f t="shared" si="537"/>
        <v>2.5274247204386148E-5</v>
      </c>
      <c r="AM511" s="17">
        <f t="shared" si="538"/>
        <v>9.2972557348195831E-2</v>
      </c>
      <c r="AN511" s="17">
        <f t="shared" si="539"/>
        <v>4.6887353114317368E-2</v>
      </c>
      <c r="AO511" s="17">
        <f t="shared" si="540"/>
        <v>1.1822971986417815E-2</v>
      </c>
      <c r="AP511" s="17">
        <f t="shared" si="541"/>
        <v>1.9874963759888148E-3</v>
      </c>
      <c r="AQ511" s="17">
        <f t="shared" si="542"/>
        <v>2.5058051282113623E-4</v>
      </c>
      <c r="AR511" s="17">
        <f t="shared" si="543"/>
        <v>3.1875242402332397E-6</v>
      </c>
      <c r="AS511" s="17">
        <f t="shared" si="544"/>
        <v>1.2564195687340112E-5</v>
      </c>
      <c r="AT511" s="17">
        <f t="shared" si="545"/>
        <v>2.4762009850350967E-5</v>
      </c>
      <c r="AU511" s="17">
        <f t="shared" si="546"/>
        <v>3.2534627077731427E-5</v>
      </c>
      <c r="AV511" s="17">
        <f t="shared" si="547"/>
        <v>3.206025981384702E-5</v>
      </c>
      <c r="AW511" s="17">
        <f t="shared" si="548"/>
        <v>1.3955900471566914E-6</v>
      </c>
      <c r="AX511" s="17">
        <f t="shared" si="549"/>
        <v>6.1077988016059112E-2</v>
      </c>
      <c r="AY511" s="17">
        <f t="shared" si="550"/>
        <v>3.0802478422699651E-2</v>
      </c>
      <c r="AZ511" s="17">
        <f t="shared" si="551"/>
        <v>7.7670590322278894E-3</v>
      </c>
      <c r="BA511" s="17">
        <f t="shared" si="552"/>
        <v>1.3056786141740072E-3</v>
      </c>
      <c r="BB511" s="17">
        <f t="shared" si="553"/>
        <v>1.6461796895430133E-4</v>
      </c>
      <c r="BC511" s="17">
        <f t="shared" si="554"/>
        <v>1.660382603097632E-5</v>
      </c>
      <c r="BD511" s="17">
        <f t="shared" si="555"/>
        <v>2.6791879753745104E-7</v>
      </c>
      <c r="BE511" s="17">
        <f t="shared" si="556"/>
        <v>1.0560497573913596E-6</v>
      </c>
      <c r="BF511" s="17">
        <f t="shared" si="557"/>
        <v>2.0813042987968323E-6</v>
      </c>
      <c r="BG511" s="17">
        <f t="shared" si="558"/>
        <v>2.7346107850641408E-6</v>
      </c>
      <c r="BH511" s="17">
        <f t="shared" si="559"/>
        <v>2.6947391174774679E-6</v>
      </c>
      <c r="BI511" s="17">
        <f t="shared" si="560"/>
        <v>2.1243590352015444E-6</v>
      </c>
      <c r="BJ511" s="18">
        <f t="shared" si="561"/>
        <v>0.82848477572699608</v>
      </c>
      <c r="BK511" s="18">
        <f t="shared" si="562"/>
        <v>8.0321248101927659E-2</v>
      </c>
      <c r="BL511" s="18">
        <f t="shared" si="563"/>
        <v>1.7057300607243142E-2</v>
      </c>
      <c r="BM511" s="18">
        <f t="shared" si="564"/>
        <v>0.71556837578010368</v>
      </c>
      <c r="BN511" s="18">
        <f t="shared" si="565"/>
        <v>0.17974452384794504</v>
      </c>
    </row>
    <row r="512" spans="1:66" x14ac:dyDescent="0.25">
      <c r="A512" t="s">
        <v>145</v>
      </c>
      <c r="B512" t="s">
        <v>146</v>
      </c>
      <c r="C512" t="s">
        <v>433</v>
      </c>
      <c r="D512" t="s">
        <v>496</v>
      </c>
      <c r="E512" s="14">
        <f>VLOOKUP(A512,home!$A$2:$E$405,3,FALSE)</f>
        <v>1.4394618834080699</v>
      </c>
      <c r="F512" s="14">
        <f>VLOOKUP(B512,home!$B$2:$E$405,3,FALSE)</f>
        <v>1.48</v>
      </c>
      <c r="G512" s="14">
        <f>VLOOKUP(C512,away!$B$2:$E$405,4,FALSE)</f>
        <v>0.69</v>
      </c>
      <c r="H512" s="14">
        <f>VLOOKUP(A512,away!$A$2:$E$405,3,FALSE)</f>
        <v>1.2421524663677099</v>
      </c>
      <c r="I512" s="14">
        <f>VLOOKUP(C512,away!$B$2:$E$405,3,FALSE)</f>
        <v>0.61</v>
      </c>
      <c r="J512" s="14">
        <f>VLOOKUP(B512,home!$B$2:$E$405,4,FALSE)</f>
        <v>1.41</v>
      </c>
      <c r="K512" s="16">
        <f t="shared" si="566"/>
        <v>1.469978475336321</v>
      </c>
      <c r="L512" s="16">
        <f t="shared" si="567"/>
        <v>1.0683753363228672</v>
      </c>
      <c r="M512" s="17">
        <f t="shared" si="512"/>
        <v>7.8996335658604408E-2</v>
      </c>
      <c r="N512" s="17">
        <f t="shared" si="513"/>
        <v>0.11612291304859156</v>
      </c>
      <c r="O512" s="17">
        <f t="shared" si="514"/>
        <v>8.4397736677535598E-2</v>
      </c>
      <c r="P512" s="17">
        <f t="shared" si="515"/>
        <v>0.12406285628308007</v>
      </c>
      <c r="Q512" s="17">
        <f t="shared" si="516"/>
        <v>8.5349091337390409E-2</v>
      </c>
      <c r="R512" s="17">
        <f t="shared" si="517"/>
        <v>4.5084230153875436E-2</v>
      </c>
      <c r="S512" s="17">
        <f t="shared" si="518"/>
        <v>4.8709829958548542E-2</v>
      </c>
      <c r="T512" s="17">
        <f t="shared" si="519"/>
        <v>9.1184864162435597E-2</v>
      </c>
      <c r="U512" s="17">
        <f t="shared" si="520"/>
        <v>6.6272847903305607E-2</v>
      </c>
      <c r="V512" s="17">
        <f t="shared" si="521"/>
        <v>8.4998044295185766E-3</v>
      </c>
      <c r="W512" s="17">
        <f t="shared" si="522"/>
        <v>4.1820442385159202E-2</v>
      </c>
      <c r="X512" s="17">
        <f t="shared" si="523"/>
        <v>4.4679929198415555E-2</v>
      </c>
      <c r="Y512" s="17">
        <f t="shared" si="524"/>
        <v>2.3867467192119556E-2</v>
      </c>
      <c r="Z512" s="17">
        <f t="shared" si="525"/>
        <v>1.6055626517834744E-2</v>
      </c>
      <c r="AA512" s="17">
        <f t="shared" si="526"/>
        <v>2.3601425389256119E-2</v>
      </c>
      <c r="AB512" s="17">
        <f t="shared" si="527"/>
        <v>1.7346793654731324E-2</v>
      </c>
      <c r="AC512" s="17">
        <f t="shared" si="528"/>
        <v>8.3430295103408968E-4</v>
      </c>
      <c r="AD512" s="17">
        <f t="shared" si="529"/>
        <v>1.5368787533806695E-2</v>
      </c>
      <c r="AE512" s="17">
        <f t="shared" si="530"/>
        <v>1.6419633550305415E-2</v>
      </c>
      <c r="AF512" s="17">
        <f t="shared" si="531"/>
        <v>8.7711657583028919E-3</v>
      </c>
      <c r="AG512" s="17">
        <f t="shared" si="532"/>
        <v>3.1236323889901564E-3</v>
      </c>
      <c r="AH512" s="17">
        <f t="shared" si="533"/>
        <v>4.2883588452165087E-3</v>
      </c>
      <c r="AI512" s="17">
        <f t="shared" si="534"/>
        <v>6.3037951969863891E-3</v>
      </c>
      <c r="AJ512" s="17">
        <f t="shared" si="535"/>
        <v>4.633221626249239E-3</v>
      </c>
      <c r="AK512" s="17">
        <f t="shared" si="536"/>
        <v>2.2702453540163763E-3</v>
      </c>
      <c r="AL512" s="17">
        <f t="shared" si="537"/>
        <v>5.2410535880048921E-5</v>
      </c>
      <c r="AM512" s="17">
        <f t="shared" si="538"/>
        <v>4.5183573733426031E-3</v>
      </c>
      <c r="AN512" s="17">
        <f t="shared" si="539"/>
        <v>4.8273015783718105E-3</v>
      </c>
      <c r="AO512" s="17">
        <f t="shared" si="540"/>
        <v>2.5786849736624453E-3</v>
      </c>
      <c r="AP512" s="17">
        <f t="shared" si="541"/>
        <v>9.1833447533577978E-4</v>
      </c>
      <c r="AQ512" s="17">
        <f t="shared" si="542"/>
        <v>2.4528147598593683E-4</v>
      </c>
      <c r="AR512" s="17">
        <f t="shared" si="543"/>
        <v>9.1631536470626628E-4</v>
      </c>
      <c r="AS512" s="17">
        <f t="shared" si="544"/>
        <v>1.3469638627381622E-3</v>
      </c>
      <c r="AT512" s="17">
        <f t="shared" si="545"/>
        <v>9.9000394264048275E-4</v>
      </c>
      <c r="AU512" s="17">
        <f t="shared" si="546"/>
        <v>4.8509482872653465E-4</v>
      </c>
      <c r="AV512" s="17">
        <f t="shared" si="547"/>
        <v>1.7826973918124128E-4</v>
      </c>
      <c r="AW512" s="17">
        <f t="shared" si="548"/>
        <v>2.2863932465263138E-6</v>
      </c>
      <c r="AX512" s="17">
        <f t="shared" si="549"/>
        <v>1.1069813471151313E-3</v>
      </c>
      <c r="AY512" s="17">
        <f t="shared" si="550"/>
        <v>1.1826715690272688E-3</v>
      </c>
      <c r="AZ512" s="17">
        <f t="shared" si="551"/>
        <v>6.3176856765950068E-4</v>
      </c>
      <c r="BA512" s="17">
        <f t="shared" si="552"/>
        <v>2.2498865198381174E-4</v>
      </c>
      <c r="BB512" s="17">
        <f t="shared" si="553"/>
        <v>6.0093081683008334E-5</v>
      </c>
      <c r="BC512" s="17">
        <f t="shared" si="554"/>
        <v>1.2840393270752315E-5</v>
      </c>
      <c r="BD512" s="17">
        <f t="shared" si="555"/>
        <v>1.6316145599097796E-4</v>
      </c>
      <c r="BE512" s="17">
        <f t="shared" si="556"/>
        <v>2.39843828311272E-4</v>
      </c>
      <c r="BF512" s="17">
        <f t="shared" si="557"/>
        <v>1.7628263252991499E-4</v>
      </c>
      <c r="BG512" s="17">
        <f t="shared" si="558"/>
        <v>8.6377225131532492E-5</v>
      </c>
      <c r="BH512" s="17">
        <f t="shared" si="559"/>
        <v>3.1743165425658073E-5</v>
      </c>
      <c r="BI512" s="17">
        <f t="shared" si="560"/>
        <v>9.3323539829514915E-6</v>
      </c>
      <c r="BJ512" s="18">
        <f t="shared" si="561"/>
        <v>0.46301523004295519</v>
      </c>
      <c r="BK512" s="18">
        <f t="shared" si="562"/>
        <v>0.26233821138569308</v>
      </c>
      <c r="BL512" s="18">
        <f t="shared" si="563"/>
        <v>0.25882204320053748</v>
      </c>
      <c r="BM512" s="18">
        <f t="shared" si="564"/>
        <v>0.46503756281216235</v>
      </c>
      <c r="BN512" s="18">
        <f t="shared" si="565"/>
        <v>0.53401316315907743</v>
      </c>
    </row>
    <row r="513" spans="1:66" x14ac:dyDescent="0.25">
      <c r="A513" t="s">
        <v>145</v>
      </c>
      <c r="B513" t="s">
        <v>419</v>
      </c>
      <c r="C513" t="s">
        <v>355</v>
      </c>
      <c r="D513" t="s">
        <v>496</v>
      </c>
      <c r="E513" s="14">
        <f>VLOOKUP(A513,home!$A$2:$E$405,3,FALSE)</f>
        <v>1.4394618834080699</v>
      </c>
      <c r="F513" s="14">
        <f>VLOOKUP(B513,home!$B$2:$E$405,3,FALSE)</f>
        <v>1.29</v>
      </c>
      <c r="G513" s="14">
        <f>VLOOKUP(C513,away!$B$2:$E$405,4,FALSE)</f>
        <v>2.17</v>
      </c>
      <c r="H513" s="14">
        <f>VLOOKUP(A513,away!$A$2:$E$405,3,FALSE)</f>
        <v>1.2421524663677099</v>
      </c>
      <c r="I513" s="14">
        <f>VLOOKUP(C513,away!$B$2:$E$405,3,FALSE)</f>
        <v>0.78</v>
      </c>
      <c r="J513" s="14">
        <f>VLOOKUP(B513,home!$B$2:$E$405,4,FALSE)</f>
        <v>0.35</v>
      </c>
      <c r="K513" s="16">
        <f t="shared" si="566"/>
        <v>4.0294856502242098</v>
      </c>
      <c r="L513" s="16">
        <f t="shared" si="567"/>
        <v>0.33910762331838479</v>
      </c>
      <c r="M513" s="17">
        <f t="shared" si="512"/>
        <v>1.2669049926342222E-2</v>
      </c>
      <c r="N513" s="17">
        <f t="shared" si="513"/>
        <v>5.1049754880170072E-2</v>
      </c>
      <c r="O513" s="17">
        <f t="shared" si="514"/>
        <v>4.2961714102238684E-3</v>
      </c>
      <c r="P513" s="17">
        <f t="shared" si="515"/>
        <v>1.731136104840059E-2</v>
      </c>
      <c r="Q513" s="17">
        <f t="shared" si="516"/>
        <v>0.1028521273685543</v>
      </c>
      <c r="R513" s="17">
        <f t="shared" si="517"/>
        <v>7.2843223814470491E-4</v>
      </c>
      <c r="S513" s="17">
        <f t="shared" si="518"/>
        <v>5.9136877486953929E-3</v>
      </c>
      <c r="T513" s="17">
        <f t="shared" si="519"/>
        <v>3.4877940465190251E-2</v>
      </c>
      <c r="U513" s="17">
        <f t="shared" si="520"/>
        <v>2.9352072507647931E-3</v>
      </c>
      <c r="V513" s="17">
        <f t="shared" si="521"/>
        <v>8.9784846921672106E-4</v>
      </c>
      <c r="W513" s="17">
        <f t="shared" si="522"/>
        <v>0.13814705710887409</v>
      </c>
      <c r="X513" s="17">
        <f t="shared" si="523"/>
        <v>4.6846720204619469E-2</v>
      </c>
      <c r="Y513" s="17">
        <f t="shared" si="524"/>
        <v>7.9430399744249321E-3</v>
      </c>
      <c r="Z513" s="17">
        <f t="shared" si="525"/>
        <v>8.2338975008580868E-5</v>
      </c>
      <c r="AA513" s="17">
        <f t="shared" si="526"/>
        <v>3.3178371825124645E-4</v>
      </c>
      <c r="AB513" s="17">
        <f t="shared" si="527"/>
        <v>6.684588658357149E-4</v>
      </c>
      <c r="AC513" s="17">
        <f t="shared" si="528"/>
        <v>7.6677903570765096E-5</v>
      </c>
      <c r="AD513" s="17">
        <f t="shared" si="529"/>
        <v>0.13916539606022818</v>
      </c>
      <c r="AE513" s="17">
        <f t="shared" si="530"/>
        <v>4.7192046706145685E-2</v>
      </c>
      <c r="AF513" s="17">
        <f t="shared" si="531"/>
        <v>8.0015913990256361E-3</v>
      </c>
      <c r="AG513" s="17">
        <f t="shared" si="532"/>
        <v>9.0446688069613791E-4</v>
      </c>
      <c r="AH513" s="17">
        <f t="shared" si="533"/>
        <v>6.9804435304079339E-6</v>
      </c>
      <c r="AI513" s="17">
        <f t="shared" si="534"/>
        <v>2.8127597037979196E-5</v>
      </c>
      <c r="AJ513" s="17">
        <f t="shared" si="535"/>
        <v>5.6669874319913075E-5</v>
      </c>
      <c r="AK513" s="17">
        <f t="shared" si="536"/>
        <v>7.6116815124033064E-5</v>
      </c>
      <c r="AL513" s="17">
        <f t="shared" si="537"/>
        <v>4.1909973703330506E-6</v>
      </c>
      <c r="AM513" s="17">
        <f t="shared" si="538"/>
        <v>0.11215299328649163</v>
      </c>
      <c r="AN513" s="17">
        <f t="shared" si="539"/>
        <v>3.8031935001424946E-2</v>
      </c>
      <c r="AO513" s="17">
        <f t="shared" si="540"/>
        <v>6.448459544266252E-3</v>
      </c>
      <c r="AP513" s="17">
        <f t="shared" si="541"/>
        <v>7.2890726337362791E-4</v>
      </c>
      <c r="AQ513" s="17">
        <f t="shared" si="542"/>
        <v>6.1794502425534728E-5</v>
      </c>
      <c r="AR513" s="17">
        <f t="shared" si="543"/>
        <v>4.7342432306096612E-7</v>
      </c>
      <c r="AS513" s="17">
        <f t="shared" si="544"/>
        <v>1.9076565162412737E-6</v>
      </c>
      <c r="AT513" s="17">
        <f t="shared" si="545"/>
        <v>3.8434372788754596E-6</v>
      </c>
      <c r="AU513" s="17">
        <f t="shared" si="546"/>
        <v>5.1623584542551494E-6</v>
      </c>
      <c r="AV513" s="17">
        <f t="shared" si="547"/>
        <v>5.2004123281836902E-6</v>
      </c>
      <c r="AW513" s="17">
        <f t="shared" si="548"/>
        <v>1.5907504476690346E-7</v>
      </c>
      <c r="AX513" s="17">
        <f t="shared" si="549"/>
        <v>7.5319812846268389E-2</v>
      </c>
      <c r="AY513" s="17">
        <f t="shared" si="550"/>
        <v>2.5541522723083621E-2</v>
      </c>
      <c r="AZ513" s="17">
        <f t="shared" si="551"/>
        <v>4.3306625332787032E-3</v>
      </c>
      <c r="BA513" s="17">
        <f t="shared" si="552"/>
        <v>4.8952022635137223E-4</v>
      </c>
      <c r="BB513" s="17">
        <f t="shared" si="553"/>
        <v>4.1500010131072893E-5</v>
      </c>
      <c r="BC513" s="17">
        <f t="shared" si="554"/>
        <v>2.8145939606474053E-6</v>
      </c>
      <c r="BD513" s="17">
        <f t="shared" si="555"/>
        <v>2.675696616905323E-8</v>
      </c>
      <c r="BE513" s="17">
        <f t="shared" si="556"/>
        <v>1.0781681122173465E-7</v>
      </c>
      <c r="BF513" s="17">
        <f t="shared" si="557"/>
        <v>2.1722314683545614E-7</v>
      </c>
      <c r="BG513" s="17">
        <f t="shared" si="558"/>
        <v>2.91765851023339E-7</v>
      </c>
      <c r="BH513" s="17">
        <f t="shared" si="559"/>
        <v>2.9391657748099983E-7</v>
      </c>
      <c r="BI513" s="17">
        <f t="shared" si="560"/>
        <v>2.3686652626454017E-7</v>
      </c>
      <c r="BJ513" s="18">
        <f t="shared" si="561"/>
        <v>0.84013006357898456</v>
      </c>
      <c r="BK513" s="18">
        <f t="shared" si="562"/>
        <v>6.241433881667964E-2</v>
      </c>
      <c r="BL513" s="18">
        <f t="shared" si="563"/>
        <v>9.1457098480122734E-3</v>
      </c>
      <c r="BM513" s="18">
        <f t="shared" si="564"/>
        <v>0.69732419069881058</v>
      </c>
      <c r="BN513" s="18">
        <f t="shared" si="565"/>
        <v>0.18890689687183573</v>
      </c>
    </row>
    <row r="514" spans="1:66" x14ac:dyDescent="0.25">
      <c r="A514" t="s">
        <v>145</v>
      </c>
      <c r="B514" t="s">
        <v>423</v>
      </c>
      <c r="C514" t="s">
        <v>347</v>
      </c>
      <c r="D514" t="s">
        <v>496</v>
      </c>
      <c r="E514" s="14">
        <f>VLOOKUP(A514,home!$A$2:$E$405,3,FALSE)</f>
        <v>1.4394618834080699</v>
      </c>
      <c r="F514" s="14">
        <f>VLOOKUP(B514,home!$B$2:$E$405,3,FALSE)</f>
        <v>0.83</v>
      </c>
      <c r="G514" s="14">
        <f>VLOOKUP(C514,away!$B$2:$E$405,4,FALSE)</f>
        <v>0.98</v>
      </c>
      <c r="H514" s="14">
        <f>VLOOKUP(A514,away!$A$2:$E$405,3,FALSE)</f>
        <v>1.2421524663677099</v>
      </c>
      <c r="I514" s="14">
        <f>VLOOKUP(C514,away!$B$2:$E$405,3,FALSE)</f>
        <v>0.98</v>
      </c>
      <c r="J514" s="14">
        <f>VLOOKUP(B514,home!$B$2:$E$405,4,FALSE)</f>
        <v>0.64</v>
      </c>
      <c r="K514" s="16">
        <f t="shared" si="566"/>
        <v>1.1708582959641241</v>
      </c>
      <c r="L514" s="16">
        <f t="shared" si="567"/>
        <v>0.77907802690582773</v>
      </c>
      <c r="M514" s="17">
        <f t="shared" si="512"/>
        <v>0.1422831314795234</v>
      </c>
      <c r="N514" s="17">
        <f t="shared" si="513"/>
        <v>0.16659338486855418</v>
      </c>
      <c r="O514" s="17">
        <f t="shared" si="514"/>
        <v>0.11084966133504955</v>
      </c>
      <c r="P514" s="17">
        <f t="shared" si="515"/>
        <v>0.12978924557895635</v>
      </c>
      <c r="Q514" s="17">
        <f t="shared" si="516"/>
        <v>9.752862336304545E-2</v>
      </c>
      <c r="R514" s="17">
        <f t="shared" si="517"/>
        <v>4.3180267718044806E-2</v>
      </c>
      <c r="S514" s="17">
        <f t="shared" si="518"/>
        <v>2.9598112040391311E-2</v>
      </c>
      <c r="T514" s="17">
        <f t="shared" si="519"/>
        <v>7.5982407456523057E-2</v>
      </c>
      <c r="U514" s="17">
        <f t="shared" si="520"/>
        <v>5.0557974679624612E-2</v>
      </c>
      <c r="V514" s="17">
        <f t="shared" si="521"/>
        <v>2.9999001071064849E-3</v>
      </c>
      <c r="W514" s="17">
        <f t="shared" si="522"/>
        <v>3.8064065919527421E-2</v>
      </c>
      <c r="X514" s="17">
        <f t="shared" si="523"/>
        <v>2.9654877372598778E-2</v>
      </c>
      <c r="Y514" s="17">
        <f t="shared" si="524"/>
        <v>1.1551731675789266E-2</v>
      </c>
      <c r="Z514" s="17">
        <f t="shared" si="525"/>
        <v>1.1213599258346588E-2</v>
      </c>
      <c r="AA514" s="17">
        <f t="shared" si="526"/>
        <v>1.3129535719252251E-2</v>
      </c>
      <c r="AB514" s="17">
        <f t="shared" si="527"/>
        <v>7.686412909521898E-3</v>
      </c>
      <c r="AC514" s="17">
        <f t="shared" si="528"/>
        <v>1.7102992448265669E-4</v>
      </c>
      <c r="AD514" s="17">
        <f t="shared" si="529"/>
        <v>1.1141906840000985E-2</v>
      </c>
      <c r="AE514" s="17">
        <f t="shared" si="530"/>
        <v>8.6804147968765118E-3</v>
      </c>
      <c r="AF514" s="17">
        <f t="shared" si="531"/>
        <v>3.3813602163373516E-3</v>
      </c>
      <c r="AG514" s="17">
        <f t="shared" si="532"/>
        <v>8.7811448186732245E-4</v>
      </c>
      <c r="AH514" s="17">
        <f t="shared" si="533"/>
        <v>2.1840671961763278E-3</v>
      </c>
      <c r="AI514" s="17">
        <f t="shared" si="534"/>
        <v>2.5572331955861574E-3</v>
      </c>
      <c r="AJ514" s="17">
        <f t="shared" si="535"/>
        <v>1.4970788508834505E-3</v>
      </c>
      <c r="AK514" s="17">
        <f t="shared" si="536"/>
        <v>5.8428906408977525E-4</v>
      </c>
      <c r="AL514" s="17">
        <f t="shared" si="537"/>
        <v>6.2404712742000569E-6</v>
      </c>
      <c r="AM514" s="17">
        <f t="shared" si="538"/>
        <v>2.6091188112949137E-3</v>
      </c>
      <c r="AN514" s="17">
        <f t="shared" si="539"/>
        <v>2.0327071354665199E-3</v>
      </c>
      <c r="AO514" s="17">
        <f t="shared" si="540"/>
        <v>7.9181873218832658E-4</v>
      </c>
      <c r="AP514" s="17">
        <f t="shared" si="541"/>
        <v>2.0562952518011856E-4</v>
      </c>
      <c r="AQ514" s="17">
        <f t="shared" si="542"/>
        <v>4.005036118772724E-5</v>
      </c>
      <c r="AR514" s="17">
        <f t="shared" si="543"/>
        <v>3.4031175236535945E-4</v>
      </c>
      <c r="AS514" s="17">
        <f t="shared" si="544"/>
        <v>3.984568384710697E-4</v>
      </c>
      <c r="AT514" s="17">
        <f t="shared" si="545"/>
        <v>2.3326824745374452E-4</v>
      </c>
      <c r="AU514" s="17">
        <f t="shared" si="546"/>
        <v>9.1041354238742978E-5</v>
      </c>
      <c r="AV514" s="17">
        <f t="shared" si="547"/>
        <v>2.6649131221560184E-5</v>
      </c>
      <c r="AW514" s="17">
        <f t="shared" si="548"/>
        <v>1.5812486974101753E-7</v>
      </c>
      <c r="AX514" s="17">
        <f t="shared" si="549"/>
        <v>5.0915140089345039E-4</v>
      </c>
      <c r="AY514" s="17">
        <f t="shared" si="550"/>
        <v>3.9666866880440739E-4</v>
      </c>
      <c r="AZ514" s="17">
        <f t="shared" si="551"/>
        <v>1.5451792191374945E-4</v>
      </c>
      <c r="BA514" s="17">
        <f t="shared" si="552"/>
        <v>4.0127172575384244E-5</v>
      </c>
      <c r="BB514" s="17">
        <f t="shared" si="553"/>
        <v>7.8155496088349978E-6</v>
      </c>
      <c r="BC514" s="17">
        <f t="shared" si="554"/>
        <v>1.2177845936871571E-6</v>
      </c>
      <c r="BD514" s="17">
        <f t="shared" si="555"/>
        <v>4.4188234760944806E-5</v>
      </c>
      <c r="BE514" s="17">
        <f t="shared" si="556"/>
        <v>5.1738161253862509E-5</v>
      </c>
      <c r="BF514" s="17">
        <f t="shared" si="557"/>
        <v>3.0289027661007271E-5</v>
      </c>
      <c r="BG514" s="17">
        <f t="shared" si="558"/>
        <v>1.1821386437859064E-5</v>
      </c>
      <c r="BH514" s="17">
        <f t="shared" si="559"/>
        <v>3.460292095141266E-6</v>
      </c>
      <c r="BI514" s="17">
        <f t="shared" si="560"/>
        <v>8.1030234121104611E-7</v>
      </c>
      <c r="BJ514" s="18">
        <f t="shared" si="561"/>
        <v>0.45024571005482739</v>
      </c>
      <c r="BK514" s="18">
        <f t="shared" si="562"/>
        <v>0.30524432827053877</v>
      </c>
      <c r="BL514" s="18">
        <f t="shared" si="563"/>
        <v>0.23345855539652924</v>
      </c>
      <c r="BM514" s="18">
        <f t="shared" si="564"/>
        <v>0.30954136809313365</v>
      </c>
      <c r="BN514" s="18">
        <f t="shared" si="565"/>
        <v>0.69022431434317377</v>
      </c>
    </row>
    <row r="515" spans="1:66" x14ac:dyDescent="0.25">
      <c r="A515" t="s">
        <v>145</v>
      </c>
      <c r="B515" t="s">
        <v>425</v>
      </c>
      <c r="C515" t="s">
        <v>357</v>
      </c>
      <c r="D515" t="s">
        <v>496</v>
      </c>
      <c r="E515" s="14">
        <f>VLOOKUP(A515,home!$A$2:$E$405,3,FALSE)</f>
        <v>1.4394618834080699</v>
      </c>
      <c r="F515" s="14">
        <f>VLOOKUP(B515,home!$B$2:$E$405,3,FALSE)</f>
        <v>1.46</v>
      </c>
      <c r="G515" s="14">
        <f>VLOOKUP(C515,away!$B$2:$E$405,4,FALSE)</f>
        <v>0.57999999999999996</v>
      </c>
      <c r="H515" s="14">
        <f>VLOOKUP(A515,away!$A$2:$E$405,3,FALSE)</f>
        <v>1.2421524663677099</v>
      </c>
      <c r="I515" s="14">
        <f>VLOOKUP(C515,away!$B$2:$E$405,3,FALSE)</f>
        <v>0.87</v>
      </c>
      <c r="J515" s="14">
        <f>VLOOKUP(B515,home!$B$2:$E$405,4,FALSE)</f>
        <v>0.56000000000000005</v>
      </c>
      <c r="K515" s="16">
        <f t="shared" si="566"/>
        <v>1.2189363228699537</v>
      </c>
      <c r="L515" s="16">
        <f t="shared" si="567"/>
        <v>0.60517668161434834</v>
      </c>
      <c r="M515" s="17">
        <f t="shared" si="512"/>
        <v>0.16136070689580753</v>
      </c>
      <c r="N515" s="17">
        <f t="shared" si="513"/>
        <v>0.19668842671927203</v>
      </c>
      <c r="O515" s="17">
        <f t="shared" si="514"/>
        <v>9.765173714215028E-2</v>
      </c>
      <c r="P515" s="17">
        <f t="shared" si="515"/>
        <v>0.11903124939391596</v>
      </c>
      <c r="Q515" s="17">
        <f t="shared" si="516"/>
        <v>0.11987533380813291</v>
      </c>
      <c r="R515" s="17">
        <f t="shared" si="517"/>
        <v>2.9548277118781552E-2</v>
      </c>
      <c r="S515" s="17">
        <f t="shared" si="518"/>
        <v>2.1951500158934822E-2</v>
      </c>
      <c r="T515" s="17">
        <f t="shared" si="519"/>
        <v>7.2545756721418178E-2</v>
      </c>
      <c r="U515" s="17">
        <f t="shared" si="520"/>
        <v>3.6017468258309981E-2</v>
      </c>
      <c r="V515" s="17">
        <f t="shared" si="521"/>
        <v>1.7992226100523867E-3</v>
      </c>
      <c r="W515" s="17">
        <f t="shared" si="522"/>
        <v>4.8706799531631255E-2</v>
      </c>
      <c r="X515" s="17">
        <f t="shared" si="523"/>
        <v>2.9476219312607896E-2</v>
      </c>
      <c r="Y515" s="17">
        <f t="shared" si="524"/>
        <v>8.9191602950704045E-3</v>
      </c>
      <c r="Z515" s="17">
        <f t="shared" si="525"/>
        <v>5.9606427647217993E-3</v>
      </c>
      <c r="AA515" s="17">
        <f t="shared" si="526"/>
        <v>7.2656439735713854E-3</v>
      </c>
      <c r="AB515" s="17">
        <f t="shared" si="527"/>
        <v>4.4281786742136724E-3</v>
      </c>
      <c r="AC515" s="17">
        <f t="shared" si="528"/>
        <v>8.2952240717517887E-5</v>
      </c>
      <c r="AD515" s="17">
        <f t="shared" si="529"/>
        <v>1.4842621779962642E-2</v>
      </c>
      <c r="AE515" s="17">
        <f t="shared" si="530"/>
        <v>8.9824085952546432E-3</v>
      </c>
      <c r="AF515" s="17">
        <f t="shared" si="531"/>
        <v>2.7179721132902018E-3</v>
      </c>
      <c r="AG515" s="17">
        <f t="shared" si="532"/>
        <v>5.4828444808043399E-4</v>
      </c>
      <c r="AH515" s="17">
        <f t="shared" si="533"/>
        <v>9.0181050216072843E-4</v>
      </c>
      <c r="AI515" s="17">
        <f t="shared" si="534"/>
        <v>1.0992495774293047E-3</v>
      </c>
      <c r="AJ515" s="17">
        <f t="shared" si="535"/>
        <v>6.6995761891401368E-4</v>
      </c>
      <c r="AK515" s="17">
        <f t="shared" si="536"/>
        <v>2.7221189215925252E-4</v>
      </c>
      <c r="AL515" s="17">
        <f t="shared" si="537"/>
        <v>2.4476612782830024E-6</v>
      </c>
      <c r="AM515" s="17">
        <f t="shared" si="538"/>
        <v>3.6184421628434314E-3</v>
      </c>
      <c r="AN515" s="17">
        <f t="shared" si="539"/>
        <v>2.1897968207230333E-3</v>
      </c>
      <c r="AO515" s="17">
        <f t="shared" si="540"/>
        <v>6.626069866874075E-4</v>
      </c>
      <c r="AP515" s="17">
        <f t="shared" si="541"/>
        <v>1.3366476580598931E-4</v>
      </c>
      <c r="AQ515" s="17">
        <f t="shared" si="542"/>
        <v>2.022269985480691E-5</v>
      </c>
      <c r="AR515" s="17">
        <f t="shared" si="543"/>
        <v>1.0915093742851978E-4</v>
      </c>
      <c r="AS515" s="17">
        <f t="shared" si="544"/>
        <v>1.3304804230692831E-4</v>
      </c>
      <c r="AT515" s="17">
        <f t="shared" si="545"/>
        <v>8.1088545727326617E-5</v>
      </c>
      <c r="AU515" s="17">
        <f t="shared" si="546"/>
        <v>3.2947257918579867E-5</v>
      </c>
      <c r="AV515" s="17">
        <f t="shared" si="547"/>
        <v>1.0040152353980423E-5</v>
      </c>
      <c r="AW515" s="17">
        <f t="shared" si="548"/>
        <v>5.0154744342654896E-8</v>
      </c>
      <c r="AX515" s="17">
        <f t="shared" si="549"/>
        <v>7.3510843074899512E-4</v>
      </c>
      <c r="AY515" s="17">
        <f t="shared" si="550"/>
        <v>4.448704807474078E-4</v>
      </c>
      <c r="AZ515" s="17">
        <f t="shared" si="551"/>
        <v>1.3461262064344803E-4</v>
      </c>
      <c r="BA515" s="17">
        <f t="shared" si="552"/>
        <v>2.7154806354804334E-5</v>
      </c>
      <c r="BB515" s="17">
        <f t="shared" si="553"/>
        <v>4.1083638999201767E-6</v>
      </c>
      <c r="BC515" s="17">
        <f t="shared" si="554"/>
        <v>4.972572063635751E-7</v>
      </c>
      <c r="BD515" s="17">
        <f t="shared" si="555"/>
        <v>1.1009267018014486E-5</v>
      </c>
      <c r="BE515" s="17">
        <f t="shared" si="556"/>
        <v>1.3419595456432037E-5</v>
      </c>
      <c r="BF515" s="17">
        <f t="shared" si="557"/>
        <v>8.1788161700328051E-6</v>
      </c>
      <c r="BG515" s="17">
        <f t="shared" si="558"/>
        <v>3.3231520359097011E-6</v>
      </c>
      <c r="BH515" s="17">
        <f t="shared" si="559"/>
        <v>1.0126776807473926E-6</v>
      </c>
      <c r="BI515" s="17">
        <f t="shared" si="560"/>
        <v>2.4687792168454003E-7</v>
      </c>
      <c r="BJ515" s="18">
        <f t="shared" si="561"/>
        <v>0.51127406872023629</v>
      </c>
      <c r="BK515" s="18">
        <f t="shared" si="562"/>
        <v>0.3046729494414539</v>
      </c>
      <c r="BL515" s="18">
        <f t="shared" si="563"/>
        <v>0.17825800007970832</v>
      </c>
      <c r="BM515" s="18">
        <f t="shared" si="564"/>
        <v>0.27556510960205677</v>
      </c>
      <c r="BN515" s="18">
        <f t="shared" si="565"/>
        <v>0.72415573107806019</v>
      </c>
    </row>
    <row r="516" spans="1:66" x14ac:dyDescent="0.25">
      <c r="A516" t="s">
        <v>145</v>
      </c>
      <c r="B516" t="s">
        <v>432</v>
      </c>
      <c r="C516" t="s">
        <v>360</v>
      </c>
      <c r="D516" t="s">
        <v>496</v>
      </c>
      <c r="E516" s="14">
        <f>VLOOKUP(A516,home!$A$2:$E$405,3,FALSE)</f>
        <v>1.4394618834080699</v>
      </c>
      <c r="F516" s="14">
        <f>VLOOKUP(B516,home!$B$2:$E$405,3,FALSE)</f>
        <v>1.65</v>
      </c>
      <c r="G516" s="14">
        <f>VLOOKUP(C516,away!$B$2:$E$405,4,FALSE)</f>
        <v>0.6</v>
      </c>
      <c r="H516" s="14">
        <f>VLOOKUP(A516,away!$A$2:$E$405,3,FALSE)</f>
        <v>1.2421524663677099</v>
      </c>
      <c r="I516" s="14">
        <f>VLOOKUP(C516,away!$B$2:$E$405,3,FALSE)</f>
        <v>1.19</v>
      </c>
      <c r="J516" s="14">
        <f>VLOOKUP(B516,home!$B$2:$E$405,4,FALSE)</f>
        <v>2.0099999999999998</v>
      </c>
      <c r="K516" s="16">
        <f t="shared" si="566"/>
        <v>1.425067264573989</v>
      </c>
      <c r="L516" s="16">
        <f t="shared" si="567"/>
        <v>2.971104484304925</v>
      </c>
      <c r="M516" s="17">
        <f t="shared" si="512"/>
        <v>1.2324430723547825E-2</v>
      </c>
      <c r="N516" s="17">
        <f t="shared" si="513"/>
        <v>1.7563142778637925E-2</v>
      </c>
      <c r="O516" s="17">
        <f t="shared" si="514"/>
        <v>3.661717138923834E-2</v>
      </c>
      <c r="P516" s="17">
        <f t="shared" si="515"/>
        <v>5.2181932268098807E-2</v>
      </c>
      <c r="Q516" s="17">
        <f t="shared" si="516"/>
        <v>1.2514329918437981E-2</v>
      </c>
      <c r="R516" s="17">
        <f t="shared" si="517"/>
        <v>5.4396721058564017E-2</v>
      </c>
      <c r="S516" s="17">
        <f t="shared" si="518"/>
        <v>5.5234885008315367E-2</v>
      </c>
      <c r="T516" s="17">
        <f t="shared" si="519"/>
        <v>3.7181381738742379E-2</v>
      </c>
      <c r="U516" s="17">
        <f t="shared" si="520"/>
        <v>7.7518986480722127E-2</v>
      </c>
      <c r="V516" s="17">
        <f t="shared" si="521"/>
        <v>2.5985090490342592E-2</v>
      </c>
      <c r="W516" s="17">
        <f t="shared" si="522"/>
        <v>5.9445873016149469E-3</v>
      </c>
      <c r="X516" s="17">
        <f t="shared" si="523"/>
        <v>1.7661989989170287E-2</v>
      </c>
      <c r="Y516" s="17">
        <f t="shared" si="524"/>
        <v>2.6237808829286266E-2</v>
      </c>
      <c r="Z516" s="17">
        <f t="shared" si="525"/>
        <v>5.3872780622861223E-2</v>
      </c>
      <c r="AA516" s="17">
        <f t="shared" si="526"/>
        <v>7.6772336117215442E-2</v>
      </c>
      <c r="AB516" s="17">
        <f t="shared" si="527"/>
        <v>5.4702871512757545E-2</v>
      </c>
      <c r="AC516" s="17">
        <f t="shared" si="528"/>
        <v>6.8763431267291203E-3</v>
      </c>
      <c r="AD516" s="17">
        <f t="shared" si="529"/>
        <v>2.117859191233422E-3</v>
      </c>
      <c r="AE516" s="17">
        <f t="shared" si="530"/>
        <v>6.2923809402000231E-3</v>
      </c>
      <c r="AF516" s="17">
        <f t="shared" si="531"/>
        <v>9.3476606141915646E-3</v>
      </c>
      <c r="AG516" s="17">
        <f t="shared" si="532"/>
        <v>9.2576254561950282E-3</v>
      </c>
      <c r="AH516" s="17">
        <f t="shared" si="533"/>
        <v>4.0015415022639618E-2</v>
      </c>
      <c r="AI516" s="17">
        <f t="shared" si="534"/>
        <v>5.7024658027105948E-2</v>
      </c>
      <c r="AJ516" s="17">
        <f t="shared" si="535"/>
        <v>4.0631986713977525E-2</v>
      </c>
      <c r="AK516" s="17">
        <f t="shared" si="536"/>
        <v>1.9301104720231537E-2</v>
      </c>
      <c r="AL516" s="17">
        <f t="shared" si="537"/>
        <v>1.1645840017765698E-3</v>
      </c>
      <c r="AM516" s="17">
        <f t="shared" si="538"/>
        <v>6.0361836088077903E-4</v>
      </c>
      <c r="AN516" s="17">
        <f t="shared" si="539"/>
        <v>1.7934132188216713E-3</v>
      </c>
      <c r="AO516" s="17">
        <f t="shared" si="540"/>
        <v>2.6642090283263988E-3</v>
      </c>
      <c r="AP516" s="17">
        <f t="shared" si="541"/>
        <v>2.6385477970620763E-3</v>
      </c>
      <c r="AQ516" s="17">
        <f t="shared" si="542"/>
        <v>1.9598502979760045E-3</v>
      </c>
      <c r="AR516" s="17">
        <f t="shared" si="543"/>
        <v>2.377799580301744E-2</v>
      </c>
      <c r="AS516" s="17">
        <f t="shared" si="544"/>
        <v>3.3885243436057859E-2</v>
      </c>
      <c r="AT516" s="17">
        <f t="shared" si="545"/>
        <v>2.4144375586423347E-2</v>
      </c>
      <c r="AU516" s="17">
        <f t="shared" si="546"/>
        <v>1.1469119757263772E-2</v>
      </c>
      <c r="AV516" s="17">
        <f t="shared" si="547"/>
        <v>4.0860667798888464E-3</v>
      </c>
      <c r="AW516" s="17">
        <f t="shared" si="548"/>
        <v>1.369687864164721E-4</v>
      </c>
      <c r="AX516" s="17">
        <f t="shared" si="549"/>
        <v>1.4336612773116733E-4</v>
      </c>
      <c r="AY516" s="17">
        <f t="shared" si="550"/>
        <v>4.2595574499950398E-4</v>
      </c>
      <c r="AZ516" s="17">
        <f t="shared" si="551"/>
        <v>6.3277951204173571E-4</v>
      </c>
      <c r="BA516" s="17">
        <f t="shared" si="552"/>
        <v>6.266846819344943E-4</v>
      </c>
      <c r="BB516" s="17">
        <f t="shared" si="553"/>
        <v>4.654864171851955E-4</v>
      </c>
      <c r="BC516" s="17">
        <f t="shared" si="554"/>
        <v>2.7660175629639342E-4</v>
      </c>
      <c r="BD516" s="17">
        <f t="shared" si="555"/>
        <v>1.1774484993021469E-2</v>
      </c>
      <c r="BE516" s="17">
        <f t="shared" si="556"/>
        <v>1.677943312077259E-2</v>
      </c>
      <c r="BF516" s="17">
        <f t="shared" si="557"/>
        <v>1.1955910429260795E-2</v>
      </c>
      <c r="BG516" s="17">
        <f t="shared" si="558"/>
        <v>5.6793255236394346E-3</v>
      </c>
      <c r="BH516" s="17">
        <f t="shared" si="559"/>
        <v>2.0233552221495233E-3</v>
      </c>
      <c r="BI516" s="17">
        <f t="shared" si="560"/>
        <v>5.766834583380236E-4</v>
      </c>
      <c r="BJ516" s="18">
        <f t="shared" si="561"/>
        <v>0.15634927970096524</v>
      </c>
      <c r="BK516" s="18">
        <f t="shared" si="562"/>
        <v>0.15419322136380981</v>
      </c>
      <c r="BL516" s="18">
        <f t="shared" si="563"/>
        <v>0.60313324515228517</v>
      </c>
      <c r="BM516" s="18">
        <f t="shared" si="564"/>
        <v>0.78166181174481342</v>
      </c>
      <c r="BN516" s="18">
        <f t="shared" si="565"/>
        <v>0.18559772813652489</v>
      </c>
    </row>
    <row r="517" spans="1:66" x14ac:dyDescent="0.25">
      <c r="A517" t="s">
        <v>145</v>
      </c>
      <c r="B517" t="s">
        <v>434</v>
      </c>
      <c r="C517" t="s">
        <v>427</v>
      </c>
      <c r="D517" t="s">
        <v>496</v>
      </c>
      <c r="E517" s="14">
        <f>VLOOKUP(A517,home!$A$2:$E$405,3,FALSE)</f>
        <v>1.4394618834080699</v>
      </c>
      <c r="F517" s="14">
        <f>VLOOKUP(B517,home!$B$2:$E$405,3,FALSE)</f>
        <v>0.82</v>
      </c>
      <c r="G517" s="14">
        <f>VLOOKUP(C517,away!$B$2:$E$405,4,FALSE)</f>
        <v>0.69</v>
      </c>
      <c r="H517" s="14">
        <f>VLOOKUP(A517,away!$A$2:$E$405,3,FALSE)</f>
        <v>1.2421524663677099</v>
      </c>
      <c r="I517" s="14">
        <f>VLOOKUP(C517,away!$B$2:$E$405,3,FALSE)</f>
        <v>1.45</v>
      </c>
      <c r="J517" s="14">
        <f>VLOOKUP(B517,home!$B$2:$E$405,4,FALSE)</f>
        <v>0.66</v>
      </c>
      <c r="K517" s="16">
        <f t="shared" si="566"/>
        <v>0.81444753363228584</v>
      </c>
      <c r="L517" s="16">
        <f t="shared" si="567"/>
        <v>1.1887399103138985</v>
      </c>
      <c r="M517" s="17">
        <f t="shared" si="512"/>
        <v>0.1349045963671234</v>
      </c>
      <c r="N517" s="17">
        <f t="shared" si="513"/>
        <v>0.10987271578686267</v>
      </c>
      <c r="O517" s="17">
        <f t="shared" si="514"/>
        <v>0.16036647778638694</v>
      </c>
      <c r="P517" s="17">
        <f t="shared" si="515"/>
        <v>0.13061008231041957</v>
      </c>
      <c r="Q517" s="17">
        <f t="shared" si="516"/>
        <v>4.4742781193045707E-2</v>
      </c>
      <c r="R517" s="17">
        <f t="shared" si="517"/>
        <v>9.5317016210572689E-2</v>
      </c>
      <c r="S517" s="17">
        <f t="shared" si="518"/>
        <v>3.1613069644252499E-2</v>
      </c>
      <c r="T517" s="17">
        <f t="shared" si="519"/>
        <v>5.3187529702615532E-2</v>
      </c>
      <c r="U517" s="17">
        <f t="shared" si="520"/>
        <v>7.7630708765889525E-2</v>
      </c>
      <c r="V517" s="17">
        <f t="shared" si="521"/>
        <v>3.4007453658290881E-3</v>
      </c>
      <c r="W517" s="17">
        <f t="shared" si="522"/>
        <v>1.2146882596841699E-2</v>
      </c>
      <c r="X517" s="17">
        <f t="shared" si="523"/>
        <v>1.4439484128763055E-2</v>
      </c>
      <c r="Y517" s="17">
        <f t="shared" si="524"/>
        <v>8.5823955341023765E-3</v>
      </c>
      <c r="Z517" s="17">
        <f t="shared" si="525"/>
        <v>3.7769047100514874E-2</v>
      </c>
      <c r="AA517" s="17">
        <f t="shared" si="526"/>
        <v>3.0760907258655972E-2</v>
      </c>
      <c r="AB517" s="17">
        <f t="shared" si="527"/>
        <v>1.2526572524551917E-2</v>
      </c>
      <c r="AC517" s="17">
        <f t="shared" si="528"/>
        <v>2.0578043859740251E-4</v>
      </c>
      <c r="AD517" s="17">
        <f t="shared" si="529"/>
        <v>2.473249643079664E-3</v>
      </c>
      <c r="AE517" s="17">
        <f t="shared" si="530"/>
        <v>2.9400505588984007E-3</v>
      </c>
      <c r="AF517" s="17">
        <f t="shared" si="531"/>
        <v>1.7474777188516062E-3</v>
      </c>
      <c r="AG517" s="17">
        <f t="shared" si="532"/>
        <v>6.9243216892773149E-4</v>
      </c>
      <c r="AH517" s="17">
        <f t="shared" si="533"/>
        <v>1.1224393415726869E-2</v>
      </c>
      <c r="AI517" s="17">
        <f t="shared" si="534"/>
        <v>9.141679533957215E-3</v>
      </c>
      <c r="AJ517" s="17">
        <f t="shared" si="535"/>
        <v>3.7227091748440991E-3</v>
      </c>
      <c r="AK517" s="17">
        <f t="shared" si="536"/>
        <v>1.0106504352940195E-3</v>
      </c>
      <c r="AL517" s="17">
        <f t="shared" si="537"/>
        <v>7.9691873358974621E-6</v>
      </c>
      <c r="AM517" s="17">
        <f t="shared" si="538"/>
        <v>4.0286641437263282E-4</v>
      </c>
      <c r="AN517" s="17">
        <f t="shared" si="539"/>
        <v>4.7890338528980536E-4</v>
      </c>
      <c r="AO517" s="17">
        <f t="shared" si="540"/>
        <v>2.846457836392128E-4</v>
      </c>
      <c r="AP517" s="17">
        <f t="shared" si="541"/>
        <v>1.1278993443816908E-4</v>
      </c>
      <c r="AQ517" s="17">
        <f t="shared" si="542"/>
        <v>3.3519474137084915E-5</v>
      </c>
      <c r="AR517" s="17">
        <f t="shared" si="543"/>
        <v>2.6685768844678108E-3</v>
      </c>
      <c r="AS517" s="17">
        <f t="shared" si="544"/>
        <v>2.1734158618629379E-3</v>
      </c>
      <c r="AT517" s="17">
        <f t="shared" si="545"/>
        <v>8.8506659412577928E-4</v>
      </c>
      <c r="AU517" s="17">
        <f t="shared" si="546"/>
        <v>2.4028010156202273E-4</v>
      </c>
      <c r="AV517" s="17">
        <f t="shared" si="547"/>
        <v>4.8923884024526134E-5</v>
      </c>
      <c r="AW517" s="17">
        <f t="shared" si="548"/>
        <v>2.1431940339036581E-7</v>
      </c>
      <c r="AX517" s="17">
        <f t="shared" si="549"/>
        <v>5.4685592928178855E-5</v>
      </c>
      <c r="AY517" s="17">
        <f t="shared" si="550"/>
        <v>6.5006946832905693E-5</v>
      </c>
      <c r="AZ517" s="17">
        <f t="shared" si="551"/>
        <v>3.863817607396434E-5</v>
      </c>
      <c r="BA517" s="17">
        <f t="shared" si="552"/>
        <v>1.5310247320285664E-5</v>
      </c>
      <c r="BB517" s="17">
        <f t="shared" si="553"/>
        <v>4.5499755065999978E-6</v>
      </c>
      <c r="BC517" s="17">
        <f t="shared" si="554"/>
        <v>1.0817474951292221E-6</v>
      </c>
      <c r="BD517" s="17">
        <f t="shared" si="555"/>
        <v>5.2870730771800104E-4</v>
      </c>
      <c r="BE517" s="17">
        <f t="shared" si="556"/>
        <v>4.3060436278429188E-4</v>
      </c>
      <c r="BF517" s="17">
        <f t="shared" si="557"/>
        <v>1.7535233062048429E-4</v>
      </c>
      <c r="BG517" s="17">
        <f t="shared" si="558"/>
        <v>4.7605091063508855E-5</v>
      </c>
      <c r="BH517" s="17">
        <f t="shared" si="559"/>
        <v>9.6929622512537886E-6</v>
      </c>
      <c r="BI517" s="17">
        <f t="shared" si="560"/>
        <v>1.5788818398248999E-6</v>
      </c>
      <c r="BJ517" s="18">
        <f t="shared" si="561"/>
        <v>0.2523169967100225</v>
      </c>
      <c r="BK517" s="18">
        <f t="shared" si="562"/>
        <v>0.30080725026039079</v>
      </c>
      <c r="BL517" s="18">
        <f t="shared" si="563"/>
        <v>0.40891091936819957</v>
      </c>
      <c r="BM517" s="18">
        <f t="shared" si="564"/>
        <v>0.32392575115728733</v>
      </c>
      <c r="BN517" s="18">
        <f t="shared" si="565"/>
        <v>0.67581366965441103</v>
      </c>
    </row>
    <row r="518" spans="1:66" x14ac:dyDescent="0.25">
      <c r="A518" t="s">
        <v>145</v>
      </c>
      <c r="B518" t="s">
        <v>147</v>
      </c>
      <c r="C518" t="s">
        <v>349</v>
      </c>
      <c r="D518" t="s">
        <v>496</v>
      </c>
      <c r="E518" s="14">
        <f>VLOOKUP(A518,home!$A$2:$E$405,3,FALSE)</f>
        <v>1.4394618834080699</v>
      </c>
      <c r="F518" s="14">
        <f>VLOOKUP(B518,home!$B$2:$E$405,3,FALSE)</f>
        <v>1.04</v>
      </c>
      <c r="G518" s="14">
        <f>VLOOKUP(C518,away!$B$2:$E$405,4,FALSE)</f>
        <v>0.84</v>
      </c>
      <c r="H518" s="14">
        <f>VLOOKUP(A518,away!$A$2:$E$405,3,FALSE)</f>
        <v>1.2421524663677099</v>
      </c>
      <c r="I518" s="14">
        <f>VLOOKUP(C518,away!$B$2:$E$405,3,FALSE)</f>
        <v>0.84</v>
      </c>
      <c r="J518" s="14">
        <f>VLOOKUP(B518,home!$B$2:$E$405,4,FALSE)</f>
        <v>1.1299999999999999</v>
      </c>
      <c r="K518" s="16">
        <f t="shared" si="566"/>
        <v>1.2575139013452898</v>
      </c>
      <c r="L518" s="16">
        <f t="shared" si="567"/>
        <v>1.17905112107623</v>
      </c>
      <c r="M518" s="17">
        <f t="shared" si="512"/>
        <v>8.7460761830281189E-2</v>
      </c>
      <c r="N518" s="17">
        <f t="shared" si="513"/>
        <v>0.10998312382382812</v>
      </c>
      <c r="O518" s="17">
        <f t="shared" si="514"/>
        <v>0.10312070928617417</v>
      </c>
      <c r="P518" s="17">
        <f t="shared" si="515"/>
        <v>0.12967572544395037</v>
      </c>
      <c r="Q518" s="17">
        <f t="shared" si="516"/>
        <v>6.9152653560922095E-2</v>
      </c>
      <c r="R518" s="17">
        <f t="shared" si="517"/>
        <v>6.0792293945019837E-2</v>
      </c>
      <c r="S518" s="17">
        <f t="shared" si="518"/>
        <v>4.8066679895968877E-2</v>
      </c>
      <c r="T518" s="17">
        <f t="shared" si="519"/>
        <v>8.1534513706401343E-2</v>
      </c>
      <c r="U518" s="17">
        <f t="shared" si="520"/>
        <v>7.6447154730531541E-2</v>
      </c>
      <c r="V518" s="17">
        <f t="shared" si="521"/>
        <v>7.9185752111422224E-3</v>
      </c>
      <c r="W518" s="17">
        <f t="shared" si="522"/>
        <v>2.8986807722591459E-2</v>
      </c>
      <c r="X518" s="17">
        <f t="shared" si="523"/>
        <v>3.4176928141742585E-2</v>
      </c>
      <c r="Y518" s="17">
        <f t="shared" si="524"/>
        <v>2.0148172720231675E-2</v>
      </c>
      <c r="Z518" s="17">
        <f t="shared" si="525"/>
        <v>2.3892407442890447E-2</v>
      </c>
      <c r="AA518" s="17">
        <f t="shared" si="526"/>
        <v>3.0045034496040408E-2</v>
      </c>
      <c r="AB518" s="17">
        <f t="shared" si="527"/>
        <v>1.8891024272584794E-2</v>
      </c>
      <c r="AC518" s="17">
        <f t="shared" si="528"/>
        <v>7.3379119068557402E-4</v>
      </c>
      <c r="AD518" s="17">
        <f t="shared" si="529"/>
        <v>9.1128284166954471E-3</v>
      </c>
      <c r="AE518" s="17">
        <f t="shared" si="530"/>
        <v>1.0744490560880093E-2</v>
      </c>
      <c r="AF518" s="17">
        <f t="shared" si="531"/>
        <v>6.3341518205993225E-3</v>
      </c>
      <c r="AG518" s="17">
        <f t="shared" si="532"/>
        <v>2.4894296017148915E-3</v>
      </c>
      <c r="AH518" s="17">
        <f t="shared" si="533"/>
        <v>7.042592445187513E-3</v>
      </c>
      <c r="AI518" s="17">
        <f t="shared" si="534"/>
        <v>8.8561579013326144E-3</v>
      </c>
      <c r="AJ518" s="17">
        <f t="shared" si="535"/>
        <v>5.5683708367173452E-3</v>
      </c>
      <c r="AK518" s="17">
        <f t="shared" si="536"/>
        <v>2.3341012450059213E-3</v>
      </c>
      <c r="AL518" s="17">
        <f t="shared" si="537"/>
        <v>4.3518900583638255E-5</v>
      </c>
      <c r="AM518" s="17">
        <f t="shared" si="538"/>
        <v>2.2919016829137792E-3</v>
      </c>
      <c r="AN518" s="17">
        <f t="shared" si="539"/>
        <v>2.7022692486359896E-3</v>
      </c>
      <c r="AO518" s="17">
        <f t="shared" si="540"/>
        <v>1.5930567935270429E-3</v>
      </c>
      <c r="AP518" s="17">
        <f t="shared" si="541"/>
        <v>6.2609846611538799E-4</v>
      </c>
      <c r="AQ518" s="17">
        <f t="shared" si="542"/>
        <v>1.8455052459436411E-4</v>
      </c>
      <c r="AR518" s="17">
        <f t="shared" si="543"/>
        <v>1.6607153035562644E-3</v>
      </c>
      <c r="AS518" s="17">
        <f t="shared" si="544"/>
        <v>2.0883725803988655E-3</v>
      </c>
      <c r="AT518" s="17">
        <f t="shared" si="545"/>
        <v>1.3130787755199537E-3</v>
      </c>
      <c r="AU518" s="17">
        <f t="shared" si="546"/>
        <v>5.5040493792593093E-4</v>
      </c>
      <c r="AV518" s="17">
        <f t="shared" si="547"/>
        <v>1.7303546520273748E-4</v>
      </c>
      <c r="AW518" s="17">
        <f t="shared" si="548"/>
        <v>1.7923418474273525E-6</v>
      </c>
      <c r="AX518" s="17">
        <f t="shared" si="549"/>
        <v>4.8034970446345662E-4</v>
      </c>
      <c r="AY518" s="17">
        <f t="shared" si="550"/>
        <v>5.6635685755627432E-4</v>
      </c>
      <c r="AZ518" s="17">
        <f t="shared" si="551"/>
        <v>3.3388184391546801E-4</v>
      </c>
      <c r="BA518" s="17">
        <f t="shared" si="552"/>
        <v>1.3122125412517712E-4</v>
      </c>
      <c r="BB518" s="17">
        <f t="shared" si="553"/>
        <v>3.8679141696329746E-5</v>
      </c>
      <c r="BC518" s="17">
        <f t="shared" si="554"/>
        <v>9.1209370758647843E-6</v>
      </c>
      <c r="BD518" s="17">
        <f t="shared" si="555"/>
        <v>3.2634470674107718E-4</v>
      </c>
      <c r="BE518" s="17">
        <f t="shared" si="556"/>
        <v>4.1038300535735649E-4</v>
      </c>
      <c r="BF518" s="17">
        <f t="shared" si="557"/>
        <v>2.580311670563672E-4</v>
      </c>
      <c r="BG518" s="17">
        <f t="shared" si="558"/>
        <v>1.081592598512435E-4</v>
      </c>
      <c r="BH518" s="17">
        <f t="shared" si="559"/>
        <v>3.4002943205539067E-5</v>
      </c>
      <c r="BI518" s="17">
        <f t="shared" si="560"/>
        <v>8.5518347535239383E-6</v>
      </c>
      <c r="BJ518" s="18">
        <f t="shared" si="561"/>
        <v>0.38162058653022624</v>
      </c>
      <c r="BK518" s="18">
        <f t="shared" si="562"/>
        <v>0.27446540933016811</v>
      </c>
      <c r="BL518" s="18">
        <f t="shared" si="563"/>
        <v>0.32002851913816299</v>
      </c>
      <c r="BM518" s="18">
        <f t="shared" si="564"/>
        <v>0.43925709003556318</v>
      </c>
      <c r="BN518" s="18">
        <f t="shared" si="565"/>
        <v>0.56018526789017575</v>
      </c>
    </row>
    <row r="519" spans="1:66" x14ac:dyDescent="0.25">
      <c r="A519" t="s">
        <v>145</v>
      </c>
      <c r="B519" t="s">
        <v>148</v>
      </c>
      <c r="C519" t="s">
        <v>404</v>
      </c>
      <c r="D519" t="s">
        <v>496</v>
      </c>
      <c r="E519" s="14">
        <f>VLOOKUP(A519,home!$A$2:$E$405,3,FALSE)</f>
        <v>1.4394618834080699</v>
      </c>
      <c r="F519" s="14">
        <f>VLOOKUP(B519,home!$B$2:$E$405,3,FALSE)</f>
        <v>0.93</v>
      </c>
      <c r="G519" s="14">
        <f>VLOOKUP(C519,away!$B$2:$E$405,4,FALSE)</f>
        <v>0.5</v>
      </c>
      <c r="H519" s="14">
        <f>VLOOKUP(A519,away!$A$2:$E$405,3,FALSE)</f>
        <v>1.2421524663677099</v>
      </c>
      <c r="I519" s="14">
        <f>VLOOKUP(C519,away!$B$2:$E$405,3,FALSE)</f>
        <v>0.6</v>
      </c>
      <c r="J519" s="14">
        <f>VLOOKUP(B519,home!$B$2:$E$405,4,FALSE)</f>
        <v>0.54</v>
      </c>
      <c r="K519" s="16">
        <f t="shared" si="566"/>
        <v>0.66934977578475252</v>
      </c>
      <c r="L519" s="16">
        <f t="shared" si="567"/>
        <v>0.40245739910313805</v>
      </c>
      <c r="M519" s="17">
        <f t="shared" ref="M519:M582" si="568">_xlfn.POISSON.DIST(0,K519,FALSE) * _xlfn.POISSON.DIST(0,L519,FALSE)</f>
        <v>0.34238920081495317</v>
      </c>
      <c r="N519" s="17">
        <f t="shared" ref="N519:N582" si="569">_xlfn.POISSON.DIST(1,K519,FALSE) * _xlfn.POISSON.DIST(0,L519,FALSE)</f>
        <v>0.22917813479660951</v>
      </c>
      <c r="O519" s="17">
        <f t="shared" ref="O519:O582" si="570">_xlfn.POISSON.DIST(0,K519,FALSE) * _xlfn.POISSON.DIST(1,L519,FALSE)</f>
        <v>0.13779706724098806</v>
      </c>
      <c r="P519" s="17">
        <f t="shared" ref="P519:P582" si="571">_xlfn.POISSON.DIST(1,K519,FALSE) * _xlfn.POISSON.DIST(1,L519,FALSE)</f>
        <v>9.2234436061551822E-2</v>
      </c>
      <c r="Q519" s="17">
        <f t="shared" ref="Q519:Q582" si="572">_xlfn.POISSON.DIST(2,K519,FALSE) * _xlfn.POISSON.DIST(0,L519,FALSE)</f>
        <v>7.6700166570439182E-2</v>
      </c>
      <c r="R519" s="17">
        <f t="shared" ref="R519:R582" si="573">_xlfn.POISSON.DIST(0,K519,FALSE) * _xlfn.POISSON.DIST(2,L519,FALSE)</f>
        <v>2.7728724642924141E-2</v>
      </c>
      <c r="S519" s="17">
        <f t="shared" ref="S519:S582" si="574">_xlfn.POISSON.DIST(2,K519,FALSE) * _xlfn.POISSON.DIST(2,L519,FALSE)</f>
        <v>6.2116380827313749E-3</v>
      </c>
      <c r="T519" s="17">
        <f t="shared" ref="T519:T582" si="575">_xlfn.POISSON.DIST(2,K519,FALSE) * _xlfn.POISSON.DIST(1,L519,FALSE)</f>
        <v>3.0868549548716404E-2</v>
      </c>
      <c r="U519" s="17">
        <f t="shared" ref="U519:U582" si="576">_xlfn.POISSON.DIST(1,K519,FALSE) * _xlfn.POISSON.DIST(2,L519,FALSE)</f>
        <v>1.8560215622538415E-2</v>
      </c>
      <c r="V519" s="17">
        <f t="shared" ref="V519:V582" si="577">_xlfn.POISSON.DIST(3,K519,FALSE) * _xlfn.POISSON.DIST(3,L519,FALSE)</f>
        <v>1.8592452170269313E-4</v>
      </c>
      <c r="W519" s="17">
        <f t="shared" ref="W519:W582" si="578">_xlfn.POISSON.DIST(3,K519,FALSE) * _xlfn.POISSON.DIST(0,L519,FALSE)</f>
        <v>1.7113079765525549E-2</v>
      </c>
      <c r="X519" s="17">
        <f t="shared" ref="X519:X582" si="579">_xlfn.POISSON.DIST(3,K519,FALSE) * _xlfn.POISSON.DIST(1,L519,FALSE)</f>
        <v>6.8872855730779505E-3</v>
      </c>
      <c r="Y519" s="17">
        <f t="shared" ref="Y519:Y582" si="580">_xlfn.POISSON.DIST(3,K519,FALSE) * _xlfn.POISSON.DIST(2,L519,FALSE)</f>
        <v>1.3859195193107587E-3</v>
      </c>
      <c r="Z519" s="17">
        <f t="shared" ref="Z519:Z582" si="581">_xlfn.POISSON.DIST(0,K519,FALSE) * _xlfn.POISSON.DIST(3,L519,FALSE)</f>
        <v>3.7198768000794471E-3</v>
      </c>
      <c r="AA519" s="17">
        <f t="shared" ref="AA519:AA582" si="582">_xlfn.POISSON.DIST(1,K519,FALSE) * _xlfn.POISSON.DIST(3,L519,FALSE)</f>
        <v>2.4898987020800806E-3</v>
      </c>
      <c r="AB519" s="17">
        <f t="shared" ref="AB519:AB582" si="583">_xlfn.POISSON.DIST(2,K519,FALSE) * _xlfn.POISSON.DIST(3,L519,FALSE)</f>
        <v>8.3330656898202417E-4</v>
      </c>
      <c r="AC519" s="17">
        <f t="shared" ref="AC519:AC582" si="584">_xlfn.POISSON.DIST(4,K519,FALSE) * _xlfn.POISSON.DIST(4,L519,FALSE)</f>
        <v>3.13032715555217E-6</v>
      </c>
      <c r="AD519" s="17">
        <f t="shared" ref="AD519:AD582" si="585">_xlfn.POISSON.DIST(4,K519,FALSE) * _xlfn.POISSON.DIST(0,L519,FALSE)</f>
        <v>2.863659026010277E-3</v>
      </c>
      <c r="AE519" s="17">
        <f t="shared" ref="AE519:AE582" si="586">_xlfn.POISSON.DIST(4,K519,FALSE) * _xlfn.POISSON.DIST(1,L519,FALSE)</f>
        <v>1.1525007635263215E-3</v>
      </c>
      <c r="AF519" s="17">
        <f t="shared" ref="AF519:AF582" si="587">_xlfn.POISSON.DIST(4,K519,FALSE) * _xlfn.POISSON.DIST(2,L519,FALSE)</f>
        <v>2.3191622987659203E-4</v>
      </c>
      <c r="AG519" s="17">
        <f t="shared" ref="AG519:AG582" si="588">_xlfn.POISSON.DIST(4,K519,FALSE) * _xlfn.POISSON.DIST(3,L519,FALSE)</f>
        <v>3.111213422864624E-5</v>
      </c>
      <c r="AH519" s="17">
        <f t="shared" ref="AH519:AH582" si="589">_xlfn.POISSON.DIST(0,K519,FALSE) * _xlfn.POISSON.DIST(4,L519,FALSE)</f>
        <v>3.7427298548601943E-4</v>
      </c>
      <c r="AI519" s="17">
        <f t="shared" ref="AI519:AI582" si="590">_xlfn.POISSON.DIST(1,K519,FALSE) * _xlfn.POISSON.DIST(4,L519,FALSE)</f>
        <v>2.5051953891735707E-4</v>
      </c>
      <c r="AJ519" s="17">
        <f t="shared" ref="AJ519:AJ582" si="591">_xlfn.POISSON.DIST(2,K519,FALSE) * _xlfn.POISSON.DIST(4,L519,FALSE)</f>
        <v>8.3842598602016277E-5</v>
      </c>
      <c r="AK519" s="17">
        <f t="shared" ref="AK519:AK582" si="592">_xlfn.POISSON.DIST(3,K519,FALSE) * _xlfn.POISSON.DIST(4,L519,FALSE)</f>
        <v>1.87066748584902E-5</v>
      </c>
      <c r="AL519" s="17">
        <f t="shared" ref="AL519:AL582" si="593">_xlfn.POISSON.DIST(5,K519,FALSE) * _xlfn.POISSON.DIST(5,L519,FALSE)</f>
        <v>3.3730498414470636E-8</v>
      </c>
      <c r="AM519" s="17">
        <f t="shared" ref="AM519:AM582" si="594">_xlfn.POISSON.DIST(5,K519,FALSE) * _xlfn.POISSON.DIST(0,L519,FALSE)</f>
        <v>3.833579053967925E-4</v>
      </c>
      <c r="AN519" s="17">
        <f t="shared" ref="AN519:AN582" si="595">_xlfn.POISSON.DIST(5,K519,FALSE) * _xlfn.POISSON.DIST(1,L519,FALSE)</f>
        <v>1.5428522553161993E-4</v>
      </c>
      <c r="AO519" s="17">
        <f t="shared" ref="AO519:AO582" si="596">_xlfn.POISSON.DIST(5,K519,FALSE) * _xlfn.POISSON.DIST(2,L519,FALSE)</f>
        <v>3.1046615293748413E-5</v>
      </c>
      <c r="AP519" s="17">
        <f t="shared" ref="AP519:AP582" si="597">_xlfn.POISSON.DIST(5,K519,FALSE) * _xlfn.POISSON.DIST(3,L519,FALSE)</f>
        <v>4.1649800140258985E-6</v>
      </c>
      <c r="AQ519" s="17">
        <f t="shared" ref="AQ519:AQ582" si="598">_xlfn.POISSON.DIST(5,K519,FALSE) * _xlfn.POISSON.DIST(4,L519,FALSE)</f>
        <v>4.1905675594035361E-7</v>
      </c>
      <c r="AR519" s="17">
        <f t="shared" ref="AR519:AR582" si="599">_xlfn.POISSON.DIST(0,K519,FALSE) * _xlfn.POISSON.DIST(5,L519,FALSE)</f>
        <v>3.0125786458653983E-5</v>
      </c>
      <c r="AS519" s="17">
        <f t="shared" ref="AS519:AS582" si="600">_xlfn.POISSON.DIST(1,K519,FALSE) * _xlfn.POISSON.DIST(5,L519,FALSE)</f>
        <v>2.0164688411439377E-5</v>
      </c>
      <c r="AT519" s="17">
        <f t="shared" ref="AT519:AT582" si="601">_xlfn.POISSON.DIST(2,K519,FALSE) * _xlfn.POISSON.DIST(5,L519,FALSE)</f>
        <v>6.7486148334831721E-6</v>
      </c>
      <c r="AU519" s="17">
        <f t="shared" ref="AU519:AU582" si="602">_xlfn.POISSON.DIST(3,K519,FALSE) * _xlfn.POISSON.DIST(5,L519,FALSE)</f>
        <v>1.5057279418832058E-6</v>
      </c>
      <c r="AV519" s="17">
        <f t="shared" ref="AV519:AV582" si="603">_xlfn.POISSON.DIST(4,K519,FALSE) * _xlfn.POISSON.DIST(5,L519,FALSE)</f>
        <v>2.5196466507309007E-7</v>
      </c>
      <c r="AW519" s="17">
        <f t="shared" ref="AW519:AW582" si="604">_xlfn.POISSON.DIST(6,K519,FALSE) * _xlfn.POISSON.DIST(6,L519,FALSE)</f>
        <v>2.5240229312210171E-10</v>
      </c>
      <c r="AX519" s="17">
        <f t="shared" ref="AX519:AX582" si="605">_xlfn.POISSON.DIST(6,K519,FALSE) * _xlfn.POISSON.DIST(0,L519,FALSE)</f>
        <v>4.2766754670442549E-5</v>
      </c>
      <c r="AY519" s="17">
        <f t="shared" ref="AY519:AY582" si="606">_xlfn.POISSON.DIST(6,K519,FALSE) * _xlfn.POISSON.DIST(1,L519,FALSE)</f>
        <v>1.7211796852748288E-5</v>
      </c>
      <c r="AZ519" s="17">
        <f t="shared" ref="AZ519:AZ582" si="607">_xlfn.POISSON.DIST(6,K519,FALSE) * _xlfn.POISSON.DIST(2,L519,FALSE)</f>
        <v>3.4635074976243263E-6</v>
      </c>
      <c r="BA519" s="17">
        <f t="shared" ref="BA519:BA582" si="608">_xlfn.POISSON.DIST(6,K519,FALSE) * _xlfn.POISSON.DIST(3,L519,FALSE)</f>
        <v>4.6463807308936823E-7</v>
      </c>
      <c r="BB519" s="17">
        <f t="shared" ref="BB519:BB582" si="609">_xlfn.POISSON.DIST(6,K519,FALSE) * _xlfn.POISSON.DIST(4,L519,FALSE)</f>
        <v>4.6749257604960218E-8</v>
      </c>
      <c r="BC519" s="17">
        <f t="shared" ref="BC519:BC582" si="610">_xlfn.POISSON.DIST(6,K519,FALSE) * _xlfn.POISSON.DIST(5,L519,FALSE)</f>
        <v>3.762916925138977E-9</v>
      </c>
      <c r="BD519" s="17">
        <f t="shared" ref="BD519:BD582" si="611">_xlfn.POISSON.DIST(0,K519,FALSE) * _xlfn.POISSON.DIST(6,L519,FALSE)</f>
        <v>2.0207242773477361E-6</v>
      </c>
      <c r="BE519" s="17">
        <f t="shared" ref="BE519:BE582" si="612">_xlfn.POISSON.DIST(1,K519,FALSE) * _xlfn.POISSON.DIST(6,L519,FALSE)</f>
        <v>1.3525713419655133E-6</v>
      </c>
      <c r="BF519" s="17">
        <f t="shared" ref="BF519:BF582" si="613">_xlfn.POISSON.DIST(2,K519,FALSE) * _xlfn.POISSON.DIST(6,L519,FALSE)</f>
        <v>4.5267166223874908E-7</v>
      </c>
      <c r="BG519" s="17">
        <f t="shared" ref="BG519:BG582" si="614">_xlfn.POISSON.DIST(3,K519,FALSE) * _xlfn.POISSON.DIST(6,L519,FALSE)</f>
        <v>1.0099855854120599E-7</v>
      </c>
      <c r="BH519" s="17">
        <f t="shared" ref="BH519:BH582" si="615">_xlfn.POISSON.DIST(4,K519,FALSE) * _xlfn.POISSON.DIST(6,L519,FALSE)</f>
        <v>1.6900840628534855E-8</v>
      </c>
      <c r="BI519" s="17">
        <f t="shared" ref="BI519:BI582" si="616">_xlfn.POISSON.DIST(5,K519,FALSE) * _xlfn.POISSON.DIST(6,L519,FALSE)</f>
        <v>2.2625147770567289E-9</v>
      </c>
      <c r="BJ519" s="18">
        <f t="shared" ref="BJ519:BJ582" si="617">SUM(N519,Q519,T519,W519,X519,Y519,AD519,AE519,AF519,AG519,AM519,AN519,AO519,AP519,AQ519,AX519,AY519,AZ519,BA519,BB519,BC519)</f>
        <v>0.36704955491958186</v>
      </c>
      <c r="BK519" s="18">
        <f t="shared" ref="BK519:BK582" si="618">SUM(M519,P519,S519,V519,AC519,AL519,AY519)</f>
        <v>0.44104157533544575</v>
      </c>
      <c r="BL519" s="18">
        <f t="shared" ref="BL519:BL582" si="619">SUM(O519,R519,U519,AA519,AB519,AH519,AI519,AJ519,AK519,AR519,AS519,AT519,AU519,AV519,BD519,BE519,BF519,BG519,BH519,BI519)</f>
        <v>0.18819929748688261</v>
      </c>
      <c r="BM519" s="18">
        <f t="shared" ref="BM519:BM582" si="620">SUM(S519:BI519)</f>
        <v>9.3965362870073274E-2</v>
      </c>
      <c r="BN519" s="18">
        <f t="shared" ref="BN519:BN582" si="621">SUM(M519:R519)</f>
        <v>0.90602773012746596</v>
      </c>
    </row>
    <row r="520" spans="1:66" x14ac:dyDescent="0.25">
      <c r="A520" t="s">
        <v>21</v>
      </c>
      <c r="B520" t="s">
        <v>153</v>
      </c>
      <c r="C520" t="s">
        <v>268</v>
      </c>
      <c r="D520" t="s">
        <v>496</v>
      </c>
      <c r="E520" s="14">
        <f>VLOOKUP(A520,home!$A$2:$E$405,3,FALSE)</f>
        <v>1.3927125506072899</v>
      </c>
      <c r="F520" s="14">
        <f>VLOOKUP(B520,home!$B$2:$E$405,3,FALSE)</f>
        <v>1.88</v>
      </c>
      <c r="G520" s="14">
        <f>VLOOKUP(C520,away!$B$2:$E$405,4,FALSE)</f>
        <v>0.66</v>
      </c>
      <c r="H520" s="14">
        <f>VLOOKUP(A520,away!$A$2:$E$405,3,FALSE)</f>
        <v>1.33198380566802</v>
      </c>
      <c r="I520" s="14">
        <f>VLOOKUP(C520,away!$B$2:$E$405,3,FALSE)</f>
        <v>0.9</v>
      </c>
      <c r="J520" s="14">
        <f>VLOOKUP(B520,home!$B$2:$E$405,4,FALSE)</f>
        <v>0.35</v>
      </c>
      <c r="K520" s="16">
        <f t="shared" si="566"/>
        <v>1.7280777327935253</v>
      </c>
      <c r="L520" s="16">
        <f t="shared" si="567"/>
        <v>0.41957489878542625</v>
      </c>
      <c r="M520" s="17">
        <f t="shared" si="568"/>
        <v>0.11675791018018308</v>
      </c>
      <c r="N520" s="17">
        <f t="shared" si="569"/>
        <v>0.20176674470988082</v>
      </c>
      <c r="O520" s="17">
        <f t="shared" si="570"/>
        <v>4.8988688346248206E-2</v>
      </c>
      <c r="P520" s="17">
        <f t="shared" si="571"/>
        <v>8.4656261489913176E-2</v>
      </c>
      <c r="Q520" s="17">
        <f t="shared" si="572"/>
        <v>0.1743343093756905</v>
      </c>
      <c r="R520" s="17">
        <f t="shared" si="573"/>
        <v>1.0277211977253942E-2</v>
      </c>
      <c r="S520" s="17">
        <f t="shared" si="574"/>
        <v>1.5345175753807167E-2</v>
      </c>
      <c r="T520" s="17">
        <f t="shared" si="575"/>
        <v>7.3146300211132526E-2</v>
      </c>
      <c r="U520" s="17">
        <f t="shared" si="576"/>
        <v>1.7759821173091453E-2</v>
      </c>
      <c r="V520" s="17">
        <f t="shared" si="577"/>
        <v>1.2362381169894686E-3</v>
      </c>
      <c r="W520" s="17">
        <f t="shared" si="578"/>
        <v>0.1004210793646894</v>
      </c>
      <c r="X520" s="17">
        <f t="shared" si="579"/>
        <v>4.2134164210362805E-2</v>
      </c>
      <c r="Y520" s="17">
        <f t="shared" si="580"/>
        <v>8.8392188419857531E-3</v>
      </c>
      <c r="Z520" s="17">
        <f t="shared" si="581"/>
        <v>1.4373533917175648E-3</v>
      </c>
      <c r="AA520" s="17">
        <f t="shared" si="582"/>
        <v>2.4838583903823729E-3</v>
      </c>
      <c r="AB520" s="17">
        <f t="shared" si="583"/>
        <v>2.1461501879160736E-3</v>
      </c>
      <c r="AC520" s="17">
        <f t="shared" si="584"/>
        <v>5.6021524116734521E-5</v>
      </c>
      <c r="AD520" s="17">
        <f t="shared" si="585"/>
        <v>4.3383857788302803E-2</v>
      </c>
      <c r="AE520" s="17">
        <f t="shared" si="586"/>
        <v>1.8202777740448473E-2</v>
      </c>
      <c r="AF520" s="17">
        <f t="shared" si="587"/>
        <v>3.8187143140311396E-3</v>
      </c>
      <c r="AG520" s="17">
        <f t="shared" si="588"/>
        <v>5.3407889060002483E-4</v>
      </c>
      <c r="AH520" s="17">
        <f t="shared" si="589"/>
        <v>1.5076935096219657E-4</v>
      </c>
      <c r="AI520" s="17">
        <f t="shared" si="590"/>
        <v>2.6054115818550391E-4</v>
      </c>
      <c r="AJ520" s="17">
        <f t="shared" si="591"/>
        <v>2.2511768696830249E-4</v>
      </c>
      <c r="AK520" s="17">
        <f t="shared" si="592"/>
        <v>1.2967362070263555E-4</v>
      </c>
      <c r="AL520" s="17">
        <f t="shared" si="593"/>
        <v>1.6247542585751747E-6</v>
      </c>
      <c r="AM520" s="17">
        <f t="shared" si="594"/>
        <v>1.4994135721329396E-2</v>
      </c>
      <c r="AN520" s="17">
        <f t="shared" si="595"/>
        <v>6.2911629776517255E-3</v>
      </c>
      <c r="AO520" s="17">
        <f t="shared" si="596"/>
        <v>1.3198070347954219E-3</v>
      </c>
      <c r="AP520" s="17">
        <f t="shared" si="597"/>
        <v>1.8458596768019427E-4</v>
      </c>
      <c r="AQ520" s="17">
        <f t="shared" si="598"/>
        <v>1.9361909676656864E-5</v>
      </c>
      <c r="AR520" s="17">
        <f t="shared" si="599"/>
        <v>1.2651807033981614E-5</v>
      </c>
      <c r="AS520" s="17">
        <f t="shared" si="600"/>
        <v>2.1863306015024119E-5</v>
      </c>
      <c r="AT520" s="17">
        <f t="shared" si="601"/>
        <v>1.8890746144906969E-5</v>
      </c>
      <c r="AU520" s="17">
        <f t="shared" si="602"/>
        <v>1.0881559256289619E-5</v>
      </c>
      <c r="AV520" s="17">
        <f t="shared" si="603"/>
        <v>4.7010450622168436E-6</v>
      </c>
      <c r="AW520" s="17">
        <f t="shared" si="604"/>
        <v>3.2723364942452034E-8</v>
      </c>
      <c r="AX520" s="17">
        <f t="shared" si="605"/>
        <v>4.3185053437522205E-3</v>
      </c>
      <c r="AY520" s="17">
        <f t="shared" si="606"/>
        <v>1.8119364425091601E-3</v>
      </c>
      <c r="AZ520" s="17">
        <f t="shared" si="607"/>
        <v>3.8012152473570311E-4</v>
      </c>
      <c r="BA520" s="17">
        <f t="shared" si="608"/>
        <v>5.3163150089048197E-5</v>
      </c>
      <c r="BB520" s="17">
        <f t="shared" si="609"/>
        <v>5.5764808294317036E-6</v>
      </c>
      <c r="BC520" s="17">
        <f t="shared" si="610"/>
        <v>4.6795027591753568E-7</v>
      </c>
      <c r="BD520" s="17">
        <f t="shared" si="611"/>
        <v>8.8473010928926274E-7</v>
      </c>
      <c r="BE520" s="17">
        <f t="shared" si="612"/>
        <v>1.5288824013947566E-6</v>
      </c>
      <c r="BF520" s="17">
        <f t="shared" si="613"/>
        <v>1.3210138169550863E-6</v>
      </c>
      <c r="BG520" s="17">
        <f t="shared" si="614"/>
        <v>7.60938187264222E-7</v>
      </c>
      <c r="BH520" s="17">
        <f t="shared" si="615"/>
        <v>3.2874008436089311E-7</v>
      </c>
      <c r="BI520" s="17">
        <f t="shared" si="616"/>
        <v>1.1361768393214481E-7</v>
      </c>
      <c r="BJ520" s="18">
        <f t="shared" si="617"/>
        <v>0.69596006995044901</v>
      </c>
      <c r="BK520" s="18">
        <f t="shared" si="618"/>
        <v>0.21986516826177738</v>
      </c>
      <c r="BL520" s="18">
        <f t="shared" si="619"/>
        <v>8.2495758277506298E-2</v>
      </c>
      <c r="BM520" s="18">
        <f t="shared" si="620"/>
        <v>0.3611653200831364</v>
      </c>
      <c r="BN520" s="18">
        <f t="shared" si="621"/>
        <v>0.6367811260791697</v>
      </c>
    </row>
    <row r="521" spans="1:66" x14ac:dyDescent="0.25">
      <c r="A521" t="s">
        <v>21</v>
      </c>
      <c r="B521" t="s">
        <v>273</v>
      </c>
      <c r="C521" t="s">
        <v>267</v>
      </c>
      <c r="D521" t="s">
        <v>496</v>
      </c>
      <c r="E521" s="14">
        <f>VLOOKUP(A521,home!$A$2:$E$405,3,FALSE)</f>
        <v>1.3927125506072899</v>
      </c>
      <c r="F521" s="14">
        <f>VLOOKUP(B521,home!$B$2:$E$405,3,FALSE)</f>
        <v>0.66</v>
      </c>
      <c r="G521" s="14">
        <f>VLOOKUP(C521,away!$B$2:$E$405,4,FALSE)</f>
        <v>0.94</v>
      </c>
      <c r="H521" s="14">
        <f>VLOOKUP(A521,away!$A$2:$E$405,3,FALSE)</f>
        <v>1.33198380566802</v>
      </c>
      <c r="I521" s="14">
        <f>VLOOKUP(C521,away!$B$2:$E$405,3,FALSE)</f>
        <v>0.99</v>
      </c>
      <c r="J521" s="14">
        <f>VLOOKUP(B521,home!$B$2:$E$405,4,FALSE)</f>
        <v>0.75</v>
      </c>
      <c r="K521" s="16">
        <f t="shared" si="566"/>
        <v>0.86403886639676275</v>
      </c>
      <c r="L521" s="16">
        <f t="shared" si="567"/>
        <v>0.9889979757085049</v>
      </c>
      <c r="M521" s="17">
        <f t="shared" si="568"/>
        <v>0.15676038618585866</v>
      </c>
      <c r="N521" s="17">
        <f t="shared" si="569"/>
        <v>0.13544706637594806</v>
      </c>
      <c r="O521" s="17">
        <f t="shared" si="570"/>
        <v>0.15503570460909769</v>
      </c>
      <c r="P521" s="17">
        <f t="shared" si="571"/>
        <v>0.13395687446146812</v>
      </c>
      <c r="Q521" s="17">
        <f t="shared" si="572"/>
        <v>5.8515764844120619E-2</v>
      </c>
      <c r="R521" s="17">
        <f t="shared" si="573"/>
        <v>7.6664999010469664E-2</v>
      </c>
      <c r="S521" s="17">
        <f t="shared" si="574"/>
        <v>2.8617632062685455E-2</v>
      </c>
      <c r="T521" s="17">
        <f t="shared" si="575"/>
        <v>5.7871972977870181E-2</v>
      </c>
      <c r="U521" s="17">
        <f t="shared" si="576"/>
        <v>6.624153883731515E-2</v>
      </c>
      <c r="V521" s="17">
        <f t="shared" si="577"/>
        <v>2.7171891224699552E-3</v>
      </c>
      <c r="W521" s="17">
        <f t="shared" si="578"/>
        <v>1.6853298374084509E-2</v>
      </c>
      <c r="X521" s="17">
        <f t="shared" si="579"/>
        <v>1.6667877975981012E-2</v>
      </c>
      <c r="Y521" s="17">
        <f t="shared" si="580"/>
        <v>8.2422487888007979E-3</v>
      </c>
      <c r="Z521" s="17">
        <f t="shared" si="581"/>
        <v>2.5273842943016347E-2</v>
      </c>
      <c r="AA521" s="17">
        <f t="shared" si="582"/>
        <v>2.1837582605973665E-2</v>
      </c>
      <c r="AB521" s="17">
        <f t="shared" si="583"/>
        <v>9.4342600598555735E-3</v>
      </c>
      <c r="AC521" s="17">
        <f t="shared" si="584"/>
        <v>1.4512043309494984E-4</v>
      </c>
      <c r="AD521" s="17">
        <f t="shared" si="585"/>
        <v>3.6404762055475956E-3</v>
      </c>
      <c r="AE521" s="17">
        <f t="shared" si="586"/>
        <v>3.6004235979015505E-3</v>
      </c>
      <c r="AF521" s="17">
        <f t="shared" si="587"/>
        <v>1.7804058250088829E-3</v>
      </c>
      <c r="AG521" s="17">
        <f t="shared" si="588"/>
        <v>5.8693925229113858E-4</v>
      </c>
      <c r="AH521" s="17">
        <f t="shared" si="589"/>
        <v>6.2489448772544602E-3</v>
      </c>
      <c r="AI521" s="17">
        <f t="shared" si="590"/>
        <v>5.3993312479188012E-3</v>
      </c>
      <c r="AJ521" s="17">
        <f t="shared" si="591"/>
        <v>2.3326160253761899E-3</v>
      </c>
      <c r="AK521" s="17">
        <f t="shared" si="592"/>
        <v>6.7182363543498848E-4</v>
      </c>
      <c r="AL521" s="17">
        <f t="shared" si="593"/>
        <v>4.9604061615019837E-6</v>
      </c>
      <c r="AM521" s="17">
        <f t="shared" si="594"/>
        <v>6.2910258675714676E-4</v>
      </c>
      <c r="AN521" s="17">
        <f t="shared" si="595"/>
        <v>6.2218118481580217E-4</v>
      </c>
      <c r="AO521" s="17">
        <f t="shared" si="596"/>
        <v>3.0766796615337374E-4</v>
      </c>
      <c r="AP521" s="17">
        <f t="shared" si="597"/>
        <v>1.0142766523867982E-4</v>
      </c>
      <c r="AQ521" s="17">
        <f t="shared" si="598"/>
        <v>2.5077938900473553E-5</v>
      </c>
      <c r="AR521" s="17">
        <f t="shared" si="599"/>
        <v>1.2360387667837388E-3</v>
      </c>
      <c r="AS521" s="17">
        <f t="shared" si="600"/>
        <v>1.0679855348742742E-3</v>
      </c>
      <c r="AT521" s="17">
        <f t="shared" si="601"/>
        <v>4.6139050544045414E-4</v>
      </c>
      <c r="AU521" s="17">
        <f t="shared" si="602"/>
        <v>1.3288644309566647E-4</v>
      </c>
      <c r="AV521" s="17">
        <f t="shared" si="603"/>
        <v>2.870476291296939E-5</v>
      </c>
      <c r="AW521" s="17">
        <f t="shared" si="604"/>
        <v>1.1774525610244816E-7</v>
      </c>
      <c r="AX521" s="17">
        <f t="shared" si="605"/>
        <v>9.0594847651485983E-5</v>
      </c>
      <c r="AY521" s="17">
        <f t="shared" si="606"/>
        <v>8.9598120936940033E-5</v>
      </c>
      <c r="AZ521" s="17">
        <f t="shared" si="607"/>
        <v>4.4306180116959751E-5</v>
      </c>
      <c r="BA521" s="17">
        <f t="shared" si="608"/>
        <v>1.4606240815683203E-5</v>
      </c>
      <c r="BB521" s="17">
        <f t="shared" si="609"/>
        <v>3.6113856498554061E-6</v>
      </c>
      <c r="BC521" s="17">
        <f t="shared" si="610"/>
        <v>7.1433061944194822E-7</v>
      </c>
      <c r="BD521" s="17">
        <f t="shared" si="611"/>
        <v>2.0373997304105903E-4</v>
      </c>
      <c r="BE521" s="17">
        <f t="shared" si="612"/>
        <v>1.7603925534610365E-4</v>
      </c>
      <c r="BF521" s="17">
        <f t="shared" si="613"/>
        <v>7.6052379315288824E-5</v>
      </c>
      <c r="BG521" s="17">
        <f t="shared" si="614"/>
        <v>2.1904070536786253E-5</v>
      </c>
      <c r="BH521" s="17">
        <f t="shared" si="615"/>
        <v>4.731492069019881E-6</v>
      </c>
      <c r="BI521" s="17">
        <f t="shared" si="616"/>
        <v>8.1763860873624261E-7</v>
      </c>
      <c r="BJ521" s="18">
        <f t="shared" si="617"/>
        <v>0.30513536266521024</v>
      </c>
      <c r="BK521" s="18">
        <f t="shared" si="618"/>
        <v>0.32229176079267557</v>
      </c>
      <c r="BL521" s="18">
        <f t="shared" si="619"/>
        <v>0.34727709173072036</v>
      </c>
      <c r="BM521" s="18">
        <f t="shared" si="620"/>
        <v>0.28350778226897883</v>
      </c>
      <c r="BN521" s="18">
        <f t="shared" si="621"/>
        <v>0.71638079548696265</v>
      </c>
    </row>
    <row r="522" spans="1:66" x14ac:dyDescent="0.25">
      <c r="A522" t="s">
        <v>21</v>
      </c>
      <c r="B522" t="s">
        <v>274</v>
      </c>
      <c r="C522" t="s">
        <v>22</v>
      </c>
      <c r="D522" t="s">
        <v>496</v>
      </c>
      <c r="E522" s="14">
        <f>VLOOKUP(A522,home!$A$2:$E$405,3,FALSE)</f>
        <v>1.3927125506072899</v>
      </c>
      <c r="F522" s="14">
        <f>VLOOKUP(B522,home!$B$2:$E$405,3,FALSE)</f>
        <v>1.55</v>
      </c>
      <c r="G522" s="14">
        <f>VLOOKUP(C522,away!$B$2:$E$405,4,FALSE)</f>
        <v>1.08</v>
      </c>
      <c r="H522" s="14">
        <f>VLOOKUP(A522,away!$A$2:$E$405,3,FALSE)</f>
        <v>1.33198380566802</v>
      </c>
      <c r="I522" s="14">
        <f>VLOOKUP(C522,away!$B$2:$E$405,3,FALSE)</f>
        <v>1.02</v>
      </c>
      <c r="J522" s="14">
        <f>VLOOKUP(B522,home!$B$2:$E$405,4,FALSE)</f>
        <v>0.69</v>
      </c>
      <c r="K522" s="16">
        <f t="shared" si="566"/>
        <v>2.3314008097166035</v>
      </c>
      <c r="L522" s="16">
        <f t="shared" si="567"/>
        <v>0.93745020242915245</v>
      </c>
      <c r="M522" s="17">
        <f t="shared" si="568"/>
        <v>3.8050121095409215E-2</v>
      </c>
      <c r="N522" s="17">
        <f t="shared" si="569"/>
        <v>8.8710083131651837E-2</v>
      </c>
      <c r="O522" s="17">
        <f t="shared" si="570"/>
        <v>3.5670093723345127E-2</v>
      </c>
      <c r="P522" s="17">
        <f t="shared" si="571"/>
        <v>8.3161285389273948E-2</v>
      </c>
      <c r="Q522" s="17">
        <f t="shared" si="572"/>
        <v>0.10340937982158019</v>
      </c>
      <c r="R522" s="17">
        <f t="shared" si="573"/>
        <v>1.6719468290808365E-2</v>
      </c>
      <c r="S522" s="17">
        <f t="shared" si="574"/>
        <v>4.5438747555199444E-2</v>
      </c>
      <c r="T522" s="17">
        <f t="shared" si="575"/>
        <v>9.6941144046813449E-2</v>
      </c>
      <c r="U522" s="17">
        <f t="shared" si="576"/>
        <v>3.8979781911221686E-2</v>
      </c>
      <c r="V522" s="17">
        <f t="shared" si="577"/>
        <v>1.1034406854212279E-2</v>
      </c>
      <c r="W522" s="17">
        <f t="shared" si="578"/>
        <v>8.0362903949441261E-2</v>
      </c>
      <c r="X522" s="17">
        <f t="shared" si="579"/>
        <v>7.5336220575198232E-2</v>
      </c>
      <c r="Y522" s="17">
        <f t="shared" si="580"/>
        <v>3.5311977614233429E-2</v>
      </c>
      <c r="Z522" s="17">
        <f t="shared" si="581"/>
        <v>5.224556311242033E-3</v>
      </c>
      <c r="AA522" s="17">
        <f t="shared" si="582"/>
        <v>1.2180534814439665E-2</v>
      </c>
      <c r="AB522" s="17">
        <f t="shared" si="583"/>
        <v>1.4198854364582961E-2</v>
      </c>
      <c r="AC522" s="17">
        <f t="shared" si="584"/>
        <v>1.5072807771156179E-3</v>
      </c>
      <c r="AD522" s="17">
        <f t="shared" si="585"/>
        <v>4.6839534834726262E-2</v>
      </c>
      <c r="AE522" s="17">
        <f t="shared" si="586"/>
        <v>4.3909731412501471E-2</v>
      </c>
      <c r="AF522" s="17">
        <f t="shared" si="587"/>
        <v>2.0581593300629607E-2</v>
      </c>
      <c r="AG522" s="17">
        <f t="shared" si="588"/>
        <v>6.431406268663239E-3</v>
      </c>
      <c r="AH522" s="17">
        <f t="shared" si="589"/>
        <v>1.2244403428940871E-3</v>
      </c>
      <c r="AI522" s="17">
        <f t="shared" si="590"/>
        <v>2.8546612068729499E-3</v>
      </c>
      <c r="AJ522" s="17">
        <f t="shared" si="591"/>
        <v>3.3276797245850869E-3</v>
      </c>
      <c r="AK522" s="17">
        <f t="shared" si="592"/>
        <v>2.5860517347917312E-3</v>
      </c>
      <c r="AL522" s="17">
        <f t="shared" si="593"/>
        <v>1.3177083621171635E-4</v>
      </c>
      <c r="AM522" s="17">
        <f t="shared" si="594"/>
        <v>2.184034588808596E-2</v>
      </c>
      <c r="AN522" s="17">
        <f t="shared" si="595"/>
        <v>2.0474236673908887E-2</v>
      </c>
      <c r="AO522" s="17">
        <f t="shared" si="596"/>
        <v>9.5967886572691317E-3</v>
      </c>
      <c r="AP522" s="17">
        <f t="shared" si="597"/>
        <v>2.998837156475581E-3</v>
      </c>
      <c r="AQ522" s="17">
        <f t="shared" si="598"/>
        <v>7.0281512484752411E-4</v>
      </c>
      <c r="AR522" s="17">
        <f t="shared" si="599"/>
        <v>2.2957036946169663E-4</v>
      </c>
      <c r="AS522" s="17">
        <f t="shared" si="600"/>
        <v>5.3522054524993926E-4</v>
      </c>
      <c r="AT522" s="17">
        <f t="shared" si="601"/>
        <v>6.2390680628633547E-4</v>
      </c>
      <c r="AU522" s="17">
        <f t="shared" si="602"/>
        <v>4.8485894445455407E-4</v>
      </c>
      <c r="AV522" s="17">
        <f t="shared" si="603"/>
        <v>2.8260013392492132E-4</v>
      </c>
      <c r="AW522" s="17">
        <f t="shared" si="604"/>
        <v>7.9998519793789285E-6</v>
      </c>
      <c r="AX522" s="17">
        <f t="shared" si="605"/>
        <v>8.4864333479957223E-3</v>
      </c>
      <c r="AY522" s="17">
        <f t="shared" si="606"/>
        <v>7.9556086599800995E-3</v>
      </c>
      <c r="AZ522" s="17">
        <f t="shared" si="607"/>
        <v>3.7289934743727307E-3</v>
      </c>
      <c r="BA522" s="17">
        <f t="shared" si="608"/>
        <v>1.1652485624692353E-3</v>
      </c>
      <c r="BB522" s="17">
        <f t="shared" si="609"/>
        <v>2.7309062519176579E-4</v>
      </c>
      <c r="BC522" s="17">
        <f t="shared" si="610"/>
        <v>5.1201772373504943E-5</v>
      </c>
      <c r="BD522" s="17">
        <f t="shared" si="611"/>
        <v>3.5868464887267119E-5</v>
      </c>
      <c r="BE522" s="17">
        <f t="shared" si="612"/>
        <v>8.3623768081466114E-5</v>
      </c>
      <c r="BF522" s="17">
        <f t="shared" si="613"/>
        <v>9.7480260308341812E-5</v>
      </c>
      <c r="BG522" s="17">
        <f t="shared" si="614"/>
        <v>7.5755185938084451E-5</v>
      </c>
      <c r="BH522" s="17">
        <f t="shared" si="615"/>
        <v>4.4153925459070498E-5</v>
      </c>
      <c r="BI522" s="17">
        <f t="shared" si="616"/>
        <v>2.058809951348869E-5</v>
      </c>
      <c r="BJ522" s="18">
        <f t="shared" si="617"/>
        <v>0.67510757489840889</v>
      </c>
      <c r="BK522" s="18">
        <f t="shared" si="618"/>
        <v>0.18727922116740231</v>
      </c>
      <c r="BL522" s="18">
        <f t="shared" si="619"/>
        <v>0.13025519261710677</v>
      </c>
      <c r="BM522" s="18">
        <f t="shared" si="620"/>
        <v>0.62419850473409055</v>
      </c>
      <c r="BN522" s="18">
        <f t="shared" si="621"/>
        <v>0.36572043145206867</v>
      </c>
    </row>
    <row r="523" spans="1:66" x14ac:dyDescent="0.25">
      <c r="A523" t="s">
        <v>154</v>
      </c>
      <c r="B523" t="s">
        <v>163</v>
      </c>
      <c r="C523" t="s">
        <v>169</v>
      </c>
      <c r="D523" t="s">
        <v>496</v>
      </c>
      <c r="E523" s="14">
        <f>VLOOKUP(A523,home!$A$2:$E$405,3,FALSE)</f>
        <v>1.3333333333333299</v>
      </c>
      <c r="F523" s="14">
        <f>VLOOKUP(B523,home!$B$2:$E$405,3,FALSE)</f>
        <v>1.79</v>
      </c>
      <c r="G523" s="14">
        <f>VLOOKUP(C523,away!$B$2:$E$405,4,FALSE)</f>
        <v>1.1000000000000001</v>
      </c>
      <c r="H523" s="14">
        <f>VLOOKUP(A523,away!$A$2:$E$405,3,FALSE)</f>
        <v>1.01204819277108</v>
      </c>
      <c r="I523" s="14">
        <f>VLOOKUP(C523,away!$B$2:$E$405,3,FALSE)</f>
        <v>0.81</v>
      </c>
      <c r="J523" s="14">
        <f>VLOOKUP(B523,home!$B$2:$E$405,4,FALSE)</f>
        <v>0.91</v>
      </c>
      <c r="K523" s="16">
        <f t="shared" si="566"/>
        <v>2.6253333333333266</v>
      </c>
      <c r="L523" s="16">
        <f t="shared" si="567"/>
        <v>0.74598072289156314</v>
      </c>
      <c r="M523" s="17">
        <f t="shared" si="568"/>
        <v>3.4344477104494744E-2</v>
      </c>
      <c r="N523" s="17">
        <f t="shared" si="569"/>
        <v>9.0165700558333298E-2</v>
      </c>
      <c r="O523" s="17">
        <f t="shared" si="570"/>
        <v>2.5620317857743723E-2</v>
      </c>
      <c r="P523" s="17">
        <f t="shared" si="571"/>
        <v>6.7261874482529682E-2</v>
      </c>
      <c r="Q523" s="17">
        <f t="shared" si="572"/>
        <v>0.11835750959957189</v>
      </c>
      <c r="R523" s="17">
        <f t="shared" si="573"/>
        <v>9.5561316181156444E-3</v>
      </c>
      <c r="S523" s="17">
        <f t="shared" si="574"/>
        <v>3.2932221861600948E-2</v>
      </c>
      <c r="T523" s="17">
        <f t="shared" si="575"/>
        <v>8.8292420570733762E-2</v>
      </c>
      <c r="U523" s="17">
        <f t="shared" si="576"/>
        <v>2.5088030874759543E-2</v>
      </c>
      <c r="V523" s="17">
        <f t="shared" si="577"/>
        <v>7.1662273272135833E-3</v>
      </c>
      <c r="W523" s="17">
        <f t="shared" si="578"/>
        <v>0.10357597173402509</v>
      </c>
      <c r="X523" s="17">
        <f t="shared" si="579"/>
        <v>7.7265678268344143E-2</v>
      </c>
      <c r="Y523" s="17">
        <f t="shared" si="580"/>
        <v>2.8819353264663155E-2</v>
      </c>
      <c r="Z523" s="17">
        <f t="shared" si="581"/>
        <v>2.3762299908429438E-3</v>
      </c>
      <c r="AA523" s="17">
        <f t="shared" si="582"/>
        <v>6.2383958026263255E-3</v>
      </c>
      <c r="AB523" s="17">
        <f t="shared" si="583"/>
        <v>8.1889342235808033E-3</v>
      </c>
      <c r="AC523" s="17">
        <f t="shared" si="584"/>
        <v>8.7716774943494454E-4</v>
      </c>
      <c r="AD523" s="17">
        <f t="shared" si="585"/>
        <v>6.7980362781431616E-2</v>
      </c>
      <c r="AE523" s="17">
        <f t="shared" si="586"/>
        <v>5.0712040170123061E-2</v>
      </c>
      <c r="AF523" s="17">
        <f t="shared" si="587"/>
        <v>1.8915102192707197E-2</v>
      </c>
      <c r="AG523" s="17">
        <f t="shared" si="588"/>
        <v>4.703433869094502E-3</v>
      </c>
      <c r="AH523" s="17">
        <f t="shared" si="589"/>
        <v>4.4315544158140792E-4</v>
      </c>
      <c r="AI523" s="17">
        <f t="shared" si="590"/>
        <v>1.16343075263172E-3</v>
      </c>
      <c r="AJ523" s="17">
        <f t="shared" si="591"/>
        <v>1.5271967679545673E-3</v>
      </c>
      <c r="AK523" s="17">
        <f t="shared" si="592"/>
        <v>1.3364668604900157E-3</v>
      </c>
      <c r="AL523" s="17">
        <f t="shared" si="593"/>
        <v>6.8715499010925214E-5</v>
      </c>
      <c r="AM523" s="17">
        <f t="shared" si="594"/>
        <v>3.5694222484436926E-2</v>
      </c>
      <c r="AN523" s="17">
        <f t="shared" si="595"/>
        <v>2.6627201891992539E-2</v>
      </c>
      <c r="AO523" s="17">
        <f t="shared" si="596"/>
        <v>9.9316896579840965E-3</v>
      </c>
      <c r="AP523" s="17">
        <f t="shared" si="597"/>
        <v>2.4696163435325457E-3</v>
      </c>
      <c r="AQ523" s="17">
        <f t="shared" si="598"/>
        <v>4.6057154630330685E-4</v>
      </c>
      <c r="AR523" s="17">
        <f t="shared" si="599"/>
        <v>6.6117083332845741E-5</v>
      </c>
      <c r="AS523" s="17">
        <f t="shared" si="600"/>
        <v>1.7357938277649725E-4</v>
      </c>
      <c r="AT523" s="17">
        <f t="shared" si="601"/>
        <v>2.2785186979128153E-4</v>
      </c>
      <c r="AU523" s="17">
        <f t="shared" si="602"/>
        <v>1.9939570294179207E-4</v>
      </c>
      <c r="AV523" s="17">
        <f t="shared" si="603"/>
        <v>1.3087004636412917E-4</v>
      </c>
      <c r="AW523" s="17">
        <f t="shared" si="604"/>
        <v>3.7382148772460005E-6</v>
      </c>
      <c r="AX523" s="17">
        <f t="shared" si="605"/>
        <v>1.5618205349301377E-2</v>
      </c>
      <c r="AY523" s="17">
        <f t="shared" si="606"/>
        <v>1.1650880116740718E-2</v>
      </c>
      <c r="AZ523" s="17">
        <f t="shared" si="607"/>
        <v>4.3456659859045909E-3</v>
      </c>
      <c r="BA523" s="17">
        <f t="shared" si="608"/>
        <v>1.0805943512034613E-3</v>
      </c>
      <c r="BB523" s="17">
        <f t="shared" si="609"/>
        <v>2.0152563881582444E-4</v>
      </c>
      <c r="BC523" s="17">
        <f t="shared" si="610"/>
        <v>3.006684834500257E-5</v>
      </c>
      <c r="BD523" s="17">
        <f t="shared" si="611"/>
        <v>8.2203449366863265E-6</v>
      </c>
      <c r="BE523" s="17">
        <f t="shared" si="612"/>
        <v>2.1581145573780449E-5</v>
      </c>
      <c r="BF523" s="17">
        <f t="shared" si="613"/>
        <v>2.8328850423182403E-5</v>
      </c>
      <c r="BG523" s="17">
        <f t="shared" si="614"/>
        <v>2.4790891770331558E-5</v>
      </c>
      <c r="BH523" s="17">
        <f t="shared" si="615"/>
        <v>1.6271088631927566E-5</v>
      </c>
      <c r="BI523" s="17">
        <f t="shared" si="616"/>
        <v>8.5434062710040766E-6</v>
      </c>
      <c r="BJ523" s="18">
        <f t="shared" si="617"/>
        <v>0.75689781322358818</v>
      </c>
      <c r="BK523" s="18">
        <f t="shared" si="618"/>
        <v>0.15430156414102555</v>
      </c>
      <c r="BL523" s="18">
        <f t="shared" si="619"/>
        <v>8.0067610012297202E-2</v>
      </c>
      <c r="BM523" s="18">
        <f t="shared" si="620"/>
        <v>0.63669006424510111</v>
      </c>
      <c r="BN523" s="18">
        <f t="shared" si="621"/>
        <v>0.34530601122078897</v>
      </c>
    </row>
    <row r="524" spans="1:66" x14ac:dyDescent="0.25">
      <c r="A524" t="s">
        <v>154</v>
      </c>
      <c r="B524" t="s">
        <v>160</v>
      </c>
      <c r="C524" t="s">
        <v>166</v>
      </c>
      <c r="D524" t="s">
        <v>496</v>
      </c>
      <c r="E524" s="14">
        <f>VLOOKUP(A524,home!$A$2:$E$405,3,FALSE)</f>
        <v>1.3333333333333299</v>
      </c>
      <c r="F524" s="14">
        <f>VLOOKUP(B524,home!$B$2:$E$405,3,FALSE)</f>
        <v>0.75</v>
      </c>
      <c r="G524" s="14">
        <f>VLOOKUP(C524,away!$B$2:$E$405,4,FALSE)</f>
        <v>1.5</v>
      </c>
      <c r="H524" s="14">
        <f>VLOOKUP(A524,away!$A$2:$E$405,3,FALSE)</f>
        <v>1.01204819277108</v>
      </c>
      <c r="I524" s="14">
        <f>VLOOKUP(C524,away!$B$2:$E$405,3,FALSE)</f>
        <v>0.87</v>
      </c>
      <c r="J524" s="14">
        <f>VLOOKUP(B524,home!$B$2:$E$405,4,FALSE)</f>
        <v>0.91</v>
      </c>
      <c r="K524" s="16">
        <f t="shared" si="566"/>
        <v>1.4999999999999962</v>
      </c>
      <c r="L524" s="16">
        <f t="shared" si="567"/>
        <v>0.80123855421686407</v>
      </c>
      <c r="M524" s="17">
        <f t="shared" si="568"/>
        <v>0.10013474457675782</v>
      </c>
      <c r="N524" s="17">
        <f t="shared" si="569"/>
        <v>0.15020211686513635</v>
      </c>
      <c r="O524" s="17">
        <f t="shared" si="570"/>
        <v>8.0231817971556402E-2</v>
      </c>
      <c r="P524" s="17">
        <f t="shared" si="571"/>
        <v>0.12034772695733431</v>
      </c>
      <c r="Q524" s="17">
        <f t="shared" si="572"/>
        <v>0.11265158764885201</v>
      </c>
      <c r="R524" s="17">
        <f t="shared" si="573"/>
        <v>3.2142412916860236E-2</v>
      </c>
      <c r="S524" s="17">
        <f t="shared" si="574"/>
        <v>3.6160214531467588E-2</v>
      </c>
      <c r="T524" s="17">
        <f t="shared" si="575"/>
        <v>9.0260795218000525E-2</v>
      </c>
      <c r="U524" s="17">
        <f t="shared" si="576"/>
        <v>4.8213619375290229E-2</v>
      </c>
      <c r="V524" s="17">
        <f t="shared" si="577"/>
        <v>4.8288263352274426E-3</v>
      </c>
      <c r="W524" s="17">
        <f t="shared" si="578"/>
        <v>5.6325793824425867E-2</v>
      </c>
      <c r="X524" s="17">
        <f t="shared" si="579"/>
        <v>4.5130397609000152E-2</v>
      </c>
      <c r="Y524" s="17">
        <f t="shared" si="580"/>
        <v>1.8080107265733749E-2</v>
      </c>
      <c r="Z524" s="17">
        <f t="shared" si="581"/>
        <v>8.5845801515155151E-3</v>
      </c>
      <c r="AA524" s="17">
        <f t="shared" si="582"/>
        <v>1.287687022727324E-2</v>
      </c>
      <c r="AB524" s="17">
        <f t="shared" si="583"/>
        <v>9.6576526704549078E-3</v>
      </c>
      <c r="AC524" s="17">
        <f t="shared" si="584"/>
        <v>3.6272267169393236E-4</v>
      </c>
      <c r="AD524" s="17">
        <f t="shared" si="585"/>
        <v>2.1122172684159651E-2</v>
      </c>
      <c r="AE524" s="17">
        <f t="shared" si="586"/>
        <v>1.692389910337502E-2</v>
      </c>
      <c r="AF524" s="17">
        <f t="shared" si="587"/>
        <v>6.7800402246501407E-3</v>
      </c>
      <c r="AG524" s="17">
        <f t="shared" si="588"/>
        <v>1.8108098757102869E-3</v>
      </c>
      <c r="AH524" s="17">
        <f t="shared" si="589"/>
        <v>1.7195741472897698E-3</v>
      </c>
      <c r="AI524" s="17">
        <f t="shared" si="590"/>
        <v>2.5793612209346482E-3</v>
      </c>
      <c r="AJ524" s="17">
        <f t="shared" si="591"/>
        <v>1.9345209157009817E-3</v>
      </c>
      <c r="AK524" s="17">
        <f t="shared" si="592"/>
        <v>9.6726045785048859E-4</v>
      </c>
      <c r="AL524" s="17">
        <f t="shared" si="593"/>
        <v>1.7437643342983415E-5</v>
      </c>
      <c r="AM524" s="17">
        <f t="shared" si="594"/>
        <v>6.3366518052478714E-3</v>
      </c>
      <c r="AN524" s="17">
        <f t="shared" si="595"/>
        <v>5.0771697310124861E-3</v>
      </c>
      <c r="AO524" s="17">
        <f t="shared" si="596"/>
        <v>2.0340120673950344E-3</v>
      </c>
      <c r="AP524" s="17">
        <f t="shared" si="597"/>
        <v>5.4324296271308394E-4</v>
      </c>
      <c r="AQ524" s="17">
        <f t="shared" si="598"/>
        <v>1.0881680150817931E-4</v>
      </c>
      <c r="AR524" s="17">
        <f t="shared" si="599"/>
        <v>2.7555782072863046E-4</v>
      </c>
      <c r="AS524" s="17">
        <f t="shared" si="600"/>
        <v>4.1333673109294469E-4</v>
      </c>
      <c r="AT524" s="17">
        <f t="shared" si="601"/>
        <v>3.1000254831970781E-4</v>
      </c>
      <c r="AU524" s="17">
        <f t="shared" si="602"/>
        <v>1.5500127415985353E-4</v>
      </c>
      <c r="AV524" s="17">
        <f t="shared" si="603"/>
        <v>5.8125477809944934E-5</v>
      </c>
      <c r="AW524" s="17">
        <f t="shared" si="604"/>
        <v>5.8215467254505513E-7</v>
      </c>
      <c r="AX524" s="17">
        <f t="shared" si="605"/>
        <v>1.5841629513119646E-3</v>
      </c>
      <c r="AY524" s="17">
        <f t="shared" si="606"/>
        <v>1.2692924327531189E-3</v>
      </c>
      <c r="AZ524" s="17">
        <f t="shared" si="607"/>
        <v>5.0850301684875763E-4</v>
      </c>
      <c r="BA524" s="17">
        <f t="shared" si="608"/>
        <v>1.3581074067827071E-4</v>
      </c>
      <c r="BB524" s="17">
        <f t="shared" si="609"/>
        <v>2.7204200377044769E-5</v>
      </c>
      <c r="BC524" s="17">
        <f t="shared" si="610"/>
        <v>4.3594108357458444E-6</v>
      </c>
      <c r="BD524" s="17">
        <f t="shared" si="611"/>
        <v>3.6797924980626273E-5</v>
      </c>
      <c r="BE524" s="17">
        <f t="shared" si="612"/>
        <v>5.5196887470939271E-5</v>
      </c>
      <c r="BF524" s="17">
        <f t="shared" si="613"/>
        <v>4.1397665603204352E-5</v>
      </c>
      <c r="BG524" s="17">
        <f t="shared" si="614"/>
        <v>2.0698832801602128E-5</v>
      </c>
      <c r="BH524" s="17">
        <f t="shared" si="615"/>
        <v>7.7620623006007791E-6</v>
      </c>
      <c r="BI524" s="17">
        <f t="shared" si="616"/>
        <v>2.3286186901802252E-6</v>
      </c>
      <c r="BJ524" s="18">
        <f t="shared" si="617"/>
        <v>0.53691694643972543</v>
      </c>
      <c r="BK524" s="18">
        <f t="shared" si="618"/>
        <v>0.26312096514857725</v>
      </c>
      <c r="BL524" s="18">
        <f t="shared" si="619"/>
        <v>0.19169929574716912</v>
      </c>
      <c r="BM524" s="18">
        <f t="shared" si="620"/>
        <v>0.40334267027240944</v>
      </c>
      <c r="BN524" s="18">
        <f t="shared" si="621"/>
        <v>0.59571040693649713</v>
      </c>
    </row>
    <row r="525" spans="1:66" x14ac:dyDescent="0.25">
      <c r="A525" t="s">
        <v>154</v>
      </c>
      <c r="B525" t="s">
        <v>164</v>
      </c>
      <c r="C525" t="s">
        <v>162</v>
      </c>
      <c r="D525" t="s">
        <v>496</v>
      </c>
      <c r="E525" s="14">
        <f>VLOOKUP(A525,home!$A$2:$E$405,3,FALSE)</f>
        <v>1.3333333333333299</v>
      </c>
      <c r="F525" s="14">
        <f>VLOOKUP(B525,home!$B$2:$E$405,3,FALSE)</f>
        <v>0.87</v>
      </c>
      <c r="G525" s="14">
        <f>VLOOKUP(C525,away!$B$2:$E$405,4,FALSE)</f>
        <v>0.98</v>
      </c>
      <c r="H525" s="14">
        <f>VLOOKUP(A525,away!$A$2:$E$405,3,FALSE)</f>
        <v>1.01204819277108</v>
      </c>
      <c r="I525" s="14">
        <f>VLOOKUP(C525,away!$B$2:$E$405,3,FALSE)</f>
        <v>0.69</v>
      </c>
      <c r="J525" s="14">
        <f>VLOOKUP(B525,home!$B$2:$E$405,4,FALSE)</f>
        <v>1.52</v>
      </c>
      <c r="K525" s="16">
        <f t="shared" si="566"/>
        <v>1.1367999999999971</v>
      </c>
      <c r="L525" s="16">
        <f t="shared" si="567"/>
        <v>1.0614361445783087</v>
      </c>
      <c r="M525" s="17">
        <f t="shared" si="568"/>
        <v>0.11099877157995358</v>
      </c>
      <c r="N525" s="17">
        <f t="shared" si="569"/>
        <v>0.1261834035320909</v>
      </c>
      <c r="O525" s="17">
        <f t="shared" si="570"/>
        <v>0.11781810815875428</v>
      </c>
      <c r="P525" s="17">
        <f t="shared" si="571"/>
        <v>0.13393562535487152</v>
      </c>
      <c r="Q525" s="17">
        <f t="shared" si="572"/>
        <v>7.1722646567640311E-2</v>
      </c>
      <c r="R525" s="17">
        <f t="shared" si="573"/>
        <v>6.2528199242769145E-2</v>
      </c>
      <c r="S525" s="17">
        <f t="shared" si="574"/>
        <v>4.0403041141493699E-2</v>
      </c>
      <c r="T525" s="17">
        <f t="shared" si="575"/>
        <v>7.6129009451708807E-2</v>
      </c>
      <c r="U525" s="17">
        <f t="shared" si="576"/>
        <v>7.1082056899179777E-2</v>
      </c>
      <c r="V525" s="17">
        <f t="shared" si="577"/>
        <v>5.4168833527502101E-3</v>
      </c>
      <c r="W525" s="17">
        <f t="shared" si="578"/>
        <v>2.7178101539364438E-2</v>
      </c>
      <c r="X525" s="17">
        <f t="shared" si="579"/>
        <v>2.8847819314900786E-2</v>
      </c>
      <c r="Y525" s="17">
        <f t="shared" si="580"/>
        <v>1.5310059056549976E-2</v>
      </c>
      <c r="Z525" s="17">
        <f t="shared" si="581"/>
        <v>2.2123230243889742E-2</v>
      </c>
      <c r="AA525" s="17">
        <f t="shared" si="582"/>
        <v>2.5149688141253793E-2</v>
      </c>
      <c r="AB525" s="17">
        <f t="shared" si="583"/>
        <v>1.4295082739488624E-2</v>
      </c>
      <c r="AC525" s="17">
        <f t="shared" si="584"/>
        <v>4.0851446428080332E-4</v>
      </c>
      <c r="AD525" s="17">
        <f t="shared" si="585"/>
        <v>7.7240164574873503E-3</v>
      </c>
      <c r="AE525" s="17">
        <f t="shared" si="586"/>
        <v>8.1985502492947782E-3</v>
      </c>
      <c r="AF525" s="17">
        <f t="shared" si="587"/>
        <v>4.3511187838714905E-3</v>
      </c>
      <c r="AG525" s="17">
        <f t="shared" si="588"/>
        <v>1.5394782488516051E-3</v>
      </c>
      <c r="AH525" s="17">
        <f t="shared" si="589"/>
        <v>5.8705990539231392E-3</v>
      </c>
      <c r="AI525" s="17">
        <f t="shared" si="590"/>
        <v>6.6736970044998078E-3</v>
      </c>
      <c r="AJ525" s="17">
        <f t="shared" si="591"/>
        <v>3.7933293773576822E-3</v>
      </c>
      <c r="AK525" s="17">
        <f t="shared" si="592"/>
        <v>1.4374189453934009E-3</v>
      </c>
      <c r="AL525" s="17">
        <f t="shared" si="593"/>
        <v>1.9717205681163125E-5</v>
      </c>
      <c r="AM525" s="17">
        <f t="shared" si="594"/>
        <v>1.7561323817743191E-3</v>
      </c>
      <c r="AN525" s="17">
        <f t="shared" si="595"/>
        <v>1.8640223846796557E-3</v>
      </c>
      <c r="AO525" s="17">
        <f t="shared" si="596"/>
        <v>9.8927036670101915E-4</v>
      </c>
      <c r="AP525" s="17">
        <f t="shared" si="597"/>
        <v>3.5001577465889992E-4</v>
      </c>
      <c r="AQ525" s="17">
        <f t="shared" si="598"/>
        <v>9.2879848598883183E-5</v>
      </c>
      <c r="AR525" s="17">
        <f t="shared" si="599"/>
        <v>1.2462532052322491E-3</v>
      </c>
      <c r="AS525" s="17">
        <f t="shared" si="600"/>
        <v>1.4167406437080171E-3</v>
      </c>
      <c r="AT525" s="17">
        <f t="shared" si="601"/>
        <v>8.0527538188363522E-4</v>
      </c>
      <c r="AU525" s="17">
        <f t="shared" si="602"/>
        <v>3.0514568470843811E-4</v>
      </c>
      <c r="AV525" s="17">
        <f t="shared" si="603"/>
        <v>8.6722403594137847E-5</v>
      </c>
      <c r="AW525" s="17">
        <f t="shared" si="604"/>
        <v>6.6087725205514E-7</v>
      </c>
      <c r="AX525" s="17">
        <f t="shared" si="605"/>
        <v>3.3272854860017404E-4</v>
      </c>
      <c r="AY525" s="17">
        <f t="shared" si="606"/>
        <v>3.5317010781730514E-4</v>
      </c>
      <c r="AZ525" s="17">
        <f t="shared" si="607"/>
        <v>1.8743375881095293E-4</v>
      </c>
      <c r="BA525" s="17">
        <f t="shared" si="608"/>
        <v>6.6316322105372858E-5</v>
      </c>
      <c r="BB525" s="17">
        <f t="shared" si="609"/>
        <v>1.7597635314535051E-5</v>
      </c>
      <c r="BC525" s="17">
        <f t="shared" si="610"/>
        <v>3.7357532363910371E-6</v>
      </c>
      <c r="BD525" s="17">
        <f t="shared" si="611"/>
        <v>2.2046969955501298E-4</v>
      </c>
      <c r="BE525" s="17">
        <f t="shared" si="612"/>
        <v>2.5062995445413811E-4</v>
      </c>
      <c r="BF525" s="17">
        <f t="shared" si="613"/>
        <v>1.4245806611173177E-4</v>
      </c>
      <c r="BG525" s="17">
        <f t="shared" si="614"/>
        <v>5.3982109851938763E-5</v>
      </c>
      <c r="BH525" s="17">
        <f t="shared" si="615"/>
        <v>1.5341715619920951E-5</v>
      </c>
      <c r="BI525" s="17">
        <f t="shared" si="616"/>
        <v>3.4880924633452176E-6</v>
      </c>
      <c r="BJ525" s="18">
        <f t="shared" si="617"/>
        <v>0.37319750608405794</v>
      </c>
      <c r="BK525" s="18">
        <f t="shared" si="618"/>
        <v>0.29153572320684829</v>
      </c>
      <c r="BL525" s="18">
        <f t="shared" si="619"/>
        <v>0.3131946865198022</v>
      </c>
      <c r="BM525" s="18">
        <f t="shared" si="620"/>
        <v>0.37651188238795313</v>
      </c>
      <c r="BN525" s="18">
        <f t="shared" si="621"/>
        <v>0.62318675443607963</v>
      </c>
    </row>
    <row r="526" spans="1:66" x14ac:dyDescent="0.25">
      <c r="A526" t="s">
        <v>154</v>
      </c>
      <c r="B526" t="s">
        <v>167</v>
      </c>
      <c r="C526" t="s">
        <v>165</v>
      </c>
      <c r="D526" t="s">
        <v>496</v>
      </c>
      <c r="E526" s="14">
        <f>VLOOKUP(A526,home!$A$2:$E$405,3,FALSE)</f>
        <v>1.3333333333333299</v>
      </c>
      <c r="F526" s="14">
        <f>VLOOKUP(B526,home!$B$2:$E$405,3,FALSE)</f>
        <v>1.38</v>
      </c>
      <c r="G526" s="14">
        <f>VLOOKUP(C526,away!$B$2:$E$405,4,FALSE)</f>
        <v>1.37</v>
      </c>
      <c r="H526" s="14">
        <f>VLOOKUP(A526,away!$A$2:$E$405,3,FALSE)</f>
        <v>1.01204819277108</v>
      </c>
      <c r="I526" s="14">
        <f>VLOOKUP(C526,away!$B$2:$E$405,3,FALSE)</f>
        <v>0.75</v>
      </c>
      <c r="J526" s="14">
        <f>VLOOKUP(B526,home!$B$2:$E$405,4,FALSE)</f>
        <v>0.46</v>
      </c>
      <c r="K526" s="16">
        <f t="shared" si="566"/>
        <v>2.5207999999999937</v>
      </c>
      <c r="L526" s="16">
        <f t="shared" si="567"/>
        <v>0.34915662650602264</v>
      </c>
      <c r="M526" s="17">
        <f t="shared" si="568"/>
        <v>5.6701385863731281E-2</v>
      </c>
      <c r="N526" s="17">
        <f t="shared" si="569"/>
        <v>0.14293285348529347</v>
      </c>
      <c r="O526" s="17">
        <f t="shared" si="570"/>
        <v>1.9797664606396696E-2</v>
      </c>
      <c r="P526" s="17">
        <f t="shared" si="571"/>
        <v>4.9905952939804668E-2</v>
      </c>
      <c r="Q526" s="17">
        <f t="shared" si="572"/>
        <v>0.18015256853286346</v>
      </c>
      <c r="R526" s="17">
        <f t="shared" si="573"/>
        <v>3.4562428933335777E-3</v>
      </c>
      <c r="S526" s="17">
        <f t="shared" si="574"/>
        <v>1.0981231326583409E-2</v>
      </c>
      <c r="T526" s="17">
        <f t="shared" si="575"/>
        <v>6.2901463085329665E-2</v>
      </c>
      <c r="U526" s="17">
        <f t="shared" si="576"/>
        <v>8.7124970855152611E-3</v>
      </c>
      <c r="V526" s="17">
        <f t="shared" si="577"/>
        <v>1.0739083268472905E-3</v>
      </c>
      <c r="W526" s="17">
        <f t="shared" si="578"/>
        <v>0.15137619825254703</v>
      </c>
      <c r="X526" s="17">
        <f t="shared" si="579"/>
        <v>5.2854002715166201E-2</v>
      </c>
      <c r="Y526" s="17">
        <f t="shared" si="580"/>
        <v>9.2271626426837956E-3</v>
      </c>
      <c r="Z526" s="17">
        <f t="shared" si="581"/>
        <v>4.0225670300725574E-4</v>
      </c>
      <c r="AA526" s="17">
        <f t="shared" si="582"/>
        <v>1.0140086969406877E-3</v>
      </c>
      <c r="AB526" s="17">
        <f t="shared" si="583"/>
        <v>1.2780565616240399E-3</v>
      </c>
      <c r="AC526" s="17">
        <f t="shared" si="584"/>
        <v>5.9075295961578303E-5</v>
      </c>
      <c r="AD526" s="17">
        <f t="shared" si="585"/>
        <v>9.5397280138754897E-2</v>
      </c>
      <c r="AE526" s="17">
        <f t="shared" si="586"/>
        <v>3.3308592511097662E-2</v>
      </c>
      <c r="AF526" s="17">
        <f t="shared" si="587"/>
        <v>5.8149578974193141E-3</v>
      </c>
      <c r="AG526" s="17">
        <f t="shared" si="588"/>
        <v>6.7677702757916079E-4</v>
      </c>
      <c r="AH526" s="17">
        <f t="shared" si="589"/>
        <v>3.5112648352862113E-5</v>
      </c>
      <c r="AI526" s="17">
        <f t="shared" si="590"/>
        <v>8.8511963967894596E-5</v>
      </c>
      <c r="AJ526" s="17">
        <f t="shared" si="591"/>
        <v>1.1156047938513408E-4</v>
      </c>
      <c r="AK526" s="17">
        <f t="shared" si="592"/>
        <v>9.3740552144681762E-5</v>
      </c>
      <c r="AL526" s="17">
        <f t="shared" si="593"/>
        <v>2.0798143786107093E-6</v>
      </c>
      <c r="AM526" s="17">
        <f t="shared" si="594"/>
        <v>4.8095492754754526E-2</v>
      </c>
      <c r="AN526" s="17">
        <f t="shared" si="595"/>
        <v>1.6792860000394944E-2</v>
      </c>
      <c r="AO526" s="17">
        <f t="shared" si="596"/>
        <v>2.9316691735629128E-3</v>
      </c>
      <c r="AP526" s="17">
        <f t="shared" si="597"/>
        <v>3.4120390622430869E-4</v>
      </c>
      <c r="AQ526" s="17">
        <f t="shared" si="598"/>
        <v>2.9783401211989229E-5</v>
      </c>
      <c r="AR526" s="17">
        <f t="shared" si="599"/>
        <v>2.4519627693155176E-6</v>
      </c>
      <c r="AS526" s="17">
        <f t="shared" si="600"/>
        <v>6.1809077488905418E-6</v>
      </c>
      <c r="AT526" s="17">
        <f t="shared" si="601"/>
        <v>7.7904161267016205E-6</v>
      </c>
      <c r="AU526" s="17">
        <f t="shared" si="602"/>
        <v>6.546026990729798E-6</v>
      </c>
      <c r="AV526" s="17">
        <f t="shared" si="603"/>
        <v>4.1253062095579085E-6</v>
      </c>
      <c r="AW526" s="17">
        <f t="shared" si="604"/>
        <v>5.0848805408548007E-8</v>
      </c>
      <c r="AX526" s="17">
        <f t="shared" si="605"/>
        <v>2.0206519689364159E-2</v>
      </c>
      <c r="AY526" s="17">
        <f t="shared" si="606"/>
        <v>7.0552402481659149E-3</v>
      </c>
      <c r="AZ526" s="17">
        <f t="shared" si="607"/>
        <v>1.2316919421195623E-3</v>
      </c>
      <c r="BA526" s="17">
        <f t="shared" si="608"/>
        <v>1.4335113446837258E-4</v>
      </c>
      <c r="BB526" s="17">
        <f t="shared" si="609"/>
        <v>1.2512999629197047E-5</v>
      </c>
      <c r="BC526" s="17">
        <f t="shared" si="610"/>
        <v>8.7379934760031074E-7</v>
      </c>
      <c r="BD526" s="17">
        <f t="shared" si="611"/>
        <v>1.4268650814209523E-7</v>
      </c>
      <c r="BE526" s="17">
        <f t="shared" si="612"/>
        <v>3.5968414972459276E-7</v>
      </c>
      <c r="BF526" s="17">
        <f t="shared" si="613"/>
        <v>4.5334590231287568E-7</v>
      </c>
      <c r="BG526" s="17">
        <f t="shared" si="614"/>
        <v>3.8093145018343137E-7</v>
      </c>
      <c r="BH526" s="17">
        <f t="shared" si="615"/>
        <v>2.4006299990559788E-7</v>
      </c>
      <c r="BI526" s="17">
        <f t="shared" si="616"/>
        <v>1.2103016203240586E-7</v>
      </c>
      <c r="BJ526" s="18">
        <f t="shared" si="617"/>
        <v>0.83148305533797806</v>
      </c>
      <c r="BK526" s="18">
        <f t="shared" si="618"/>
        <v>0.12577887381547276</v>
      </c>
      <c r="BL526" s="18">
        <f t="shared" si="619"/>
        <v>3.4616187848678329E-2</v>
      </c>
      <c r="BM526" s="18">
        <f t="shared" si="620"/>
        <v>0.53227851598435261</v>
      </c>
      <c r="BN526" s="18">
        <f t="shared" si="621"/>
        <v>0.45294666832142316</v>
      </c>
    </row>
    <row r="527" spans="1:66" x14ac:dyDescent="0.25">
      <c r="A527" t="s">
        <v>154</v>
      </c>
      <c r="B527" t="s">
        <v>168</v>
      </c>
      <c r="C527" t="s">
        <v>170</v>
      </c>
      <c r="D527" t="s">
        <v>496</v>
      </c>
      <c r="E527" s="14">
        <f>VLOOKUP(A527,home!$A$2:$E$405,3,FALSE)</f>
        <v>1.3333333333333299</v>
      </c>
      <c r="F527" s="14">
        <f>VLOOKUP(B527,home!$B$2:$E$405,3,FALSE)</f>
        <v>0.75</v>
      </c>
      <c r="G527" s="14">
        <f>VLOOKUP(C527,away!$B$2:$E$405,4,FALSE)</f>
        <v>0.81</v>
      </c>
      <c r="H527" s="14">
        <f>VLOOKUP(A527,away!$A$2:$E$405,3,FALSE)</f>
        <v>1.01204819277108</v>
      </c>
      <c r="I527" s="14">
        <f>VLOOKUP(C527,away!$B$2:$E$405,3,FALSE)</f>
        <v>0.63</v>
      </c>
      <c r="J527" s="14">
        <f>VLOOKUP(B527,home!$B$2:$E$405,4,FALSE)</f>
        <v>0.91</v>
      </c>
      <c r="K527" s="16">
        <f t="shared" ref="K527:K590" si="622">E527*F527*G527</f>
        <v>0.80999999999999794</v>
      </c>
      <c r="L527" s="16">
        <f t="shared" ref="L527:L590" si="623">H527*I527*J527</f>
        <v>0.58020722891566023</v>
      </c>
      <c r="M527" s="17">
        <f t="shared" si="568"/>
        <v>0.24902369437412569</v>
      </c>
      <c r="N527" s="17">
        <f t="shared" si="569"/>
        <v>0.20170919244304128</v>
      </c>
      <c r="O527" s="17">
        <f t="shared" si="570"/>
        <v>0.14448534764715176</v>
      </c>
      <c r="P527" s="17">
        <f t="shared" si="571"/>
        <v>0.11703313159419261</v>
      </c>
      <c r="Q527" s="17">
        <f t="shared" si="572"/>
        <v>8.16922229394315E-2</v>
      </c>
      <c r="R527" s="17">
        <f t="shared" si="573"/>
        <v>4.1915721588634852E-2</v>
      </c>
      <c r="S527" s="17">
        <f t="shared" si="574"/>
        <v>1.3750452467151592E-2</v>
      </c>
      <c r="T527" s="17">
        <f t="shared" si="575"/>
        <v>4.7398418295647886E-2</v>
      </c>
      <c r="U527" s="17">
        <f t="shared" si="576"/>
        <v>3.3951734486794144E-2</v>
      </c>
      <c r="V527" s="17">
        <f t="shared" si="577"/>
        <v>7.1803007300722595E-4</v>
      </c>
      <c r="W527" s="17">
        <f t="shared" si="578"/>
        <v>2.2056900193646454E-2</v>
      </c>
      <c r="X527" s="17">
        <f t="shared" si="579"/>
        <v>1.2797572939824899E-2</v>
      </c>
      <c r="Y527" s="17">
        <f t="shared" si="580"/>
        <v>3.7126221661309216E-3</v>
      </c>
      <c r="Z527" s="17">
        <f t="shared" si="581"/>
        <v>8.1066015569807148E-3</v>
      </c>
      <c r="AA527" s="17">
        <f t="shared" si="582"/>
        <v>6.5663472611543613E-3</v>
      </c>
      <c r="AB527" s="17">
        <f t="shared" si="583"/>
        <v>2.6593706407675097E-3</v>
      </c>
      <c r="AC527" s="17">
        <f t="shared" si="584"/>
        <v>2.1090690846217546E-5</v>
      </c>
      <c r="AD527" s="17">
        <f t="shared" si="585"/>
        <v>4.4665222892133942E-3</v>
      </c>
      <c r="AE527" s="17">
        <f t="shared" si="586"/>
        <v>2.5915085203145347E-3</v>
      </c>
      <c r="AF527" s="17">
        <f t="shared" si="587"/>
        <v>7.518059886415094E-4</v>
      </c>
      <c r="AG527" s="17">
        <f t="shared" si="588"/>
        <v>1.4540108978396284E-4</v>
      </c>
      <c r="AH527" s="17">
        <f t="shared" si="589"/>
        <v>1.1758772063247892E-3</v>
      </c>
      <c r="AI527" s="17">
        <f t="shared" si="590"/>
        <v>9.5246053712307673E-4</v>
      </c>
      <c r="AJ527" s="17">
        <f t="shared" si="591"/>
        <v>3.8574651753484507E-4</v>
      </c>
      <c r="AK527" s="17">
        <f t="shared" si="592"/>
        <v>1.0415155973440794E-4</v>
      </c>
      <c r="AL527" s="17">
        <f t="shared" si="593"/>
        <v>3.9647786985434397E-7</v>
      </c>
      <c r="AM527" s="17">
        <f t="shared" si="594"/>
        <v>7.2357661085256826E-4</v>
      </c>
      <c r="AN527" s="17">
        <f t="shared" si="595"/>
        <v>4.1982438029095369E-4</v>
      </c>
      <c r="AO527" s="17">
        <f t="shared" si="596"/>
        <v>1.2179257015992425E-4</v>
      </c>
      <c r="AP527" s="17">
        <f t="shared" si="597"/>
        <v>2.3554976545001925E-5</v>
      </c>
      <c r="AQ527" s="17">
        <f t="shared" si="598"/>
        <v>3.4166919170872347E-6</v>
      </c>
      <c r="AR527" s="17">
        <f t="shared" si="599"/>
        <v>1.3645049108535886E-4</v>
      </c>
      <c r="AS527" s="17">
        <f t="shared" si="600"/>
        <v>1.1052489777914038E-4</v>
      </c>
      <c r="AT527" s="17">
        <f t="shared" si="601"/>
        <v>4.4762583600551731E-5</v>
      </c>
      <c r="AU527" s="17">
        <f t="shared" si="602"/>
        <v>1.208589757214894E-5</v>
      </c>
      <c r="AV527" s="17">
        <f t="shared" si="603"/>
        <v>2.4473942583601535E-6</v>
      </c>
      <c r="AW527" s="17">
        <f t="shared" si="604"/>
        <v>5.1758848393778669E-9</v>
      </c>
      <c r="AX527" s="17">
        <f t="shared" si="605"/>
        <v>9.7682842465096427E-5</v>
      </c>
      <c r="AY527" s="17">
        <f t="shared" si="606"/>
        <v>5.667629133927858E-5</v>
      </c>
      <c r="AZ527" s="17">
        <f t="shared" si="607"/>
        <v>1.6441996971589723E-5</v>
      </c>
      <c r="BA527" s="17">
        <f t="shared" si="608"/>
        <v>3.1799218335752507E-6</v>
      </c>
      <c r="BB527" s="17">
        <f t="shared" si="609"/>
        <v>4.6125340880677533E-7</v>
      </c>
      <c r="BC527" s="17">
        <f t="shared" si="610"/>
        <v>5.3524512430336275E-8</v>
      </c>
      <c r="BD527" s="17">
        <f t="shared" si="611"/>
        <v>1.3194926886136166E-5</v>
      </c>
      <c r="BE527" s="17">
        <f t="shared" si="612"/>
        <v>1.0687890777770268E-5</v>
      </c>
      <c r="BF527" s="17">
        <f t="shared" si="613"/>
        <v>4.3285957649969466E-6</v>
      </c>
      <c r="BG527" s="17">
        <f t="shared" si="614"/>
        <v>1.1687208565491729E-6</v>
      </c>
      <c r="BH527" s="17">
        <f t="shared" si="615"/>
        <v>2.3666597345120685E-7</v>
      </c>
      <c r="BI527" s="17">
        <f t="shared" si="616"/>
        <v>3.8339887699095419E-8</v>
      </c>
      <c r="BJ527" s="18">
        <f t="shared" si="617"/>
        <v>0.37878882792597274</v>
      </c>
      <c r="BK527" s="18">
        <f t="shared" si="618"/>
        <v>0.3806034719685325</v>
      </c>
      <c r="BL527" s="18">
        <f t="shared" si="619"/>
        <v>0.23253268384966189</v>
      </c>
      <c r="BM527" s="18">
        <f t="shared" si="620"/>
        <v>0.16411560359911553</v>
      </c>
      <c r="BN527" s="18">
        <f t="shared" si="621"/>
        <v>0.83585931058657759</v>
      </c>
    </row>
    <row r="528" spans="1:66" x14ac:dyDescent="0.25">
      <c r="A528" t="s">
        <v>154</v>
      </c>
      <c r="B528" t="s">
        <v>156</v>
      </c>
      <c r="C528" t="s">
        <v>161</v>
      </c>
      <c r="D528" t="s">
        <v>496</v>
      </c>
      <c r="E528" s="14">
        <f>VLOOKUP(A528,home!$A$2:$E$405,3,FALSE)</f>
        <v>1.3333333333333299</v>
      </c>
      <c r="F528" s="14">
        <f>VLOOKUP(B528,home!$B$2:$E$405,3,FALSE)</f>
        <v>1.5</v>
      </c>
      <c r="G528" s="14">
        <f>VLOOKUP(C528,away!$B$2:$E$405,4,FALSE)</f>
        <v>0.87</v>
      </c>
      <c r="H528" s="14">
        <f>VLOOKUP(A528,away!$A$2:$E$405,3,FALSE)</f>
        <v>1.01204819277108</v>
      </c>
      <c r="I528" s="14">
        <f>VLOOKUP(C528,away!$B$2:$E$405,3,FALSE)</f>
        <v>0.81</v>
      </c>
      <c r="J528" s="14">
        <f>VLOOKUP(B528,home!$B$2:$E$405,4,FALSE)</f>
        <v>0.57999999999999996</v>
      </c>
      <c r="K528" s="16">
        <f t="shared" si="622"/>
        <v>1.7399999999999956</v>
      </c>
      <c r="L528" s="16">
        <f t="shared" si="623"/>
        <v>0.47546024096385342</v>
      </c>
      <c r="M528" s="17">
        <f t="shared" si="568"/>
        <v>0.1091032888886294</v>
      </c>
      <c r="N528" s="17">
        <f t="shared" si="569"/>
        <v>0.18983972266621466</v>
      </c>
      <c r="O528" s="17">
        <f t="shared" si="570"/>
        <v>5.1874276024936633E-2</v>
      </c>
      <c r="P528" s="17">
        <f t="shared" si="571"/>
        <v>9.0261240283389513E-2</v>
      </c>
      <c r="Q528" s="17">
        <f t="shared" si="572"/>
        <v>0.16516055871960639</v>
      </c>
      <c r="R528" s="17">
        <f t="shared" si="573"/>
        <v>1.2332077889320907E-2</v>
      </c>
      <c r="S528" s="17">
        <f t="shared" si="574"/>
        <v>1.8668299508853899E-2</v>
      </c>
      <c r="T528" s="17">
        <f t="shared" si="575"/>
        <v>7.8527279046548701E-2</v>
      </c>
      <c r="U528" s="17">
        <f t="shared" si="576"/>
        <v>2.1457815527418326E-2</v>
      </c>
      <c r="V528" s="17">
        <f t="shared" si="577"/>
        <v>1.7160332753539073E-3</v>
      </c>
      <c r="W528" s="17">
        <f t="shared" si="578"/>
        <v>9.5793124057371448E-2</v>
      </c>
      <c r="X528" s="17">
        <f t="shared" si="579"/>
        <v>4.5545821846998125E-2</v>
      </c>
      <c r="Y528" s="17">
        <f t="shared" si="580"/>
        <v>1.0827613715135234E-2</v>
      </c>
      <c r="Z528" s="17">
        <f t="shared" si="581"/>
        <v>1.9544709082805092E-3</v>
      </c>
      <c r="AA528" s="17">
        <f t="shared" si="582"/>
        <v>3.400779380408077E-3</v>
      </c>
      <c r="AB528" s="17">
        <f t="shared" si="583"/>
        <v>2.9586780609550203E-3</v>
      </c>
      <c r="AC528" s="17">
        <f t="shared" si="584"/>
        <v>8.872973341294108E-5</v>
      </c>
      <c r="AD528" s="17">
        <f t="shared" si="585"/>
        <v>4.167000896495645E-2</v>
      </c>
      <c r="AE528" s="17">
        <f t="shared" si="586"/>
        <v>1.9812432503444125E-2</v>
      </c>
      <c r="AF528" s="17">
        <f t="shared" si="587"/>
        <v>4.710011966083812E-3</v>
      </c>
      <c r="AG528" s="17">
        <f t="shared" si="588"/>
        <v>7.4647447477894739E-4</v>
      </c>
      <c r="AH528" s="17">
        <f t="shared" si="589"/>
        <v>2.3231830225197312E-4</v>
      </c>
      <c r="AI528" s="17">
        <f t="shared" si="590"/>
        <v>4.0423384591843219E-4</v>
      </c>
      <c r="AJ528" s="17">
        <f t="shared" si="591"/>
        <v>3.5168344594903523E-4</v>
      </c>
      <c r="AK528" s="17">
        <f t="shared" si="592"/>
        <v>2.0397639865043989E-4</v>
      </c>
      <c r="AL528" s="17">
        <f t="shared" si="593"/>
        <v>2.9362472458706064E-6</v>
      </c>
      <c r="AM528" s="17">
        <f t="shared" si="594"/>
        <v>1.4501163119804818E-2</v>
      </c>
      <c r="AN528" s="17">
        <f t="shared" si="595"/>
        <v>6.8947265111985422E-3</v>
      </c>
      <c r="AO528" s="17">
        <f t="shared" si="596"/>
        <v>1.6390841641971635E-3</v>
      </c>
      <c r="AP528" s="17">
        <f t="shared" si="597"/>
        <v>2.5977311722307319E-4</v>
      </c>
      <c r="AQ528" s="17">
        <f t="shared" si="598"/>
        <v>3.0877947227703435E-5</v>
      </c>
      <c r="AR528" s="17">
        <f t="shared" si="599"/>
        <v>2.2091623193807301E-5</v>
      </c>
      <c r="AS528" s="17">
        <f t="shared" si="600"/>
        <v>3.8439424357224608E-5</v>
      </c>
      <c r="AT528" s="17">
        <f t="shared" si="601"/>
        <v>3.3442299190785336E-5</v>
      </c>
      <c r="AU528" s="17">
        <f t="shared" si="602"/>
        <v>1.9396533530655442E-5</v>
      </c>
      <c r="AV528" s="17">
        <f t="shared" si="603"/>
        <v>8.4374920858350916E-6</v>
      </c>
      <c r="AW528" s="17">
        <f t="shared" si="604"/>
        <v>6.7476659780802392E-8</v>
      </c>
      <c r="AX528" s="17">
        <f t="shared" si="605"/>
        <v>4.205337304743385E-3</v>
      </c>
      <c r="AY528" s="17">
        <f t="shared" si="606"/>
        <v>1.9994706882475715E-3</v>
      </c>
      <c r="AZ528" s="17">
        <f t="shared" si="607"/>
        <v>4.7533440761717601E-4</v>
      </c>
      <c r="BA528" s="17">
        <f t="shared" si="608"/>
        <v>7.5334203994691006E-5</v>
      </c>
      <c r="BB528" s="17">
        <f t="shared" si="609"/>
        <v>8.954604696033971E-6</v>
      </c>
      <c r="BC528" s="17">
        <f t="shared" si="610"/>
        <v>8.5151170130247336E-7</v>
      </c>
      <c r="BD528" s="17">
        <f t="shared" si="611"/>
        <v>1.7506147478350437E-6</v>
      </c>
      <c r="BE528" s="17">
        <f t="shared" si="612"/>
        <v>3.0460696612329683E-6</v>
      </c>
      <c r="BF528" s="17">
        <f t="shared" si="613"/>
        <v>2.6500806052726761E-6</v>
      </c>
      <c r="BG528" s="17">
        <f t="shared" si="614"/>
        <v>1.5370467510581481E-6</v>
      </c>
      <c r="BH528" s="17">
        <f t="shared" si="615"/>
        <v>6.6861533671029238E-7</v>
      </c>
      <c r="BI528" s="17">
        <f t="shared" si="616"/>
        <v>2.3267813717518132E-7</v>
      </c>
      <c r="BJ528" s="18">
        <f t="shared" si="617"/>
        <v>0.682723955541789</v>
      </c>
      <c r="BK528" s="18">
        <f t="shared" si="618"/>
        <v>0.22183999862513312</v>
      </c>
      <c r="BL528" s="18">
        <f t="shared" si="619"/>
        <v>9.3347531353406427E-2</v>
      </c>
      <c r="BM528" s="18">
        <f t="shared" si="620"/>
        <v>0.37929538874492408</v>
      </c>
      <c r="BN528" s="18">
        <f t="shared" si="621"/>
        <v>0.61857116447209748</v>
      </c>
    </row>
    <row r="529" spans="1:66" x14ac:dyDescent="0.25">
      <c r="A529" t="s">
        <v>154</v>
      </c>
      <c r="B529" t="s">
        <v>172</v>
      </c>
      <c r="C529" t="s">
        <v>174</v>
      </c>
      <c r="D529" t="s">
        <v>496</v>
      </c>
      <c r="E529" s="14">
        <f>VLOOKUP(A529,home!$A$2:$E$405,3,FALSE)</f>
        <v>1.3333333333333299</v>
      </c>
      <c r="F529" s="14">
        <f>VLOOKUP(B529,home!$B$2:$E$405,3,FALSE)</f>
        <v>0.69</v>
      </c>
      <c r="G529" s="14">
        <f>VLOOKUP(C529,away!$B$2:$E$405,4,FALSE)</f>
        <v>0.87</v>
      </c>
      <c r="H529" s="14">
        <f>VLOOKUP(A529,away!$A$2:$E$405,3,FALSE)</f>
        <v>1.01204819277108</v>
      </c>
      <c r="I529" s="14">
        <f>VLOOKUP(C529,away!$B$2:$E$405,3,FALSE)</f>
        <v>0.87</v>
      </c>
      <c r="J529" s="14">
        <f>VLOOKUP(B529,home!$B$2:$E$405,4,FALSE)</f>
        <v>1.1499999999999999</v>
      </c>
      <c r="K529" s="16">
        <f t="shared" si="622"/>
        <v>0.80039999999999789</v>
      </c>
      <c r="L529" s="16">
        <f t="shared" si="623"/>
        <v>1.0125542168674655</v>
      </c>
      <c r="M529" s="17">
        <f t="shared" si="568"/>
        <v>0.16317138042594739</v>
      </c>
      <c r="N529" s="17">
        <f t="shared" si="569"/>
        <v>0.13060237289292798</v>
      </c>
      <c r="O529" s="17">
        <f t="shared" si="570"/>
        <v>0.16521986932237848</v>
      </c>
      <c r="P529" s="17">
        <f t="shared" si="571"/>
        <v>0.13224198340563137</v>
      </c>
      <c r="Q529" s="17">
        <f t="shared" si="572"/>
        <v>5.2267069631749624E-2</v>
      </c>
      <c r="R529" s="17">
        <f t="shared" si="573"/>
        <v>8.3647037696332957E-2</v>
      </c>
      <c r="S529" s="17">
        <f t="shared" si="574"/>
        <v>2.6793825806652245E-2</v>
      </c>
      <c r="T529" s="17">
        <f t="shared" si="575"/>
        <v>5.292324175893353E-2</v>
      </c>
      <c r="U529" s="17">
        <f t="shared" si="576"/>
        <v>6.6951088972144732E-2</v>
      </c>
      <c r="V529" s="17">
        <f t="shared" si="577"/>
        <v>2.4127792361947776E-3</v>
      </c>
      <c r="W529" s="17">
        <f t="shared" si="578"/>
        <v>1.3944854177750763E-2</v>
      </c>
      <c r="X529" s="17">
        <f t="shared" si="579"/>
        <v>1.4119920901283429E-2</v>
      </c>
      <c r="Y529" s="17">
        <f t="shared" si="580"/>
        <v>7.1485927252148002E-3</v>
      </c>
      <c r="Z529" s="17">
        <f t="shared" si="581"/>
        <v>2.8232386915964598E-2</v>
      </c>
      <c r="AA529" s="17">
        <f t="shared" si="582"/>
        <v>2.2597202487538003E-2</v>
      </c>
      <c r="AB529" s="17">
        <f t="shared" si="583"/>
        <v>9.043400435512685E-3</v>
      </c>
      <c r="AC529" s="17">
        <f t="shared" si="584"/>
        <v>1.2221456624371337E-4</v>
      </c>
      <c r="AD529" s="17">
        <f t="shared" si="585"/>
        <v>2.7903653209679202E-3</v>
      </c>
      <c r="AE529" s="17">
        <f t="shared" si="586"/>
        <v>2.8253961723468065E-3</v>
      </c>
      <c r="AF529" s="17">
        <f t="shared" si="587"/>
        <v>1.4304334043154776E-3</v>
      </c>
      <c r="AG529" s="17">
        <f t="shared" si="588"/>
        <v>4.8279712516257375E-4</v>
      </c>
      <c r="AH529" s="17">
        <f t="shared" si="589"/>
        <v>7.1467056059984517E-3</v>
      </c>
      <c r="AI529" s="17">
        <f t="shared" si="590"/>
        <v>5.7202231670411456E-3</v>
      </c>
      <c r="AJ529" s="17">
        <f t="shared" si="591"/>
        <v>2.2892333114498602E-3</v>
      </c>
      <c r="AK529" s="17">
        <f t="shared" si="592"/>
        <v>6.1076744749482105E-4</v>
      </c>
      <c r="AL529" s="17">
        <f t="shared" si="593"/>
        <v>3.9619439631970009E-6</v>
      </c>
      <c r="AM529" s="17">
        <f t="shared" si="594"/>
        <v>4.4668168058054368E-4</v>
      </c>
      <c r="AN529" s="17">
        <f t="shared" si="595"/>
        <v>4.522894192692758E-4</v>
      </c>
      <c r="AO529" s="17">
        <f t="shared" si="596"/>
        <v>2.2898377936282115E-4</v>
      </c>
      <c r="AP529" s="17">
        <f t="shared" si="597"/>
        <v>7.7286163796024627E-5</v>
      </c>
      <c r="AQ529" s="17">
        <f t="shared" si="598"/>
        <v>1.9564107764293594E-5</v>
      </c>
      <c r="AR529" s="17">
        <f t="shared" si="599"/>
        <v>1.4472853796128179E-3</v>
      </c>
      <c r="AS529" s="17">
        <f t="shared" si="600"/>
        <v>1.1584072178420963E-3</v>
      </c>
      <c r="AT529" s="17">
        <f t="shared" si="601"/>
        <v>4.6359456858040569E-4</v>
      </c>
      <c r="AU529" s="17">
        <f t="shared" si="602"/>
        <v>1.2368703089725192E-4</v>
      </c>
      <c r="AV529" s="17">
        <f t="shared" si="603"/>
        <v>2.474977488254004E-5</v>
      </c>
      <c r="AW529" s="17">
        <f t="shared" si="604"/>
        <v>8.9193086854692684E-8</v>
      </c>
      <c r="AX529" s="17">
        <f t="shared" si="605"/>
        <v>5.9587336189444329E-5</v>
      </c>
      <c r="AY529" s="17">
        <f t="shared" si="606"/>
        <v>6.0335408530521191E-5</v>
      </c>
      <c r="AZ529" s="17">
        <f t="shared" si="607"/>
        <v>3.0546436167000238E-5</v>
      </c>
      <c r="BA529" s="17">
        <f t="shared" si="608"/>
        <v>1.0309974250389651E-5</v>
      </c>
      <c r="BB529" s="17">
        <f t="shared" si="609"/>
        <v>2.6098519757567563E-6</v>
      </c>
      <c r="BC529" s="17">
        <f t="shared" si="610"/>
        <v>5.2852332469047819E-7</v>
      </c>
      <c r="BD529" s="17">
        <f t="shared" si="611"/>
        <v>2.4424248568959812E-4</v>
      </c>
      <c r="BE529" s="17">
        <f t="shared" si="612"/>
        <v>1.9549168554595383E-4</v>
      </c>
      <c r="BF529" s="17">
        <f t="shared" si="613"/>
        <v>7.8235772555490499E-5</v>
      </c>
      <c r="BG529" s="17">
        <f t="shared" si="614"/>
        <v>2.087330411780481E-5</v>
      </c>
      <c r="BH529" s="17">
        <f t="shared" si="615"/>
        <v>4.1767481539727316E-6</v>
      </c>
      <c r="BI529" s="17">
        <f t="shared" si="616"/>
        <v>6.6861384448795342E-7</v>
      </c>
      <c r="BJ529" s="18">
        <f t="shared" si="617"/>
        <v>0.27992376679186365</v>
      </c>
      <c r="BK529" s="18">
        <f t="shared" si="618"/>
        <v>0.32480648079316321</v>
      </c>
      <c r="BL529" s="18">
        <f t="shared" si="619"/>
        <v>0.36698694102761359</v>
      </c>
      <c r="BM529" s="18">
        <f t="shared" si="620"/>
        <v>0.27273961593819357</v>
      </c>
      <c r="BN529" s="18">
        <f t="shared" si="621"/>
        <v>0.72714971337496781</v>
      </c>
    </row>
    <row r="530" spans="1:66" x14ac:dyDescent="0.25">
      <c r="A530" t="s">
        <v>154</v>
      </c>
      <c r="B530" t="s">
        <v>157</v>
      </c>
      <c r="C530" t="s">
        <v>171</v>
      </c>
      <c r="D530" t="s">
        <v>496</v>
      </c>
      <c r="E530" s="14">
        <f>VLOOKUP(A530,home!$A$2:$E$405,3,FALSE)</f>
        <v>1.3333333333333299</v>
      </c>
      <c r="F530" s="14">
        <f>VLOOKUP(B530,home!$B$2:$E$405,3,FALSE)</f>
        <v>1.33</v>
      </c>
      <c r="G530" s="14">
        <f>VLOOKUP(C530,away!$B$2:$E$405,4,FALSE)</f>
        <v>1.1200000000000001</v>
      </c>
      <c r="H530" s="14">
        <f>VLOOKUP(A530,away!$A$2:$E$405,3,FALSE)</f>
        <v>1.01204819277108</v>
      </c>
      <c r="I530" s="14">
        <f>VLOOKUP(C530,away!$B$2:$E$405,3,FALSE)</f>
        <v>0.69</v>
      </c>
      <c r="J530" s="14">
        <f>VLOOKUP(B530,home!$B$2:$E$405,4,FALSE)</f>
        <v>0.68</v>
      </c>
      <c r="K530" s="16">
        <f t="shared" si="622"/>
        <v>1.9861333333333286</v>
      </c>
      <c r="L530" s="16">
        <f t="shared" si="623"/>
        <v>0.47485301204819075</v>
      </c>
      <c r="M530" s="17">
        <f t="shared" si="568"/>
        <v>8.5350724143212278E-2</v>
      </c>
      <c r="N530" s="17">
        <f t="shared" si="569"/>
        <v>0.16951791824497162</v>
      </c>
      <c r="O530" s="17">
        <f t="shared" si="570"/>
        <v>4.0529048439898581E-2</v>
      </c>
      <c r="P530" s="17">
        <f t="shared" si="571"/>
        <v>8.0496094074763713E-2</v>
      </c>
      <c r="Q530" s="17">
        <f t="shared" si="572"/>
        <v>0.1683425940118061</v>
      </c>
      <c r="R530" s="17">
        <f t="shared" si="573"/>
        <v>9.622670363566432E-3</v>
      </c>
      <c r="S530" s="17">
        <f t="shared" si="574"/>
        <v>1.8979397147295671E-2</v>
      </c>
      <c r="T530" s="17">
        <f t="shared" si="575"/>
        <v>7.9937987822511852E-2</v>
      </c>
      <c r="U530" s="17">
        <f t="shared" si="576"/>
        <v>1.9111906364758034E-2</v>
      </c>
      <c r="V530" s="17">
        <f t="shared" si="577"/>
        <v>1.9888750584881234E-3</v>
      </c>
      <c r="W530" s="17">
        <f t="shared" si="578"/>
        <v>0.11145027912888256</v>
      </c>
      <c r="X530" s="17">
        <f t="shared" si="579"/>
        <v>5.2922500737961495E-2</v>
      </c>
      <c r="Y530" s="17">
        <f t="shared" si="580"/>
        <v>1.2565204440271805E-2</v>
      </c>
      <c r="Z530" s="17">
        <f t="shared" si="581"/>
        <v>1.523118002028794E-3</v>
      </c>
      <c r="AA530" s="17">
        <f t="shared" si="582"/>
        <v>3.0251154344294482E-3</v>
      </c>
      <c r="AB530" s="17">
        <f t="shared" si="583"/>
        <v>3.0041413007507308E-3</v>
      </c>
      <c r="AC530" s="17">
        <f t="shared" si="584"/>
        <v>1.1723441380999641E-4</v>
      </c>
      <c r="AD530" s="17">
        <f t="shared" si="585"/>
        <v>5.533877859679439E-2</v>
      </c>
      <c r="AE530" s="17">
        <f t="shared" si="586"/>
        <v>2.6277785699755765E-2</v>
      </c>
      <c r="AF530" s="17">
        <f t="shared" si="587"/>
        <v>6.2390428447429485E-3</v>
      </c>
      <c r="AG530" s="17">
        <f t="shared" si="588"/>
        <v>9.8754276237463445E-4</v>
      </c>
      <c r="AH530" s="17">
        <f t="shared" si="589"/>
        <v>1.8081429274204868E-4</v>
      </c>
      <c r="AI530" s="17">
        <f t="shared" si="590"/>
        <v>3.5912129395807349E-4</v>
      </c>
      <c r="AJ530" s="17">
        <f t="shared" si="591"/>
        <v>3.5663138631996337E-4</v>
      </c>
      <c r="AK530" s="17">
        <f t="shared" si="592"/>
        <v>2.3610582802765162E-4</v>
      </c>
      <c r="AL530" s="17">
        <f t="shared" si="593"/>
        <v>4.4226513588870324E-6</v>
      </c>
      <c r="AM530" s="17">
        <f t="shared" si="594"/>
        <v>2.1982038559409257E-2</v>
      </c>
      <c r="AN530" s="17">
        <f t="shared" si="595"/>
        <v>1.0438237220894956E-2</v>
      </c>
      <c r="AO530" s="17">
        <f t="shared" si="596"/>
        <v>2.4783141924077526E-3</v>
      </c>
      <c r="AP530" s="17">
        <f t="shared" si="597"/>
        <v>3.9227831968886709E-4</v>
      </c>
      <c r="AQ530" s="17">
        <f t="shared" si="598"/>
        <v>4.656863541636539E-5</v>
      </c>
      <c r="AR530" s="17">
        <f t="shared" si="599"/>
        <v>1.717204230598503E-5</v>
      </c>
      <c r="AS530" s="17">
        <f t="shared" si="600"/>
        <v>3.4105965625326992E-5</v>
      </c>
      <c r="AT530" s="17">
        <f t="shared" si="601"/>
        <v>3.3869497596991312E-5</v>
      </c>
      <c r="AU530" s="17">
        <f t="shared" si="602"/>
        <v>2.2423112720212506E-5</v>
      </c>
      <c r="AV530" s="17">
        <f t="shared" si="603"/>
        <v>1.1133822902676163E-5</v>
      </c>
      <c r="AW530" s="17">
        <f t="shared" si="604"/>
        <v>1.158638089478563E-7</v>
      </c>
      <c r="AX530" s="17">
        <f t="shared" si="605"/>
        <v>7.2765432529102057E-3</v>
      </c>
      <c r="AY530" s="17">
        <f t="shared" si="606"/>
        <v>3.4552884809433511E-3</v>
      </c>
      <c r="AZ530" s="17">
        <f t="shared" si="607"/>
        <v>8.2037707133568373E-4</v>
      </c>
      <c r="BA530" s="17">
        <f t="shared" si="608"/>
        <v>1.2985284111300768E-4</v>
      </c>
      <c r="BB530" s="17">
        <f t="shared" si="609"/>
        <v>1.5415253181381703E-5</v>
      </c>
      <c r="BC530" s="17">
        <f t="shared" si="610"/>
        <v>1.4639958809329117E-6</v>
      </c>
      <c r="BD530" s="17">
        <f t="shared" si="611"/>
        <v>1.3590326686693256E-6</v>
      </c>
      <c r="BE530" s="17">
        <f t="shared" si="612"/>
        <v>2.6992200843330973E-6</v>
      </c>
      <c r="BF530" s="17">
        <f t="shared" si="613"/>
        <v>2.6805054917483817E-6</v>
      </c>
      <c r="BG530" s="17">
        <f t="shared" si="614"/>
        <v>1.7746137691148354E-6</v>
      </c>
      <c r="BH530" s="17">
        <f t="shared" si="615"/>
        <v>8.8115489015781799E-7</v>
      </c>
      <c r="BI530" s="17">
        <f t="shared" si="616"/>
        <v>3.5001821983442196E-7</v>
      </c>
      <c r="BJ530" s="18">
        <f t="shared" si="617"/>
        <v>0.730616012113255</v>
      </c>
      <c r="BK530" s="18">
        <f t="shared" si="618"/>
        <v>0.19039203596987203</v>
      </c>
      <c r="BL530" s="18">
        <f t="shared" si="619"/>
        <v>7.6554003690726014E-2</v>
      </c>
      <c r="BM530" s="18">
        <f t="shared" si="620"/>
        <v>0.44177094788052856</v>
      </c>
      <c r="BN530" s="18">
        <f t="shared" si="621"/>
        <v>0.55385904927821872</v>
      </c>
    </row>
    <row r="531" spans="1:66" x14ac:dyDescent="0.25">
      <c r="A531" t="s">
        <v>175</v>
      </c>
      <c r="B531" t="s">
        <v>176</v>
      </c>
      <c r="C531" t="s">
        <v>281</v>
      </c>
      <c r="D531" t="s">
        <v>496</v>
      </c>
      <c r="E531" s="14">
        <f>VLOOKUP(A531,home!$A$2:$E$405,3,FALSE)</f>
        <v>1.1721854304635799</v>
      </c>
      <c r="F531" s="14">
        <f>VLOOKUP(B531,home!$B$2:$E$405,3,FALSE)</f>
        <v>0.85</v>
      </c>
      <c r="G531" s="14">
        <f>VLOOKUP(C531,away!$B$2:$E$405,4,FALSE)</f>
        <v>1.23</v>
      </c>
      <c r="H531" s="14">
        <f>VLOOKUP(A531,away!$A$2:$E$405,3,FALSE)</f>
        <v>1.1192052980132501</v>
      </c>
      <c r="I531" s="14">
        <f>VLOOKUP(C531,away!$B$2:$E$405,3,FALSE)</f>
        <v>0.28000000000000003</v>
      </c>
      <c r="J531" s="14">
        <f>VLOOKUP(B531,home!$B$2:$E$405,4,FALSE)</f>
        <v>0.65</v>
      </c>
      <c r="K531" s="16">
        <f t="shared" si="622"/>
        <v>1.2255198675496728</v>
      </c>
      <c r="L531" s="16">
        <f t="shared" si="623"/>
        <v>0.20369536423841153</v>
      </c>
      <c r="M531" s="17">
        <f t="shared" si="568"/>
        <v>0.23949679798857329</v>
      </c>
      <c r="N531" s="17">
        <f t="shared" si="569"/>
        <v>0.293508084149527</v>
      </c>
      <c r="O531" s="17">
        <f t="shared" si="570"/>
        <v>4.8784387500215701E-2</v>
      </c>
      <c r="P531" s="17">
        <f t="shared" si="571"/>
        <v>5.9786236107756241E-2</v>
      </c>
      <c r="Q531" s="17">
        <f t="shared" si="572"/>
        <v>0.17984999420584338</v>
      </c>
      <c r="R531" s="17">
        <f t="shared" si="573"/>
        <v>4.9685767905021227E-3</v>
      </c>
      <c r="S531" s="17">
        <f t="shared" si="574"/>
        <v>3.7311501217888068E-3</v>
      </c>
      <c r="T531" s="17">
        <f t="shared" si="575"/>
        <v>3.6634610078035465E-2</v>
      </c>
      <c r="U531" s="17">
        <f t="shared" si="576"/>
        <v>6.089089570206538E-3</v>
      </c>
      <c r="V531" s="17">
        <f t="shared" si="577"/>
        <v>1.034907931074312E-4</v>
      </c>
      <c r="W531" s="17">
        <f t="shared" si="578"/>
        <v>7.3469913692651517E-2</v>
      </c>
      <c r="X531" s="17">
        <f t="shared" si="579"/>
        <v>1.4965480830189309E-2</v>
      </c>
      <c r="Y531" s="17">
        <f t="shared" si="580"/>
        <v>1.524199534354188E-3</v>
      </c>
      <c r="Z531" s="17">
        <f t="shared" si="581"/>
        <v>3.3735868636261589E-4</v>
      </c>
      <c r="AA531" s="17">
        <f t="shared" si="582"/>
        <v>4.134397726278445E-4</v>
      </c>
      <c r="AB531" s="17">
        <f t="shared" si="583"/>
        <v>2.5333932769532156E-4</v>
      </c>
      <c r="AC531" s="17">
        <f t="shared" si="584"/>
        <v>1.6146679839940499E-6</v>
      </c>
      <c r="AD531" s="17">
        <f t="shared" si="585"/>
        <v>2.2509709724376062E-2</v>
      </c>
      <c r="AE531" s="17">
        <f t="shared" si="586"/>
        <v>4.585123521207695E-3</v>
      </c>
      <c r="AF531" s="17">
        <f t="shared" si="587"/>
        <v>4.6698420286525464E-4</v>
      </c>
      <c r="AG531" s="17">
        <f t="shared" si="588"/>
        <v>3.170750576540744E-5</v>
      </c>
      <c r="AH531" s="17">
        <f t="shared" si="589"/>
        <v>1.7179600124406264E-5</v>
      </c>
      <c r="AI531" s="17">
        <f t="shared" si="590"/>
        <v>2.1053941269018701E-5</v>
      </c>
      <c r="AJ531" s="17">
        <f t="shared" si="591"/>
        <v>1.2901011657703202E-5</v>
      </c>
      <c r="AK531" s="17">
        <f t="shared" si="592"/>
        <v>5.2701486993350705E-6</v>
      </c>
      <c r="AL531" s="17">
        <f t="shared" si="593"/>
        <v>1.612295815851517E-8</v>
      </c>
      <c r="AM531" s="17">
        <f t="shared" si="594"/>
        <v>5.5172192959997892E-3</v>
      </c>
      <c r="AN531" s="17">
        <f t="shared" si="595"/>
        <v>1.1238319940818694E-3</v>
      </c>
      <c r="AO531" s="17">
        <f t="shared" si="596"/>
        <v>1.1445968368864333E-4</v>
      </c>
      <c r="AP531" s="17">
        <f t="shared" si="597"/>
        <v>7.7716356531905256E-6</v>
      </c>
      <c r="AQ531" s="17">
        <f t="shared" si="598"/>
        <v>3.9576153877621725E-7</v>
      </c>
      <c r="AR531" s="17">
        <f t="shared" si="599"/>
        <v>6.9988098096223917E-7</v>
      </c>
      <c r="AS531" s="17">
        <f t="shared" si="600"/>
        <v>8.5771804708937827E-7</v>
      </c>
      <c r="AT531" s="17">
        <f t="shared" si="601"/>
        <v>5.2557525373196967E-7</v>
      </c>
      <c r="AU531" s="17">
        <f t="shared" si="602"/>
        <v>2.147009717803297E-7</v>
      </c>
      <c r="AV531" s="17">
        <f t="shared" si="603"/>
        <v>6.5780076624753961E-8</v>
      </c>
      <c r="AW531" s="17">
        <f t="shared" si="604"/>
        <v>1.1180049532975493E-10</v>
      </c>
      <c r="AX531" s="17">
        <f t="shared" si="605"/>
        <v>1.1269103101460226E-3</v>
      </c>
      <c r="AY531" s="17">
        <f t="shared" si="606"/>
        <v>2.2954640608921538E-4</v>
      </c>
      <c r="AZ531" s="17">
        <f t="shared" si="607"/>
        <v>2.337876939898052E-5</v>
      </c>
      <c r="BA531" s="17">
        <f t="shared" si="608"/>
        <v>1.5873823160570558E-6</v>
      </c>
      <c r="BB531" s="17">
        <f t="shared" si="609"/>
        <v>8.0835604763713787E-8</v>
      </c>
      <c r="BC531" s="17">
        <f t="shared" si="610"/>
        <v>3.2931675911553926E-9</v>
      </c>
      <c r="BD531" s="17">
        <f t="shared" si="611"/>
        <v>2.3760418556773331E-8</v>
      </c>
      <c r="BE531" s="17">
        <f t="shared" si="612"/>
        <v>2.9118865002621634E-8</v>
      </c>
      <c r="BF531" s="17">
        <f t="shared" si="613"/>
        <v>1.7842873790604842E-8</v>
      </c>
      <c r="BG531" s="17">
        <f t="shared" si="614"/>
        <v>7.2889321081891913E-9</v>
      </c>
      <c r="BH531" s="17">
        <f t="shared" si="615"/>
        <v>2.2331827779516451E-9</v>
      </c>
      <c r="BI531" s="17">
        <f t="shared" si="616"/>
        <v>5.4736197244990233E-10</v>
      </c>
      <c r="BJ531" s="18">
        <f t="shared" si="617"/>
        <v>0.63569099281250019</v>
      </c>
      <c r="BK531" s="18">
        <f t="shared" si="618"/>
        <v>0.30334885220825714</v>
      </c>
      <c r="BL531" s="18">
        <f t="shared" si="619"/>
        <v>6.0567682109962391E-2</v>
      </c>
      <c r="BM531" s="18">
        <f t="shared" si="620"/>
        <v>0.17332126278037582</v>
      </c>
      <c r="BN531" s="18">
        <f t="shared" si="621"/>
        <v>0.82639407674241772</v>
      </c>
    </row>
    <row r="532" spans="1:66" x14ac:dyDescent="0.25">
      <c r="A532" t="s">
        <v>175</v>
      </c>
      <c r="B532" t="s">
        <v>179</v>
      </c>
      <c r="C532" t="s">
        <v>285</v>
      </c>
      <c r="D532" t="s">
        <v>496</v>
      </c>
      <c r="E532" s="14">
        <f>VLOOKUP(A532,home!$A$2:$E$405,3,FALSE)</f>
        <v>1.1721854304635799</v>
      </c>
      <c r="F532" s="14">
        <f>VLOOKUP(B532,home!$B$2:$E$405,3,FALSE)</f>
        <v>1.02</v>
      </c>
      <c r="G532" s="14">
        <f>VLOOKUP(C532,away!$B$2:$E$405,4,FALSE)</f>
        <v>1.1599999999999999</v>
      </c>
      <c r="H532" s="14">
        <f>VLOOKUP(A532,away!$A$2:$E$405,3,FALSE)</f>
        <v>1.1192052980132501</v>
      </c>
      <c r="I532" s="14">
        <f>VLOOKUP(C532,away!$B$2:$E$405,3,FALSE)</f>
        <v>0.62</v>
      </c>
      <c r="J532" s="14">
        <f>VLOOKUP(B532,home!$B$2:$E$405,4,FALSE)</f>
        <v>1.7</v>
      </c>
      <c r="K532" s="16">
        <f t="shared" si="622"/>
        <v>1.3869298013245077</v>
      </c>
      <c r="L532" s="16">
        <f t="shared" si="623"/>
        <v>1.1796423841059656</v>
      </c>
      <c r="M532" s="17">
        <f t="shared" si="568"/>
        <v>7.679834523879657E-2</v>
      </c>
      <c r="N532" s="17">
        <f t="shared" si="569"/>
        <v>0.10651391370409509</v>
      </c>
      <c r="O532" s="17">
        <f t="shared" si="570"/>
        <v>9.0594583072887008E-2</v>
      </c>
      <c r="P532" s="17">
        <f t="shared" si="571"/>
        <v>0.12564832710235579</v>
      </c>
      <c r="Q532" s="17">
        <f t="shared" si="572"/>
        <v>7.3863660585958182E-2</v>
      </c>
      <c r="R532" s="17">
        <f t="shared" si="573"/>
        <v>5.3434604981593206E-2</v>
      </c>
      <c r="S532" s="17">
        <f t="shared" si="574"/>
        <v>5.1392715736683477E-2</v>
      </c>
      <c r="T532" s="17">
        <f t="shared" si="575"/>
        <v>8.7132704672413547E-2</v>
      </c>
      <c r="U532" s="17">
        <f t="shared" si="576"/>
        <v>7.4110046070974628E-2</v>
      </c>
      <c r="V532" s="17">
        <f t="shared" si="577"/>
        <v>9.3425172081544518E-3</v>
      </c>
      <c r="W532" s="17">
        <f t="shared" si="578"/>
        <v>3.4147904033861289E-2</v>
      </c>
      <c r="X532" s="17">
        <f t="shared" si="579"/>
        <v>4.0282314926725842E-2</v>
      </c>
      <c r="Y532" s="17">
        <f t="shared" si="580"/>
        <v>2.3759363008735105E-2</v>
      </c>
      <c r="Z532" s="17">
        <f t="shared" si="581"/>
        <v>2.1011241604749032E-2</v>
      </c>
      <c r="AA532" s="17">
        <f t="shared" si="582"/>
        <v>2.9141117144455806E-2</v>
      </c>
      <c r="AB532" s="17">
        <f t="shared" si="583"/>
        <v>2.020834190576715E-2</v>
      </c>
      <c r="AC532" s="17">
        <f t="shared" si="584"/>
        <v>9.5531978462519787E-4</v>
      </c>
      <c r="AD532" s="17">
        <f t="shared" si="585"/>
        <v>1.1840186439332904E-2</v>
      </c>
      <c r="AE532" s="17">
        <f t="shared" si="586"/>
        <v>1.3967185759553788E-2</v>
      </c>
      <c r="AF532" s="17">
        <f t="shared" si="587"/>
        <v>8.2381421543254642E-3</v>
      </c>
      <c r="AG532" s="17">
        <f t="shared" si="588"/>
        <v>3.2393538838441137E-3</v>
      </c>
      <c r="AH532" s="17">
        <f t="shared" si="589"/>
        <v>6.1964377849131527E-3</v>
      </c>
      <c r="AI532" s="17">
        <f t="shared" si="590"/>
        <v>8.5940242259492719E-3</v>
      </c>
      <c r="AJ532" s="17">
        <f t="shared" si="591"/>
        <v>5.9596541561369159E-3</v>
      </c>
      <c r="AK532" s="17">
        <f t="shared" si="592"/>
        <v>2.7552073182445834E-3</v>
      </c>
      <c r="AL532" s="17">
        <f t="shared" si="593"/>
        <v>6.2519228721767033E-5</v>
      </c>
      <c r="AM532" s="17">
        <f t="shared" si="594"/>
        <v>3.2843014851898179E-3</v>
      </c>
      <c r="AN532" s="17">
        <f t="shared" si="595"/>
        <v>3.8743012341120797E-3</v>
      </c>
      <c r="AO532" s="17">
        <f t="shared" si="596"/>
        <v>2.28514497227633E-3</v>
      </c>
      <c r="AP532" s="17">
        <f t="shared" si="597"/>
        <v>8.9855128770793651E-4</v>
      </c>
      <c r="AQ532" s="17">
        <f t="shared" si="598"/>
        <v>2.6499229581831903E-4</v>
      </c>
      <c r="AR532" s="17">
        <f t="shared" si="599"/>
        <v>1.4619161283118483E-3</v>
      </c>
      <c r="AS532" s="17">
        <f t="shared" si="600"/>
        <v>2.0275750453926456E-3</v>
      </c>
      <c r="AT532" s="17">
        <f t="shared" si="601"/>
        <v>1.4060521274384759E-3</v>
      </c>
      <c r="AU532" s="17">
        <f t="shared" si="602"/>
        <v>6.5003186592004891E-4</v>
      </c>
      <c r="AV532" s="17">
        <f t="shared" si="603"/>
        <v>2.2538714166377323E-4</v>
      </c>
      <c r="AW532" s="17">
        <f t="shared" si="604"/>
        <v>2.8412925927396495E-6</v>
      </c>
      <c r="AX532" s="17">
        <f t="shared" si="605"/>
        <v>7.5918260105735066E-4</v>
      </c>
      <c r="AY532" s="17">
        <f t="shared" si="606"/>
        <v>8.9556397348306113E-4</v>
      </c>
      <c r="AZ532" s="17">
        <f t="shared" si="607"/>
        <v>5.2822261039948515E-4</v>
      </c>
      <c r="BA532" s="17">
        <f t="shared" si="608"/>
        <v>2.0770459315677502E-4</v>
      </c>
      <c r="BB532" s="17">
        <f t="shared" si="609"/>
        <v>6.1254285365304459E-5</v>
      </c>
      <c r="BC532" s="17">
        <f t="shared" si="610"/>
        <v>1.4451630245006983E-5</v>
      </c>
      <c r="BD532" s="17">
        <f t="shared" si="611"/>
        <v>2.8742303782745821E-4</v>
      </c>
      <c r="BE532" s="17">
        <f t="shared" si="612"/>
        <v>3.9863557675012313E-4</v>
      </c>
      <c r="BF532" s="17">
        <f t="shared" si="613"/>
        <v>2.7643978063146443E-4</v>
      </c>
      <c r="BG532" s="17">
        <f t="shared" si="614"/>
        <v>1.2780085667646251E-4</v>
      </c>
      <c r="BH532" s="17">
        <f t="shared" si="615"/>
        <v>4.4312704189847024E-5</v>
      </c>
      <c r="BI532" s="17">
        <f t="shared" si="616"/>
        <v>1.2291722003635223E-5</v>
      </c>
      <c r="BJ532" s="18">
        <f t="shared" si="617"/>
        <v>0.41605840013765677</v>
      </c>
      <c r="BK532" s="18">
        <f t="shared" si="618"/>
        <v>0.2650953082728203</v>
      </c>
      <c r="BL532" s="18">
        <f t="shared" si="619"/>
        <v>0.29791188264772756</v>
      </c>
      <c r="BM532" s="18">
        <f t="shared" si="620"/>
        <v>0.47233067529637751</v>
      </c>
      <c r="BN532" s="18">
        <f t="shared" si="621"/>
        <v>0.5268534346856858</v>
      </c>
    </row>
    <row r="533" spans="1:66" x14ac:dyDescent="0.25">
      <c r="A533" t="s">
        <v>24</v>
      </c>
      <c r="B533" t="s">
        <v>182</v>
      </c>
      <c r="C533" t="s">
        <v>293</v>
      </c>
      <c r="D533" t="s">
        <v>496</v>
      </c>
      <c r="E533" s="14">
        <f>VLOOKUP(A533,home!$A$2:$E$405,3,FALSE)</f>
        <v>1.58904109589041</v>
      </c>
      <c r="F533" s="14">
        <f>VLOOKUP(B533,home!$B$2:$E$405,3,FALSE)</f>
        <v>0.8</v>
      </c>
      <c r="G533" s="14">
        <f>VLOOKUP(C533,away!$B$2:$E$405,4,FALSE)</f>
        <v>0.8</v>
      </c>
      <c r="H533" s="14">
        <f>VLOOKUP(A533,away!$A$2:$E$405,3,FALSE)</f>
        <v>1.4200913242009101</v>
      </c>
      <c r="I533" s="14">
        <f>VLOOKUP(C533,away!$B$2:$E$405,3,FALSE)</f>
        <v>0.46</v>
      </c>
      <c r="J533" s="14">
        <f>VLOOKUP(B533,home!$B$2:$E$405,4,FALSE)</f>
        <v>1.22</v>
      </c>
      <c r="K533" s="16">
        <f t="shared" si="622"/>
        <v>1.0169863013698623</v>
      </c>
      <c r="L533" s="16">
        <f t="shared" si="623"/>
        <v>0.79695525114155075</v>
      </c>
      <c r="M533" s="17">
        <f t="shared" si="568"/>
        <v>0.16301035501212677</v>
      </c>
      <c r="N533" s="17">
        <f t="shared" si="569"/>
        <v>0.165779298028771</v>
      </c>
      <c r="O533" s="17">
        <f t="shared" si="570"/>
        <v>0.12991195841736283</v>
      </c>
      <c r="P533" s="17">
        <f t="shared" si="571"/>
        <v>0.13211868209458918</v>
      </c>
      <c r="Q533" s="17">
        <f t="shared" si="572"/>
        <v>8.4297637572985973E-2</v>
      </c>
      <c r="R533" s="17">
        <f t="shared" si="573"/>
        <v>5.1767008723400038E-2</v>
      </c>
      <c r="S533" s="17">
        <f t="shared" si="574"/>
        <v>2.677030265517882E-2</v>
      </c>
      <c r="T533" s="17">
        <f t="shared" si="575"/>
        <v>6.7181444922618447E-2</v>
      </c>
      <c r="U533" s="17">
        <f t="shared" si="576"/>
        <v>5.2646338734591999E-2</v>
      </c>
      <c r="V533" s="17">
        <f t="shared" si="577"/>
        <v>2.4107923871955466E-3</v>
      </c>
      <c r="W533" s="17">
        <f t="shared" si="578"/>
        <v>2.8576514216522714E-2</v>
      </c>
      <c r="X533" s="17">
        <f t="shared" si="579"/>
        <v>2.2774203064178954E-2</v>
      </c>
      <c r="Y533" s="17">
        <f t="shared" si="580"/>
        <v>9.0750103612807047E-3</v>
      </c>
      <c r="Z533" s="17">
        <f t="shared" si="581"/>
        <v>1.3751996479334712E-2</v>
      </c>
      <c r="AA533" s="17">
        <f t="shared" si="582"/>
        <v>1.3985592035969977E-2</v>
      </c>
      <c r="AB533" s="17">
        <f t="shared" si="583"/>
        <v>7.1115777585644543E-3</v>
      </c>
      <c r="AC533" s="17">
        <f t="shared" si="584"/>
        <v>1.2212058283668899E-4</v>
      </c>
      <c r="AD533" s="17">
        <f t="shared" si="585"/>
        <v>7.2654808747761798E-3</v>
      </c>
      <c r="AE533" s="17">
        <f t="shared" si="586"/>
        <v>5.7902631352213831E-3</v>
      </c>
      <c r="AF533" s="17">
        <f t="shared" si="587"/>
        <v>2.30729030555301E-3</v>
      </c>
      <c r="AG533" s="17">
        <f t="shared" si="588"/>
        <v>6.1293570830615494E-4</v>
      </c>
      <c r="AH533" s="17">
        <f t="shared" si="589"/>
        <v>2.7399314519714786E-3</v>
      </c>
      <c r="AI533" s="17">
        <f t="shared" si="590"/>
        <v>2.7864727533474308E-3</v>
      </c>
      <c r="AJ533" s="17">
        <f t="shared" si="591"/>
        <v>1.4169023096473501E-3</v>
      </c>
      <c r="AK533" s="17">
        <f t="shared" si="592"/>
        <v>4.8032341309689133E-4</v>
      </c>
      <c r="AL533" s="17">
        <f t="shared" si="593"/>
        <v>3.9591130170365402E-6</v>
      </c>
      <c r="AM533" s="17">
        <f t="shared" si="594"/>
        <v>1.4777789045024203E-3</v>
      </c>
      <c r="AN533" s="17">
        <f t="shared" si="595"/>
        <v>1.1777236579694121E-3</v>
      </c>
      <c r="AO533" s="17">
        <f t="shared" si="596"/>
        <v>4.6929652680617921E-4</v>
      </c>
      <c r="AP533" s="17">
        <f t="shared" si="597"/>
        <v>1.246694437935587E-4</v>
      </c>
      <c r="AQ533" s="17">
        <f t="shared" si="598"/>
        <v>2.4838991972043253E-5</v>
      </c>
      <c r="AR533" s="17">
        <f t="shared" si="599"/>
        <v>4.3672055168331284E-4</v>
      </c>
      <c r="AS533" s="17">
        <f t="shared" si="600"/>
        <v>4.4413881858861812E-4</v>
      </c>
      <c r="AT533" s="17">
        <f t="shared" si="601"/>
        <v>2.258415472056095E-4</v>
      </c>
      <c r="AU533" s="17">
        <f t="shared" si="602"/>
        <v>7.655925326275999E-5</v>
      </c>
      <c r="AV533" s="17">
        <f t="shared" si="603"/>
        <v>1.9464927952833208E-5</v>
      </c>
      <c r="AW533" s="17">
        <f t="shared" si="604"/>
        <v>8.9134213800829352E-8</v>
      </c>
      <c r="AX533" s="17">
        <f t="shared" si="605"/>
        <v>2.5048015038872049E-4</v>
      </c>
      <c r="AY533" s="17">
        <f t="shared" si="606"/>
        <v>1.996214711590161E-4</v>
      </c>
      <c r="AZ533" s="17">
        <f t="shared" si="607"/>
        <v>7.954468984038975E-5</v>
      </c>
      <c r="BA533" s="17">
        <f t="shared" si="608"/>
        <v>2.1131186089574859E-5</v>
      </c>
      <c r="BB533" s="17">
        <f t="shared" si="609"/>
        <v>4.2101524292339938E-6</v>
      </c>
      <c r="BC533" s="17">
        <f t="shared" si="610"/>
        <v>6.7106061731687766E-7</v>
      </c>
      <c r="BD533" s="17">
        <f t="shared" si="611"/>
        <v>5.8007789490908509E-5</v>
      </c>
      <c r="BE533" s="17">
        <f t="shared" si="612"/>
        <v>5.899312728500061E-5</v>
      </c>
      <c r="BF533" s="17">
        <f t="shared" si="613"/>
        <v>2.9997601161907141E-5</v>
      </c>
      <c r="BG533" s="17">
        <f t="shared" si="614"/>
        <v>1.0169049818538743E-5</v>
      </c>
      <c r="BH533" s="17">
        <f t="shared" si="615"/>
        <v>2.585446090850396E-6</v>
      </c>
      <c r="BI533" s="17">
        <f t="shared" si="616"/>
        <v>5.2587265146502291E-7</v>
      </c>
      <c r="BJ533" s="18">
        <f t="shared" si="617"/>
        <v>0.3974900444257824</v>
      </c>
      <c r="BK533" s="18">
        <f t="shared" si="618"/>
        <v>0.32463583331610307</v>
      </c>
      <c r="BL533" s="18">
        <f t="shared" si="619"/>
        <v>0.26420910958314431</v>
      </c>
      <c r="BM533" s="18">
        <f t="shared" si="620"/>
        <v>0.27300251161818345</v>
      </c>
      <c r="BN533" s="18">
        <f t="shared" si="621"/>
        <v>0.72688493984923574</v>
      </c>
    </row>
    <row r="534" spans="1:66" x14ac:dyDescent="0.25">
      <c r="A534" t="s">
        <v>24</v>
      </c>
      <c r="B534" t="s">
        <v>286</v>
      </c>
      <c r="C534" t="s">
        <v>295</v>
      </c>
      <c r="D534" t="s">
        <v>496</v>
      </c>
      <c r="E534" s="14">
        <f>VLOOKUP(A534,home!$A$2:$E$405,3,FALSE)</f>
        <v>1.58904109589041</v>
      </c>
      <c r="F534" s="14">
        <f>VLOOKUP(B534,home!$B$2:$E$405,3,FALSE)</f>
        <v>1.6</v>
      </c>
      <c r="G534" s="14">
        <f>VLOOKUP(C534,away!$B$2:$E$405,4,FALSE)</f>
        <v>0.63</v>
      </c>
      <c r="H534" s="14">
        <f>VLOOKUP(A534,away!$A$2:$E$405,3,FALSE)</f>
        <v>1.4200913242009101</v>
      </c>
      <c r="I534" s="14">
        <f>VLOOKUP(C534,away!$B$2:$E$405,3,FALSE)</f>
        <v>1.2</v>
      </c>
      <c r="J534" s="14">
        <f>VLOOKUP(B534,home!$B$2:$E$405,4,FALSE)</f>
        <v>0.64</v>
      </c>
      <c r="K534" s="16">
        <f t="shared" si="622"/>
        <v>1.6017534246575333</v>
      </c>
      <c r="L534" s="16">
        <f t="shared" si="623"/>
        <v>1.090630136986299</v>
      </c>
      <c r="M534" s="17">
        <f t="shared" si="568"/>
        <v>6.7719333643447094E-2</v>
      </c>
      <c r="N534" s="17">
        <f t="shared" si="569"/>
        <v>0.10846967457891749</v>
      </c>
      <c r="O534" s="17">
        <f t="shared" si="570"/>
        <v>7.3856746128173584E-2</v>
      </c>
      <c r="P534" s="17">
        <f t="shared" si="571"/>
        <v>0.11830029604486404</v>
      </c>
      <c r="Q534" s="17">
        <f t="shared" si="572"/>
        <v>8.6870836364134646E-2</v>
      </c>
      <c r="R534" s="17">
        <f t="shared" si="573"/>
        <v>4.0275196573566124E-2</v>
      </c>
      <c r="S534" s="17">
        <f t="shared" si="574"/>
        <v>5.1665304763585447E-2</v>
      </c>
      <c r="T534" s="17">
        <f t="shared" si="575"/>
        <v>9.4743952163930528E-2</v>
      </c>
      <c r="U534" s="17">
        <f t="shared" si="576"/>
        <v>6.4510934040464887E-2</v>
      </c>
      <c r="V534" s="17">
        <f t="shared" si="577"/>
        <v>1.0028353663636037E-2</v>
      </c>
      <c r="W534" s="17">
        <f t="shared" si="578"/>
        <v>4.6381886549705618E-2</v>
      </c>
      <c r="X534" s="17">
        <f t="shared" si="579"/>
        <v>5.0585483281388413E-2</v>
      </c>
      <c r="Y534" s="17">
        <f t="shared" si="580"/>
        <v>2.7585026280349388E-2</v>
      </c>
      <c r="Z534" s="17">
        <f t="shared" si="581"/>
        <v>1.4641781052059516E-2</v>
      </c>
      <c r="AA534" s="17">
        <f t="shared" si="582"/>
        <v>2.3452522943222108E-2</v>
      </c>
      <c r="AB534" s="17">
        <f t="shared" si="583"/>
        <v>1.8782579470582695E-2</v>
      </c>
      <c r="AC534" s="17">
        <f t="shared" si="584"/>
        <v>1.0949210729622437E-3</v>
      </c>
      <c r="AD534" s="17">
        <f t="shared" si="585"/>
        <v>1.8573086405767037E-2</v>
      </c>
      <c r="AE534" s="17">
        <f t="shared" si="586"/>
        <v>2.0256367770980069E-2</v>
      </c>
      <c r="AF534" s="17">
        <f t="shared" si="587"/>
        <v>1.1046102578454422E-2</v>
      </c>
      <c r="AG534" s="17">
        <f t="shared" si="588"/>
        <v>4.0157374561014857E-3</v>
      </c>
      <c r="AH534" s="17">
        <f t="shared" si="589"/>
        <v>3.9921919186327662E-3</v>
      </c>
      <c r="AI534" s="17">
        <f t="shared" si="590"/>
        <v>6.3945070775601612E-3</v>
      </c>
      <c r="AJ534" s="17">
        <f t="shared" si="591"/>
        <v>5.121211805239413E-3</v>
      </c>
      <c r="AK534" s="17">
        <f t="shared" si="592"/>
        <v>2.7343061824796058E-3</v>
      </c>
      <c r="AL534" s="17">
        <f t="shared" si="593"/>
        <v>7.6509605223930118E-5</v>
      </c>
      <c r="AM534" s="17">
        <f t="shared" si="594"/>
        <v>5.9499009513795257E-3</v>
      </c>
      <c r="AN534" s="17">
        <f t="shared" si="595"/>
        <v>6.489141289657962E-3</v>
      </c>
      <c r="AO534" s="17">
        <f t="shared" si="596"/>
        <v>3.5386265268315554E-3</v>
      </c>
      <c r="AP534" s="17">
        <f t="shared" si="597"/>
        <v>1.286444244567217E-3</v>
      </c>
      <c r="AQ534" s="17">
        <f t="shared" si="598"/>
        <v>3.5075871566939495E-4</v>
      </c>
      <c r="AR534" s="17">
        <f t="shared" si="599"/>
        <v>8.7080096381881005E-4</v>
      </c>
      <c r="AS534" s="17">
        <f t="shared" si="600"/>
        <v>1.3948084259918598E-3</v>
      </c>
      <c r="AT534" s="17">
        <f t="shared" si="601"/>
        <v>1.1170695865368226E-3</v>
      </c>
      <c r="AU534" s="17">
        <f t="shared" si="602"/>
        <v>5.9642334527204349E-4</v>
      </c>
      <c r="AV534" s="17">
        <f t="shared" si="603"/>
        <v>2.388307839587995E-4</v>
      </c>
      <c r="AW534" s="17">
        <f t="shared" si="604"/>
        <v>3.7126722825001485E-6</v>
      </c>
      <c r="AX534" s="17">
        <f t="shared" si="605"/>
        <v>1.5883790375408788E-3</v>
      </c>
      <c r="AY534" s="17">
        <f t="shared" si="606"/>
        <v>1.7323340472993741E-3</v>
      </c>
      <c r="AZ534" s="17">
        <f t="shared" si="607"/>
        <v>9.4466785965607305E-4</v>
      </c>
      <c r="BA534" s="17">
        <f t="shared" si="608"/>
        <v>3.4342774572775233E-4</v>
      </c>
      <c r="BB534" s="17">
        <f t="shared" si="609"/>
        <v>9.363816234198858E-5</v>
      </c>
      <c r="BC534" s="17">
        <f t="shared" si="610"/>
        <v>2.0424920364437667E-5</v>
      </c>
      <c r="BD534" s="17">
        <f t="shared" si="611"/>
        <v>1.5828696240958494E-4</v>
      </c>
      <c r="BE534" s="17">
        <f t="shared" si="612"/>
        <v>2.5353668411819092E-4</v>
      </c>
      <c r="BF534" s="17">
        <f t="shared" si="613"/>
        <v>2.030516260313138E-4</v>
      </c>
      <c r="BG534" s="17">
        <f t="shared" si="614"/>
        <v>1.0841287912597921E-4</v>
      </c>
      <c r="BH534" s="17">
        <f t="shared" si="615"/>
        <v>4.3412675104255096E-5</v>
      </c>
      <c r="BI534" s="17">
        <f t="shared" si="616"/>
        <v>1.3907280204357088E-5</v>
      </c>
      <c r="BJ534" s="18">
        <f t="shared" si="617"/>
        <v>0.49086589693076521</v>
      </c>
      <c r="BK534" s="18">
        <f t="shared" si="618"/>
        <v>0.25061705284101815</v>
      </c>
      <c r="BL534" s="18">
        <f t="shared" si="619"/>
        <v>0.24411873735249334</v>
      </c>
      <c r="BM534" s="18">
        <f t="shared" si="620"/>
        <v>0.50302276346821628</v>
      </c>
      <c r="BN534" s="18">
        <f t="shared" si="621"/>
        <v>0.49549208333310302</v>
      </c>
    </row>
    <row r="535" spans="1:66" x14ac:dyDescent="0.25">
      <c r="A535" t="s">
        <v>24</v>
      </c>
      <c r="B535" t="s">
        <v>183</v>
      </c>
      <c r="C535" t="s">
        <v>327</v>
      </c>
      <c r="D535" t="s">
        <v>496</v>
      </c>
      <c r="E535" s="14">
        <f>VLOOKUP(A535,home!$A$2:$E$405,3,FALSE)</f>
        <v>1.58904109589041</v>
      </c>
      <c r="F535" s="14">
        <f>VLOOKUP(B535,home!$B$2:$E$405,3,FALSE)</f>
        <v>0.69</v>
      </c>
      <c r="G535" s="14">
        <f>VLOOKUP(C535,away!$B$2:$E$405,4,FALSE)</f>
        <v>0.56999999999999995</v>
      </c>
      <c r="H535" s="14">
        <f>VLOOKUP(A535,away!$A$2:$E$405,3,FALSE)</f>
        <v>1.4200913242009101</v>
      </c>
      <c r="I535" s="14">
        <f>VLOOKUP(C535,away!$B$2:$E$405,3,FALSE)</f>
        <v>1.2</v>
      </c>
      <c r="J535" s="14">
        <f>VLOOKUP(B535,home!$B$2:$E$405,4,FALSE)</f>
        <v>1.22</v>
      </c>
      <c r="K535" s="16">
        <f t="shared" si="622"/>
        <v>0.62496986301369817</v>
      </c>
      <c r="L535" s="16">
        <f t="shared" si="623"/>
        <v>2.0790136986301322</v>
      </c>
      <c r="M535" s="17">
        <f t="shared" si="568"/>
        <v>6.6938327963782657E-2</v>
      </c>
      <c r="N535" s="17">
        <f t="shared" si="569"/>
        <v>4.1834437657891251E-2</v>
      </c>
      <c r="O535" s="17">
        <f t="shared" si="570"/>
        <v>0.1391657008001006</v>
      </c>
      <c r="P535" s="17">
        <f t="shared" si="571"/>
        <v>8.6974368965244173E-2</v>
      </c>
      <c r="Q535" s="17">
        <f t="shared" si="572"/>
        <v>1.3072631386153694E-2</v>
      </c>
      <c r="R535" s="17">
        <f t="shared" si="573"/>
        <v>0.14466369917143576</v>
      </c>
      <c r="S535" s="17">
        <f t="shared" si="574"/>
        <v>2.8251903980165385E-2</v>
      </c>
      <c r="T535" s="17">
        <f t="shared" si="575"/>
        <v>2.7178179728955743E-2</v>
      </c>
      <c r="U535" s="17">
        <f t="shared" si="576"/>
        <v>9.0410452254227044E-2</v>
      </c>
      <c r="V535" s="17">
        <f t="shared" si="577"/>
        <v>4.0786988320071979E-3</v>
      </c>
      <c r="W535" s="17">
        <f t="shared" si="578"/>
        <v>2.7233335488776825E-3</v>
      </c>
      <c r="X535" s="17">
        <f t="shared" si="579"/>
        <v>5.6618477540557148E-3</v>
      </c>
      <c r="Y535" s="17">
        <f t="shared" si="580"/>
        <v>5.8855295201200404E-3</v>
      </c>
      <c r="Z535" s="17">
        <f t="shared" si="581"/>
        <v>0.10025260409064117</v>
      </c>
      <c r="AA535" s="17">
        <f t="shared" si="582"/>
        <v>6.265485624529453E-2</v>
      </c>
      <c r="AB535" s="17">
        <f t="shared" si="583"/>
        <v>1.9578698462382332E-2</v>
      </c>
      <c r="AC535" s="17">
        <f t="shared" si="584"/>
        <v>3.3122116646781152E-4</v>
      </c>
      <c r="AD535" s="17">
        <f t="shared" si="585"/>
        <v>4.2550034874567333E-4</v>
      </c>
      <c r="AE535" s="17">
        <f t="shared" si="586"/>
        <v>8.8462105381415337E-4</v>
      </c>
      <c r="AF535" s="17">
        <f t="shared" si="587"/>
        <v>9.1956964448812429E-4</v>
      </c>
      <c r="AG535" s="17">
        <f t="shared" si="588"/>
        <v>6.3726596257841707E-4</v>
      </c>
      <c r="AH535" s="17">
        <f t="shared" si="589"/>
        <v>5.2106634306946537E-2</v>
      </c>
      <c r="AI535" s="17">
        <f t="shared" si="590"/>
        <v>3.256507610491724E-2</v>
      </c>
      <c r="AJ535" s="17">
        <f t="shared" si="591"/>
        <v>1.0176095576160392E-2</v>
      </c>
      <c r="AK535" s="17">
        <f t="shared" si="592"/>
        <v>2.1199176860824207E-3</v>
      </c>
      <c r="AL535" s="17">
        <f t="shared" si="593"/>
        <v>1.7214503449836143E-5</v>
      </c>
      <c r="AM535" s="17">
        <f t="shared" si="594"/>
        <v>5.3184978933572853E-5</v>
      </c>
      <c r="AN535" s="17">
        <f t="shared" si="595"/>
        <v>1.1057229976425296E-4</v>
      </c>
      <c r="AO535" s="17">
        <f t="shared" si="596"/>
        <v>1.1494066294945965E-4</v>
      </c>
      <c r="AP535" s="17">
        <f t="shared" si="597"/>
        <v>7.9654404267185178E-5</v>
      </c>
      <c r="AQ535" s="17">
        <f t="shared" si="598"/>
        <v>4.1400649406925096E-5</v>
      </c>
      <c r="AR535" s="17">
        <f t="shared" si="599"/>
        <v>2.1666081302730525E-2</v>
      </c>
      <c r="AS535" s="17">
        <f t="shared" si="600"/>
        <v>1.3540647863811144E-2</v>
      </c>
      <c r="AT535" s="17">
        <f t="shared" si="601"/>
        <v>4.2312484202813869E-3</v>
      </c>
      <c r="AU535" s="17">
        <f t="shared" si="602"/>
        <v>8.8146758186672866E-4</v>
      </c>
      <c r="AV535" s="17">
        <f t="shared" si="603"/>
        <v>1.3772266847256626E-4</v>
      </c>
      <c r="AW535" s="17">
        <f t="shared" si="604"/>
        <v>6.2131011739708221E-7</v>
      </c>
      <c r="AX535" s="17">
        <f t="shared" si="605"/>
        <v>5.5398348330835754E-6</v>
      </c>
      <c r="AY535" s="17">
        <f t="shared" si="606"/>
        <v>1.1517392506129124E-5</v>
      </c>
      <c r="AZ535" s="17">
        <f t="shared" si="607"/>
        <v>1.197240839637124E-5</v>
      </c>
      <c r="BA535" s="17">
        <f t="shared" si="608"/>
        <v>8.2969336872167431E-6</v>
      </c>
      <c r="BB535" s="17">
        <f t="shared" si="609"/>
        <v>4.3123596980873534E-6</v>
      </c>
      <c r="BC535" s="17">
        <f t="shared" si="610"/>
        <v>1.7930909771488214E-6</v>
      </c>
      <c r="BD535" s="17">
        <f t="shared" si="611"/>
        <v>7.5073466373351654E-3</v>
      </c>
      <c r="BE535" s="17">
        <f t="shared" si="612"/>
        <v>4.6918653995317054E-3</v>
      </c>
      <c r="BF535" s="17">
        <f t="shared" si="613"/>
        <v>1.46613723801202E-3</v>
      </c>
      <c r="BG535" s="17">
        <f t="shared" si="614"/>
        <v>3.0543052959988476E-4</v>
      </c>
      <c r="BH535" s="17">
        <f t="shared" si="615"/>
        <v>4.77212190610603E-5</v>
      </c>
      <c r="BI535" s="17">
        <f t="shared" si="616"/>
        <v>5.964864747887508E-6</v>
      </c>
      <c r="BJ535" s="18">
        <f t="shared" si="617"/>
        <v>9.9666101621099928E-2</v>
      </c>
      <c r="BK535" s="18">
        <f t="shared" si="618"/>
        <v>0.18660325280362317</v>
      </c>
      <c r="BL535" s="18">
        <f t="shared" si="619"/>
        <v>0.60792276433299697</v>
      </c>
      <c r="BM535" s="18">
        <f t="shared" si="620"/>
        <v>0.5017846608213643</v>
      </c>
      <c r="BN535" s="18">
        <f t="shared" si="621"/>
        <v>0.49264916594460806</v>
      </c>
    </row>
    <row r="536" spans="1:66" x14ac:dyDescent="0.25">
      <c r="A536" t="s">
        <v>27</v>
      </c>
      <c r="B536" t="s">
        <v>299</v>
      </c>
      <c r="C536" t="s">
        <v>30</v>
      </c>
      <c r="D536" t="s">
        <v>496</v>
      </c>
      <c r="E536" s="14">
        <f>VLOOKUP(A536,home!$A$2:$E$405,3,FALSE)</f>
        <v>1.3</v>
      </c>
      <c r="F536" s="14">
        <f>VLOOKUP(B536,home!$B$2:$E$405,3,FALSE)</f>
        <v>1.22</v>
      </c>
      <c r="G536" s="14">
        <f>VLOOKUP(C536,away!$B$2:$E$405,4,FALSE)</f>
        <v>1.1499999999999999</v>
      </c>
      <c r="H536" s="14">
        <f>VLOOKUP(A536,away!$A$2:$E$405,3,FALSE)</f>
        <v>1.1173913043478301</v>
      </c>
      <c r="I536" s="14">
        <f>VLOOKUP(C536,away!$B$2:$E$405,3,FALSE)</f>
        <v>1.0900000000000001</v>
      </c>
      <c r="J536" s="14">
        <f>VLOOKUP(B536,home!$B$2:$E$405,4,FALSE)</f>
        <v>0.67</v>
      </c>
      <c r="K536" s="16">
        <f t="shared" si="622"/>
        <v>1.8238999999999999</v>
      </c>
      <c r="L536" s="16">
        <f t="shared" si="623"/>
        <v>0.81603086956522042</v>
      </c>
      <c r="M536" s="17">
        <f t="shared" si="568"/>
        <v>7.1366202962499209E-2</v>
      </c>
      <c r="N536" s="17">
        <f t="shared" si="569"/>
        <v>0.13016481758330228</v>
      </c>
      <c r="O536" s="17">
        <f t="shared" si="570"/>
        <v>5.8237024661056243E-2</v>
      </c>
      <c r="P536" s="17">
        <f t="shared" si="571"/>
        <v>0.10621850927930046</v>
      </c>
      <c r="Q536" s="17">
        <f t="shared" si="572"/>
        <v>0.11870380539509254</v>
      </c>
      <c r="R536" s="17">
        <f t="shared" si="573"/>
        <v>2.3761604937526458E-2</v>
      </c>
      <c r="S536" s="17">
        <f t="shared" si="574"/>
        <v>3.9522810676383427E-2</v>
      </c>
      <c r="T536" s="17">
        <f t="shared" si="575"/>
        <v>9.6865969537258054E-2</v>
      </c>
      <c r="U536" s="17">
        <f t="shared" si="576"/>
        <v>4.3338791245554495E-2</v>
      </c>
      <c r="V536" s="17">
        <f t="shared" si="577"/>
        <v>6.536013248579645E-3</v>
      </c>
      <c r="W536" s="17">
        <f t="shared" si="578"/>
        <v>7.2167956886703091E-2</v>
      </c>
      <c r="X536" s="17">
        <f t="shared" si="579"/>
        <v>5.8891280613001661E-2</v>
      </c>
      <c r="Y536" s="17">
        <f t="shared" si="580"/>
        <v>2.4028551464218579E-2</v>
      </c>
      <c r="Z536" s="17">
        <f t="shared" si="581"/>
        <v>6.4634010464783166E-3</v>
      </c>
      <c r="AA536" s="17">
        <f t="shared" si="582"/>
        <v>1.1788597168671798E-2</v>
      </c>
      <c r="AB536" s="17">
        <f t="shared" si="583"/>
        <v>1.0750611187970249E-2</v>
      </c>
      <c r="AC536" s="17">
        <f t="shared" si="584"/>
        <v>6.0799576259042815E-4</v>
      </c>
      <c r="AD536" s="17">
        <f t="shared" si="585"/>
        <v>3.2906784141414437E-2</v>
      </c>
      <c r="AE536" s="17">
        <f t="shared" si="586"/>
        <v>2.6852951677513424E-2</v>
      </c>
      <c r="AF536" s="17">
        <f t="shared" si="587"/>
        <v>1.0956418753897064E-2</v>
      </c>
      <c r="AG536" s="17">
        <f t="shared" si="588"/>
        <v>2.9802586410211029E-3</v>
      </c>
      <c r="AH536" s="17">
        <f t="shared" si="589"/>
        <v>1.318583694076614E-3</v>
      </c>
      <c r="AI536" s="17">
        <f t="shared" si="590"/>
        <v>2.404964799626336E-3</v>
      </c>
      <c r="AJ536" s="17">
        <f t="shared" si="591"/>
        <v>2.1932076490192372E-3</v>
      </c>
      <c r="AK536" s="17">
        <f t="shared" si="592"/>
        <v>1.3333971436820624E-3</v>
      </c>
      <c r="AL536" s="17">
        <f t="shared" si="593"/>
        <v>3.6196631385543576E-5</v>
      </c>
      <c r="AM536" s="17">
        <f t="shared" si="594"/>
        <v>1.2003736719105164E-2</v>
      </c>
      <c r="AN536" s="17">
        <f t="shared" si="595"/>
        <v>9.795419712923352E-3</v>
      </c>
      <c r="AO536" s="17">
        <f t="shared" si="596"/>
        <v>3.9966824330465731E-3</v>
      </c>
      <c r="AP536" s="17">
        <f t="shared" si="597"/>
        <v>1.0871387470716785E-3</v>
      </c>
      <c r="AQ536" s="17">
        <f t="shared" si="598"/>
        <v>2.2178469427773653E-4</v>
      </c>
      <c r="AR536" s="17">
        <f t="shared" si="599"/>
        <v>2.1520099969437199E-4</v>
      </c>
      <c r="AS536" s="17">
        <f t="shared" si="600"/>
        <v>3.92505103342565E-4</v>
      </c>
      <c r="AT536" s="17">
        <f t="shared" si="601"/>
        <v>3.5794502899325216E-4</v>
      </c>
      <c r="AU536" s="17">
        <f t="shared" si="602"/>
        <v>2.1761864612693089E-4</v>
      </c>
      <c r="AV536" s="17">
        <f t="shared" si="603"/>
        <v>9.9228662167727286E-5</v>
      </c>
      <c r="AW536" s="17">
        <f t="shared" si="604"/>
        <v>1.4964880928321347E-6</v>
      </c>
      <c r="AX536" s="17">
        <f t="shared" si="605"/>
        <v>3.6489359003293136E-3</v>
      </c>
      <c r="AY536" s="17">
        <f t="shared" si="606"/>
        <v>2.9776443357334799E-3</v>
      </c>
      <c r="AZ536" s="17">
        <f t="shared" si="607"/>
        <v>1.2149248482722726E-3</v>
      </c>
      <c r="BA536" s="17">
        <f t="shared" si="608"/>
        <v>3.3047206013067198E-4</v>
      </c>
      <c r="BB536" s="17">
        <f t="shared" si="609"/>
        <v>6.7418850648860525E-5</v>
      </c>
      <c r="BC536" s="17">
        <f t="shared" si="610"/>
        <v>1.1003172664015475E-5</v>
      </c>
      <c r="BD536" s="17">
        <f t="shared" si="611"/>
        <v>2.9268443151983844E-5</v>
      </c>
      <c r="BE536" s="17">
        <f t="shared" si="612"/>
        <v>5.3382713464903319E-5</v>
      </c>
      <c r="BF536" s="17">
        <f t="shared" si="613"/>
        <v>4.8682365544318589E-5</v>
      </c>
      <c r="BG536" s="17">
        <f t="shared" si="614"/>
        <v>2.9597255505427557E-5</v>
      </c>
      <c r="BH536" s="17">
        <f t="shared" si="615"/>
        <v>1.3495608579087327E-5</v>
      </c>
      <c r="BI536" s="17">
        <f t="shared" si="616"/>
        <v>4.9229280974794779E-6</v>
      </c>
      <c r="BJ536" s="18">
        <f t="shared" si="617"/>
        <v>0.6098739561676253</v>
      </c>
      <c r="BK536" s="18">
        <f t="shared" si="618"/>
        <v>0.22726537289647217</v>
      </c>
      <c r="BL536" s="18">
        <f t="shared" si="619"/>
        <v>0.15658863024185152</v>
      </c>
      <c r="BM536" s="18">
        <f t="shared" si="620"/>
        <v>0.48876324768600965</v>
      </c>
      <c r="BN536" s="18">
        <f t="shared" si="621"/>
        <v>0.50845196481877719</v>
      </c>
    </row>
    <row r="537" spans="1:66" x14ac:dyDescent="0.25">
      <c r="A537" t="s">
        <v>27</v>
      </c>
      <c r="B537" t="s">
        <v>297</v>
      </c>
      <c r="C537" t="s">
        <v>195</v>
      </c>
      <c r="D537" t="s">
        <v>496</v>
      </c>
      <c r="E537" s="14">
        <f>VLOOKUP(A537,home!$A$2:$E$405,3,FALSE)</f>
        <v>1.3</v>
      </c>
      <c r="F537" s="14">
        <f>VLOOKUP(B537,home!$B$2:$E$405,3,FALSE)</f>
        <v>0.77</v>
      </c>
      <c r="G537" s="14">
        <f>VLOOKUP(C537,away!$B$2:$E$405,4,FALSE)</f>
        <v>0.84</v>
      </c>
      <c r="H537" s="14">
        <f>VLOOKUP(A537,away!$A$2:$E$405,3,FALSE)</f>
        <v>1.1173913043478301</v>
      </c>
      <c r="I537" s="14">
        <f>VLOOKUP(C537,away!$B$2:$E$405,3,FALSE)</f>
        <v>1.19</v>
      </c>
      <c r="J537" s="14">
        <f>VLOOKUP(B537,home!$B$2:$E$405,4,FALSE)</f>
        <v>1.27</v>
      </c>
      <c r="K537" s="16">
        <f t="shared" si="622"/>
        <v>0.84084000000000003</v>
      </c>
      <c r="L537" s="16">
        <f t="shared" si="623"/>
        <v>1.6887134782608757</v>
      </c>
      <c r="M537" s="17">
        <f t="shared" si="568"/>
        <v>7.9694597712629128E-2</v>
      </c>
      <c r="N537" s="17">
        <f t="shared" si="569"/>
        <v>6.7010405540687074E-2</v>
      </c>
      <c r="O537" s="17">
        <f t="shared" si="570"/>
        <v>0.13458134130189517</v>
      </c>
      <c r="P537" s="17">
        <f t="shared" si="571"/>
        <v>0.11316137502028553</v>
      </c>
      <c r="Q537" s="17">
        <f t="shared" si="572"/>
        <v>2.8172514697415659E-2</v>
      </c>
      <c r="R537" s="17">
        <f t="shared" si="573"/>
        <v>0.11363466248946873</v>
      </c>
      <c r="S537" s="17">
        <f t="shared" si="574"/>
        <v>4.0170529634446062E-2</v>
      </c>
      <c r="T537" s="17">
        <f t="shared" si="575"/>
        <v>4.7575305286028442E-2</v>
      </c>
      <c r="U537" s="17">
        <f t="shared" si="576"/>
        <v>9.5548569607644893E-2</v>
      </c>
      <c r="V537" s="17">
        <f t="shared" si="577"/>
        <v>6.337739458156362E-3</v>
      </c>
      <c r="W537" s="17">
        <f t="shared" si="578"/>
        <v>7.8961924193916636E-3</v>
      </c>
      <c r="X537" s="17">
        <f t="shared" si="579"/>
        <v>1.3334406565568056E-2</v>
      </c>
      <c r="Y537" s="17">
        <f t="shared" si="580"/>
        <v>1.1258996045942545E-2</v>
      </c>
      <c r="Z537" s="17">
        <f t="shared" si="581"/>
        <v>6.3965462047863811E-2</v>
      </c>
      <c r="AA537" s="17">
        <f t="shared" si="582"/>
        <v>5.3784719108325808E-2</v>
      </c>
      <c r="AB537" s="17">
        <f t="shared" si="583"/>
        <v>2.2612171607522335E-2</v>
      </c>
      <c r="AC537" s="17">
        <f t="shared" si="584"/>
        <v>5.6244975521380363E-4</v>
      </c>
      <c r="AD537" s="17">
        <f t="shared" si="585"/>
        <v>1.6598586084803212E-3</v>
      </c>
      <c r="AE537" s="17">
        <f t="shared" si="586"/>
        <v>2.8030256041480604E-3</v>
      </c>
      <c r="AF537" s="17">
        <f t="shared" si="587"/>
        <v>2.3667535588175821E-3</v>
      </c>
      <c r="AG537" s="17">
        <f t="shared" si="588"/>
        <v>1.3322562114990485E-3</v>
      </c>
      <c r="AH537" s="17">
        <f t="shared" si="589"/>
        <v>2.7004834475853022E-2</v>
      </c>
      <c r="AI537" s="17">
        <f t="shared" si="590"/>
        <v>2.2706745020676256E-2</v>
      </c>
      <c r="AJ537" s="17">
        <f t="shared" si="591"/>
        <v>9.5463697415927116E-3</v>
      </c>
      <c r="AK537" s="17">
        <f t="shared" si="592"/>
        <v>2.6756565111736058E-3</v>
      </c>
      <c r="AL537" s="17">
        <f t="shared" si="593"/>
        <v>3.1945747644940241E-5</v>
      </c>
      <c r="AM537" s="17">
        <f t="shared" si="594"/>
        <v>2.7913510247091876E-4</v>
      </c>
      <c r="AN537" s="17">
        <f t="shared" si="595"/>
        <v>4.7137920979837113E-4</v>
      </c>
      <c r="AO537" s="17">
        <f t="shared" si="596"/>
        <v>3.9801221247923527E-4</v>
      </c>
      <c r="AP537" s="17">
        <f t="shared" si="597"/>
        <v>2.2404286257537206E-4</v>
      </c>
      <c r="AQ537" s="17">
        <f t="shared" si="598"/>
        <v>9.458605043479495E-5</v>
      </c>
      <c r="AR537" s="17">
        <f t="shared" si="599"/>
        <v>9.1206855915153956E-3</v>
      </c>
      <c r="AS537" s="17">
        <f t="shared" si="600"/>
        <v>7.669037272769806E-3</v>
      </c>
      <c r="AT537" s="17">
        <f t="shared" si="601"/>
        <v>3.2242166502178815E-3</v>
      </c>
      <c r="AU537" s="17">
        <f t="shared" si="602"/>
        <v>9.0368344272306813E-4</v>
      </c>
      <c r="AV537" s="17">
        <f t="shared" si="603"/>
        <v>1.8996329649481611E-4</v>
      </c>
      <c r="AW537" s="17">
        <f t="shared" si="604"/>
        <v>1.2600271095008876E-6</v>
      </c>
      <c r="AX537" s="17">
        <f t="shared" si="605"/>
        <v>3.9117993260274537E-5</v>
      </c>
      <c r="AY537" s="17">
        <f t="shared" si="606"/>
        <v>6.6059082461143707E-5</v>
      </c>
      <c r="AZ537" s="17">
        <f t="shared" si="607"/>
        <v>5.5777431456840007E-5</v>
      </c>
      <c r="BA537" s="17">
        <f t="shared" si="608"/>
        <v>3.1397366761312629E-5</v>
      </c>
      <c r="BB537" s="17">
        <f t="shared" si="609"/>
        <v>1.3255289107932158E-5</v>
      </c>
      <c r="BC537" s="17">
        <f t="shared" si="610"/>
        <v>4.4768770749619244E-6</v>
      </c>
      <c r="BD537" s="17">
        <f t="shared" si="611"/>
        <v>2.5670374482286359E-3</v>
      </c>
      <c r="BE537" s="17">
        <f t="shared" si="612"/>
        <v>2.1584677679685662E-3</v>
      </c>
      <c r="BF537" s="17">
        <f t="shared" si="613"/>
        <v>9.0746301900934462E-4</v>
      </c>
      <c r="BG537" s="17">
        <f t="shared" si="614"/>
        <v>2.5434373496793918E-4</v>
      </c>
      <c r="BH537" s="17">
        <f t="shared" si="615"/>
        <v>5.3465596527610481E-5</v>
      </c>
      <c r="BI537" s="17">
        <f t="shared" si="616"/>
        <v>8.9912024368552029E-6</v>
      </c>
      <c r="BJ537" s="18">
        <f t="shared" si="617"/>
        <v>0.18508695401585959</v>
      </c>
      <c r="BK537" s="18">
        <f t="shared" si="618"/>
        <v>0.24002469641083699</v>
      </c>
      <c r="BL537" s="18">
        <f t="shared" si="619"/>
        <v>0.5091524248870124</v>
      </c>
      <c r="BM537" s="18">
        <f t="shared" si="620"/>
        <v>0.46190984154384007</v>
      </c>
      <c r="BN537" s="18">
        <f t="shared" si="621"/>
        <v>0.53625489676238136</v>
      </c>
    </row>
    <row r="538" spans="1:66" x14ac:dyDescent="0.25">
      <c r="A538" t="s">
        <v>27</v>
      </c>
      <c r="B538" t="s">
        <v>296</v>
      </c>
      <c r="C538" t="s">
        <v>193</v>
      </c>
      <c r="D538" t="s">
        <v>496</v>
      </c>
      <c r="E538" s="14">
        <f>VLOOKUP(A538,home!$A$2:$E$405,3,FALSE)</f>
        <v>1.3</v>
      </c>
      <c r="F538" s="14">
        <f>VLOOKUP(B538,home!$B$2:$E$405,3,FALSE)</f>
        <v>0.64</v>
      </c>
      <c r="G538" s="14">
        <f>VLOOKUP(C538,away!$B$2:$E$405,4,FALSE)</f>
        <v>0.71</v>
      </c>
      <c r="H538" s="14">
        <f>VLOOKUP(A538,away!$A$2:$E$405,3,FALSE)</f>
        <v>1.1173913043478301</v>
      </c>
      <c r="I538" s="14">
        <f>VLOOKUP(C538,away!$B$2:$E$405,3,FALSE)</f>
        <v>0.9</v>
      </c>
      <c r="J538" s="14">
        <f>VLOOKUP(B538,home!$B$2:$E$405,4,FALSE)</f>
        <v>1.42</v>
      </c>
      <c r="K538" s="16">
        <f t="shared" si="622"/>
        <v>0.59072000000000002</v>
      </c>
      <c r="L538" s="16">
        <f t="shared" si="623"/>
        <v>1.4280260869565267</v>
      </c>
      <c r="M538" s="17">
        <f t="shared" si="568"/>
        <v>0.13282190782863224</v>
      </c>
      <c r="N538" s="17">
        <f t="shared" si="569"/>
        <v>7.8460557392529648E-2</v>
      </c>
      <c r="O538" s="17">
        <f t="shared" si="570"/>
        <v>0.18967314929862217</v>
      </c>
      <c r="P538" s="17">
        <f t="shared" si="571"/>
        <v>0.1120437227536821</v>
      </c>
      <c r="Q538" s="17">
        <f t="shared" si="572"/>
        <v>2.3174110231457556E-2</v>
      </c>
      <c r="R538" s="17">
        <f t="shared" si="573"/>
        <v>0.13542910259681626</v>
      </c>
      <c r="S538" s="17">
        <f t="shared" si="574"/>
        <v>2.3629000692982391E-2</v>
      </c>
      <c r="T538" s="17">
        <f t="shared" si="575"/>
        <v>3.3093233952527543E-2</v>
      </c>
      <c r="U538" s="17">
        <f t="shared" si="576"/>
        <v>8.0000679485991308E-2</v>
      </c>
      <c r="V538" s="17">
        <f t="shared" si="577"/>
        <v>2.2147293535732747E-3</v>
      </c>
      <c r="W538" s="17">
        <f t="shared" si="578"/>
        <v>4.5631367986422025E-3</v>
      </c>
      <c r="X538" s="17">
        <f t="shared" si="579"/>
        <v>6.5162783868123577E-3</v>
      </c>
      <c r="Y538" s="17">
        <f t="shared" si="580"/>
        <v>4.6527077631195197E-3</v>
      </c>
      <c r="Z538" s="17">
        <f t="shared" si="581"/>
        <v>6.4465430480455194E-2</v>
      </c>
      <c r="AA538" s="17">
        <f t="shared" si="582"/>
        <v>3.8081019093414492E-2</v>
      </c>
      <c r="AB538" s="17">
        <f t="shared" si="583"/>
        <v>1.1247609799430904E-2</v>
      </c>
      <c r="AC538" s="17">
        <f t="shared" si="584"/>
        <v>1.1676656251729098E-4</v>
      </c>
      <c r="AD538" s="17">
        <f t="shared" si="585"/>
        <v>6.7388404242348034E-4</v>
      </c>
      <c r="AE538" s="17">
        <f t="shared" si="586"/>
        <v>9.6232399216444864E-4</v>
      </c>
      <c r="AF538" s="17">
        <f t="shared" si="587"/>
        <v>6.8711188245749045E-4</v>
      </c>
      <c r="AG538" s="17">
        <f t="shared" si="588"/>
        <v>3.2707123093570113E-4</v>
      </c>
      <c r="AH538" s="17">
        <f t="shared" si="589"/>
        <v>2.3014579108243116E-2</v>
      </c>
      <c r="AI538" s="17">
        <f t="shared" si="590"/>
        <v>1.3595172170821375E-2</v>
      </c>
      <c r="AJ538" s="17">
        <f t="shared" si="591"/>
        <v>4.0154700523738008E-3</v>
      </c>
      <c r="AK538" s="17">
        <f t="shared" si="592"/>
        <v>7.9067282311275067E-4</v>
      </c>
      <c r="AL538" s="17">
        <f t="shared" si="593"/>
        <v>3.9400007337547229E-6</v>
      </c>
      <c r="AM538" s="17">
        <f t="shared" si="594"/>
        <v>7.9615356308079683E-5</v>
      </c>
      <c r="AN538" s="17">
        <f t="shared" si="595"/>
        <v>1.1369280573027666E-4</v>
      </c>
      <c r="AO538" s="17">
        <f t="shared" si="596"/>
        <v>8.1178146241057784E-5</v>
      </c>
      <c r="AP538" s="17">
        <f t="shared" si="597"/>
        <v>3.8641503507667483E-5</v>
      </c>
      <c r="AQ538" s="17">
        <f t="shared" si="598"/>
        <v>1.3795268762042831E-5</v>
      </c>
      <c r="AR538" s="17">
        <f t="shared" si="599"/>
        <v>6.5730838693791637E-3</v>
      </c>
      <c r="AS538" s="17">
        <f t="shared" si="600"/>
        <v>3.8828521033196597E-3</v>
      </c>
      <c r="AT538" s="17">
        <f t="shared" si="601"/>
        <v>1.1468391972364947E-3</v>
      </c>
      <c r="AU538" s="17">
        <f t="shared" si="602"/>
        <v>2.2582028353051407E-4</v>
      </c>
      <c r="AV538" s="17">
        <f t="shared" si="603"/>
        <v>3.3349139471786309E-5</v>
      </c>
      <c r="AW538" s="17">
        <f t="shared" si="604"/>
        <v>9.2323363475316011E-8</v>
      </c>
      <c r="AX538" s="17">
        <f t="shared" si="605"/>
        <v>7.838397213051471E-6</v>
      </c>
      <c r="AY538" s="17">
        <f t="shared" si="606"/>
        <v>1.1193435700164837E-5</v>
      </c>
      <c r="AZ538" s="17">
        <f t="shared" si="607"/>
        <v>7.9922590912529406E-6</v>
      </c>
      <c r="BA538" s="17">
        <f t="shared" si="608"/>
        <v>3.8043848253415557E-6</v>
      </c>
      <c r="BB538" s="17">
        <f t="shared" si="609"/>
        <v>1.3581901938523234E-6</v>
      </c>
      <c r="BC538" s="17">
        <f t="shared" si="610"/>
        <v>3.8790620557393161E-7</v>
      </c>
      <c r="BD538" s="17">
        <f t="shared" si="611"/>
        <v>1.5644225395377667E-3</v>
      </c>
      <c r="BE538" s="17">
        <f t="shared" si="612"/>
        <v>9.2413568255574963E-4</v>
      </c>
      <c r="BF538" s="17">
        <f t="shared" si="613"/>
        <v>2.7295271519966617E-4</v>
      </c>
      <c r="BG538" s="17">
        <f t="shared" si="614"/>
        <v>5.3746209307582283E-5</v>
      </c>
      <c r="BH538" s="17">
        <f t="shared" si="615"/>
        <v>7.937240190543748E-6</v>
      </c>
      <c r="BI538" s="17">
        <f t="shared" si="616"/>
        <v>9.3773730507160091E-7</v>
      </c>
      <c r="BJ538" s="18">
        <f t="shared" si="617"/>
        <v>0.15346991332684828</v>
      </c>
      <c r="BK538" s="18">
        <f t="shared" si="618"/>
        <v>0.27084126062782121</v>
      </c>
      <c r="BL538" s="18">
        <f t="shared" si="619"/>
        <v>0.51053353114586009</v>
      </c>
      <c r="BM538" s="18">
        <f t="shared" si="620"/>
        <v>0.32769648436690835</v>
      </c>
      <c r="BN538" s="18">
        <f t="shared" si="621"/>
        <v>0.67160255010173997</v>
      </c>
    </row>
    <row r="539" spans="1:66" x14ac:dyDescent="0.25">
      <c r="A539" t="s">
        <v>27</v>
      </c>
      <c r="B539" t="s">
        <v>192</v>
      </c>
      <c r="C539" t="s">
        <v>186</v>
      </c>
      <c r="D539" t="s">
        <v>496</v>
      </c>
      <c r="E539" s="14">
        <f>VLOOKUP(A539,home!$A$2:$E$405,3,FALSE)</f>
        <v>1.3</v>
      </c>
      <c r="F539" s="14">
        <f>VLOOKUP(B539,home!$B$2:$E$405,3,FALSE)</f>
        <v>1.03</v>
      </c>
      <c r="G539" s="14">
        <f>VLOOKUP(C539,away!$B$2:$E$405,4,FALSE)</f>
        <v>0.9</v>
      </c>
      <c r="H539" s="14">
        <f>VLOOKUP(A539,away!$A$2:$E$405,3,FALSE)</f>
        <v>1.1173913043478301</v>
      </c>
      <c r="I539" s="14">
        <f>VLOOKUP(C539,away!$B$2:$E$405,3,FALSE)</f>
        <v>1.1499999999999999</v>
      </c>
      <c r="J539" s="14">
        <f>VLOOKUP(B539,home!$B$2:$E$405,4,FALSE)</f>
        <v>1.04</v>
      </c>
      <c r="K539" s="16">
        <f t="shared" si="622"/>
        <v>1.2051000000000003</v>
      </c>
      <c r="L539" s="16">
        <f t="shared" si="623"/>
        <v>1.3364000000000049</v>
      </c>
      <c r="M539" s="17">
        <f t="shared" si="568"/>
        <v>7.8748188871342578E-2</v>
      </c>
      <c r="N539" s="17">
        <f t="shared" si="569"/>
        <v>9.4899442408854964E-2</v>
      </c>
      <c r="O539" s="17">
        <f t="shared" si="570"/>
        <v>0.1052390796076626</v>
      </c>
      <c r="P539" s="17">
        <f t="shared" si="571"/>
        <v>0.12682361483519422</v>
      </c>
      <c r="Q539" s="17">
        <f t="shared" si="572"/>
        <v>5.7181659023455574E-2</v>
      </c>
      <c r="R539" s="17">
        <f t="shared" si="573"/>
        <v>7.0320752993840413E-2</v>
      </c>
      <c r="S539" s="17">
        <f t="shared" si="574"/>
        <v>5.1062219685280116E-2</v>
      </c>
      <c r="T539" s="17">
        <f t="shared" si="575"/>
        <v>7.6417569118946302E-2</v>
      </c>
      <c r="U539" s="17">
        <f t="shared" si="576"/>
        <v>8.4743539432877102E-2</v>
      </c>
      <c r="V539" s="17">
        <f t="shared" si="577"/>
        <v>9.1372757968740184E-3</v>
      </c>
      <c r="W539" s="17">
        <f t="shared" si="578"/>
        <v>2.2969872429722118E-2</v>
      </c>
      <c r="X539" s="17">
        <f t="shared" si="579"/>
        <v>3.0696937515080749E-2</v>
      </c>
      <c r="Y539" s="17">
        <f t="shared" si="580"/>
        <v>2.0511693647577035E-2</v>
      </c>
      <c r="Z539" s="17">
        <f t="shared" si="581"/>
        <v>3.1325551433656229E-2</v>
      </c>
      <c r="AA539" s="17">
        <f t="shared" si="582"/>
        <v>3.7750422032699134E-2</v>
      </c>
      <c r="AB539" s="17">
        <f t="shared" si="583"/>
        <v>2.2746516795802869E-2</v>
      </c>
      <c r="AC539" s="17">
        <f t="shared" si="584"/>
        <v>9.1972142702144877E-4</v>
      </c>
      <c r="AD539" s="17">
        <f t="shared" si="585"/>
        <v>6.920248316264528E-3</v>
      </c>
      <c r="AE539" s="17">
        <f t="shared" si="586"/>
        <v>9.2482198498559497E-3</v>
      </c>
      <c r="AF539" s="17">
        <f t="shared" si="587"/>
        <v>6.1796605036737685E-3</v>
      </c>
      <c r="AG539" s="17">
        <f t="shared" si="588"/>
        <v>2.7528327657032185E-3</v>
      </c>
      <c r="AH539" s="17">
        <f t="shared" si="589"/>
        <v>1.0465866733984586E-2</v>
      </c>
      <c r="AI539" s="17">
        <f t="shared" si="590"/>
        <v>1.2612416001124827E-2</v>
      </c>
      <c r="AJ539" s="17">
        <f t="shared" si="591"/>
        <v>7.5996112614777666E-3</v>
      </c>
      <c r="AK539" s="17">
        <f t="shared" si="592"/>
        <v>3.0527638437356204E-3</v>
      </c>
      <c r="AL539" s="17">
        <f t="shared" si="593"/>
        <v>5.9248293929305048E-5</v>
      </c>
      <c r="AM539" s="17">
        <f t="shared" si="594"/>
        <v>1.6679182491860767E-3</v>
      </c>
      <c r="AN539" s="17">
        <f t="shared" si="595"/>
        <v>2.2290059482122809E-3</v>
      </c>
      <c r="AO539" s="17">
        <f t="shared" si="596"/>
        <v>1.4894217745954519E-3</v>
      </c>
      <c r="AP539" s="17">
        <f t="shared" si="597"/>
        <v>6.6348775318978987E-4</v>
      </c>
      <c r="AQ539" s="17">
        <f t="shared" si="598"/>
        <v>2.2167125834070958E-4</v>
      </c>
      <c r="AR539" s="17">
        <f t="shared" si="599"/>
        <v>2.797316860659409E-3</v>
      </c>
      <c r="AS539" s="17">
        <f t="shared" si="600"/>
        <v>3.3710465487806545E-3</v>
      </c>
      <c r="AT539" s="17">
        <f t="shared" si="601"/>
        <v>2.0312240979677839E-3</v>
      </c>
      <c r="AU539" s="17">
        <f t="shared" si="602"/>
        <v>8.1594272015365931E-4</v>
      </c>
      <c r="AV539" s="17">
        <f t="shared" si="603"/>
        <v>2.458231430142936E-4</v>
      </c>
      <c r="AW539" s="17">
        <f t="shared" si="604"/>
        <v>2.6505310847384683E-6</v>
      </c>
      <c r="AX539" s="17">
        <f t="shared" si="605"/>
        <v>3.3500138034902422E-4</v>
      </c>
      <c r="AY539" s="17">
        <f t="shared" si="606"/>
        <v>4.4769584469843757E-4</v>
      </c>
      <c r="AZ539" s="17">
        <f t="shared" si="607"/>
        <v>2.9915036342749712E-4</v>
      </c>
      <c r="BA539" s="17">
        <f t="shared" si="608"/>
        <v>1.3326151522816956E-4</v>
      </c>
      <c r="BB539" s="17">
        <f t="shared" si="609"/>
        <v>4.4522672237731611E-5</v>
      </c>
      <c r="BC539" s="17">
        <f t="shared" si="610"/>
        <v>1.1900019835700944E-5</v>
      </c>
      <c r="BD539" s="17">
        <f t="shared" si="611"/>
        <v>6.2305570876420831E-4</v>
      </c>
      <c r="BE539" s="17">
        <f t="shared" si="612"/>
        <v>7.5084443463174766E-4</v>
      </c>
      <c r="BF539" s="17">
        <f t="shared" si="613"/>
        <v>4.5242131408735969E-4</v>
      </c>
      <c r="BG539" s="17">
        <f t="shared" si="614"/>
        <v>1.8173764186889249E-4</v>
      </c>
      <c r="BH539" s="17">
        <f t="shared" si="615"/>
        <v>5.4753008054050559E-5</v>
      </c>
      <c r="BI539" s="17">
        <f t="shared" si="616"/>
        <v>1.3196570001187267E-5</v>
      </c>
      <c r="BJ539" s="18">
        <f t="shared" si="617"/>
        <v>0.33532117235843506</v>
      </c>
      <c r="BK539" s="18">
        <f t="shared" si="618"/>
        <v>0.2671979647543401</v>
      </c>
      <c r="BL539" s="18">
        <f t="shared" si="619"/>
        <v>0.3658683307511883</v>
      </c>
      <c r="BM539" s="18">
        <f t="shared" si="620"/>
        <v>0.46605523624365564</v>
      </c>
      <c r="BN539" s="18">
        <f t="shared" si="621"/>
        <v>0.53321273774035038</v>
      </c>
    </row>
    <row r="540" spans="1:66" x14ac:dyDescent="0.25">
      <c r="A540" t="s">
        <v>27</v>
      </c>
      <c r="B540" t="s">
        <v>328</v>
      </c>
      <c r="C540" t="s">
        <v>298</v>
      </c>
      <c r="D540" t="s">
        <v>496</v>
      </c>
      <c r="E540" s="14">
        <f>VLOOKUP(A540,home!$A$2:$E$405,3,FALSE)</f>
        <v>1.3</v>
      </c>
      <c r="F540" s="14">
        <f>VLOOKUP(B540,home!$B$2:$E$405,3,FALSE)</f>
        <v>1.28</v>
      </c>
      <c r="G540" s="14">
        <f>VLOOKUP(C540,away!$B$2:$E$405,4,FALSE)</f>
        <v>0.83</v>
      </c>
      <c r="H540" s="14">
        <f>VLOOKUP(A540,away!$A$2:$E$405,3,FALSE)</f>
        <v>1.1173913043478301</v>
      </c>
      <c r="I540" s="14">
        <f>VLOOKUP(C540,away!$B$2:$E$405,3,FALSE)</f>
        <v>1.35</v>
      </c>
      <c r="J540" s="14">
        <f>VLOOKUP(B540,home!$B$2:$E$405,4,FALSE)</f>
        <v>0.82</v>
      </c>
      <c r="K540" s="16">
        <f t="shared" si="622"/>
        <v>1.3811200000000001</v>
      </c>
      <c r="L540" s="16">
        <f t="shared" si="623"/>
        <v>1.2369521739130478</v>
      </c>
      <c r="M540" s="17">
        <f t="shared" si="568"/>
        <v>7.294334945898566E-2</v>
      </c>
      <c r="N540" s="17">
        <f t="shared" si="569"/>
        <v>0.1007435188047943</v>
      </c>
      <c r="O540" s="17">
        <f t="shared" si="570"/>
        <v>9.0227434685791447E-2</v>
      </c>
      <c r="P540" s="17">
        <f t="shared" si="571"/>
        <v>0.12461491459324031</v>
      </c>
      <c r="Q540" s="17">
        <f t="shared" si="572"/>
        <v>6.9569444345838755E-2</v>
      </c>
      <c r="R540" s="17">
        <f t="shared" si="573"/>
        <v>5.580351074059365E-2</v>
      </c>
      <c r="S540" s="17">
        <f t="shared" si="574"/>
        <v>5.3222387833355887E-2</v>
      </c>
      <c r="T540" s="17">
        <f t="shared" si="575"/>
        <v>8.6054075421508044E-2</v>
      </c>
      <c r="U540" s="17">
        <f t="shared" si="576"/>
        <v>7.7071344754048712E-2</v>
      </c>
      <c r="V540" s="17">
        <f t="shared" si="577"/>
        <v>1.0102670030149209E-2</v>
      </c>
      <c r="W540" s="17">
        <f t="shared" si="578"/>
        <v>3.2027916991641606E-2</v>
      </c>
      <c r="X540" s="17">
        <f t="shared" si="579"/>
        <v>3.961700154871773E-2</v>
      </c>
      <c r="Y540" s="17">
        <f t="shared" si="580"/>
        <v>2.4502168094801494E-2</v>
      </c>
      <c r="Z540" s="17">
        <f t="shared" si="581"/>
        <v>2.3008757974185806E-2</v>
      </c>
      <c r="AA540" s="17">
        <f t="shared" si="582"/>
        <v>3.1777855813307505E-2</v>
      </c>
      <c r="AB540" s="17">
        <f t="shared" si="583"/>
        <v>2.1944516110437635E-2</v>
      </c>
      <c r="AC540" s="17">
        <f t="shared" si="584"/>
        <v>1.0786995767162147E-3</v>
      </c>
      <c r="AD540" s="17">
        <f t="shared" si="585"/>
        <v>1.1058599178874019E-2</v>
      </c>
      <c r="AE540" s="17">
        <f t="shared" si="586"/>
        <v>1.3678958294741262E-2</v>
      </c>
      <c r="AF540" s="17">
        <f t="shared" si="587"/>
        <v>8.4601085997730637E-3</v>
      </c>
      <c r="AG540" s="17">
        <f t="shared" si="588"/>
        <v>3.48824990800992E-3</v>
      </c>
      <c r="AH540" s="17">
        <f t="shared" si="589"/>
        <v>7.1151832988020757E-3</v>
      </c>
      <c r="AI540" s="17">
        <f t="shared" si="590"/>
        <v>9.826921957641524E-3</v>
      </c>
      <c r="AJ540" s="17">
        <f t="shared" si="591"/>
        <v>6.7860792270689318E-3</v>
      </c>
      <c r="AK540" s="17">
        <f t="shared" si="592"/>
        <v>3.1241299140298143E-3</v>
      </c>
      <c r="AL540" s="17">
        <f t="shared" si="593"/>
        <v>7.3713124840716558E-5</v>
      </c>
      <c r="AM540" s="17">
        <f t="shared" si="594"/>
        <v>3.0546504995852979E-3</v>
      </c>
      <c r="AN540" s="17">
        <f t="shared" si="595"/>
        <v>3.7784565760066112E-3</v>
      </c>
      <c r="AO540" s="17">
        <f t="shared" si="596"/>
        <v>2.3368850378637151E-3</v>
      </c>
      <c r="AP540" s="17">
        <f t="shared" si="597"/>
        <v>9.6353834259013237E-4</v>
      </c>
      <c r="AQ540" s="17">
        <f t="shared" si="598"/>
        <v>2.9796271187885977E-4</v>
      </c>
      <c r="AR540" s="17">
        <f t="shared" si="599"/>
        <v>1.7602282898486078E-3</v>
      </c>
      <c r="AS540" s="17">
        <f t="shared" si="600"/>
        <v>2.4310864956757099E-3</v>
      </c>
      <c r="AT540" s="17">
        <f t="shared" si="601"/>
        <v>1.6788110904538184E-3</v>
      </c>
      <c r="AU540" s="17">
        <f t="shared" si="602"/>
        <v>7.728798577491925E-4</v>
      </c>
      <c r="AV540" s="17">
        <f t="shared" si="603"/>
        <v>2.6685995728364129E-4</v>
      </c>
      <c r="AW540" s="17">
        <f t="shared" si="604"/>
        <v>3.4980550829881702E-6</v>
      </c>
      <c r="AX540" s="17">
        <f t="shared" si="605"/>
        <v>7.031398163312078E-4</v>
      </c>
      <c r="AY540" s="17">
        <f t="shared" si="606"/>
        <v>8.6975032437570856E-4</v>
      </c>
      <c r="AZ540" s="17">
        <f t="shared" si="607"/>
        <v>5.3791977724905568E-4</v>
      </c>
      <c r="BA540" s="17">
        <f t="shared" si="608"/>
        <v>2.2179367928634727E-4</v>
      </c>
      <c r="BB540" s="17">
        <f t="shared" si="609"/>
        <v>6.8587043438355139E-5</v>
      </c>
      <c r="BC540" s="17">
        <f t="shared" si="610"/>
        <v>1.6967778496668408E-5</v>
      </c>
      <c r="BD540" s="17">
        <f t="shared" si="611"/>
        <v>3.6288636828524646E-4</v>
      </c>
      <c r="BE540" s="17">
        <f t="shared" si="612"/>
        <v>5.0118962096611964E-4</v>
      </c>
      <c r="BF540" s="17">
        <f t="shared" si="613"/>
        <v>3.4610150465436363E-4</v>
      </c>
      <c r="BG540" s="17">
        <f t="shared" si="614"/>
        <v>1.5933590336941156E-4</v>
      </c>
      <c r="BH540" s="17">
        <f t="shared" si="615"/>
        <v>5.501550071539045E-5</v>
      </c>
      <c r="BI540" s="17">
        <f t="shared" si="616"/>
        <v>1.5196601669608016E-5</v>
      </c>
      <c r="BJ540" s="18">
        <f t="shared" si="617"/>
        <v>0.40204969277580216</v>
      </c>
      <c r="BK540" s="18">
        <f t="shared" si="618"/>
        <v>0.26290548494166366</v>
      </c>
      <c r="BL540" s="18">
        <f t="shared" si="619"/>
        <v>0.3120265676923924</v>
      </c>
      <c r="BM540" s="18">
        <f t="shared" si="620"/>
        <v>0.48522207848550714</v>
      </c>
      <c r="BN540" s="18">
        <f t="shared" si="621"/>
        <v>0.51390217262924409</v>
      </c>
    </row>
    <row r="541" spans="1:66" x14ac:dyDescent="0.25">
      <c r="A541" t="s">
        <v>196</v>
      </c>
      <c r="B541" t="s">
        <v>302</v>
      </c>
      <c r="C541" t="s">
        <v>203</v>
      </c>
      <c r="D541" t="s">
        <v>496</v>
      </c>
      <c r="E541" s="14">
        <f>VLOOKUP(A541,home!$A$2:$E$405,3,FALSE)</f>
        <v>1.59278350515464</v>
      </c>
      <c r="F541" s="14">
        <f>VLOOKUP(B541,home!$B$2:$E$405,3,FALSE)</f>
        <v>0.8</v>
      </c>
      <c r="G541" s="14">
        <f>VLOOKUP(C541,away!$B$2:$E$405,4,FALSE)</f>
        <v>1.2</v>
      </c>
      <c r="H541" s="14">
        <f>VLOOKUP(A541,away!$A$2:$E$405,3,FALSE)</f>
        <v>1.4690721649484499</v>
      </c>
      <c r="I541" s="14">
        <f>VLOOKUP(C541,away!$B$2:$E$405,3,FALSE)</f>
        <v>0.86</v>
      </c>
      <c r="J541" s="14">
        <f>VLOOKUP(B541,home!$B$2:$E$405,4,FALSE)</f>
        <v>0.5</v>
      </c>
      <c r="K541" s="16">
        <f t="shared" si="622"/>
        <v>1.5290721649484544</v>
      </c>
      <c r="L541" s="16">
        <f t="shared" si="623"/>
        <v>0.63170103092783347</v>
      </c>
      <c r="M541" s="17">
        <f t="shared" si="568"/>
        <v>0.11523598659367652</v>
      </c>
      <c r="N541" s="17">
        <f t="shared" si="569"/>
        <v>0.17620413950076402</v>
      </c>
      <c r="O541" s="17">
        <f t="shared" si="570"/>
        <v>7.2794691531211445E-2</v>
      </c>
      <c r="P541" s="17">
        <f t="shared" si="571"/>
        <v>0.11130833657638439</v>
      </c>
      <c r="Q541" s="17">
        <f t="shared" si="572"/>
        <v>0.1347144225296564</v>
      </c>
      <c r="R541" s="17">
        <f t="shared" si="573"/>
        <v>2.2992240843169951E-2</v>
      </c>
      <c r="S541" s="17">
        <f t="shared" si="574"/>
        <v>2.6878638690983243E-2</v>
      </c>
      <c r="T541" s="17">
        <f t="shared" si="575"/>
        <v>8.5099239592831694E-2</v>
      </c>
      <c r="U541" s="17">
        <f t="shared" si="576"/>
        <v>3.5156795483082148E-2</v>
      </c>
      <c r="V541" s="17">
        <f t="shared" si="577"/>
        <v>2.8847244015112261E-3</v>
      </c>
      <c r="W541" s="17">
        <f t="shared" si="578"/>
        <v>6.8662691235734194E-2</v>
      </c>
      <c r="X541" s="17">
        <f t="shared" si="579"/>
        <v>4.3374292839892803E-2</v>
      </c>
      <c r="Y541" s="17">
        <f t="shared" si="580"/>
        <v>1.3699792751363014E-2</v>
      </c>
      <c r="Z541" s="17">
        <f t="shared" si="581"/>
        <v>4.8414074146571669E-3</v>
      </c>
      <c r="AA541" s="17">
        <f t="shared" si="582"/>
        <v>7.4028613169273326E-3</v>
      </c>
      <c r="AB541" s="17">
        <f t="shared" si="583"/>
        <v>5.6597545903436233E-3</v>
      </c>
      <c r="AC541" s="17">
        <f t="shared" si="584"/>
        <v>1.7415017440781193E-4</v>
      </c>
      <c r="AD541" s="17">
        <f t="shared" si="585"/>
        <v>2.6247552484752846E-2</v>
      </c>
      <c r="AE541" s="17">
        <f t="shared" si="586"/>
        <v>1.6580605963950789E-2</v>
      </c>
      <c r="AF541" s="17">
        <f t="shared" si="587"/>
        <v>5.2369929404179486E-3</v>
      </c>
      <c r="AG541" s="17">
        <f t="shared" si="588"/>
        <v>1.1027379464746015E-3</v>
      </c>
      <c r="AH541" s="17">
        <f t="shared" si="589"/>
        <v>7.6458051374514717E-4</v>
      </c>
      <c r="AI541" s="17">
        <f t="shared" si="590"/>
        <v>1.1690987814296934E-3</v>
      </c>
      <c r="AJ541" s="17">
        <f t="shared" si="591"/>
        <v>8.9381820237965101E-4</v>
      </c>
      <c r="AK541" s="17">
        <f t="shared" si="592"/>
        <v>4.5557084459432967E-4</v>
      </c>
      <c r="AL541" s="17">
        <f t="shared" si="593"/>
        <v>6.7285808195213482E-6</v>
      </c>
      <c r="AM541" s="17">
        <f t="shared" si="594"/>
        <v>8.0268803804918378E-3</v>
      </c>
      <c r="AN541" s="17">
        <f t="shared" si="595"/>
        <v>5.0705886114910939E-3</v>
      </c>
      <c r="AO541" s="17">
        <f t="shared" si="596"/>
        <v>1.6015480266449277E-3</v>
      </c>
      <c r="AP541" s="17">
        <f t="shared" si="597"/>
        <v>3.3723317983734617E-4</v>
      </c>
      <c r="AQ541" s="17">
        <f t="shared" si="598"/>
        <v>5.3257636841580747E-5</v>
      </c>
      <c r="AR541" s="17">
        <f t="shared" si="599"/>
        <v>9.659725975202845E-5</v>
      </c>
      <c r="AS541" s="17">
        <f t="shared" si="600"/>
        <v>1.4770418109712232E-4</v>
      </c>
      <c r="AT541" s="17">
        <f t="shared" si="601"/>
        <v>1.1292517598105775E-4</v>
      </c>
      <c r="AU541" s="17">
        <f t="shared" si="602"/>
        <v>5.7556914438180406E-5</v>
      </c>
      <c r="AV541" s="17">
        <f t="shared" si="603"/>
        <v>2.2002168941935372E-5</v>
      </c>
      <c r="AW541" s="17">
        <f t="shared" si="604"/>
        <v>1.8053463849831219E-7</v>
      </c>
      <c r="AX541" s="17">
        <f t="shared" si="605"/>
        <v>2.0456132268634889E-3</v>
      </c>
      <c r="AY541" s="17">
        <f t="shared" si="606"/>
        <v>1.2922159842892779E-3</v>
      </c>
      <c r="AZ541" s="17">
        <f t="shared" si="607"/>
        <v>4.0814708472848094E-4</v>
      </c>
      <c r="BA541" s="17">
        <f t="shared" si="608"/>
        <v>8.5942311397723753E-5</v>
      </c>
      <c r="BB541" s="17">
        <f t="shared" si="609"/>
        <v>1.3572461677565743E-5</v>
      </c>
      <c r="BC541" s="17">
        <f t="shared" si="610"/>
        <v>1.7147476067893595E-6</v>
      </c>
      <c r="BD541" s="17">
        <f t="shared" si="611"/>
        <v>1.0170098095026677E-5</v>
      </c>
      <c r="BE541" s="17">
        <f t="shared" si="612"/>
        <v>1.555081391190059E-5</v>
      </c>
      <c r="BF541" s="17">
        <f t="shared" si="613"/>
        <v>1.1889158347490194E-5</v>
      </c>
      <c r="BG541" s="17">
        <f t="shared" si="614"/>
        <v>6.0597936979372745E-6</v>
      </c>
      <c r="BH541" s="17">
        <f t="shared" si="615"/>
        <v>2.3164654672114876E-6</v>
      </c>
      <c r="BI541" s="17">
        <f t="shared" si="616"/>
        <v>7.0840857339548004E-7</v>
      </c>
      <c r="BJ541" s="18">
        <f t="shared" si="617"/>
        <v>0.58985918143770855</v>
      </c>
      <c r="BK541" s="18">
        <f t="shared" si="618"/>
        <v>0.25778078100207197</v>
      </c>
      <c r="BL541" s="18">
        <f t="shared" si="619"/>
        <v>0.14777289254518666</v>
      </c>
      <c r="BM541" s="18">
        <f t="shared" si="620"/>
        <v>0.36571240937511079</v>
      </c>
      <c r="BN541" s="18">
        <f t="shared" si="621"/>
        <v>0.63324981757486276</v>
      </c>
    </row>
    <row r="542" spans="1:66" x14ac:dyDescent="0.25">
      <c r="A542" t="s">
        <v>196</v>
      </c>
      <c r="B542" t="s">
        <v>199</v>
      </c>
      <c r="C542" t="s">
        <v>204</v>
      </c>
      <c r="D542" t="s">
        <v>496</v>
      </c>
      <c r="E542" s="14">
        <f>VLOOKUP(A542,home!$A$2:$E$405,3,FALSE)</f>
        <v>1.59278350515464</v>
      </c>
      <c r="F542" s="14">
        <f>VLOOKUP(B542,home!$B$2:$E$405,3,FALSE)</f>
        <v>1.1399999999999999</v>
      </c>
      <c r="G542" s="14">
        <f>VLOOKUP(C542,away!$B$2:$E$405,4,FALSE)</f>
        <v>1.03</v>
      </c>
      <c r="H542" s="14">
        <f>VLOOKUP(A542,away!$A$2:$E$405,3,FALSE)</f>
        <v>1.4690721649484499</v>
      </c>
      <c r="I542" s="14">
        <f>VLOOKUP(C542,away!$B$2:$E$405,3,FALSE)</f>
        <v>0.91</v>
      </c>
      <c r="J542" s="14">
        <f>VLOOKUP(B542,home!$B$2:$E$405,4,FALSE)</f>
        <v>1.42</v>
      </c>
      <c r="K542" s="16">
        <f t="shared" si="622"/>
        <v>1.8702463917525782</v>
      </c>
      <c r="L542" s="16">
        <f t="shared" si="623"/>
        <v>1.898335051546387</v>
      </c>
      <c r="M542" s="17">
        <f t="shared" si="568"/>
        <v>2.308478715091487E-2</v>
      </c>
      <c r="N542" s="17">
        <f t="shared" si="569"/>
        <v>4.317423987337482E-2</v>
      </c>
      <c r="O542" s="17">
        <f t="shared" si="570"/>
        <v>4.3822660606069361E-2</v>
      </c>
      <c r="P542" s="17">
        <f t="shared" si="571"/>
        <v>8.1959172875499073E-2</v>
      </c>
      <c r="Q542" s="17">
        <f t="shared" si="572"/>
        <v>4.0373233169919781E-2</v>
      </c>
      <c r="R542" s="17">
        <f t="shared" si="573"/>
        <v>4.1595046340261253E-2</v>
      </c>
      <c r="S542" s="17">
        <f t="shared" si="574"/>
        <v>7.2746025061029534E-2</v>
      </c>
      <c r="T542" s="17">
        <f t="shared" si="575"/>
        <v>7.6641923670713971E-2</v>
      </c>
      <c r="U542" s="17">
        <f t="shared" si="576"/>
        <v>7.7792985332654899E-2</v>
      </c>
      <c r="V542" s="17">
        <f t="shared" si="577"/>
        <v>2.8697129051578896E-2</v>
      </c>
      <c r="W542" s="17">
        <f t="shared" si="578"/>
        <v>2.516929788647599E-2</v>
      </c>
      <c r="X542" s="17">
        <f t="shared" si="579"/>
        <v>4.7779760400709775E-2</v>
      </c>
      <c r="Y542" s="17">
        <f t="shared" si="580"/>
        <v>4.5350996961577711E-2</v>
      </c>
      <c r="Z542" s="17">
        <f t="shared" si="581"/>
        <v>2.6320444812804742E-2</v>
      </c>
      <c r="AA542" s="17">
        <f t="shared" si="582"/>
        <v>4.9225716940470933E-2</v>
      </c>
      <c r="AB542" s="17">
        <f t="shared" si="583"/>
        <v>4.6032109744674768E-2</v>
      </c>
      <c r="AC542" s="17">
        <f t="shared" si="584"/>
        <v>6.367810935381666E-3</v>
      </c>
      <c r="AD542" s="17">
        <f t="shared" si="585"/>
        <v>1.1768197138781885E-2</v>
      </c>
      <c r="AE542" s="17">
        <f t="shared" si="586"/>
        <v>2.2339981122057557E-2</v>
      </c>
      <c r="AF542" s="17">
        <f t="shared" si="587"/>
        <v>2.1204384607443224E-2</v>
      </c>
      <c r="AG542" s="17">
        <f t="shared" si="588"/>
        <v>1.3417675515593386E-2</v>
      </c>
      <c r="AH542" s="17">
        <f t="shared" si="589"/>
        <v>1.2491255740109879E-2</v>
      </c>
      <c r="AI542" s="17">
        <f t="shared" si="590"/>
        <v>2.3361725976399184E-2</v>
      </c>
      <c r="AJ542" s="17">
        <f t="shared" si="591"/>
        <v>2.1846091856236528E-2</v>
      </c>
      <c r="AK542" s="17">
        <f t="shared" si="592"/>
        <v>1.3619191489340585E-2</v>
      </c>
      <c r="AL542" s="17">
        <f t="shared" si="593"/>
        <v>9.0431939247186132E-4</v>
      </c>
      <c r="AM542" s="17">
        <f t="shared" si="594"/>
        <v>4.4018856472479648E-3</v>
      </c>
      <c r="AN542" s="17">
        <f t="shared" si="595"/>
        <v>8.356253817069767E-3</v>
      </c>
      <c r="AO542" s="17">
        <f t="shared" si="596"/>
        <v>7.9314847602809154E-3</v>
      </c>
      <c r="AP542" s="17">
        <f t="shared" si="597"/>
        <v>5.0188718437490865E-3</v>
      </c>
      <c r="AQ542" s="17">
        <f t="shared" si="598"/>
        <v>2.381875085052033E-3</v>
      </c>
      <c r="AR542" s="17">
        <f t="shared" si="599"/>
        <v>4.7425177218561191E-3</v>
      </c>
      <c r="AS542" s="17">
        <f t="shared" si="600"/>
        <v>8.8696766571240652E-3</v>
      </c>
      <c r="AT542" s="17">
        <f t="shared" si="601"/>
        <v>8.2942403819991767E-3</v>
      </c>
      <c r="AU542" s="17">
        <f t="shared" si="602"/>
        <v>5.1707577155874962E-3</v>
      </c>
      <c r="AV542" s="17">
        <f t="shared" si="603"/>
        <v>2.4176477400510809E-3</v>
      </c>
      <c r="AW542" s="17">
        <f t="shared" si="604"/>
        <v>8.918483961095733E-5</v>
      </c>
      <c r="AX542" s="17">
        <f t="shared" si="605"/>
        <v>1.3721017914454943E-3</v>
      </c>
      <c r="AY542" s="17">
        <f t="shared" si="606"/>
        <v>2.6047089249905731E-3</v>
      </c>
      <c r="AZ542" s="17">
        <f t="shared" si="607"/>
        <v>2.472305125692657E-3</v>
      </c>
      <c r="BA542" s="17">
        <f t="shared" si="608"/>
        <v>1.5644211594067227E-3</v>
      </c>
      <c r="BB542" s="17">
        <f t="shared" si="609"/>
        <v>7.4244888057065485E-4</v>
      </c>
      <c r="BC542" s="17">
        <f t="shared" si="610"/>
        <v>2.8188334679373031E-4</v>
      </c>
      <c r="BD542" s="17">
        <f t="shared" si="611"/>
        <v>1.5004812706632313E-3</v>
      </c>
      <c r="BE542" s="17">
        <f t="shared" si="612"/>
        <v>2.806269682350232E-3</v>
      </c>
      <c r="BF542" s="17">
        <f t="shared" si="613"/>
        <v>2.6242078738500881E-3</v>
      </c>
      <c r="BG542" s="17">
        <f t="shared" si="614"/>
        <v>1.6359717690922774E-3</v>
      </c>
      <c r="BH542" s="17">
        <f t="shared" si="615"/>
        <v>7.649175745384788E-4</v>
      </c>
      <c r="BI542" s="17">
        <f t="shared" si="616"/>
        <v>2.8611686675374462E-4</v>
      </c>
      <c r="BJ542" s="18">
        <f t="shared" si="617"/>
        <v>0.3843479307289478</v>
      </c>
      <c r="BK542" s="18">
        <f t="shared" si="618"/>
        <v>0.21636395339186648</v>
      </c>
      <c r="BL542" s="18">
        <f t="shared" si="619"/>
        <v>0.36889958928008348</v>
      </c>
      <c r="BM542" s="18">
        <f t="shared" si="620"/>
        <v>0.71940725411228323</v>
      </c>
      <c r="BN542" s="18">
        <f t="shared" si="621"/>
        <v>0.27400914001603915</v>
      </c>
    </row>
    <row r="543" spans="1:66" x14ac:dyDescent="0.25">
      <c r="A543" t="s">
        <v>196</v>
      </c>
      <c r="B543" t="s">
        <v>206</v>
      </c>
      <c r="C543" t="s">
        <v>200</v>
      </c>
      <c r="D543" t="s">
        <v>496</v>
      </c>
      <c r="E543" s="14">
        <f>VLOOKUP(A543,home!$A$2:$E$405,3,FALSE)</f>
        <v>1.59278350515464</v>
      </c>
      <c r="F543" s="14">
        <f>VLOOKUP(B543,home!$B$2:$E$405,3,FALSE)</f>
        <v>0.63</v>
      </c>
      <c r="G543" s="14">
        <f>VLOOKUP(C543,away!$B$2:$E$405,4,FALSE)</f>
        <v>0.94</v>
      </c>
      <c r="H543" s="14">
        <f>VLOOKUP(A543,away!$A$2:$E$405,3,FALSE)</f>
        <v>1.4690721649484499</v>
      </c>
      <c r="I543" s="14">
        <f>VLOOKUP(C543,away!$B$2:$E$405,3,FALSE)</f>
        <v>1.41</v>
      </c>
      <c r="J543" s="14">
        <f>VLOOKUP(B543,home!$B$2:$E$405,4,FALSE)</f>
        <v>1.42</v>
      </c>
      <c r="K543" s="16">
        <f t="shared" si="622"/>
        <v>0.94324639175257785</v>
      </c>
      <c r="L543" s="16">
        <f t="shared" si="623"/>
        <v>2.9413762886597863</v>
      </c>
      <c r="M543" s="17">
        <f t="shared" si="568"/>
        <v>2.0555583322587476E-2</v>
      </c>
      <c r="N543" s="17">
        <f t="shared" si="569"/>
        <v>1.9388979799400099E-2</v>
      </c>
      <c r="O543" s="17">
        <f t="shared" si="570"/>
        <v>6.046170538462934E-2</v>
      </c>
      <c r="P543" s="17">
        <f t="shared" si="571"/>
        <v>5.703028544325902E-2</v>
      </c>
      <c r="Q543" s="17">
        <f t="shared" si="572"/>
        <v>9.1442926177738807E-3</v>
      </c>
      <c r="R543" s="17">
        <f t="shared" si="573"/>
        <v>8.8920313295141259E-2</v>
      </c>
      <c r="S543" s="17">
        <f t="shared" si="574"/>
        <v>3.9556812943440649E-2</v>
      </c>
      <c r="T543" s="17">
        <f t="shared" si="575"/>
        <v>2.6896805482486817E-2</v>
      </c>
      <c r="U543" s="17">
        <f t="shared" si="576"/>
        <v>8.3873764669150752E-2</v>
      </c>
      <c r="V543" s="17">
        <f t="shared" si="577"/>
        <v>1.219423397843712E-2</v>
      </c>
      <c r="W543" s="17">
        <f t="shared" si="578"/>
        <v>2.8751070056149833E-3</v>
      </c>
      <c r="X543" s="17">
        <f t="shared" si="579"/>
        <v>8.4567715736755499E-3</v>
      </c>
      <c r="Y543" s="17">
        <f t="shared" si="580"/>
        <v>1.243727369271069E-2</v>
      </c>
      <c r="Z543" s="17">
        <f t="shared" si="581"/>
        <v>8.718270036884268E-2</v>
      </c>
      <c r="AA543" s="17">
        <f t="shared" si="582"/>
        <v>8.2234767546156981E-2</v>
      </c>
      <c r="AB543" s="17">
        <f t="shared" si="583"/>
        <v>3.8783823882262279E-2</v>
      </c>
      <c r="AC543" s="17">
        <f t="shared" si="584"/>
        <v>2.114512616956402E-3</v>
      </c>
      <c r="AD543" s="17">
        <f t="shared" si="585"/>
        <v>6.7798357723722281E-4</v>
      </c>
      <c r="AE543" s="17">
        <f t="shared" si="586"/>
        <v>1.9942048181863076E-3</v>
      </c>
      <c r="AF543" s="17">
        <f t="shared" si="587"/>
        <v>2.9328533834721538E-3</v>
      </c>
      <c r="AG543" s="17">
        <f t="shared" si="588"/>
        <v>2.8755418000868732E-3</v>
      </c>
      <c r="AH543" s="17">
        <f t="shared" si="589"/>
        <v>6.4109281911561164E-2</v>
      </c>
      <c r="AI543" s="17">
        <f t="shared" si="590"/>
        <v>6.0470848840928862E-2</v>
      </c>
      <c r="AJ543" s="17">
        <f t="shared" si="591"/>
        <v>2.851945498771085E-2</v>
      </c>
      <c r="AK543" s="17">
        <f t="shared" si="592"/>
        <v>8.9669576706361085E-3</v>
      </c>
      <c r="AL543" s="17">
        <f t="shared" si="593"/>
        <v>2.3466375286151052E-4</v>
      </c>
      <c r="AM543" s="17">
        <f t="shared" si="594"/>
        <v>1.2790111257930317E-4</v>
      </c>
      <c r="AN543" s="17">
        <f t="shared" si="595"/>
        <v>3.7620529983396821E-4</v>
      </c>
      <c r="AO543" s="17">
        <f t="shared" si="596"/>
        <v>5.5328067429988997E-4</v>
      </c>
      <c r="AP543" s="17">
        <f t="shared" si="597"/>
        <v>5.4246888545313144E-4</v>
      </c>
      <c r="AQ543" s="17">
        <f t="shared" si="598"/>
        <v>3.9890127925188557E-4</v>
      </c>
      <c r="AR543" s="17">
        <f t="shared" si="599"/>
        <v>3.7713904339534358E-2</v>
      </c>
      <c r="AS543" s="17">
        <f t="shared" si="600"/>
        <v>3.5573504187167662E-2</v>
      </c>
      <c r="AT543" s="17">
        <f t="shared" si="601"/>
        <v>1.677728973327056E-2</v>
      </c>
      <c r="AU543" s="17">
        <f t="shared" si="602"/>
        <v>5.2750393347650096E-3</v>
      </c>
      <c r="AV543" s="17">
        <f t="shared" si="603"/>
        <v>1.2439154547175032E-3</v>
      </c>
      <c r="AW543" s="17">
        <f t="shared" si="604"/>
        <v>1.8085030717356509E-5</v>
      </c>
      <c r="AX543" s="17">
        <f t="shared" si="605"/>
        <v>2.0107043823594644E-5</v>
      </c>
      <c r="AY543" s="17">
        <f t="shared" si="606"/>
        <v>5.9142381937764487E-5</v>
      </c>
      <c r="AZ543" s="17">
        <f t="shared" si="607"/>
        <v>8.6979999943300682E-5</v>
      </c>
      <c r="BA543" s="17">
        <f t="shared" si="608"/>
        <v>8.5280303140284721E-5</v>
      </c>
      <c r="BB543" s="17">
        <f t="shared" si="609"/>
        <v>6.2710365386638034E-5</v>
      </c>
      <c r="BC543" s="17">
        <f t="shared" si="610"/>
        <v>3.6890956360289716E-5</v>
      </c>
      <c r="BD543" s="17">
        <f t="shared" si="611"/>
        <v>1.8488463996181623E-2</v>
      </c>
      <c r="BE543" s="17">
        <f t="shared" si="612"/>
        <v>1.7439176953445757E-2</v>
      </c>
      <c r="BF543" s="17">
        <f t="shared" si="613"/>
        <v>8.224720368236212E-3</v>
      </c>
      <c r="BG543" s="17">
        <f t="shared" si="614"/>
        <v>2.5859792701709143E-3</v>
      </c>
      <c r="BH543" s="17">
        <f t="shared" si="615"/>
        <v>6.098039039339197E-4</v>
      </c>
      <c r="BI543" s="17">
        <f t="shared" si="616"/>
        <v>1.1503906641246114E-4</v>
      </c>
      <c r="BJ543" s="18">
        <f t="shared" si="617"/>
        <v>9.002968205265463E-2</v>
      </c>
      <c r="BK543" s="18">
        <f t="shared" si="618"/>
        <v>0.13174523443947997</v>
      </c>
      <c r="BL543" s="18">
        <f t="shared" si="619"/>
        <v>0.66038775479601353</v>
      </c>
      <c r="BM543" s="18">
        <f t="shared" si="620"/>
        <v>0.71380315444297926</v>
      </c>
      <c r="BN543" s="18">
        <f t="shared" si="621"/>
        <v>0.25550115986279109</v>
      </c>
    </row>
    <row r="544" spans="1:66" x14ac:dyDescent="0.25">
      <c r="A544" t="s">
        <v>196</v>
      </c>
      <c r="B544" t="s">
        <v>202</v>
      </c>
      <c r="C544" t="s">
        <v>306</v>
      </c>
      <c r="D544" t="s">
        <v>496</v>
      </c>
      <c r="E544" s="14">
        <f>VLOOKUP(A544,home!$A$2:$E$405,3,FALSE)</f>
        <v>1.59278350515464</v>
      </c>
      <c r="F544" s="14">
        <f>VLOOKUP(B544,home!$B$2:$E$405,3,FALSE)</f>
        <v>0.86</v>
      </c>
      <c r="G544" s="14">
        <f>VLOOKUP(C544,away!$B$2:$E$405,4,FALSE)</f>
        <v>0.34</v>
      </c>
      <c r="H544" s="14">
        <f>VLOOKUP(A544,away!$A$2:$E$405,3,FALSE)</f>
        <v>1.4690721649484499</v>
      </c>
      <c r="I544" s="14">
        <f>VLOOKUP(C544,away!$B$2:$E$405,3,FALSE)</f>
        <v>2.11</v>
      </c>
      <c r="J544" s="14">
        <f>VLOOKUP(B544,home!$B$2:$E$405,4,FALSE)</f>
        <v>0.68</v>
      </c>
      <c r="K544" s="16">
        <f t="shared" si="622"/>
        <v>0.46572989690721678</v>
      </c>
      <c r="L544" s="16">
        <f t="shared" si="623"/>
        <v>2.1078247422680358</v>
      </c>
      <c r="M544" s="17">
        <f t="shared" si="568"/>
        <v>7.6263972134329783E-2</v>
      </c>
      <c r="N544" s="17">
        <f t="shared" si="569"/>
        <v>3.5518411879856257E-2</v>
      </c>
      <c r="O544" s="17">
        <f t="shared" si="570"/>
        <v>0.16075108740838037</v>
      </c>
      <c r="P544" s="17">
        <f t="shared" si="571"/>
        <v>7.486658736642797E-2</v>
      </c>
      <c r="Q544" s="17">
        <f t="shared" si="572"/>
        <v>8.2709931515567593E-3</v>
      </c>
      <c r="R544" s="17">
        <f t="shared" si="573"/>
        <v>0.1694175596929379</v>
      </c>
      <c r="S544" s="17">
        <f t="shared" si="574"/>
        <v>1.8373701719936807E-2</v>
      </c>
      <c r="T544" s="17">
        <f t="shared" si="575"/>
        <v>1.7433804007980818E-2</v>
      </c>
      <c r="U544" s="17">
        <f t="shared" si="576"/>
        <v>7.8902822610064205E-2</v>
      </c>
      <c r="V544" s="17">
        <f t="shared" si="577"/>
        <v>2.0041155979733495E-3</v>
      </c>
      <c r="W544" s="17">
        <f t="shared" si="578"/>
        <v>1.284016262598275E-3</v>
      </c>
      <c r="X544" s="17">
        <f t="shared" si="579"/>
        <v>2.7064812477791758E-3</v>
      </c>
      <c r="Y544" s="17">
        <f t="shared" si="580"/>
        <v>2.8523940692767066E-3</v>
      </c>
      <c r="Z544" s="17">
        <f t="shared" si="581"/>
        <v>0.11903417469848215</v>
      </c>
      <c r="AA544" s="17">
        <f t="shared" si="582"/>
        <v>5.543777391075972E-2</v>
      </c>
      <c r="AB544" s="17">
        <f t="shared" si="583"/>
        <v>1.2909514364111857E-2</v>
      </c>
      <c r="AC544" s="17">
        <f t="shared" si="584"/>
        <v>1.2296213673133004E-4</v>
      </c>
      <c r="AD544" s="17">
        <f t="shared" si="585"/>
        <v>1.4950119040177108E-4</v>
      </c>
      <c r="AE544" s="17">
        <f t="shared" si="586"/>
        <v>3.1512230812737771E-4</v>
      </c>
      <c r="AF544" s="17">
        <f t="shared" si="587"/>
        <v>3.3211129895574921E-4</v>
      </c>
      <c r="AG544" s="17">
        <f t="shared" si="588"/>
        <v>2.3334413770856828E-4</v>
      </c>
      <c r="AH544" s="17">
        <f t="shared" si="589"/>
        <v>6.2725794651229155E-2</v>
      </c>
      <c r="AI544" s="17">
        <f t="shared" si="590"/>
        <v>2.9213277876340201E-2</v>
      </c>
      <c r="AJ544" s="17">
        <f t="shared" si="591"/>
        <v>6.802748446834898E-3</v>
      </c>
      <c r="AK544" s="17">
        <f t="shared" si="592"/>
        <v>1.056081110943382E-3</v>
      </c>
      <c r="AL544" s="17">
        <f t="shared" si="593"/>
        <v>4.8283640595818705E-6</v>
      </c>
      <c r="AM544" s="17">
        <f t="shared" si="594"/>
        <v>1.392543479866461E-5</v>
      </c>
      <c r="AN544" s="17">
        <f t="shared" si="595"/>
        <v>2.9352376015465573E-5</v>
      </c>
      <c r="AO544" s="17">
        <f t="shared" si="596"/>
        <v>3.0934832204876597E-5</v>
      </c>
      <c r="AP544" s="17">
        <f t="shared" si="597"/>
        <v>2.1735068239782986E-5</v>
      </c>
      <c r="AQ544" s="17">
        <f t="shared" si="598"/>
        <v>1.1453428652674691E-5</v>
      </c>
      <c r="AR544" s="17">
        <f t="shared" si="599"/>
        <v>2.644299638885695E-2</v>
      </c>
      <c r="AS544" s="17">
        <f t="shared" si="600"/>
        <v>1.2315293982100253E-2</v>
      </c>
      <c r="AT544" s="17">
        <f t="shared" si="601"/>
        <v>2.8678002983328088E-3</v>
      </c>
      <c r="AU544" s="17">
        <f t="shared" si="602"/>
        <v>4.4520677909767479E-4</v>
      </c>
      <c r="AV544" s="17">
        <f t="shared" si="603"/>
        <v>5.1836526832888522E-5</v>
      </c>
      <c r="AW544" s="17">
        <f t="shared" si="604"/>
        <v>1.3166372068076699E-7</v>
      </c>
      <c r="AX544" s="17">
        <f t="shared" si="605"/>
        <v>1.0809152188617057E-6</v>
      </c>
      <c r="AY544" s="17">
        <f t="shared" si="606"/>
        <v>2.278379842610773E-6</v>
      </c>
      <c r="AZ544" s="17">
        <f t="shared" si="607"/>
        <v>2.4012127022698699E-6</v>
      </c>
      <c r="BA544" s="17">
        <f t="shared" si="608"/>
        <v>1.6871118484309078E-6</v>
      </c>
      <c r="BB544" s="17">
        <f t="shared" si="609"/>
        <v>8.8903402427405725E-7</v>
      </c>
      <c r="BC544" s="17">
        <f t="shared" si="610"/>
        <v>3.7478558261659573E-7</v>
      </c>
      <c r="BD544" s="17">
        <f t="shared" si="611"/>
        <v>9.2895336746895065E-3</v>
      </c>
      <c r="BE544" s="17">
        <f t="shared" si="612"/>
        <v>4.3264135606292621E-3</v>
      </c>
      <c r="BF544" s="17">
        <f t="shared" si="613"/>
        <v>1.0074700707849253E-3</v>
      </c>
      <c r="BG544" s="17">
        <f t="shared" si="614"/>
        <v>1.5640297740125654E-4</v>
      </c>
      <c r="BH544" s="17">
        <f t="shared" si="615"/>
        <v>1.821038563526724E-5</v>
      </c>
      <c r="BI544" s="17">
        <f t="shared" si="616"/>
        <v>1.696224204910735E-6</v>
      </c>
      <c r="BJ544" s="18">
        <f t="shared" si="617"/>
        <v>6.9212292133371975E-2</v>
      </c>
      <c r="BK544" s="18">
        <f t="shared" si="618"/>
        <v>0.17163844569930142</v>
      </c>
      <c r="BL544" s="18">
        <f t="shared" si="619"/>
        <v>0.63413952094016746</v>
      </c>
      <c r="BM544" s="18">
        <f t="shared" si="620"/>
        <v>0.46893367512171219</v>
      </c>
      <c r="BN544" s="18">
        <f t="shared" si="621"/>
        <v>0.52508861163348908</v>
      </c>
    </row>
    <row r="545" spans="1:66" x14ac:dyDescent="0.25">
      <c r="A545" t="s">
        <v>32</v>
      </c>
      <c r="B545" t="s">
        <v>308</v>
      </c>
      <c r="C545" t="s">
        <v>210</v>
      </c>
      <c r="D545" t="s">
        <v>496</v>
      </c>
      <c r="E545" s="14">
        <f>VLOOKUP(A545,home!$A$2:$E$405,3,FALSE)</f>
        <v>1.2307692307692299</v>
      </c>
      <c r="F545" s="14">
        <f>VLOOKUP(B545,home!$B$2:$E$405,3,FALSE)</f>
        <v>1.06</v>
      </c>
      <c r="G545" s="14">
        <f>VLOOKUP(C545,away!$B$2:$E$405,4,FALSE)</f>
        <v>1.42</v>
      </c>
      <c r="H545" s="14">
        <f>VLOOKUP(A545,away!$A$2:$E$405,3,FALSE)</f>
        <v>1.14201183431953</v>
      </c>
      <c r="I545" s="14">
        <f>VLOOKUP(C545,away!$B$2:$E$405,3,FALSE)</f>
        <v>0.61</v>
      </c>
      <c r="J545" s="14">
        <f>VLOOKUP(B545,home!$B$2:$E$405,4,FALSE)</f>
        <v>1.31</v>
      </c>
      <c r="K545" s="16">
        <f t="shared" si="622"/>
        <v>1.8525538461538449</v>
      </c>
      <c r="L545" s="16">
        <f t="shared" si="623"/>
        <v>0.91258165680473646</v>
      </c>
      <c r="M545" s="17">
        <f t="shared" si="568"/>
        <v>6.2967566478361103E-2</v>
      </c>
      <c r="N545" s="17">
        <f t="shared" si="569"/>
        <v>0.11665080746243577</v>
      </c>
      <c r="O545" s="17">
        <f t="shared" si="570"/>
        <v>5.7463046141785164E-2</v>
      </c>
      <c r="P545" s="17">
        <f t="shared" si="571"/>
        <v>0.10645338714167994</v>
      </c>
      <c r="Q545" s="17">
        <f t="shared" si="572"/>
        <v>0.10805095101074354</v>
      </c>
      <c r="R545" s="17">
        <f t="shared" si="573"/>
        <v>2.6219860926558664E-2</v>
      </c>
      <c r="S545" s="17">
        <f t="shared" si="574"/>
        <v>4.4992701273562648E-2</v>
      </c>
      <c r="T545" s="17">
        <f t="shared" si="575"/>
        <v>9.8605315892711751E-2</v>
      </c>
      <c r="U545" s="17">
        <f t="shared" si="576"/>
        <v>4.8573704205115156E-2</v>
      </c>
      <c r="V545" s="17">
        <f t="shared" si="577"/>
        <v>8.4516622606029043E-3</v>
      </c>
      <c r="W545" s="17">
        <f t="shared" si="578"/>
        <v>6.6723401625177869E-2</v>
      </c>
      <c r="X545" s="17">
        <f t="shared" si="579"/>
        <v>6.0890552402752658E-2</v>
      </c>
      <c r="Y545" s="17">
        <f t="shared" si="580"/>
        <v>2.7783800597729825E-2</v>
      </c>
      <c r="Z545" s="17">
        <f t="shared" si="581"/>
        <v>7.9759213751828938E-3</v>
      </c>
      <c r="AA545" s="17">
        <f t="shared" si="582"/>
        <v>1.4775823820215729E-2</v>
      </c>
      <c r="AB545" s="17">
        <f t="shared" si="583"/>
        <v>1.3686504624116127E-2</v>
      </c>
      <c r="AC545" s="17">
        <f t="shared" si="584"/>
        <v>8.9302728068730468E-4</v>
      </c>
      <c r="AD545" s="17">
        <f t="shared" si="585"/>
        <v>3.0902173577297729E-2</v>
      </c>
      <c r="AE545" s="17">
        <f t="shared" si="586"/>
        <v>2.8200756762037909E-2</v>
      </c>
      <c r="AF545" s="17">
        <f t="shared" si="587"/>
        <v>1.2867746664523965E-2</v>
      </c>
      <c r="AG545" s="17">
        <f t="shared" si="588"/>
        <v>3.9142898568183008E-3</v>
      </c>
      <c r="AH545" s="17">
        <f t="shared" si="589"/>
        <v>1.8196698857771785E-3</v>
      </c>
      <c r="AI545" s="17">
        <f t="shared" si="590"/>
        <v>3.3710364456268392E-3</v>
      </c>
      <c r="AJ545" s="17">
        <f t="shared" si="591"/>
        <v>3.1225132664353945E-3</v>
      </c>
      <c r="AK545" s="17">
        <f t="shared" si="592"/>
        <v>1.9282079871337653E-3</v>
      </c>
      <c r="AL545" s="17">
        <f t="shared" si="593"/>
        <v>6.0390314668906196E-5</v>
      </c>
      <c r="AM545" s="17">
        <f t="shared" si="594"/>
        <v>1.144958810302733E-2</v>
      </c>
      <c r="AN545" s="17">
        <f t="shared" si="595"/>
        <v>1.044868408079248E-2</v>
      </c>
      <c r="AO545" s="17">
        <f t="shared" si="596"/>
        <v>4.7676387149394378E-3</v>
      </c>
      <c r="AP545" s="17">
        <f t="shared" si="597"/>
        <v>1.4502865458419459E-3</v>
      </c>
      <c r="AQ545" s="17">
        <f t="shared" si="598"/>
        <v>3.308762247115152E-4</v>
      </c>
      <c r="AR545" s="17">
        <f t="shared" si="599"/>
        <v>3.3211947184004481E-4</v>
      </c>
      <c r="AS545" s="17">
        <f t="shared" si="600"/>
        <v>6.1526920493985848E-4</v>
      </c>
      <c r="AT545" s="17">
        <f t="shared" si="601"/>
        <v>5.699096660156767E-4</v>
      </c>
      <c r="AU545" s="17">
        <f t="shared" si="602"/>
        <v>3.5192944791253167E-4</v>
      </c>
      <c r="AV545" s="17">
        <f t="shared" si="603"/>
        <v>1.6299206307628987E-4</v>
      </c>
      <c r="AW545" s="17">
        <f t="shared" si="604"/>
        <v>2.836007446462398E-6</v>
      </c>
      <c r="AX545" s="17">
        <f t="shared" si="605"/>
        <v>3.5351630795234261E-3</v>
      </c>
      <c r="AY545" s="17">
        <f t="shared" si="606"/>
        <v>3.226124980186422E-3</v>
      </c>
      <c r="AZ545" s="17">
        <f t="shared" si="607"/>
        <v>1.4720512397388365E-3</v>
      </c>
      <c r="BA545" s="17">
        <f t="shared" si="608"/>
        <v>4.4778898642077792E-4</v>
      </c>
      <c r="BB545" s="17">
        <f t="shared" si="609"/>
        <v>1.0216100378169676E-4</v>
      </c>
      <c r="BC545" s="17">
        <f t="shared" si="610"/>
        <v>1.8646051618387164E-5</v>
      </c>
      <c r="BD545" s="17">
        <f t="shared" si="611"/>
        <v>5.0514356311483659E-5</v>
      </c>
      <c r="BE545" s="17">
        <f t="shared" si="612"/>
        <v>9.3580565070824776E-5</v>
      </c>
      <c r="BF545" s="17">
        <f t="shared" si="613"/>
        <v>8.6681517873603327E-5</v>
      </c>
      <c r="BG545" s="17">
        <f t="shared" si="614"/>
        <v>5.3527393109065696E-5</v>
      </c>
      <c r="BH545" s="17">
        <f t="shared" si="615"/>
        <v>2.4790594494697107E-5</v>
      </c>
      <c r="BI545" s="17">
        <f t="shared" si="616"/>
        <v>9.1851822359182953E-6</v>
      </c>
      <c r="BJ545" s="18">
        <f t="shared" si="617"/>
        <v>0.59183880486281137</v>
      </c>
      <c r="BK545" s="18">
        <f t="shared" si="618"/>
        <v>0.22704485972974922</v>
      </c>
      <c r="BL545" s="18">
        <f t="shared" si="619"/>
        <v>0.17331086676564406</v>
      </c>
      <c r="BM545" s="18">
        <f t="shared" si="620"/>
        <v>0.51914154459908335</v>
      </c>
      <c r="BN545" s="18">
        <f t="shared" si="621"/>
        <v>0.47780561916156417</v>
      </c>
    </row>
    <row r="546" spans="1:66" x14ac:dyDescent="0.25">
      <c r="A546" t="s">
        <v>32</v>
      </c>
      <c r="B546" t="s">
        <v>209</v>
      </c>
      <c r="C546" t="s">
        <v>34</v>
      </c>
      <c r="D546" t="s">
        <v>496</v>
      </c>
      <c r="E546" s="14">
        <f>VLOOKUP(A546,home!$A$2:$E$405,3,FALSE)</f>
        <v>1.2307692307692299</v>
      </c>
      <c r="F546" s="14">
        <f>VLOOKUP(B546,home!$B$2:$E$405,3,FALSE)</f>
        <v>0.81</v>
      </c>
      <c r="G546" s="14">
        <f>VLOOKUP(C546,away!$B$2:$E$405,4,FALSE)</f>
        <v>1.06</v>
      </c>
      <c r="H546" s="14">
        <f>VLOOKUP(A546,away!$A$2:$E$405,3,FALSE)</f>
        <v>1.14201183431953</v>
      </c>
      <c r="I546" s="14">
        <f>VLOOKUP(C546,away!$B$2:$E$405,3,FALSE)</f>
        <v>0.56999999999999995</v>
      </c>
      <c r="J546" s="14">
        <f>VLOOKUP(B546,home!$B$2:$E$405,4,FALSE)</f>
        <v>1.26</v>
      </c>
      <c r="K546" s="16">
        <f t="shared" si="622"/>
        <v>1.056738461538461</v>
      </c>
      <c r="L546" s="16">
        <f t="shared" si="623"/>
        <v>0.82019289940828644</v>
      </c>
      <c r="M546" s="17">
        <f t="shared" si="568"/>
        <v>0.1530590688858344</v>
      </c>
      <c r="N546" s="17">
        <f t="shared" si="569"/>
        <v>0.16174340497892598</v>
      </c>
      <c r="O546" s="17">
        <f t="shared" si="570"/>
        <v>0.12553796149020516</v>
      </c>
      <c r="P546" s="17">
        <f t="shared" si="571"/>
        <v>0.13266079228983396</v>
      </c>
      <c r="Q546" s="17">
        <f t="shared" si="572"/>
        <v>8.5460238470711228E-2</v>
      </c>
      <c r="R546" s="17">
        <f t="shared" si="573"/>
        <v>5.1482672310228579E-2</v>
      </c>
      <c r="S546" s="17">
        <f t="shared" si="574"/>
        <v>2.8745251651983685E-2</v>
      </c>
      <c r="T546" s="17">
        <f t="shared" si="575"/>
        <v>7.0093880775416215E-2</v>
      </c>
      <c r="U546" s="17">
        <f t="shared" si="576"/>
        <v>5.4403719932999674E-2</v>
      </c>
      <c r="V546" s="17">
        <f t="shared" si="577"/>
        <v>2.7682615799402965E-3</v>
      </c>
      <c r="W546" s="17">
        <f t="shared" si="578"/>
        <v>3.0103040308083133E-2</v>
      </c>
      <c r="X546" s="17">
        <f t="shared" si="579"/>
        <v>2.4690299911291218E-2</v>
      </c>
      <c r="Y546" s="17">
        <f t="shared" si="580"/>
        <v>1.012540433575105E-2</v>
      </c>
      <c r="Z546" s="17">
        <f t="shared" si="581"/>
        <v>1.4075240757137696E-2</v>
      </c>
      <c r="AA546" s="17">
        <f t="shared" si="582"/>
        <v>1.4873848263481131E-2</v>
      </c>
      <c r="AB546" s="17">
        <f t="shared" si="583"/>
        <v>7.8588837655537789E-3</v>
      </c>
      <c r="AC546" s="17">
        <f t="shared" si="584"/>
        <v>1.4995835314334934E-4</v>
      </c>
      <c r="AD546" s="17">
        <f t="shared" si="585"/>
        <v>7.9527601256985103E-3</v>
      </c>
      <c r="AE546" s="17">
        <f t="shared" si="586"/>
        <v>6.5227973857952693E-3</v>
      </c>
      <c r="AF546" s="17">
        <f t="shared" si="587"/>
        <v>2.6749760500541062E-3</v>
      </c>
      <c r="AG546" s="17">
        <f t="shared" si="588"/>
        <v>7.3133212078053435E-4</v>
      </c>
      <c r="AH546" s="17">
        <f t="shared" si="589"/>
        <v>2.8861031316166118E-3</v>
      </c>
      <c r="AI546" s="17">
        <f t="shared" si="590"/>
        <v>3.0498561831458727E-3</v>
      </c>
      <c r="AJ546" s="17">
        <f t="shared" si="591"/>
        <v>1.6114501654455658E-3</v>
      </c>
      <c r="AK546" s="17">
        <f t="shared" si="592"/>
        <v>5.6762712289294866E-4</v>
      </c>
      <c r="AL546" s="17">
        <f t="shared" si="593"/>
        <v>5.1989324339386723E-6</v>
      </c>
      <c r="AM546" s="17">
        <f t="shared" si="594"/>
        <v>1.6807975000430126E-3</v>
      </c>
      <c r="AN546" s="17">
        <f t="shared" si="595"/>
        <v>1.3785781748784779E-3</v>
      </c>
      <c r="AO546" s="17">
        <f t="shared" si="596"/>
        <v>5.6535001515728119E-4</v>
      </c>
      <c r="AP546" s="17">
        <f t="shared" si="597"/>
        <v>1.5456535603745639E-4</v>
      </c>
      <c r="AQ546" s="17">
        <f t="shared" si="598"/>
        <v>3.1693351879108848E-5</v>
      </c>
      <c r="AR546" s="17">
        <f t="shared" si="599"/>
        <v>4.73432259102393E-4</v>
      </c>
      <c r="AS546" s="17">
        <f t="shared" si="600"/>
        <v>5.0029407712654081E-4</v>
      </c>
      <c r="AT546" s="17">
        <f t="shared" si="601"/>
        <v>2.6433999668975242E-4</v>
      </c>
      <c r="AU546" s="17">
        <f t="shared" si="602"/>
        <v>9.3112747141670295E-5</v>
      </c>
      <c r="AV546" s="17">
        <f t="shared" si="603"/>
        <v>2.4598955291027097E-5</v>
      </c>
      <c r="AW546" s="17">
        <f t="shared" si="604"/>
        <v>1.2516854164142206E-7</v>
      </c>
      <c r="AX546" s="17">
        <f t="shared" si="605"/>
        <v>2.9602722739219061E-4</v>
      </c>
      <c r="AY546" s="17">
        <f t="shared" si="606"/>
        <v>2.4279942993859691E-4</v>
      </c>
      <c r="AZ546" s="17">
        <f t="shared" si="607"/>
        <v>9.9571184208008438E-5</v>
      </c>
      <c r="BA546" s="17">
        <f t="shared" si="608"/>
        <v>2.7222526091027677E-5</v>
      </c>
      <c r="BB546" s="17">
        <f t="shared" si="609"/>
        <v>5.5819306509544273E-6</v>
      </c>
      <c r="BC546" s="17">
        <f t="shared" si="610"/>
        <v>9.1565197698045942E-7</v>
      </c>
      <c r="BD546" s="17">
        <f t="shared" si="611"/>
        <v>6.4717629544434457E-5</v>
      </c>
      <c r="BE546" s="17">
        <f t="shared" si="612"/>
        <v>6.8389608279201719E-5</v>
      </c>
      <c r="BF546" s="17">
        <f t="shared" si="613"/>
        <v>3.6134964719090796E-5</v>
      </c>
      <c r="BG546" s="17">
        <f t="shared" si="614"/>
        <v>1.2728402341666196E-5</v>
      </c>
      <c r="BH546" s="17">
        <f t="shared" si="615"/>
        <v>3.3626480770937191E-6</v>
      </c>
      <c r="BI546" s="17">
        <f t="shared" si="616"/>
        <v>7.1068791113665628E-7</v>
      </c>
      <c r="BJ546" s="18">
        <f t="shared" si="617"/>
        <v>0.40458123681076041</v>
      </c>
      <c r="BK546" s="18">
        <f t="shared" si="618"/>
        <v>0.31763133112310826</v>
      </c>
      <c r="BL546" s="18">
        <f t="shared" si="619"/>
        <v>0.26381394434179328</v>
      </c>
      <c r="BM546" s="18">
        <f t="shared" si="620"/>
        <v>0.28991494034566334</v>
      </c>
      <c r="BN546" s="18">
        <f t="shared" si="621"/>
        <v>0.70994413842573934</v>
      </c>
    </row>
    <row r="547" spans="1:66" x14ac:dyDescent="0.25">
      <c r="A547" t="s">
        <v>32</v>
      </c>
      <c r="B547" t="s">
        <v>35</v>
      </c>
      <c r="C547" t="s">
        <v>212</v>
      </c>
      <c r="D547" t="s">
        <v>496</v>
      </c>
      <c r="E547" s="14">
        <f>VLOOKUP(A547,home!$A$2:$E$405,3,FALSE)</f>
        <v>1.2307692307692299</v>
      </c>
      <c r="F547" s="14">
        <f>VLOOKUP(B547,home!$B$2:$E$405,3,FALSE)</f>
        <v>1.87</v>
      </c>
      <c r="G547" s="14">
        <f>VLOOKUP(C547,away!$B$2:$E$405,4,FALSE)</f>
        <v>1.3</v>
      </c>
      <c r="H547" s="14">
        <f>VLOOKUP(A547,away!$A$2:$E$405,3,FALSE)</f>
        <v>1.14201183431953</v>
      </c>
      <c r="I547" s="14">
        <f>VLOOKUP(C547,away!$B$2:$E$405,3,FALSE)</f>
        <v>1.06</v>
      </c>
      <c r="J547" s="14">
        <f>VLOOKUP(B547,home!$B$2:$E$405,4,FALSE)</f>
        <v>0.96</v>
      </c>
      <c r="K547" s="16">
        <f t="shared" si="622"/>
        <v>2.9919999999999982</v>
      </c>
      <c r="L547" s="16">
        <f t="shared" si="623"/>
        <v>1.1621112426035538</v>
      </c>
      <c r="M547" s="17">
        <f t="shared" si="568"/>
        <v>1.5699738189364845E-2</v>
      </c>
      <c r="N547" s="17">
        <f t="shared" si="569"/>
        <v>4.6973616662579584E-2</v>
      </c>
      <c r="O547" s="17">
        <f t="shared" si="570"/>
        <v>1.8244842255793248E-2</v>
      </c>
      <c r="P547" s="17">
        <f t="shared" si="571"/>
        <v>5.4588568029333366E-2</v>
      </c>
      <c r="Q547" s="17">
        <f t="shared" si="572"/>
        <v>7.0272530527219032E-2</v>
      </c>
      <c r="R547" s="17">
        <f t="shared" si="573"/>
        <v>1.0601268152492863E-2</v>
      </c>
      <c r="S547" s="17">
        <f t="shared" si="574"/>
        <v>4.7451615491138882E-2</v>
      </c>
      <c r="T547" s="17">
        <f t="shared" si="575"/>
        <v>8.1664497771882685E-2</v>
      </c>
      <c r="U547" s="17">
        <f t="shared" si="576"/>
        <v>3.1718994312258622E-2</v>
      </c>
      <c r="V547" s="17">
        <f t="shared" si="577"/>
        <v>1.8332335008791622E-2</v>
      </c>
      <c r="W547" s="17">
        <f t="shared" si="578"/>
        <v>7.008513711247974E-2</v>
      </c>
      <c r="X547" s="17">
        <f t="shared" si="579"/>
        <v>8.1446725777824275E-2</v>
      </c>
      <c r="Y547" s="17">
        <f t="shared" si="580"/>
        <v>4.7325077849829145E-2</v>
      </c>
      <c r="Z547" s="17">
        <f t="shared" si="581"/>
        <v>4.1066176352889863E-3</v>
      </c>
      <c r="AA547" s="17">
        <f t="shared" si="582"/>
        <v>1.2286999964784641E-2</v>
      </c>
      <c r="AB547" s="17">
        <f t="shared" si="583"/>
        <v>1.8381351947317815E-2</v>
      </c>
      <c r="AC547" s="17">
        <f t="shared" si="584"/>
        <v>3.9838877593587037E-3</v>
      </c>
      <c r="AD547" s="17">
        <f t="shared" si="585"/>
        <v>5.2423682560134813E-2</v>
      </c>
      <c r="AE547" s="17">
        <f t="shared" si="586"/>
        <v>6.092215088181252E-2</v>
      </c>
      <c r="AF547" s="17">
        <f t="shared" si="587"/>
        <v>3.5399158231672181E-2</v>
      </c>
      <c r="AG547" s="17">
        <f t="shared" si="588"/>
        <v>1.3712586586576125E-2</v>
      </c>
      <c r="AH547" s="17">
        <f t="shared" si="589"/>
        <v>1.1930866307608386E-3</v>
      </c>
      <c r="AI547" s="17">
        <f t="shared" si="590"/>
        <v>3.5697151992364271E-3</v>
      </c>
      <c r="AJ547" s="17">
        <f t="shared" si="591"/>
        <v>5.3402939380576926E-3</v>
      </c>
      <c r="AK547" s="17">
        <f t="shared" si="592"/>
        <v>5.3260531542228687E-3</v>
      </c>
      <c r="AL547" s="17">
        <f t="shared" si="593"/>
        <v>5.5408497988915597E-4</v>
      </c>
      <c r="AM547" s="17">
        <f t="shared" si="594"/>
        <v>3.1370331643984652E-2</v>
      </c>
      <c r="AN547" s="17">
        <f t="shared" si="595"/>
        <v>3.6455815087676598E-2</v>
      </c>
      <c r="AO547" s="17">
        <f t="shared" si="596"/>
        <v>2.1182856285832621E-2</v>
      </c>
      <c r="AP547" s="17">
        <f t="shared" si="597"/>
        <v>8.2056118134071487E-3</v>
      </c>
      <c r="AQ547" s="17">
        <f t="shared" si="598"/>
        <v>2.3839584352002468E-3</v>
      </c>
      <c r="AR547" s="17">
        <f t="shared" si="599"/>
        <v>2.7729987740143287E-4</v>
      </c>
      <c r="AS547" s="17">
        <f t="shared" si="600"/>
        <v>8.2968123318508656E-4</v>
      </c>
      <c r="AT547" s="17">
        <f t="shared" si="601"/>
        <v>1.2412031248448892E-3</v>
      </c>
      <c r="AU547" s="17">
        <f t="shared" si="602"/>
        <v>1.2378932498453019E-3</v>
      </c>
      <c r="AV547" s="17">
        <f t="shared" si="603"/>
        <v>9.2594415088428526E-4</v>
      </c>
      <c r="AW547" s="17">
        <f t="shared" si="604"/>
        <v>5.3515941288471083E-5</v>
      </c>
      <c r="AX547" s="17">
        <f t="shared" si="605"/>
        <v>1.5643338713133653E-2</v>
      </c>
      <c r="AY547" s="17">
        <f t="shared" si="606"/>
        <v>1.8179299790388029E-2</v>
      </c>
      <c r="AZ547" s="17">
        <f t="shared" si="607"/>
        <v>1.0563184334535182E-2</v>
      </c>
      <c r="BA547" s="17">
        <f t="shared" si="608"/>
        <v>4.0918650909523577E-3</v>
      </c>
      <c r="BB547" s="17">
        <f t="shared" si="609"/>
        <v>1.1888006063531876E-3</v>
      </c>
      <c r="BC547" s="17">
        <f t="shared" si="610"/>
        <v>2.7630370997139194E-4</v>
      </c>
      <c r="BD547" s="17">
        <f t="shared" si="611"/>
        <v>5.3708884183465425E-5</v>
      </c>
      <c r="BE547" s="17">
        <f t="shared" si="612"/>
        <v>1.6069698147692845E-4</v>
      </c>
      <c r="BF547" s="17">
        <f t="shared" si="613"/>
        <v>2.4040268428948485E-4</v>
      </c>
      <c r="BG547" s="17">
        <f t="shared" si="614"/>
        <v>2.3976161046471273E-4</v>
      </c>
      <c r="BH547" s="17">
        <f t="shared" si="615"/>
        <v>1.79341684627605E-4</v>
      </c>
      <c r="BI547" s="17">
        <f t="shared" si="616"/>
        <v>1.0731806408115879E-4</v>
      </c>
      <c r="BJ547" s="18">
        <f t="shared" si="617"/>
        <v>0.7097665294734451</v>
      </c>
      <c r="BK547" s="18">
        <f t="shared" si="618"/>
        <v>0.15878952924826462</v>
      </c>
      <c r="BL547" s="18">
        <f t="shared" si="619"/>
        <v>0.11215585710020937</v>
      </c>
      <c r="BM547" s="18">
        <f t="shared" si="620"/>
        <v>0.75031218579132541</v>
      </c>
      <c r="BN547" s="18">
        <f t="shared" si="621"/>
        <v>0.21638056381678294</v>
      </c>
    </row>
    <row r="548" spans="1:66" x14ac:dyDescent="0.25">
      <c r="A548" t="s">
        <v>213</v>
      </c>
      <c r="B548" t="s">
        <v>221</v>
      </c>
      <c r="C548" t="s">
        <v>223</v>
      </c>
      <c r="D548" t="s">
        <v>496</v>
      </c>
      <c r="E548" s="14">
        <f>VLOOKUP(A548,home!$A$2:$E$405,3,FALSE)</f>
        <v>1.23668639053254</v>
      </c>
      <c r="F548" s="14">
        <f>VLOOKUP(B548,home!$B$2:$E$405,3,FALSE)</f>
        <v>1.1299999999999999</v>
      </c>
      <c r="G548" s="14">
        <f>VLOOKUP(C548,away!$B$2:$E$405,4,FALSE)</f>
        <v>0.75</v>
      </c>
      <c r="H548" s="14">
        <f>VLOOKUP(A548,away!$A$2:$E$405,3,FALSE)</f>
        <v>1.2307692307692299</v>
      </c>
      <c r="I548" s="14">
        <f>VLOOKUP(C548,away!$B$2:$E$405,3,FALSE)</f>
        <v>0.87</v>
      </c>
      <c r="J548" s="14">
        <f>VLOOKUP(B548,home!$B$2:$E$405,4,FALSE)</f>
        <v>0.87</v>
      </c>
      <c r="K548" s="16">
        <f t="shared" si="622"/>
        <v>1.0480917159763277</v>
      </c>
      <c r="L548" s="16">
        <f t="shared" si="623"/>
        <v>0.93156923076923015</v>
      </c>
      <c r="M548" s="17">
        <f t="shared" si="568"/>
        <v>0.1381160580720586</v>
      </c>
      <c r="N548" s="17">
        <f t="shared" si="569"/>
        <v>0.14475829630863002</v>
      </c>
      <c r="O548" s="17">
        <f t="shared" si="570"/>
        <v>0.12866466997506595</v>
      </c>
      <c r="P548" s="17">
        <f t="shared" si="571"/>
        <v>0.13485237473969475</v>
      </c>
      <c r="Q548" s="17">
        <f t="shared" si="572"/>
        <v>7.5859985589960863E-2</v>
      </c>
      <c r="R548" s="17">
        <f t="shared" si="573"/>
        <v>5.9930023817924519E-2</v>
      </c>
      <c r="S548" s="17">
        <f t="shared" si="574"/>
        <v>3.2916453066317977E-2</v>
      </c>
      <c r="T548" s="17">
        <f t="shared" si="575"/>
        <v>7.0668828422204732E-2</v>
      </c>
      <c r="U548" s="17">
        <f t="shared" si="576"/>
        <v>6.2812161501830693E-2</v>
      </c>
      <c r="V548" s="17">
        <f t="shared" si="577"/>
        <v>3.5709596745118217E-3</v>
      </c>
      <c r="W548" s="17">
        <f t="shared" si="578"/>
        <v>2.6502740823640528E-2</v>
      </c>
      <c r="X548" s="17">
        <f t="shared" si="579"/>
        <v>2.4689137882355081E-2</v>
      </c>
      <c r="Y548" s="17">
        <f t="shared" si="580"/>
        <v>1.1499820592710489E-2</v>
      </c>
      <c r="Z548" s="17">
        <f t="shared" si="581"/>
        <v>1.8609655396015199E-2</v>
      </c>
      <c r="AA548" s="17">
        <f t="shared" si="582"/>
        <v>1.9504625657737695E-2</v>
      </c>
      <c r="AB548" s="17">
        <f t="shared" si="583"/>
        <v>1.0221318287547104E-2</v>
      </c>
      <c r="AC548" s="17">
        <f t="shared" si="584"/>
        <v>2.1791111716548578E-4</v>
      </c>
      <c r="AD548" s="17">
        <f t="shared" si="585"/>
        <v>6.9443257769813164E-3</v>
      </c>
      <c r="AE548" s="17">
        <f t="shared" si="586"/>
        <v>6.469120222273422E-3</v>
      </c>
      <c r="AF548" s="17">
        <f t="shared" si="587"/>
        <v>3.0132166746084611E-3</v>
      </c>
      <c r="AG548" s="17">
        <f t="shared" si="588"/>
        <v>9.356733132353407E-4</v>
      </c>
      <c r="AH548" s="17">
        <f t="shared" si="589"/>
        <v>4.3340455905365822E-3</v>
      </c>
      <c r="AI548" s="17">
        <f t="shared" si="590"/>
        <v>4.5424772801051219E-3</v>
      </c>
      <c r="AJ548" s="17">
        <f t="shared" si="591"/>
        <v>2.3804664036444294E-3</v>
      </c>
      <c r="AK548" s="17">
        <f t="shared" si="592"/>
        <v>8.3164903927322937E-4</v>
      </c>
      <c r="AL548" s="17">
        <f t="shared" si="593"/>
        <v>8.5104750431305577E-6</v>
      </c>
      <c r="AM548" s="17">
        <f t="shared" si="594"/>
        <v>1.455658063978999E-3</v>
      </c>
      <c r="AN548" s="17">
        <f t="shared" si="595"/>
        <v>1.3560462629239431E-3</v>
      </c>
      <c r="AO548" s="17">
        <f t="shared" si="596"/>
        <v>6.3162548701977328E-4</v>
      </c>
      <c r="AP548" s="17">
        <f t="shared" si="597"/>
        <v>1.9613428969241691E-4</v>
      </c>
      <c r="AQ548" s="17">
        <f t="shared" si="598"/>
        <v>4.5678167344058531E-5</v>
      </c>
      <c r="AR548" s="17">
        <f t="shared" si="599"/>
        <v>8.0749270337898791E-4</v>
      </c>
      <c r="AS548" s="17">
        <f t="shared" si="600"/>
        <v>8.4632641312284713E-4</v>
      </c>
      <c r="AT548" s="17">
        <f t="shared" si="601"/>
        <v>4.4351385130300761E-4</v>
      </c>
      <c r="AU548" s="17">
        <f t="shared" si="602"/>
        <v>1.5494773115714639E-4</v>
      </c>
      <c r="AV548" s="17">
        <f t="shared" si="603"/>
        <v>4.0599858358783054E-5</v>
      </c>
      <c r="AW548" s="17">
        <f t="shared" si="604"/>
        <v>2.30815901767495E-7</v>
      </c>
      <c r="AX548" s="17">
        <f t="shared" si="605"/>
        <v>2.542771930250879E-4</v>
      </c>
      <c r="AY548" s="17">
        <f t="shared" si="606"/>
        <v>2.3687680910854022E-4</v>
      </c>
      <c r="AZ548" s="17">
        <f t="shared" si="607"/>
        <v>1.1033357342415626E-4</v>
      </c>
      <c r="BA548" s="17">
        <f t="shared" si="608"/>
        <v>3.4261120707587219E-5</v>
      </c>
      <c r="BB548" s="17">
        <f t="shared" si="609"/>
        <v>7.9791514657146902E-6</v>
      </c>
      <c r="BC548" s="17">
        <f t="shared" si="610"/>
        <v>1.4866263986214026E-6</v>
      </c>
      <c r="BD548" s="17">
        <f t="shared" si="611"/>
        <v>1.2537255942308823E-4</v>
      </c>
      <c r="BE548" s="17">
        <f t="shared" si="612"/>
        <v>1.3140194094208866E-4</v>
      </c>
      <c r="BF548" s="17">
        <f t="shared" si="613"/>
        <v>6.886064288230688E-5</v>
      </c>
      <c r="BG548" s="17">
        <f t="shared" si="614"/>
        <v>2.4057423120583374E-5</v>
      </c>
      <c r="BH548" s="17">
        <f t="shared" si="615"/>
        <v>6.3035964701052008E-6</v>
      </c>
      <c r="BI548" s="17">
        <f t="shared" si="616"/>
        <v>1.3213494482349766E-6</v>
      </c>
      <c r="BJ548" s="18">
        <f t="shared" si="617"/>
        <v>0.37567150235168922</v>
      </c>
      <c r="BK548" s="18">
        <f t="shared" si="618"/>
        <v>0.30991914395390024</v>
      </c>
      <c r="BL548" s="18">
        <f t="shared" si="619"/>
        <v>0.29587163562327251</v>
      </c>
      <c r="BM548" s="18">
        <f t="shared" si="620"/>
        <v>0.31765388282833562</v>
      </c>
      <c r="BN548" s="18">
        <f t="shared" si="621"/>
        <v>0.68218140850333486</v>
      </c>
    </row>
    <row r="549" spans="1:66" x14ac:dyDescent="0.25">
      <c r="A549" t="s">
        <v>213</v>
      </c>
      <c r="B549" t="s">
        <v>217</v>
      </c>
      <c r="C549" t="s">
        <v>215</v>
      </c>
      <c r="D549" t="s">
        <v>496</v>
      </c>
      <c r="E549" s="14">
        <f>VLOOKUP(A549,home!$A$2:$E$405,3,FALSE)</f>
        <v>1.23668639053254</v>
      </c>
      <c r="F549" s="14">
        <f>VLOOKUP(B549,home!$B$2:$E$405,3,FALSE)</f>
        <v>0.97</v>
      </c>
      <c r="G549" s="14">
        <f>VLOOKUP(C549,away!$B$2:$E$405,4,FALSE)</f>
        <v>0.98</v>
      </c>
      <c r="H549" s="14">
        <f>VLOOKUP(A549,away!$A$2:$E$405,3,FALSE)</f>
        <v>1.2307692307692299</v>
      </c>
      <c r="I549" s="14">
        <f>VLOOKUP(C549,away!$B$2:$E$405,3,FALSE)</f>
        <v>1.1000000000000001</v>
      </c>
      <c r="J549" s="14">
        <f>VLOOKUP(B549,home!$B$2:$E$405,4,FALSE)</f>
        <v>1.08</v>
      </c>
      <c r="K549" s="16">
        <f t="shared" si="622"/>
        <v>1.1755940828402327</v>
      </c>
      <c r="L549" s="16">
        <f t="shared" si="623"/>
        <v>1.4621538461538455</v>
      </c>
      <c r="M549" s="17">
        <f t="shared" si="568"/>
        <v>7.1522161304318863E-2</v>
      </c>
      <c r="N549" s="17">
        <f t="shared" si="569"/>
        <v>8.4081029621301914E-2</v>
      </c>
      <c r="O549" s="17">
        <f t="shared" si="570"/>
        <v>0.10457640323634558</v>
      </c>
      <c r="P549" s="17">
        <f t="shared" si="571"/>
        <v>0.12293940084936202</v>
      </c>
      <c r="Q549" s="17">
        <f t="shared" si="572"/>
        <v>4.9422580450958445E-2</v>
      </c>
      <c r="R549" s="17">
        <f t="shared" si="573"/>
        <v>7.6453395104479072E-2</v>
      </c>
      <c r="S549" s="17">
        <f t="shared" si="574"/>
        <v>5.2830115888456292E-2</v>
      </c>
      <c r="T549" s="17">
        <f t="shared" si="575"/>
        <v>7.2263416093216751E-2</v>
      </c>
      <c r="U549" s="17">
        <f t="shared" si="576"/>
        <v>8.9878158897872013E-2</v>
      </c>
      <c r="V549" s="17">
        <f t="shared" si="577"/>
        <v>1.0089961668576921E-2</v>
      </c>
      <c r="W549" s="17">
        <f t="shared" si="578"/>
        <v>1.9366964378947363E-2</v>
      </c>
      <c r="X549" s="17">
        <f t="shared" si="579"/>
        <v>2.8317481455002413E-2</v>
      </c>
      <c r="Y549" s="17">
        <f t="shared" si="580"/>
        <v>2.0702257211410988E-2</v>
      </c>
      <c r="Z549" s="17">
        <f t="shared" si="581"/>
        <v>3.7262208567844561E-2</v>
      </c>
      <c r="AA549" s="17">
        <f t="shared" si="582"/>
        <v>4.3805231905916682E-2</v>
      </c>
      <c r="AB549" s="17">
        <f t="shared" si="583"/>
        <v>2.5748585713019922E-2</v>
      </c>
      <c r="AC549" s="17">
        <f t="shared" si="584"/>
        <v>1.0839768222763518E-3</v>
      </c>
      <c r="AD549" s="17">
        <f t="shared" si="585"/>
        <v>5.6919221816170221E-3</v>
      </c>
      <c r="AE549" s="17">
        <f t="shared" si="586"/>
        <v>8.3224659098597165E-3</v>
      </c>
      <c r="AF549" s="17">
        <f t="shared" si="587"/>
        <v>6.0843627697928244E-3</v>
      </c>
      <c r="AG549" s="17">
        <f t="shared" si="588"/>
        <v>2.9654248084159478E-3</v>
      </c>
      <c r="AH549" s="17">
        <f t="shared" si="589"/>
        <v>1.3620770393415169E-2</v>
      </c>
      <c r="AI549" s="17">
        <f t="shared" si="590"/>
        <v>1.6012497078224299E-2</v>
      </c>
      <c r="AJ549" s="17">
        <f t="shared" si="591"/>
        <v>9.4120984083285036E-3</v>
      </c>
      <c r="AK549" s="17">
        <f t="shared" si="592"/>
        <v>3.6882690653136526E-3</v>
      </c>
      <c r="AL549" s="17">
        <f t="shared" si="593"/>
        <v>7.4529884799330229E-5</v>
      </c>
      <c r="AM549" s="17">
        <f t="shared" si="594"/>
        <v>1.3382780073392078E-3</v>
      </c>
      <c r="AN549" s="17">
        <f t="shared" si="595"/>
        <v>1.9567683356541271E-3</v>
      </c>
      <c r="AO549" s="17">
        <f t="shared" si="596"/>
        <v>1.4305481740043706E-3</v>
      </c>
      <c r="AP549" s="17">
        <f t="shared" si="597"/>
        <v>6.972271715762837E-4</v>
      </c>
      <c r="AQ549" s="17">
        <f t="shared" si="598"/>
        <v>2.548633476408075E-4</v>
      </c>
      <c r="AR549" s="17">
        <f t="shared" si="599"/>
        <v>3.9831323636620817E-3</v>
      </c>
      <c r="AS549" s="17">
        <f t="shared" si="600"/>
        <v>4.682546837890573E-3</v>
      </c>
      <c r="AT549" s="17">
        <f t="shared" si="601"/>
        <v>2.7523871776232011E-3</v>
      </c>
      <c r="AU549" s="17">
        <f t="shared" si="602"/>
        <v>1.0785633598997208E-3</v>
      </c>
      <c r="AV549" s="17">
        <f t="shared" si="603"/>
        <v>3.169881759665981E-4</v>
      </c>
      <c r="AW549" s="17">
        <f t="shared" si="604"/>
        <v>3.5585937497111064E-6</v>
      </c>
      <c r="AX549" s="17">
        <f t="shared" si="605"/>
        <v>2.6221195110386498E-4</v>
      </c>
      <c r="AY549" s="17">
        <f t="shared" si="606"/>
        <v>3.8339421281402027E-4</v>
      </c>
      <c r="AZ549" s="17">
        <f t="shared" si="607"/>
        <v>2.8029066142957288E-4</v>
      </c>
      <c r="BA549" s="17">
        <f t="shared" si="608"/>
        <v>1.3660935621675178E-4</v>
      </c>
      <c r="BB549" s="17">
        <f t="shared" si="609"/>
        <v>4.9935973903231073E-5</v>
      </c>
      <c r="BC549" s="17">
        <f t="shared" si="610"/>
        <v>1.4602815260809469E-5</v>
      </c>
      <c r="BD549" s="17">
        <f t="shared" si="611"/>
        <v>9.7065871754472872E-4</v>
      </c>
      <c r="BE549" s="17">
        <f t="shared" si="612"/>
        <v>1.1411006448028716E-3</v>
      </c>
      <c r="BF549" s="17">
        <f t="shared" si="613"/>
        <v>6.7073558297771525E-4</v>
      </c>
      <c r="BG549" s="17">
        <f t="shared" si="614"/>
        <v>2.6283759416633189E-4</v>
      </c>
      <c r="BH549" s="17">
        <f t="shared" si="615"/>
        <v>7.7247580112475581E-5</v>
      </c>
      <c r="BI549" s="17">
        <f t="shared" si="616"/>
        <v>1.8162359618790625E-5</v>
      </c>
      <c r="BJ549" s="18">
        <f t="shared" si="617"/>
        <v>0.3040226348874665</v>
      </c>
      <c r="BK549" s="18">
        <f t="shared" si="618"/>
        <v>0.2589235406306038</v>
      </c>
      <c r="BL549" s="18">
        <f t="shared" si="619"/>
        <v>0.39914977019717995</v>
      </c>
      <c r="BM549" s="18">
        <f t="shared" si="620"/>
        <v>0.48998334809726463</v>
      </c>
      <c r="BN549" s="18">
        <f t="shared" si="621"/>
        <v>0.50899497056676579</v>
      </c>
    </row>
    <row r="550" spans="1:66" x14ac:dyDescent="0.25">
      <c r="A550" t="s">
        <v>213</v>
      </c>
      <c r="B550" t="s">
        <v>314</v>
      </c>
      <c r="C550" t="s">
        <v>216</v>
      </c>
      <c r="D550" t="s">
        <v>496</v>
      </c>
      <c r="E550" s="14">
        <f>VLOOKUP(A550,home!$A$2:$E$405,3,FALSE)</f>
        <v>1.23668639053254</v>
      </c>
      <c r="F550" s="14">
        <f>VLOOKUP(B550,home!$B$2:$E$405,3,FALSE)</f>
        <v>0.75</v>
      </c>
      <c r="G550" s="14">
        <f>VLOOKUP(C550,away!$B$2:$E$405,4,FALSE)</f>
        <v>1.87</v>
      </c>
      <c r="H550" s="14">
        <f>VLOOKUP(A550,away!$A$2:$E$405,3,FALSE)</f>
        <v>1.2307692307692299</v>
      </c>
      <c r="I550" s="14">
        <f>VLOOKUP(C550,away!$B$2:$E$405,3,FALSE)</f>
        <v>1</v>
      </c>
      <c r="J550" s="14">
        <f>VLOOKUP(B550,home!$B$2:$E$405,4,FALSE)</f>
        <v>1.45</v>
      </c>
      <c r="K550" s="16">
        <f t="shared" si="622"/>
        <v>1.7344526627218875</v>
      </c>
      <c r="L550" s="16">
        <f t="shared" si="623"/>
        <v>1.7846153846153834</v>
      </c>
      <c r="M550" s="17">
        <f t="shared" si="568"/>
        <v>2.9627033298390098E-2</v>
      </c>
      <c r="N550" s="17">
        <f t="shared" si="569"/>
        <v>5.1386686792942733E-2</v>
      </c>
      <c r="O550" s="17">
        <f t="shared" si="570"/>
        <v>5.2872859424819216E-2</v>
      </c>
      <c r="P550" s="17">
        <f t="shared" si="571"/>
        <v>9.1705471815097736E-2</v>
      </c>
      <c r="Q550" s="17">
        <f t="shared" si="572"/>
        <v>4.4563887868237589E-2</v>
      </c>
      <c r="R550" s="17">
        <f t="shared" si="573"/>
        <v>4.7178859179069436E-2</v>
      </c>
      <c r="S550" s="17">
        <f t="shared" si="574"/>
        <v>7.0964695284615895E-2</v>
      </c>
      <c r="T550" s="17">
        <f t="shared" si="575"/>
        <v>7.9529399887931645E-2</v>
      </c>
      <c r="U550" s="17">
        <f t="shared" si="576"/>
        <v>8.1829497927317946E-2</v>
      </c>
      <c r="V550" s="17">
        <f t="shared" si="577"/>
        <v>2.4406579392641573E-2</v>
      </c>
      <c r="W550" s="17">
        <f t="shared" si="578"/>
        <v>2.5764651324768104E-2</v>
      </c>
      <c r="X550" s="17">
        <f t="shared" si="579"/>
        <v>4.5979993133432283E-2</v>
      </c>
      <c r="Y550" s="17">
        <f t="shared" si="580"/>
        <v>4.1028301565216481E-2</v>
      </c>
      <c r="Z550" s="17">
        <f t="shared" si="581"/>
        <v>2.8065372639856662E-2</v>
      </c>
      <c r="AA550" s="17">
        <f t="shared" si="582"/>
        <v>4.8678060305481399E-2</v>
      </c>
      <c r="AB550" s="17">
        <f t="shared" si="583"/>
        <v>4.2214895656489421E-2</v>
      </c>
      <c r="AC550" s="17">
        <f t="shared" si="584"/>
        <v>4.7216524686519556E-3</v>
      </c>
      <c r="AD550" s="17">
        <f t="shared" si="585"/>
        <v>1.1171892023586261E-2</v>
      </c>
      <c r="AE550" s="17">
        <f t="shared" si="586"/>
        <v>1.9937530380553927E-2</v>
      </c>
      <c r="AF550" s="17">
        <f t="shared" si="587"/>
        <v>1.7790411724186574E-2</v>
      </c>
      <c r="AG550" s="17">
        <f t="shared" si="588"/>
        <v>1.0583014153875081E-2</v>
      </c>
      <c r="AH550" s="17">
        <f t="shared" si="589"/>
        <v>1.2521473947012965E-2</v>
      </c>
      <c r="AI550" s="17">
        <f t="shared" si="590"/>
        <v>2.171790382859938E-2</v>
      </c>
      <c r="AJ550" s="17">
        <f t="shared" si="591"/>
        <v>1.8834338062126036E-2</v>
      </c>
      <c r="AK550" s="17">
        <f t="shared" si="592"/>
        <v>1.0889089267486234E-2</v>
      </c>
      <c r="AL550" s="17">
        <f t="shared" si="593"/>
        <v>5.8460307250294587E-4</v>
      </c>
      <c r="AM550" s="17">
        <f t="shared" si="594"/>
        <v>3.8754235735901201E-3</v>
      </c>
      <c r="AN550" s="17">
        <f t="shared" si="595"/>
        <v>6.9161405313300566E-3</v>
      </c>
      <c r="AO550" s="17">
        <f t="shared" si="596"/>
        <v>6.1713253971868165E-3</v>
      </c>
      <c r="AP550" s="17">
        <f t="shared" si="597"/>
        <v>3.6711474157624106E-3</v>
      </c>
      <c r="AQ550" s="17">
        <f t="shared" si="598"/>
        <v>1.6378965393401513E-3</v>
      </c>
      <c r="AR550" s="17">
        <f t="shared" si="599"/>
        <v>4.4692030087800086E-3</v>
      </c>
      <c r="AS550" s="17">
        <f t="shared" si="600"/>
        <v>7.7516210588231575E-3</v>
      </c>
      <c r="AT550" s="17">
        <f t="shared" si="601"/>
        <v>6.7224098929434418E-3</v>
      </c>
      <c r="AU550" s="17">
        <f t="shared" si="602"/>
        <v>3.8865672462412375E-3</v>
      </c>
      <c r="AV550" s="17">
        <f t="shared" si="603"/>
        <v>1.6852667272726969E-3</v>
      </c>
      <c r="AW550" s="17">
        <f t="shared" si="604"/>
        <v>5.0264998831462871E-5</v>
      </c>
      <c r="AX550" s="17">
        <f t="shared" si="605"/>
        <v>1.1202897893980927E-3</v>
      </c>
      <c r="AY550" s="17">
        <f t="shared" si="606"/>
        <v>1.9992863933873642E-3</v>
      </c>
      <c r="AZ550" s="17">
        <f t="shared" si="607"/>
        <v>1.7839786279456472E-3</v>
      </c>
      <c r="BA550" s="17">
        <f t="shared" si="608"/>
        <v>1.0612385684189481E-3</v>
      </c>
      <c r="BB550" s="17">
        <f t="shared" si="609"/>
        <v>4.7347566898691502E-4</v>
      </c>
      <c r="BC550" s="17">
        <f t="shared" si="610"/>
        <v>1.6899439262302185E-4</v>
      </c>
      <c r="BD550" s="17">
        <f t="shared" si="611"/>
        <v>1.3293014077396938E-3</v>
      </c>
      <c r="BE550" s="17">
        <f t="shared" si="612"/>
        <v>2.3056103662140652E-3</v>
      </c>
      <c r="BF550" s="17">
        <f t="shared" si="613"/>
        <v>1.9994860194395862E-3</v>
      </c>
      <c r="BG550" s="17">
        <f t="shared" si="614"/>
        <v>1.156004616830726E-3</v>
      </c>
      <c r="BH550" s="17">
        <f t="shared" si="615"/>
        <v>5.0125882144521196E-4</v>
      </c>
      <c r="BI550" s="17">
        <f t="shared" si="616"/>
        <v>1.7388193951369657E-4</v>
      </c>
      <c r="BJ550" s="18">
        <f t="shared" si="617"/>
        <v>0.37661496575270015</v>
      </c>
      <c r="BK550" s="18">
        <f t="shared" si="618"/>
        <v>0.22400932172528754</v>
      </c>
      <c r="BL550" s="18">
        <f t="shared" si="619"/>
        <v>0.36871758870364552</v>
      </c>
      <c r="BM550" s="18">
        <f t="shared" si="620"/>
        <v>0.6781234290483773</v>
      </c>
      <c r="BN550" s="18">
        <f t="shared" si="621"/>
        <v>0.31733479837855677</v>
      </c>
    </row>
    <row r="551" spans="1:66" x14ac:dyDescent="0.25">
      <c r="A551" t="s">
        <v>213</v>
      </c>
      <c r="B551" t="s">
        <v>315</v>
      </c>
      <c r="C551" t="s">
        <v>219</v>
      </c>
      <c r="D551" t="s">
        <v>496</v>
      </c>
      <c r="E551" s="14">
        <f>VLOOKUP(A551,home!$A$2:$E$405,3,FALSE)</f>
        <v>1.23668639053254</v>
      </c>
      <c r="F551" s="14">
        <f>VLOOKUP(B551,home!$B$2:$E$405,3,FALSE)</f>
        <v>2.31</v>
      </c>
      <c r="G551" s="14">
        <f>VLOOKUP(C551,away!$B$2:$E$405,4,FALSE)</f>
        <v>1.1299999999999999</v>
      </c>
      <c r="H551" s="14">
        <f>VLOOKUP(A551,away!$A$2:$E$405,3,FALSE)</f>
        <v>1.2307692307692299</v>
      </c>
      <c r="I551" s="14">
        <f>VLOOKUP(C551,away!$B$2:$E$405,3,FALSE)</f>
        <v>0.49</v>
      </c>
      <c r="J551" s="14">
        <f>VLOOKUP(B551,home!$B$2:$E$405,4,FALSE)</f>
        <v>0.06</v>
      </c>
      <c r="K551" s="16">
        <f t="shared" si="622"/>
        <v>3.2281224852070887</v>
      </c>
      <c r="L551" s="16">
        <f t="shared" si="623"/>
        <v>3.6184615384615357E-2</v>
      </c>
      <c r="M551" s="17">
        <f t="shared" si="568"/>
        <v>3.8223410888873738E-2</v>
      </c>
      <c r="N551" s="17">
        <f t="shared" si="569"/>
        <v>0.12338985215168279</v>
      </c>
      <c r="O551" s="17">
        <f t="shared" si="570"/>
        <v>1.3830994217020149E-3</v>
      </c>
      <c r="P551" s="17">
        <f t="shared" si="571"/>
        <v>4.4648143424731949E-3</v>
      </c>
      <c r="Q551" s="17">
        <f t="shared" si="572"/>
        <v>0.19915877808861276</v>
      </c>
      <c r="R551" s="17">
        <f t="shared" si="573"/>
        <v>2.5023460306485671E-5</v>
      </c>
      <c r="S551" s="17">
        <f t="shared" si="574"/>
        <v>1.303819220288175E-4</v>
      </c>
      <c r="T551" s="17">
        <f t="shared" si="575"/>
        <v>7.2064837856064138E-3</v>
      </c>
      <c r="U551" s="17">
        <f t="shared" si="576"/>
        <v>8.0778794873053464E-5</v>
      </c>
      <c r="V551" s="17">
        <f t="shared" si="577"/>
        <v>1.6921888733638062E-6</v>
      </c>
      <c r="W551" s="17">
        <f t="shared" si="578"/>
        <v>0.2143029765580732</v>
      </c>
      <c r="X551" s="17">
        <f t="shared" si="579"/>
        <v>7.7544707825321201E-3</v>
      </c>
      <c r="Y551" s="17">
        <f t="shared" si="580"/>
        <v>1.4029627138858105E-4</v>
      </c>
      <c r="Z551" s="17">
        <f t="shared" si="581"/>
        <v>3.0182142892745754E-7</v>
      </c>
      <c r="AA551" s="17">
        <f t="shared" si="582"/>
        <v>9.7431654123805893E-7</v>
      </c>
      <c r="AB551" s="17">
        <f t="shared" si="583"/>
        <v>1.572606567239889E-6</v>
      </c>
      <c r="AC551" s="17">
        <f t="shared" si="584"/>
        <v>1.2353864059145755E-8</v>
      </c>
      <c r="AD551" s="17">
        <f t="shared" si="585"/>
        <v>0.17294906431848098</v>
      </c>
      <c r="AE551" s="17">
        <f t="shared" si="586"/>
        <v>6.2580953734933378E-3</v>
      </c>
      <c r="AF551" s="17">
        <f t="shared" si="587"/>
        <v>1.1322338706504864E-4</v>
      </c>
      <c r="AG551" s="17">
        <f t="shared" si="588"/>
        <v>1.3656482378307386E-6</v>
      </c>
      <c r="AH551" s="17">
        <f t="shared" si="589"/>
        <v>2.7303230801437688E-9</v>
      </c>
      <c r="AI551" s="17">
        <f t="shared" si="590"/>
        <v>8.8138173268919759E-9</v>
      </c>
      <c r="AJ551" s="17">
        <f t="shared" si="591"/>
        <v>1.4226040946723915E-8</v>
      </c>
      <c r="AK551" s="17">
        <f t="shared" si="592"/>
        <v>1.5307800885198736E-8</v>
      </c>
      <c r="AL551" s="17">
        <f t="shared" si="593"/>
        <v>5.7721389225673317E-11</v>
      </c>
      <c r="AM551" s="17">
        <f t="shared" si="594"/>
        <v>0.11166015266440305</v>
      </c>
      <c r="AN551" s="17">
        <f t="shared" si="595"/>
        <v>4.0403796779488578E-3</v>
      </c>
      <c r="AO551" s="17">
        <f t="shared" si="596"/>
        <v>7.3099792327197761E-5</v>
      </c>
      <c r="AP551" s="17">
        <f t="shared" si="597"/>
        <v>8.8169595668496877E-7</v>
      </c>
      <c r="AQ551" s="17">
        <f t="shared" si="598"/>
        <v>7.9759572697040231E-9</v>
      </c>
      <c r="AR551" s="17">
        <f t="shared" si="599"/>
        <v>1.9759138106148102E-11</v>
      </c>
      <c r="AS551" s="17">
        <f t="shared" si="600"/>
        <v>6.3784918008768897E-11</v>
      </c>
      <c r="AT551" s="17">
        <f t="shared" si="601"/>
        <v>1.0295276402059873E-10</v>
      </c>
      <c r="AU551" s="17">
        <f t="shared" si="602"/>
        <v>1.1078137748303803E-10</v>
      </c>
      <c r="AV551" s="17">
        <f t="shared" si="603"/>
        <v>8.9403963898802346E-11</v>
      </c>
      <c r="AW551" s="17">
        <f t="shared" si="604"/>
        <v>1.8728726169030821E-13</v>
      </c>
      <c r="AX551" s="17">
        <f t="shared" si="605"/>
        <v>6.0075441586269311E-2</v>
      </c>
      <c r="AY551" s="17">
        <f t="shared" si="606"/>
        <v>2.1738067478600819E-3</v>
      </c>
      <c r="AZ551" s="17">
        <f t="shared" si="607"/>
        <v>3.9329180545899305E-5</v>
      </c>
      <c r="BA551" s="17">
        <f t="shared" si="608"/>
        <v>4.743704238151541E-7</v>
      </c>
      <c r="BB551" s="17">
        <f t="shared" si="609"/>
        <v>4.2912278338970848E-9</v>
      </c>
      <c r="BC551" s="17">
        <f t="shared" si="610"/>
        <v>3.1055285739464383E-11</v>
      </c>
      <c r="BD551" s="17">
        <f t="shared" si="611"/>
        <v>1.1916280211707772E-13</v>
      </c>
      <c r="BE551" s="17">
        <f t="shared" si="612"/>
        <v>3.846721209144214E-13</v>
      </c>
      <c r="BF551" s="17">
        <f t="shared" si="613"/>
        <v>6.2088436147807204E-13</v>
      </c>
      <c r="BG551" s="17">
        <f t="shared" si="614"/>
        <v>6.6809692266693667E-13</v>
      </c>
      <c r="BH551" s="17">
        <f t="shared" si="615"/>
        <v>5.3917467458970003E-13</v>
      </c>
      <c r="BI551" s="17">
        <f t="shared" si="616"/>
        <v>3.4810437809944505E-13</v>
      </c>
      <c r="BJ551" s="18">
        <f t="shared" si="617"/>
        <v>0.90933818437914837</v>
      </c>
      <c r="BK551" s="18">
        <f t="shared" si="618"/>
        <v>4.4994118501694644E-2</v>
      </c>
      <c r="BL551" s="18">
        <f t="shared" si="619"/>
        <v>1.4914900673345275E-3</v>
      </c>
      <c r="BM551" s="18">
        <f t="shared" si="620"/>
        <v>0.58700530966828235</v>
      </c>
      <c r="BN551" s="18">
        <f t="shared" si="621"/>
        <v>0.36664497835365095</v>
      </c>
    </row>
    <row r="552" spans="1:66" x14ac:dyDescent="0.25">
      <c r="A552" t="s">
        <v>213</v>
      </c>
      <c r="B552" t="s">
        <v>220</v>
      </c>
      <c r="C552" t="s">
        <v>218</v>
      </c>
      <c r="D552" t="s">
        <v>496</v>
      </c>
      <c r="E552" s="14">
        <f>VLOOKUP(A552,home!$A$2:$E$405,3,FALSE)</f>
        <v>1.23668639053254</v>
      </c>
      <c r="F552" s="14">
        <f>VLOOKUP(B552,home!$B$2:$E$405,3,FALSE)</f>
        <v>0.64</v>
      </c>
      <c r="G552" s="14">
        <f>VLOOKUP(C552,away!$B$2:$E$405,4,FALSE)</f>
        <v>0.52</v>
      </c>
      <c r="H552" s="14">
        <f>VLOOKUP(A552,away!$A$2:$E$405,3,FALSE)</f>
        <v>1.2307692307692299</v>
      </c>
      <c r="I552" s="14">
        <f>VLOOKUP(C552,away!$B$2:$E$405,3,FALSE)</f>
        <v>1.27</v>
      </c>
      <c r="J552" s="14">
        <f>VLOOKUP(B552,home!$B$2:$E$405,4,FALSE)</f>
        <v>1.57</v>
      </c>
      <c r="K552" s="16">
        <f t="shared" si="622"/>
        <v>0.41156923076922936</v>
      </c>
      <c r="L552" s="16">
        <f t="shared" si="623"/>
        <v>2.4540307692307679</v>
      </c>
      <c r="M552" s="17">
        <f t="shared" si="568"/>
        <v>5.6948951508267502E-2</v>
      </c>
      <c r="N552" s="17">
        <f t="shared" si="569"/>
        <v>2.3438436165371796E-2</v>
      </c>
      <c r="O552" s="17">
        <f t="shared" si="570"/>
        <v>0.13975447927671938</v>
      </c>
      <c r="P552" s="17">
        <f t="shared" si="571"/>
        <v>5.7518643532473601E-2</v>
      </c>
      <c r="Q552" s="17">
        <f t="shared" si="572"/>
        <v>4.8232695715078782E-3</v>
      </c>
      <c r="R552" s="17">
        <f t="shared" si="573"/>
        <v>0.17148089614144654</v>
      </c>
      <c r="S552" s="17">
        <f t="shared" si="574"/>
        <v>1.4523508625683279E-2</v>
      </c>
      <c r="T552" s="17">
        <f t="shared" si="575"/>
        <v>1.1836451936774834E-2</v>
      </c>
      <c r="U552" s="17">
        <f t="shared" si="576"/>
        <v>7.057626051655326E-2</v>
      </c>
      <c r="V552" s="17">
        <f t="shared" si="577"/>
        <v>1.6298661507992195E-3</v>
      </c>
      <c r="W552" s="17">
        <f t="shared" si="578"/>
        <v>6.6170311577937592E-4</v>
      </c>
      <c r="X552" s="17">
        <f t="shared" si="579"/>
        <v>1.6238398062184578E-3</v>
      </c>
      <c r="Y552" s="17">
        <f t="shared" si="580"/>
        <v>1.9924764243809115E-3</v>
      </c>
      <c r="Z552" s="17">
        <f t="shared" si="581"/>
        <v>0.14027313182212517</v>
      </c>
      <c r="AA552" s="17">
        <f t="shared" si="582"/>
        <v>5.773210496162276E-2</v>
      </c>
      <c r="AB552" s="17">
        <f t="shared" si="583"/>
        <v>1.1880379014871744E-2</v>
      </c>
      <c r="AC552" s="17">
        <f t="shared" si="584"/>
        <v>1.0288566300454131E-4</v>
      </c>
      <c r="AD552" s="17">
        <f t="shared" si="585"/>
        <v>6.8084160589730011E-5</v>
      </c>
      <c r="AE552" s="17">
        <f t="shared" si="586"/>
        <v>1.6708062498444628E-4</v>
      </c>
      <c r="AF552" s="17">
        <f t="shared" si="587"/>
        <v>2.0501049732706908E-4</v>
      </c>
      <c r="AG552" s="17">
        <f t="shared" si="588"/>
        <v>1.6770068948530989E-4</v>
      </c>
      <c r="AH552" s="17">
        <f t="shared" si="589"/>
        <v>8.60586453969647E-2</v>
      </c>
      <c r="AI552" s="17">
        <f t="shared" si="590"/>
        <v>3.5419090487070641E-2</v>
      </c>
      <c r="AJ552" s="17">
        <f t="shared" si="591"/>
        <v>7.2887039131546965E-3</v>
      </c>
      <c r="AK552" s="17">
        <f t="shared" si="592"/>
        <v>9.9993542094725012E-4</v>
      </c>
      <c r="AL552" s="17">
        <f t="shared" si="593"/>
        <v>4.1565954197427502E-6</v>
      </c>
      <c r="AM552" s="17">
        <f t="shared" si="594"/>
        <v>5.604269120296772E-6</v>
      </c>
      <c r="AN552" s="17">
        <f t="shared" si="595"/>
        <v>1.3753048860258127E-5</v>
      </c>
      <c r="AO552" s="17">
        <f t="shared" si="596"/>
        <v>1.6875202536903793E-5</v>
      </c>
      <c r="AP552" s="17">
        <f t="shared" si="597"/>
        <v>1.3804088754187675E-5</v>
      </c>
      <c r="AQ552" s="17">
        <f t="shared" si="598"/>
        <v>8.4689146359922451E-6</v>
      </c>
      <c r="AR552" s="17">
        <f t="shared" si="599"/>
        <v>4.2238112752494221E-2</v>
      </c>
      <c r="AS552" s="17">
        <f t="shared" si="600"/>
        <v>1.7383907574688023E-2</v>
      </c>
      <c r="AT552" s="17">
        <f t="shared" si="601"/>
        <v>3.5773407341388648E-3</v>
      </c>
      <c r="AU552" s="17">
        <f t="shared" si="602"/>
        <v>4.9077445804965422E-4</v>
      </c>
      <c r="AV552" s="17">
        <f t="shared" si="603"/>
        <v>5.04969165451704E-5</v>
      </c>
      <c r="AW552" s="17">
        <f t="shared" si="604"/>
        <v>1.1661600429708591E-7</v>
      </c>
      <c r="AX552" s="17">
        <f t="shared" si="605"/>
        <v>3.8442412181071452E-7</v>
      </c>
      <c r="AY552" s="17">
        <f t="shared" si="606"/>
        <v>9.4338862335801008E-7</v>
      </c>
      <c r="AZ552" s="17">
        <f t="shared" si="607"/>
        <v>1.1575523545314063E-6</v>
      </c>
      <c r="BA552" s="17">
        <f t="shared" si="608"/>
        <v>9.4688969833853132E-7</v>
      </c>
      <c r="BB552" s="17">
        <f t="shared" si="609"/>
        <v>5.8092411369759911E-7</v>
      </c>
      <c r="BC552" s="17">
        <f t="shared" si="610"/>
        <v>2.8512112992040413E-7</v>
      </c>
      <c r="BD552" s="17">
        <f t="shared" si="611"/>
        <v>1.7275604721476559E-2</v>
      </c>
      <c r="BE552" s="17">
        <f t="shared" si="612"/>
        <v>7.1101073462913741E-3</v>
      </c>
      <c r="BF552" s="17">
        <f t="shared" si="613"/>
        <v>1.4631507055998937E-3</v>
      </c>
      <c r="BG552" s="17">
        <f t="shared" si="614"/>
        <v>2.0072927013440112E-4</v>
      </c>
      <c r="BH552" s="17">
        <f t="shared" si="615"/>
        <v>2.0653497825521078E-5</v>
      </c>
      <c r="BI552" s="17">
        <f t="shared" si="616"/>
        <v>1.7000688425487322E-6</v>
      </c>
      <c r="BJ552" s="18">
        <f t="shared" si="617"/>
        <v>4.5046856816369107E-2</v>
      </c>
      <c r="BK552" s="18">
        <f t="shared" si="618"/>
        <v>0.13072895546427124</v>
      </c>
      <c r="BL552" s="18">
        <f t="shared" si="619"/>
        <v>0.67100307317543717</v>
      </c>
      <c r="BM552" s="18">
        <f t="shared" si="620"/>
        <v>0.53308651430979681</v>
      </c>
      <c r="BN552" s="18">
        <f t="shared" si="621"/>
        <v>0.45396467619578673</v>
      </c>
    </row>
    <row r="553" spans="1:66" x14ac:dyDescent="0.25">
      <c r="A553" t="s">
        <v>37</v>
      </c>
      <c r="B553" t="s">
        <v>224</v>
      </c>
      <c r="C553" t="s">
        <v>229</v>
      </c>
      <c r="D553" t="s">
        <v>496</v>
      </c>
      <c r="E553" s="14">
        <f>VLOOKUP(A553,home!$A$2:$E$405,3,FALSE)</f>
        <v>1.75</v>
      </c>
      <c r="F553" s="14">
        <f>VLOOKUP(B553,home!$B$2:$E$405,3,FALSE)</f>
        <v>0.83</v>
      </c>
      <c r="G553" s="14">
        <f>VLOOKUP(C553,away!$B$2:$E$405,4,FALSE)</f>
        <v>1</v>
      </c>
      <c r="H553" s="14">
        <f>VLOOKUP(A553,away!$A$2:$E$405,3,FALSE)</f>
        <v>1.30555555555556</v>
      </c>
      <c r="I553" s="14">
        <f>VLOOKUP(C553,away!$B$2:$E$405,3,FALSE)</f>
        <v>0.43</v>
      </c>
      <c r="J553" s="14">
        <f>VLOOKUP(B553,home!$B$2:$E$405,4,FALSE)</f>
        <v>1.79</v>
      </c>
      <c r="K553" s="16">
        <f t="shared" si="622"/>
        <v>1.4524999999999999</v>
      </c>
      <c r="L553" s="16">
        <f t="shared" si="623"/>
        <v>1.0048861111111147</v>
      </c>
      <c r="M553" s="17">
        <f t="shared" si="568"/>
        <v>8.5658560554368574E-2</v>
      </c>
      <c r="N553" s="17">
        <f t="shared" si="569"/>
        <v>0.12441905920522034</v>
      </c>
      <c r="O553" s="17">
        <f t="shared" si="570"/>
        <v>8.6077097798855376E-2</v>
      </c>
      <c r="P553" s="17">
        <f t="shared" si="571"/>
        <v>0.12502698455283742</v>
      </c>
      <c r="Q553" s="17">
        <f t="shared" si="572"/>
        <v>9.0359341747791283E-2</v>
      </c>
      <c r="R553" s="17">
        <f t="shared" si="573"/>
        <v>4.3248840031411426E-2</v>
      </c>
      <c r="S553" s="17">
        <f t="shared" si="574"/>
        <v>4.5622255280760221E-2</v>
      </c>
      <c r="T553" s="17">
        <f t="shared" si="575"/>
        <v>9.0800847531498183E-2</v>
      </c>
      <c r="U553" s="17">
        <f t="shared" si="576"/>
        <v>6.2818940145625085E-2</v>
      </c>
      <c r="V553" s="17">
        <f t="shared" si="577"/>
        <v>7.3989011584517112E-3</v>
      </c>
      <c r="W553" s="17">
        <f t="shared" si="578"/>
        <v>4.3748981296222268E-2</v>
      </c>
      <c r="X553" s="17">
        <f t="shared" si="579"/>
        <v>4.3962743679833688E-2</v>
      </c>
      <c r="Y553" s="17">
        <f t="shared" si="580"/>
        <v>2.2088775265101401E-2</v>
      </c>
      <c r="Z553" s="17">
        <f t="shared" si="581"/>
        <v>1.4486719556410579E-2</v>
      </c>
      <c r="AA553" s="17">
        <f t="shared" si="582"/>
        <v>2.1041960155686362E-2</v>
      </c>
      <c r="AB553" s="17">
        <f t="shared" si="583"/>
        <v>1.5281723563067224E-2</v>
      </c>
      <c r="AC553" s="17">
        <f t="shared" si="584"/>
        <v>6.7496340621040765E-4</v>
      </c>
      <c r="AD553" s="17">
        <f t="shared" si="585"/>
        <v>1.5886348833190719E-2</v>
      </c>
      <c r="AE553" s="17">
        <f t="shared" si="586"/>
        <v>1.5963971298739617E-2</v>
      </c>
      <c r="AF553" s="17">
        <f t="shared" si="587"/>
        <v>8.0209865181399501E-3</v>
      </c>
      <c r="AG553" s="17">
        <f t="shared" si="588"/>
        <v>2.6867259831627791E-3</v>
      </c>
      <c r="AH553" s="17">
        <f t="shared" si="589"/>
        <v>3.6393758194496889E-3</v>
      </c>
      <c r="AI553" s="17">
        <f t="shared" si="590"/>
        <v>5.2861933777506726E-3</v>
      </c>
      <c r="AJ553" s="17">
        <f t="shared" si="591"/>
        <v>3.8390979405914264E-3</v>
      </c>
      <c r="AK553" s="17">
        <f t="shared" si="592"/>
        <v>1.858763252903015E-3</v>
      </c>
      <c r="AL553" s="17">
        <f t="shared" si="593"/>
        <v>3.9406984574968018E-5</v>
      </c>
      <c r="AM553" s="17">
        <f t="shared" si="594"/>
        <v>4.6149843360419017E-3</v>
      </c>
      <c r="AN553" s="17">
        <f t="shared" si="595"/>
        <v>4.6375336622838563E-3</v>
      </c>
      <c r="AO553" s="17">
        <f t="shared" si="596"/>
        <v>2.3300965835196543E-3</v>
      </c>
      <c r="AP553" s="17">
        <f t="shared" si="597"/>
        <v>7.8049389810878693E-4</v>
      </c>
      <c r="AQ553" s="17">
        <f t="shared" si="598"/>
        <v>1.9607686950412335E-4</v>
      </c>
      <c r="AR553" s="17">
        <f t="shared" si="599"/>
        <v>7.3143164281572518E-4</v>
      </c>
      <c r="AS553" s="17">
        <f t="shared" si="600"/>
        <v>1.0624044611898405E-3</v>
      </c>
      <c r="AT553" s="17">
        <f t="shared" si="601"/>
        <v>7.7157123993912182E-4</v>
      </c>
      <c r="AU553" s="17">
        <f t="shared" si="602"/>
        <v>3.7356907533719137E-4</v>
      </c>
      <c r="AV553" s="17">
        <f t="shared" si="603"/>
        <v>1.3565227048181768E-4</v>
      </c>
      <c r="AW553" s="17">
        <f t="shared" si="604"/>
        <v>1.5977310965257084E-6</v>
      </c>
      <c r="AX553" s="17">
        <f t="shared" si="605"/>
        <v>1.1172107913501427E-3</v>
      </c>
      <c r="AY553" s="17">
        <f t="shared" si="606"/>
        <v>1.1226696074112161E-3</v>
      </c>
      <c r="AZ553" s="17">
        <f t="shared" si="607"/>
        <v>5.6407754792704929E-4</v>
      </c>
      <c r="BA553" s="17">
        <f t="shared" si="608"/>
        <v>1.8894456450050203E-4</v>
      </c>
      <c r="BB553" s="17">
        <f t="shared" si="609"/>
        <v>4.7466942159123155E-5</v>
      </c>
      <c r="BC553" s="17">
        <f t="shared" si="610"/>
        <v>9.5397741825235014E-6</v>
      </c>
      <c r="BD553" s="17">
        <f t="shared" si="611"/>
        <v>1.2250091651545126E-4</v>
      </c>
      <c r="BE553" s="17">
        <f t="shared" si="612"/>
        <v>1.7793258123869295E-4</v>
      </c>
      <c r="BF553" s="17">
        <f t="shared" si="613"/>
        <v>1.2922353712460077E-4</v>
      </c>
      <c r="BG553" s="17">
        <f t="shared" si="614"/>
        <v>6.2565729224494179E-5</v>
      </c>
      <c r="BH553" s="17">
        <f t="shared" si="615"/>
        <v>2.271918042464446E-5</v>
      </c>
      <c r="BI553" s="17">
        <f t="shared" si="616"/>
        <v>6.5999219133592134E-6</v>
      </c>
      <c r="BJ553" s="18">
        <f t="shared" si="617"/>
        <v>0.47354687593588907</v>
      </c>
      <c r="BK553" s="18">
        <f t="shared" si="618"/>
        <v>0.26554374154461446</v>
      </c>
      <c r="BL553" s="18">
        <f t="shared" si="619"/>
        <v>0.24668816264154519</v>
      </c>
      <c r="BM553" s="18">
        <f t="shared" si="620"/>
        <v>0.44435454391166024</v>
      </c>
      <c r="BN553" s="18">
        <f t="shared" si="621"/>
        <v>0.55478988389048434</v>
      </c>
    </row>
    <row r="554" spans="1:66" x14ac:dyDescent="0.25">
      <c r="A554" t="s">
        <v>37</v>
      </c>
      <c r="B554" t="s">
        <v>231</v>
      </c>
      <c r="C554" t="s">
        <v>38</v>
      </c>
      <c r="D554" t="s">
        <v>496</v>
      </c>
      <c r="E554" s="14">
        <f>VLOOKUP(A554,home!$A$2:$E$405,3,FALSE)</f>
        <v>1.75</v>
      </c>
      <c r="F554" s="14">
        <f>VLOOKUP(B554,home!$B$2:$E$405,3,FALSE)</f>
        <v>1.03</v>
      </c>
      <c r="G554" s="14">
        <f>VLOOKUP(C554,away!$B$2:$E$405,4,FALSE)</f>
        <v>0.9</v>
      </c>
      <c r="H554" s="14">
        <f>VLOOKUP(A554,away!$A$2:$E$405,3,FALSE)</f>
        <v>1.30555555555556</v>
      </c>
      <c r="I554" s="14">
        <f>VLOOKUP(C554,away!$B$2:$E$405,3,FALSE)</f>
        <v>0.41</v>
      </c>
      <c r="J554" s="14">
        <f>VLOOKUP(B554,home!$B$2:$E$405,4,FALSE)</f>
        <v>0.77</v>
      </c>
      <c r="K554" s="16">
        <f t="shared" si="622"/>
        <v>1.62225</v>
      </c>
      <c r="L554" s="16">
        <f t="shared" si="623"/>
        <v>0.41216388888889033</v>
      </c>
      <c r="M554" s="17">
        <f t="shared" si="568"/>
        <v>0.13075709823729884</v>
      </c>
      <c r="N554" s="17">
        <f t="shared" si="569"/>
        <v>0.21212070261545804</v>
      </c>
      <c r="O554" s="17">
        <f t="shared" si="570"/>
        <v>5.3893354109311752E-2</v>
      </c>
      <c r="P554" s="17">
        <f t="shared" si="571"/>
        <v>8.7428493703831003E-2</v>
      </c>
      <c r="Q554" s="17">
        <f t="shared" si="572"/>
        <v>0.17205640490896343</v>
      </c>
      <c r="R554" s="17">
        <f t="shared" si="573"/>
        <v>1.1106447207479993E-2</v>
      </c>
      <c r="S554" s="17">
        <f t="shared" si="574"/>
        <v>1.4614391138921008E-2</v>
      </c>
      <c r="T554" s="17">
        <f t="shared" si="575"/>
        <v>7.0915436955519925E-2</v>
      </c>
      <c r="U554" s="17">
        <f t="shared" si="576"/>
        <v>1.8017433982334422E-2</v>
      </c>
      <c r="V554" s="17">
        <f t="shared" si="577"/>
        <v>1.0857402524723744E-3</v>
      </c>
      <c r="W554" s="17">
        <f t="shared" si="578"/>
        <v>9.3039500954521973E-2</v>
      </c>
      <c r="X554" s="17">
        <f t="shared" si="579"/>
        <v>3.8347522533697401E-2</v>
      </c>
      <c r="Y554" s="17">
        <f t="shared" si="580"/>
        <v>7.9027320083715352E-3</v>
      </c>
      <c r="Z554" s="17">
        <f t="shared" si="581"/>
        <v>1.5258921575913703E-3</v>
      </c>
      <c r="AA554" s="17">
        <f t="shared" si="582"/>
        <v>2.4753785526526006E-3</v>
      </c>
      <c r="AB554" s="17">
        <f t="shared" si="583"/>
        <v>2.0078414285203405E-3</v>
      </c>
      <c r="AC554" s="17">
        <f t="shared" si="584"/>
        <v>4.5372601232997191E-5</v>
      </c>
      <c r="AD554" s="17">
        <f t="shared" si="585"/>
        <v>3.7733332605868308E-2</v>
      </c>
      <c r="AE554" s="17">
        <f t="shared" si="586"/>
        <v>1.5552317107572648E-2</v>
      </c>
      <c r="AF554" s="17">
        <f t="shared" si="587"/>
        <v>3.2050517501451803E-3</v>
      </c>
      <c r="AG554" s="17">
        <f t="shared" si="588"/>
        <v>4.4033553114332721E-4</v>
      </c>
      <c r="AH554" s="17">
        <f t="shared" si="589"/>
        <v>1.5722941142447963E-4</v>
      </c>
      <c r="AI554" s="17">
        <f t="shared" si="590"/>
        <v>2.550654126833621E-4</v>
      </c>
      <c r="AJ554" s="17">
        <f t="shared" si="591"/>
        <v>2.0688993286279206E-4</v>
      </c>
      <c r="AK554" s="17">
        <f t="shared" si="592"/>
        <v>1.1187573119555482E-4</v>
      </c>
      <c r="AL554" s="17">
        <f t="shared" si="593"/>
        <v>1.2135045010027525E-6</v>
      </c>
      <c r="AM554" s="17">
        <f t="shared" si="594"/>
        <v>1.2242579763973964E-2</v>
      </c>
      <c r="AN554" s="17">
        <f t="shared" si="595"/>
        <v>5.0459492855519416E-3</v>
      </c>
      <c r="AO554" s="17">
        <f t="shared" si="596"/>
        <v>1.0398790403346029E-3</v>
      </c>
      <c r="AP554" s="17">
        <f t="shared" si="597"/>
        <v>1.428668630794524E-4</v>
      </c>
      <c r="AQ554" s="17">
        <f t="shared" si="598"/>
        <v>1.4721140470045928E-5</v>
      </c>
      <c r="AR554" s="17">
        <f t="shared" si="599"/>
        <v>1.2960857132084982E-5</v>
      </c>
      <c r="AS554" s="17">
        <f t="shared" si="600"/>
        <v>2.1025750482524862E-5</v>
      </c>
      <c r="AT554" s="17">
        <f t="shared" si="601"/>
        <v>1.7054511860137981E-5</v>
      </c>
      <c r="AU554" s="17">
        <f t="shared" si="602"/>
        <v>9.2222272883696124E-6</v>
      </c>
      <c r="AV554" s="17">
        <f t="shared" si="603"/>
        <v>3.7401895546394004E-6</v>
      </c>
      <c r="AW554" s="17">
        <f t="shared" si="604"/>
        <v>2.2538583215180833E-8</v>
      </c>
      <c r="AX554" s="17">
        <f t="shared" si="605"/>
        <v>3.3100875036844615E-3</v>
      </c>
      <c r="AY554" s="17">
        <f t="shared" si="606"/>
        <v>1.3642985380811067E-3</v>
      </c>
      <c r="AZ554" s="17">
        <f t="shared" si="607"/>
        <v>2.8115729553046835E-4</v>
      </c>
      <c r="BA554" s="17">
        <f t="shared" si="608"/>
        <v>3.8627628105106956E-5</v>
      </c>
      <c r="BB554" s="17">
        <f t="shared" si="609"/>
        <v>3.980228354588669E-6</v>
      </c>
      <c r="BC554" s="17">
        <f t="shared" si="610"/>
        <v>3.2810127945861928E-7</v>
      </c>
      <c r="BD554" s="17">
        <f t="shared" si="611"/>
        <v>8.9033287981557512E-7</v>
      </c>
      <c r="BE554" s="17">
        <f t="shared" si="612"/>
        <v>1.4443425142808168E-6</v>
      </c>
      <c r="BF554" s="17">
        <f t="shared" si="613"/>
        <v>1.1715423218960277E-6</v>
      </c>
      <c r="BG554" s="17">
        <f t="shared" si="614"/>
        <v>6.3351151056527695E-7</v>
      </c>
      <c r="BH554" s="17">
        <f t="shared" si="615"/>
        <v>2.5692851200363008E-7</v>
      </c>
      <c r="BI554" s="17">
        <f t="shared" si="616"/>
        <v>8.3360455719577712E-8</v>
      </c>
      <c r="BJ554" s="18">
        <f t="shared" si="617"/>
        <v>0.67479781235970693</v>
      </c>
      <c r="BK554" s="18">
        <f t="shared" si="618"/>
        <v>0.23529660797633833</v>
      </c>
      <c r="BL554" s="18">
        <f t="shared" si="619"/>
        <v>8.8299999322977343E-2</v>
      </c>
      <c r="BM554" s="18">
        <f t="shared" si="620"/>
        <v>0.331193535034773</v>
      </c>
      <c r="BN554" s="18">
        <f t="shared" si="621"/>
        <v>0.66736250078234305</v>
      </c>
    </row>
    <row r="555" spans="1:66" x14ac:dyDescent="0.25">
      <c r="A555" t="s">
        <v>340</v>
      </c>
      <c r="B555" t="s">
        <v>387</v>
      </c>
      <c r="C555" t="s">
        <v>353</v>
      </c>
      <c r="D555" t="s">
        <v>496</v>
      </c>
      <c r="E555" s="14">
        <f>VLOOKUP(A555,home!$A$2:$E$405,3,FALSE)</f>
        <v>1.3672566371681401</v>
      </c>
      <c r="F555" s="14">
        <f>VLOOKUP(B555,home!$B$2:$E$405,3,FALSE)</f>
        <v>1.04</v>
      </c>
      <c r="G555" s="14">
        <f>VLOOKUP(C555,away!$B$2:$E$405,4,FALSE)</f>
        <v>0.59</v>
      </c>
      <c r="H555" s="14">
        <f>VLOOKUP(A555,away!$A$2:$E$405,3,FALSE)</f>
        <v>1.15486725663717</v>
      </c>
      <c r="I555" s="14">
        <f>VLOOKUP(C555,away!$B$2:$E$405,3,FALSE)</f>
        <v>1.32</v>
      </c>
      <c r="J555" s="14">
        <f>VLOOKUP(B555,home!$B$2:$E$405,4,FALSE)</f>
        <v>1.08</v>
      </c>
      <c r="K555" s="16">
        <f t="shared" si="622"/>
        <v>0.83894867256637073</v>
      </c>
      <c r="L555" s="16">
        <f t="shared" si="623"/>
        <v>1.6463787610619498</v>
      </c>
      <c r="M555" s="17">
        <f t="shared" si="568"/>
        <v>8.3298275389732002E-2</v>
      </c>
      <c r="N555" s="17">
        <f t="shared" si="569"/>
        <v>6.9882977565283638E-2</v>
      </c>
      <c r="O555" s="17">
        <f t="shared" si="570"/>
        <v>0.13714051143474407</v>
      </c>
      <c r="P555" s="17">
        <f t="shared" si="571"/>
        <v>0.11505385002325171</v>
      </c>
      <c r="Q555" s="17">
        <f t="shared" si="572"/>
        <v>2.9314115631690091E-2</v>
      </c>
      <c r="R555" s="17">
        <f t="shared" si="573"/>
        <v>0.11289261265366808</v>
      </c>
      <c r="S555" s="17">
        <f t="shared" si="574"/>
        <v>3.9728878969097624E-2</v>
      </c>
      <c r="T555" s="17">
        <f t="shared" si="575"/>
        <v>4.8262137375328668E-2</v>
      </c>
      <c r="U555" s="17">
        <f t="shared" si="576"/>
        <v>9.4711107528344288E-2</v>
      </c>
      <c r="V555" s="17">
        <f t="shared" si="577"/>
        <v>6.0971790313732776E-3</v>
      </c>
      <c r="W555" s="17">
        <f t="shared" si="578"/>
        <v>8.1976794655544988E-3</v>
      </c>
      <c r="X555" s="17">
        <f t="shared" si="579"/>
        <v>1.3496485362082603E-2</v>
      </c>
      <c r="Y555" s="17">
        <f t="shared" si="580"/>
        <v>1.1110163424558152E-2</v>
      </c>
      <c r="Z555" s="17">
        <f t="shared" si="581"/>
        <v>6.1954666584597529E-2</v>
      </c>
      <c r="AA555" s="17">
        <f t="shared" si="582"/>
        <v>5.1976785290440176E-2</v>
      </c>
      <c r="AB555" s="17">
        <f t="shared" si="583"/>
        <v>2.1802927511841028E-2</v>
      </c>
      <c r="AC555" s="17">
        <f t="shared" si="584"/>
        <v>5.2634937410046411E-4</v>
      </c>
      <c r="AD555" s="17">
        <f t="shared" si="585"/>
        <v>1.7193580764378856E-3</v>
      </c>
      <c r="AE555" s="17">
        <f t="shared" si="586"/>
        <v>2.830714619707663E-3</v>
      </c>
      <c r="AF555" s="17">
        <f t="shared" si="587"/>
        <v>2.3302142142571261E-3</v>
      </c>
      <c r="AG555" s="17">
        <f t="shared" si="588"/>
        <v>1.2788050636925302E-3</v>
      </c>
      <c r="AH555" s="17">
        <f t="shared" si="589"/>
        <v>2.5500211803388972E-2</v>
      </c>
      <c r="AI555" s="17">
        <f t="shared" si="590"/>
        <v>2.1393368842614478E-2</v>
      </c>
      <c r="AJ555" s="17">
        <f t="shared" si="591"/>
        <v>8.9739691961170862E-3</v>
      </c>
      <c r="AK555" s="17">
        <f t="shared" si="592"/>
        <v>2.5095665149113097E-3</v>
      </c>
      <c r="AL555" s="17">
        <f t="shared" si="593"/>
        <v>2.908032449135297E-5</v>
      </c>
      <c r="AM555" s="17">
        <f t="shared" si="594"/>
        <v>2.8849063517876654E-4</v>
      </c>
      <c r="AN555" s="17">
        <f t="shared" si="595"/>
        <v>4.7496485452359265E-4</v>
      </c>
      <c r="AO555" s="17">
        <f t="shared" si="596"/>
        <v>3.9098602436926096E-4</v>
      </c>
      <c r="AP555" s="17">
        <f t="shared" si="597"/>
        <v>2.145703621312003E-4</v>
      </c>
      <c r="AQ555" s="17">
        <f t="shared" si="598"/>
        <v>8.8316021741544897E-5</v>
      </c>
      <c r="AR555" s="17">
        <f t="shared" si="599"/>
        <v>8.3966014231361668E-3</v>
      </c>
      <c r="AS555" s="17">
        <f t="shared" si="600"/>
        <v>7.0443176180089856E-3</v>
      </c>
      <c r="AT555" s="17">
        <f t="shared" si="601"/>
        <v>2.9549104573822686E-3</v>
      </c>
      <c r="AU555" s="17">
        <f t="shared" si="602"/>
        <v>8.2633940192444711E-4</v>
      </c>
      <c r="AV555" s="17">
        <f t="shared" si="603"/>
        <v>1.733140860834509E-4</v>
      </c>
      <c r="AW555" s="17">
        <f t="shared" si="604"/>
        <v>1.1157371496193229E-6</v>
      </c>
      <c r="AX555" s="17">
        <f t="shared" si="605"/>
        <v>4.0338139238509217E-5</v>
      </c>
      <c r="AY555" s="17">
        <f t="shared" si="606"/>
        <v>6.6411855703041233E-5</v>
      </c>
      <c r="AZ555" s="17">
        <f t="shared" si="607"/>
        <v>5.4669534356099016E-5</v>
      </c>
      <c r="BA555" s="17">
        <f t="shared" si="608"/>
        <v>3.0002253413675988E-5</v>
      </c>
      <c r="BB555" s="17">
        <f t="shared" si="609"/>
        <v>1.2348768201068635E-5</v>
      </c>
      <c r="BC555" s="17">
        <f t="shared" si="610"/>
        <v>4.0661499383033153E-6</v>
      </c>
      <c r="BD555" s="17">
        <f t="shared" si="611"/>
        <v>2.3039977080256549E-3</v>
      </c>
      <c r="BE555" s="17">
        <f t="shared" si="612"/>
        <v>1.9329358187440836E-3</v>
      </c>
      <c r="BF555" s="17">
        <f t="shared" si="613"/>
        <v>8.1081696964566997E-4</v>
      </c>
      <c r="BG555" s="17">
        <f t="shared" si="614"/>
        <v>2.2674460679284069E-4</v>
      </c>
      <c r="BH555" s="17">
        <f t="shared" si="615"/>
        <v>4.7556771720109342E-5</v>
      </c>
      <c r="BI555" s="17">
        <f t="shared" si="616"/>
        <v>7.9795381012255323E-6</v>
      </c>
      <c r="BJ555" s="18">
        <f t="shared" si="617"/>
        <v>0.19008781539738798</v>
      </c>
      <c r="BK555" s="18">
        <f t="shared" si="618"/>
        <v>0.24480002496774947</v>
      </c>
      <c r="BL555" s="18">
        <f t="shared" si="619"/>
        <v>0.50162657517563447</v>
      </c>
      <c r="BM555" s="18">
        <f t="shared" si="620"/>
        <v>0.45082144330844631</v>
      </c>
      <c r="BN555" s="18">
        <f t="shared" si="621"/>
        <v>0.54758234269836958</v>
      </c>
    </row>
    <row r="556" spans="1:66" x14ac:dyDescent="0.25">
      <c r="A556" t="s">
        <v>340</v>
      </c>
      <c r="B556" t="s">
        <v>415</v>
      </c>
      <c r="C556" t="s">
        <v>390</v>
      </c>
      <c r="D556" t="s">
        <v>496</v>
      </c>
      <c r="E556" s="14">
        <f>VLOOKUP(A556,home!$A$2:$E$405,3,FALSE)</f>
        <v>1.3672566371681401</v>
      </c>
      <c r="F556" s="14">
        <f>VLOOKUP(B556,home!$B$2:$E$405,3,FALSE)</f>
        <v>1.26</v>
      </c>
      <c r="G556" s="14">
        <f>VLOOKUP(C556,away!$B$2:$E$405,4,FALSE)</f>
        <v>1.28</v>
      </c>
      <c r="H556" s="14">
        <f>VLOOKUP(A556,away!$A$2:$E$405,3,FALSE)</f>
        <v>1.15486725663717</v>
      </c>
      <c r="I556" s="14">
        <f>VLOOKUP(C556,away!$B$2:$E$405,3,FALSE)</f>
        <v>0.73</v>
      </c>
      <c r="J556" s="14">
        <f>VLOOKUP(B556,home!$B$2:$E$405,4,FALSE)</f>
        <v>0.55000000000000004</v>
      </c>
      <c r="K556" s="16">
        <f t="shared" si="622"/>
        <v>2.2051115044247762</v>
      </c>
      <c r="L556" s="16">
        <f t="shared" si="623"/>
        <v>0.46367920353982378</v>
      </c>
      <c r="M556" s="17">
        <f t="shared" si="568"/>
        <v>6.9336022131048891E-2</v>
      </c>
      <c r="N556" s="17">
        <f t="shared" si="569"/>
        <v>0.15289366007222682</v>
      </c>
      <c r="O556" s="17">
        <f t="shared" si="570"/>
        <v>3.2149671518344337E-2</v>
      </c>
      <c r="P556" s="17">
        <f t="shared" si="571"/>
        <v>7.0893610528578677E-2</v>
      </c>
      <c r="Q556" s="17">
        <f t="shared" si="572"/>
        <v>0.16857378438943921</v>
      </c>
      <c r="R556" s="17">
        <f t="shared" si="573"/>
        <v>7.4535670418464295E-3</v>
      </c>
      <c r="S556" s="17">
        <f t="shared" si="574"/>
        <v>1.8121547282733377E-2</v>
      </c>
      <c r="T556" s="17">
        <f t="shared" si="575"/>
        <v>7.816415808338914E-2</v>
      </c>
      <c r="U556" s="17">
        <f t="shared" si="576"/>
        <v>1.6435946432976911E-2</v>
      </c>
      <c r="V556" s="17">
        <f t="shared" si="577"/>
        <v>2.0587373325051182E-3</v>
      </c>
      <c r="W556" s="17">
        <f t="shared" si="578"/>
        <v>0.12390799710052472</v>
      </c>
      <c r="X556" s="17">
        <f t="shared" si="579"/>
        <v>5.7453561407786083E-2</v>
      </c>
      <c r="Y556" s="17">
        <f t="shared" si="580"/>
        <v>1.3320010797044302E-2</v>
      </c>
      <c r="Z556" s="17">
        <f t="shared" si="581"/>
        <v>1.1520213431646775E-3</v>
      </c>
      <c r="AA556" s="17">
        <f t="shared" si="582"/>
        <v>2.5403355171553137E-3</v>
      </c>
      <c r="AB556" s="17">
        <f t="shared" si="583"/>
        <v>2.8008615369890227E-3</v>
      </c>
      <c r="AC556" s="17">
        <f t="shared" si="584"/>
        <v>1.315615950279485E-4</v>
      </c>
      <c r="AD556" s="17">
        <f t="shared" si="585"/>
        <v>6.8307737474149727E-2</v>
      </c>
      <c r="AE556" s="17">
        <f t="shared" si="586"/>
        <v>3.1672877307621111E-2</v>
      </c>
      <c r="AF556" s="17">
        <f t="shared" si="587"/>
        <v>7.3430272619061567E-3</v>
      </c>
      <c r="AG556" s="17">
        <f t="shared" si="588"/>
        <v>1.1349363441239531E-3</v>
      </c>
      <c r="AH556" s="17">
        <f t="shared" si="589"/>
        <v>1.3354208471486891E-4</v>
      </c>
      <c r="AI556" s="17">
        <f t="shared" si="590"/>
        <v>2.9447518732962554E-4</v>
      </c>
      <c r="AJ556" s="17">
        <f t="shared" si="591"/>
        <v>3.246753116740992E-4</v>
      </c>
      <c r="AK556" s="17">
        <f t="shared" si="592"/>
        <v>2.3864842165841865E-4</v>
      </c>
      <c r="AL556" s="17">
        <f t="shared" si="593"/>
        <v>5.3806816092227922E-6</v>
      </c>
      <c r="AM556" s="17">
        <f t="shared" si="594"/>
        <v>3.0125235549095006E-2</v>
      </c>
      <c r="AN556" s="17">
        <f t="shared" si="595"/>
        <v>1.3968445225853955E-2</v>
      </c>
      <c r="AO556" s="17">
        <f t="shared" si="596"/>
        <v>3.2384387785068074E-3</v>
      </c>
      <c r="AP556" s="17">
        <f t="shared" si="597"/>
        <v>5.0053223784350535E-4</v>
      </c>
      <c r="AQ556" s="17">
        <f t="shared" si="598"/>
        <v>5.8021597347320553E-5</v>
      </c>
      <c r="AR556" s="17">
        <f t="shared" si="599"/>
        <v>1.2384137495927625E-5</v>
      </c>
      <c r="AS556" s="17">
        <f t="shared" si="600"/>
        <v>2.730840406464825E-5</v>
      </c>
      <c r="AT556" s="17">
        <f t="shared" si="601"/>
        <v>3.0109037985218089E-5</v>
      </c>
      <c r="AU556" s="17">
        <f t="shared" si="602"/>
        <v>2.2131262016122329E-5</v>
      </c>
      <c r="AV556" s="17">
        <f t="shared" si="603"/>
        <v>1.2200475119797606E-5</v>
      </c>
      <c r="AW556" s="17">
        <f t="shared" si="604"/>
        <v>1.5282097508563022E-7</v>
      </c>
      <c r="AX556" s="17">
        <f t="shared" si="605"/>
        <v>1.1071583913802608E-2</v>
      </c>
      <c r="AY556" s="17">
        <f t="shared" si="606"/>
        <v>5.1336632110763171E-3</v>
      </c>
      <c r="AZ556" s="17">
        <f t="shared" si="607"/>
        <v>1.1901864344767803E-3</v>
      </c>
      <c r="BA556" s="17">
        <f t="shared" si="608"/>
        <v>1.8395489933403203E-4</v>
      </c>
      <c r="BB556" s="17">
        <f t="shared" si="609"/>
        <v>2.1324015302613107E-5</v>
      </c>
      <c r="BC556" s="17">
        <f t="shared" si="610"/>
        <v>1.9775004863573331E-6</v>
      </c>
      <c r="BD556" s="17">
        <f t="shared" si="611"/>
        <v>9.5704450177323041E-7</v>
      </c>
      <c r="BE556" s="17">
        <f t="shared" si="612"/>
        <v>2.1103898411066288E-6</v>
      </c>
      <c r="BF556" s="17">
        <f t="shared" si="613"/>
        <v>2.3268224587227015E-6</v>
      </c>
      <c r="BG556" s="17">
        <f t="shared" si="614"/>
        <v>1.7103009908277908E-6</v>
      </c>
      <c r="BH556" s="17">
        <f t="shared" si="615"/>
        <v>9.4285109772586389E-7</v>
      </c>
      <c r="BI556" s="17">
        <f t="shared" si="616"/>
        <v>4.1581836051096644E-7</v>
      </c>
      <c r="BJ556" s="18">
        <f t="shared" si="617"/>
        <v>0.76826511360133654</v>
      </c>
      <c r="BK556" s="18">
        <f t="shared" si="618"/>
        <v>0.16568052276257952</v>
      </c>
      <c r="BL556" s="18">
        <f t="shared" si="619"/>
        <v>6.2484319596621402E-2</v>
      </c>
      <c r="BM556" s="18">
        <f t="shared" si="620"/>
        <v>0.49114815123211664</v>
      </c>
      <c r="BN556" s="18">
        <f t="shared" si="621"/>
        <v>0.50130031568148437</v>
      </c>
    </row>
    <row r="557" spans="1:66" x14ac:dyDescent="0.25">
      <c r="A557" t="s">
        <v>340</v>
      </c>
      <c r="B557" t="s">
        <v>377</v>
      </c>
      <c r="C557" t="s">
        <v>429</v>
      </c>
      <c r="D557" t="s">
        <v>496</v>
      </c>
      <c r="E557" s="14">
        <f>VLOOKUP(A557,home!$A$2:$E$405,3,FALSE)</f>
        <v>1.3672566371681401</v>
      </c>
      <c r="F557" s="14">
        <f>VLOOKUP(B557,home!$B$2:$E$405,3,FALSE)</f>
        <v>0.37</v>
      </c>
      <c r="G557" s="14">
        <f>VLOOKUP(C557,away!$B$2:$E$405,4,FALSE)</f>
        <v>0.91</v>
      </c>
      <c r="H557" s="14">
        <f>VLOOKUP(A557,away!$A$2:$E$405,3,FALSE)</f>
        <v>1.15486725663717</v>
      </c>
      <c r="I557" s="14">
        <f>VLOOKUP(C557,away!$B$2:$E$405,3,FALSE)</f>
        <v>0.61</v>
      </c>
      <c r="J557" s="14">
        <f>VLOOKUP(B557,home!$B$2:$E$405,4,FALSE)</f>
        <v>0.94</v>
      </c>
      <c r="K557" s="16">
        <f t="shared" si="622"/>
        <v>0.46035530973451277</v>
      </c>
      <c r="L557" s="16">
        <f t="shared" si="623"/>
        <v>0.66220088495575324</v>
      </c>
      <c r="M557" s="17">
        <f t="shared" si="568"/>
        <v>0.32544682501428951</v>
      </c>
      <c r="N557" s="17">
        <f t="shared" si="569"/>
        <v>0.14982117393156699</v>
      </c>
      <c r="O557" s="17">
        <f t="shared" si="570"/>
        <v>0.2155111755305027</v>
      </c>
      <c r="P557" s="17">
        <f t="shared" si="571"/>
        <v>9.9211713962593512E-2</v>
      </c>
      <c r="Q557" s="17">
        <f t="shared" si="572"/>
        <v>3.4485486465027422E-2</v>
      </c>
      <c r="R557" s="17">
        <f t="shared" si="573"/>
        <v>7.1355845577076776E-2</v>
      </c>
      <c r="S557" s="17">
        <f t="shared" si="574"/>
        <v>7.5611155424263957E-3</v>
      </c>
      <c r="T557" s="17">
        <f t="shared" si="575"/>
        <v>2.2836319655270814E-2</v>
      </c>
      <c r="U557" s="17">
        <f t="shared" si="576"/>
        <v>3.2849042392003237E-2</v>
      </c>
      <c r="V557" s="17">
        <f t="shared" si="577"/>
        <v>2.5610984815530697E-4</v>
      </c>
      <c r="W557" s="17">
        <f t="shared" si="578"/>
        <v>5.2918589343176831E-3</v>
      </c>
      <c r="X557" s="17">
        <f t="shared" si="579"/>
        <v>3.5042736693661797E-3</v>
      </c>
      <c r="Y557" s="17">
        <f t="shared" si="580"/>
        <v>1.1602665624907142E-3</v>
      </c>
      <c r="Z557" s="17">
        <f t="shared" si="581"/>
        <v>1.5750634695968775E-2</v>
      </c>
      <c r="AA557" s="17">
        <f t="shared" si="582"/>
        <v>7.2508883139778667E-3</v>
      </c>
      <c r="AB557" s="17">
        <f t="shared" si="583"/>
        <v>1.6689924678158202E-3</v>
      </c>
      <c r="AC557" s="17">
        <f t="shared" si="584"/>
        <v>4.8796560308031719E-6</v>
      </c>
      <c r="AD557" s="17">
        <f t="shared" si="585"/>
        <v>6.0903383969479117E-4</v>
      </c>
      <c r="AE557" s="17">
        <f t="shared" si="586"/>
        <v>4.0330274761389112E-4</v>
      </c>
      <c r="AF557" s="17">
        <f t="shared" si="587"/>
        <v>1.3353371818750271E-4</v>
      </c>
      <c r="AG557" s="17">
        <f t="shared" si="588"/>
        <v>2.9475382118398828E-5</v>
      </c>
      <c r="AH557" s="17">
        <f t="shared" si="589"/>
        <v>2.6075210585713281E-3</v>
      </c>
      <c r="AI557" s="17">
        <f t="shared" si="590"/>
        <v>1.2003861645578681E-3</v>
      </c>
      <c r="AJ557" s="17">
        <f t="shared" si="591"/>
        <v>2.7630207229303064E-4</v>
      </c>
      <c r="AK557" s="17">
        <f t="shared" si="592"/>
        <v>4.239904202358196E-5</v>
      </c>
      <c r="AL557" s="17">
        <f t="shared" si="593"/>
        <v>5.9502075442602051E-8</v>
      </c>
      <c r="AM557" s="17">
        <f t="shared" si="594"/>
        <v>5.6074392382299055E-5</v>
      </c>
      <c r="AN557" s="17">
        <f t="shared" si="595"/>
        <v>3.7132512258914591E-5</v>
      </c>
      <c r="AO557" s="17">
        <f t="shared" si="596"/>
        <v>1.2294591239241796E-5</v>
      </c>
      <c r="AP557" s="17">
        <f t="shared" si="597"/>
        <v>2.7138297329317236E-6</v>
      </c>
      <c r="AQ557" s="17">
        <f t="shared" si="598"/>
        <v>4.4927511269165562E-7</v>
      </c>
      <c r="AR557" s="17">
        <f t="shared" si="599"/>
        <v>3.4534055050533936E-4</v>
      </c>
      <c r="AS557" s="17">
        <f t="shared" si="600"/>
        <v>1.5897935609177262E-4</v>
      </c>
      <c r="AT557" s="17">
        <f t="shared" si="601"/>
        <v>3.6593495357510693E-5</v>
      </c>
      <c r="AU557" s="17">
        <f t="shared" si="602"/>
        <v>5.6153366298584315E-6</v>
      </c>
      <c r="AV557" s="17">
        <f t="shared" si="603"/>
        <v>6.4626250837550803E-7</v>
      </c>
      <c r="AW557" s="17">
        <f t="shared" si="604"/>
        <v>5.0386306825434811E-10</v>
      </c>
      <c r="AX557" s="17">
        <f t="shared" si="605"/>
        <v>4.3023573788879801E-6</v>
      </c>
      <c r="AY557" s="17">
        <f t="shared" si="606"/>
        <v>2.8490248636955359E-6</v>
      </c>
      <c r="AZ557" s="17">
        <f t="shared" si="607"/>
        <v>9.4331339300006387E-7</v>
      </c>
      <c r="BA557" s="17">
        <f t="shared" si="608"/>
        <v>2.0822098787841891E-7</v>
      </c>
      <c r="BB557" s="17">
        <f t="shared" si="609"/>
        <v>3.4471030609862539E-8</v>
      </c>
      <c r="BC557" s="17">
        <f t="shared" si="610"/>
        <v>4.5653493950375685E-9</v>
      </c>
      <c r="BD557" s="17">
        <f t="shared" si="611"/>
        <v>3.8114136359290431E-5</v>
      </c>
      <c r="BE557" s="17">
        <f t="shared" si="612"/>
        <v>1.7546045048944597E-5</v>
      </c>
      <c r="BF557" s="17">
        <f t="shared" si="613"/>
        <v>4.0387075015613024E-6</v>
      </c>
      <c r="BG557" s="17">
        <f t="shared" si="614"/>
        <v>6.1974681426945141E-7</v>
      </c>
      <c r="BH557" s="17">
        <f t="shared" si="615"/>
        <v>7.132593415999768E-8</v>
      </c>
      <c r="BI557" s="17">
        <f t="shared" si="616"/>
        <v>6.5670545024658413E-9</v>
      </c>
      <c r="BJ557" s="18">
        <f t="shared" si="617"/>
        <v>0.21839173145938395</v>
      </c>
      <c r="BK557" s="18">
        <f t="shared" si="618"/>
        <v>0.43248355255043464</v>
      </c>
      <c r="BL557" s="18">
        <f t="shared" si="619"/>
        <v>0.33337012414862771</v>
      </c>
      <c r="BM557" s="18">
        <f t="shared" si="620"/>
        <v>0.10416097385235759</v>
      </c>
      <c r="BN557" s="18">
        <f t="shared" si="621"/>
        <v>0.89583222048105693</v>
      </c>
    </row>
    <row r="558" spans="1:66" x14ac:dyDescent="0.25">
      <c r="A558" t="s">
        <v>340</v>
      </c>
      <c r="B558" t="s">
        <v>354</v>
      </c>
      <c r="C558" t="s">
        <v>341</v>
      </c>
      <c r="D558" t="s">
        <v>496</v>
      </c>
      <c r="E558" s="14">
        <f>VLOOKUP(A558,home!$A$2:$E$405,3,FALSE)</f>
        <v>1.3672566371681401</v>
      </c>
      <c r="F558" s="14">
        <f>VLOOKUP(B558,home!$B$2:$E$405,3,FALSE)</f>
        <v>1.86</v>
      </c>
      <c r="G558" s="14">
        <f>VLOOKUP(C558,away!$B$2:$E$405,4,FALSE)</f>
        <v>1.26</v>
      </c>
      <c r="H558" s="14">
        <f>VLOOKUP(A558,away!$A$2:$E$405,3,FALSE)</f>
        <v>1.15486725663717</v>
      </c>
      <c r="I558" s="14">
        <f>VLOOKUP(C558,away!$B$2:$E$405,3,FALSE)</f>
        <v>0.66</v>
      </c>
      <c r="J558" s="14">
        <f>VLOOKUP(B558,home!$B$2:$E$405,4,FALSE)</f>
        <v>0.94</v>
      </c>
      <c r="K558" s="16">
        <f t="shared" si="622"/>
        <v>3.2043026548672531</v>
      </c>
      <c r="L558" s="16">
        <f t="shared" si="623"/>
        <v>0.71647964601770031</v>
      </c>
      <c r="M558" s="17">
        <f t="shared" si="568"/>
        <v>1.9825579108132593E-2</v>
      </c>
      <c r="N558" s="17">
        <f t="shared" si="569"/>
        <v>6.3527155770470009E-2</v>
      </c>
      <c r="O558" s="17">
        <f t="shared" si="570"/>
        <v>1.4204623901490753E-2</v>
      </c>
      <c r="P558" s="17">
        <f t="shared" si="571"/>
        <v>4.5515914078937653E-2</v>
      </c>
      <c r="Q558" s="17">
        <f t="shared" si="572"/>
        <v>0.10178011694574131</v>
      </c>
      <c r="R558" s="17">
        <f t="shared" si="573"/>
        <v>5.0886619523773302E-3</v>
      </c>
      <c r="S558" s="17">
        <f t="shared" si="574"/>
        <v>2.6124059518536465E-2</v>
      </c>
      <c r="T558" s="17">
        <f t="shared" si="575"/>
        <v>7.2923382160924866E-2</v>
      </c>
      <c r="U558" s="17">
        <f t="shared" si="576"/>
        <v>1.6305613003724656E-2</v>
      </c>
      <c r="V558" s="17">
        <f t="shared" si="577"/>
        <v>6.6640084954749657E-3</v>
      </c>
      <c r="W558" s="17">
        <f t="shared" si="578"/>
        <v>0.10871143298064612</v>
      </c>
      <c r="X558" s="17">
        <f t="shared" si="579"/>
        <v>7.788952902005028E-2</v>
      </c>
      <c r="Y558" s="17">
        <f t="shared" si="580"/>
        <v>2.7903131090385513E-2</v>
      </c>
      <c r="Z558" s="17">
        <f t="shared" si="581"/>
        <v>1.2153075714476829E-3</v>
      </c>
      <c r="AA558" s="17">
        <f t="shared" si="582"/>
        <v>3.8942132776700845E-3</v>
      </c>
      <c r="AB558" s="17">
        <f t="shared" si="583"/>
        <v>6.2391189721287803E-3</v>
      </c>
      <c r="AC558" s="17">
        <f t="shared" si="584"/>
        <v>9.5620926268720507E-4</v>
      </c>
      <c r="AD558" s="17">
        <f t="shared" si="585"/>
        <v>8.7086083328576952E-2</v>
      </c>
      <c r="AE558" s="17">
        <f t="shared" si="586"/>
        <v>6.2395406156326758E-2</v>
      </c>
      <c r="AF558" s="17">
        <f t="shared" si="587"/>
        <v>2.2352519258007818E-2</v>
      </c>
      <c r="AG558" s="17">
        <f t="shared" si="588"/>
        <v>5.3383750285270898E-3</v>
      </c>
      <c r="AH558" s="17">
        <f t="shared" si="589"/>
        <v>2.1768578464836672E-4</v>
      </c>
      <c r="AI558" s="17">
        <f t="shared" si="590"/>
        <v>6.9753113767562257E-4</v>
      </c>
      <c r="AJ558" s="17">
        <f t="shared" si="591"/>
        <v>1.1175504381532866E-3</v>
      </c>
      <c r="AK558" s="17">
        <f t="shared" si="592"/>
        <v>1.1936566119742128E-3</v>
      </c>
      <c r="AL558" s="17">
        <f t="shared" si="593"/>
        <v>8.7811283402262585E-5</v>
      </c>
      <c r="AM558" s="17">
        <f t="shared" si="594"/>
        <v>5.5810033602349998E-2</v>
      </c>
      <c r="AN558" s="17">
        <f t="shared" si="595"/>
        <v>3.9986753119647681E-2</v>
      </c>
      <c r="AO558" s="17">
        <f t="shared" si="596"/>
        <v>1.4324847360281173E-2</v>
      </c>
      <c r="AP558" s="17">
        <f t="shared" si="597"/>
        <v>3.4211538553172811E-3</v>
      </c>
      <c r="AQ558" s="17">
        <f t="shared" si="598"/>
        <v>6.1279677580745406E-4</v>
      </c>
      <c r="AR558" s="17">
        <f t="shared" si="599"/>
        <v>3.1193486785589442E-5</v>
      </c>
      <c r="AS558" s="17">
        <f t="shared" si="600"/>
        <v>9.9953372521630822E-5</v>
      </c>
      <c r="AT558" s="17">
        <f t="shared" si="601"/>
        <v>1.6014042846699861E-4</v>
      </c>
      <c r="AU558" s="17">
        <f t="shared" si="602"/>
        <v>1.7104613336279436E-4</v>
      </c>
      <c r="AV558" s="17">
        <f t="shared" si="603"/>
        <v>1.3702089480979504E-4</v>
      </c>
      <c r="AW558" s="17">
        <f t="shared" si="604"/>
        <v>5.5999636865015472E-6</v>
      </c>
      <c r="AX558" s="17">
        <f t="shared" si="605"/>
        <v>2.9805373140040111E-2</v>
      </c>
      <c r="AY558" s="17">
        <f t="shared" si="606"/>
        <v>2.135494319680141E-2</v>
      </c>
      <c r="AZ558" s="17">
        <f t="shared" si="607"/>
        <v>7.650191071186186E-3</v>
      </c>
      <c r="BA558" s="17">
        <f t="shared" si="608"/>
        <v>1.8270687302170835E-3</v>
      </c>
      <c r="BB558" s="17">
        <f t="shared" si="609"/>
        <v>3.2726438926898626E-4</v>
      </c>
      <c r="BC558" s="17">
        <f t="shared" si="610"/>
        <v>4.6895654755528452E-5</v>
      </c>
      <c r="BD558" s="17">
        <f t="shared" si="611"/>
        <v>3.7249163950328195E-6</v>
      </c>
      <c r="BE558" s="17">
        <f t="shared" si="612"/>
        <v>1.193575949376222E-5</v>
      </c>
      <c r="BF558" s="17">
        <f t="shared" si="613"/>
        <v>1.9122892916859654E-5</v>
      </c>
      <c r="BG558" s="17">
        <f t="shared" si="614"/>
        <v>2.0425178847411861E-5</v>
      </c>
      <c r="BH558" s="17">
        <f t="shared" si="615"/>
        <v>1.6362113701725071E-5</v>
      </c>
      <c r="BI558" s="17">
        <f t="shared" si="616"/>
        <v>1.0485832874735502E-5</v>
      </c>
      <c r="BJ558" s="18">
        <f t="shared" si="617"/>
        <v>0.80507445263532973</v>
      </c>
      <c r="BK558" s="18">
        <f t="shared" si="618"/>
        <v>0.12052852494397256</v>
      </c>
      <c r="BL558" s="18">
        <f t="shared" si="619"/>
        <v>4.964006609001944E-2</v>
      </c>
      <c r="BM558" s="18">
        <f t="shared" si="620"/>
        <v>0.70516695625050496</v>
      </c>
      <c r="BN558" s="18">
        <f t="shared" si="621"/>
        <v>0.24994205175714967</v>
      </c>
    </row>
    <row r="559" spans="1:66" x14ac:dyDescent="0.25">
      <c r="A559" t="s">
        <v>342</v>
      </c>
      <c r="B559" t="s">
        <v>363</v>
      </c>
      <c r="C559" t="s">
        <v>430</v>
      </c>
      <c r="D559" t="s">
        <v>496</v>
      </c>
      <c r="E559" s="14">
        <f>VLOOKUP(A559,home!$A$2:$E$405,3,FALSE)</f>
        <v>1.1459854014598501</v>
      </c>
      <c r="F559" s="14">
        <f>VLOOKUP(B559,home!$B$2:$E$405,3,FALSE)</f>
        <v>1.1399999999999999</v>
      </c>
      <c r="G559" s="14">
        <f>VLOOKUP(C559,away!$B$2:$E$405,4,FALSE)</f>
        <v>0.94</v>
      </c>
      <c r="H559" s="14">
        <f>VLOOKUP(A559,away!$A$2:$E$405,3,FALSE)</f>
        <v>0.86496350364963503</v>
      </c>
      <c r="I559" s="14">
        <f>VLOOKUP(C559,away!$B$2:$E$405,3,FALSE)</f>
        <v>0.81</v>
      </c>
      <c r="J559" s="14">
        <f>VLOOKUP(B559,home!$B$2:$E$405,4,FALSE)</f>
        <v>1.51</v>
      </c>
      <c r="K559" s="16">
        <f t="shared" si="622"/>
        <v>1.2280379562043753</v>
      </c>
      <c r="L559" s="16">
        <f t="shared" si="623"/>
        <v>1.0579368613138687</v>
      </c>
      <c r="M559" s="17">
        <f t="shared" si="568"/>
        <v>0.10167489930830861</v>
      </c>
      <c r="N559" s="17">
        <f t="shared" si="569"/>
        <v>0.12486063554386097</v>
      </c>
      <c r="O559" s="17">
        <f t="shared" si="570"/>
        <v>0.10756562384863565</v>
      </c>
      <c r="P559" s="17">
        <f t="shared" si="571"/>
        <v>0.13209466886892712</v>
      </c>
      <c r="Q559" s="17">
        <f t="shared" si="572"/>
        <v>7.666679984183121E-2</v>
      </c>
      <c r="R559" s="17">
        <f t="shared" si="573"/>
        <v>5.6898819239846903E-2</v>
      </c>
      <c r="S559" s="17">
        <f t="shared" si="574"/>
        <v>4.2903906623701027E-2</v>
      </c>
      <c r="T559" s="17">
        <f t="shared" si="575"/>
        <v>8.1108633591645496E-2</v>
      </c>
      <c r="U559" s="17">
        <f t="shared" si="576"/>
        <v>6.9873909689743774E-2</v>
      </c>
      <c r="V559" s="17">
        <f t="shared" si="577"/>
        <v>6.1933534969421172E-3</v>
      </c>
      <c r="W559" s="17">
        <f t="shared" si="578"/>
        <v>3.138324672883077E-2</v>
      </c>
      <c r="X559" s="17">
        <f t="shared" si="579"/>
        <v>3.3201493542137958E-2</v>
      </c>
      <c r="Y559" s="17">
        <f t="shared" si="580"/>
        <v>1.7562541934451056E-2</v>
      </c>
      <c r="Z559" s="17">
        <f t="shared" si="581"/>
        <v>2.0065119413022931E-2</v>
      </c>
      <c r="AA559" s="17">
        <f t="shared" si="582"/>
        <v>2.4640728234965416E-2</v>
      </c>
      <c r="AB559" s="17">
        <f t="shared" si="583"/>
        <v>1.5129874770527189E-2</v>
      </c>
      <c r="AC559" s="17">
        <f t="shared" si="584"/>
        <v>5.0289512513188646E-4</v>
      </c>
      <c r="AD559" s="17">
        <f t="shared" si="585"/>
        <v>9.6349545429827519E-3</v>
      </c>
      <c r="AE559" s="17">
        <f t="shared" si="586"/>
        <v>1.0193173568104971E-2</v>
      </c>
      <c r="AF559" s="17">
        <f t="shared" si="587"/>
        <v>5.3918670257342297E-3</v>
      </c>
      <c r="AG559" s="17">
        <f t="shared" si="588"/>
        <v>1.9014182926090052E-3</v>
      </c>
      <c r="AH559" s="17">
        <f t="shared" si="589"/>
        <v>5.3069073634253632E-3</v>
      </c>
      <c r="AI559" s="17">
        <f t="shared" si="590"/>
        <v>6.5170836723468335E-3</v>
      </c>
      <c r="AJ559" s="17">
        <f t="shared" si="591"/>
        <v>4.0016130567008552E-3</v>
      </c>
      <c r="AK559" s="17">
        <f t="shared" si="592"/>
        <v>1.6380442398905538E-3</v>
      </c>
      <c r="AL559" s="17">
        <f t="shared" si="593"/>
        <v>2.6134184732717327E-5</v>
      </c>
      <c r="AM559" s="17">
        <f t="shared" si="594"/>
        <v>2.3664179770173199E-3</v>
      </c>
      <c r="AN559" s="17">
        <f t="shared" si="595"/>
        <v>2.503520807162418E-3</v>
      </c>
      <c r="AO559" s="17">
        <f t="shared" si="596"/>
        <v>1.3242834724816856E-3</v>
      </c>
      <c r="AP559" s="17">
        <f t="shared" si="597"/>
        <v>4.6700276678903521E-4</v>
      </c>
      <c r="AQ559" s="17">
        <f t="shared" si="598"/>
        <v>1.235148603304211E-4</v>
      </c>
      <c r="AR559" s="17">
        <f t="shared" si="599"/>
        <v>1.122874583869138E-3</v>
      </c>
      <c r="AS559" s="17">
        <f t="shared" si="600"/>
        <v>1.3789326090484946E-3</v>
      </c>
      <c r="AT559" s="17">
        <f t="shared" si="601"/>
        <v>8.4669079147974013E-4</v>
      </c>
      <c r="AU559" s="17">
        <f t="shared" si="602"/>
        <v>3.4658947636861498E-4</v>
      </c>
      <c r="AV559" s="17">
        <f t="shared" si="603"/>
        <v>1.0640625805041469E-4</v>
      </c>
      <c r="AW559" s="17">
        <f t="shared" si="604"/>
        <v>9.4314397651315541E-7</v>
      </c>
      <c r="AX559" s="17">
        <f t="shared" si="605"/>
        <v>4.8434184933694014E-4</v>
      </c>
      <c r="AY559" s="17">
        <f t="shared" si="606"/>
        <v>5.1240309589047702E-4</v>
      </c>
      <c r="AZ559" s="17">
        <f t="shared" si="607"/>
        <v>2.7104506149694028E-4</v>
      </c>
      <c r="BA559" s="17">
        <f t="shared" si="608"/>
        <v>9.5582853878232505E-5</v>
      </c>
      <c r="BB559" s="17">
        <f t="shared" si="609"/>
        <v>2.5280156106839856E-5</v>
      </c>
      <c r="BC559" s="17">
        <f t="shared" si="610"/>
        <v>5.3489618010389599E-6</v>
      </c>
      <c r="BD559" s="17">
        <f t="shared" si="611"/>
        <v>1.9798840215127193E-4</v>
      </c>
      <c r="BE559" s="17">
        <f t="shared" si="612"/>
        <v>2.4313727273001792E-4</v>
      </c>
      <c r="BF559" s="17">
        <f t="shared" si="613"/>
        <v>1.4929089974023851E-4</v>
      </c>
      <c r="BG559" s="17">
        <f t="shared" si="614"/>
        <v>6.1111630465638265E-5</v>
      </c>
      <c r="BH559" s="17">
        <f t="shared" si="615"/>
        <v>1.876185044433487E-5</v>
      </c>
      <c r="BI559" s="17">
        <f t="shared" si="616"/>
        <v>4.6080528948546296E-6</v>
      </c>
      <c r="BJ559" s="18">
        <f t="shared" si="617"/>
        <v>0.40008350647447971</v>
      </c>
      <c r="BK559" s="18">
        <f t="shared" si="618"/>
        <v>0.28390826070363395</v>
      </c>
      <c r="BL559" s="18">
        <f t="shared" si="619"/>
        <v>0.29604899594332534</v>
      </c>
      <c r="BM559" s="18">
        <f t="shared" si="620"/>
        <v>0.39983297593113759</v>
      </c>
      <c r="BN559" s="18">
        <f t="shared" si="621"/>
        <v>0.5997614466514104</v>
      </c>
    </row>
    <row r="560" spans="1:66" x14ac:dyDescent="0.25">
      <c r="A560" t="s">
        <v>342</v>
      </c>
      <c r="B560" t="s">
        <v>402</v>
      </c>
      <c r="C560" t="s">
        <v>386</v>
      </c>
      <c r="D560" t="s">
        <v>496</v>
      </c>
      <c r="E560" s="14">
        <f>VLOOKUP(A560,home!$A$2:$E$405,3,FALSE)</f>
        <v>1.1459854014598501</v>
      </c>
      <c r="F560" s="14">
        <f>VLOOKUP(B560,home!$B$2:$E$405,3,FALSE)</f>
        <v>0.87</v>
      </c>
      <c r="G560" s="14">
        <f>VLOOKUP(C560,away!$B$2:$E$405,4,FALSE)</f>
        <v>1.07</v>
      </c>
      <c r="H560" s="14">
        <f>VLOOKUP(A560,away!$A$2:$E$405,3,FALSE)</f>
        <v>0.86496350364963503</v>
      </c>
      <c r="I560" s="14">
        <f>VLOOKUP(C560,away!$B$2:$E$405,3,FALSE)</f>
        <v>0.81</v>
      </c>
      <c r="J560" s="14">
        <f>VLOOKUP(B560,home!$B$2:$E$405,4,FALSE)</f>
        <v>0.98</v>
      </c>
      <c r="K560" s="16">
        <f t="shared" si="622"/>
        <v>1.0667978102189746</v>
      </c>
      <c r="L560" s="16">
        <f t="shared" si="623"/>
        <v>0.68660802919708031</v>
      </c>
      <c r="M560" s="17">
        <f t="shared" si="568"/>
        <v>0.17318310402758777</v>
      </c>
      <c r="N560" s="17">
        <f t="shared" si="569"/>
        <v>0.18475135614355551</v>
      </c>
      <c r="O560" s="17">
        <f t="shared" si="570"/>
        <v>0.11890890974661497</v>
      </c>
      <c r="P560" s="17">
        <f t="shared" si="571"/>
        <v>0.12685176453321453</v>
      </c>
      <c r="Q560" s="17">
        <f t="shared" si="572"/>
        <v>9.8546171084465436E-2</v>
      </c>
      <c r="R560" s="17">
        <f t="shared" si="573"/>
        <v>4.082190608754839E-2</v>
      </c>
      <c r="S560" s="17">
        <f t="shared" si="574"/>
        <v>2.3228839579273814E-2</v>
      </c>
      <c r="T560" s="17">
        <f t="shared" si="575"/>
        <v>6.7662592313223122E-2</v>
      </c>
      <c r="U560" s="17">
        <f t="shared" si="576"/>
        <v>4.354872002316125E-2</v>
      </c>
      <c r="V560" s="17">
        <f t="shared" si="577"/>
        <v>1.8904970264051121E-3</v>
      </c>
      <c r="W560" s="17">
        <f t="shared" si="578"/>
        <v>3.5042946506124051E-2</v>
      </c>
      <c r="X560" s="17">
        <f t="shared" si="579"/>
        <v>2.4060768437828547E-2</v>
      </c>
      <c r="Y560" s="17">
        <f t="shared" si="580"/>
        <v>8.2601583990323836E-3</v>
      </c>
      <c r="Z560" s="17">
        <f t="shared" si="581"/>
        <v>9.3428828289466338E-3</v>
      </c>
      <c r="AA560" s="17">
        <f t="shared" si="582"/>
        <v>9.9669669430527269E-3</v>
      </c>
      <c r="AB560" s="17">
        <f t="shared" si="583"/>
        <v>5.3163692546867774E-3</v>
      </c>
      <c r="AC560" s="17">
        <f t="shared" si="584"/>
        <v>8.6546001770358079E-5</v>
      </c>
      <c r="AD560" s="17">
        <f t="shared" si="585"/>
        <v>9.3459346490884516E-3</v>
      </c>
      <c r="AE560" s="17">
        <f t="shared" si="586"/>
        <v>6.4169937704153281E-3</v>
      </c>
      <c r="AF560" s="17">
        <f t="shared" si="587"/>
        <v>2.2029797230374046E-3</v>
      </c>
      <c r="AG560" s="17">
        <f t="shared" si="588"/>
        <v>5.0419452199861416E-4</v>
      </c>
      <c r="AH560" s="17">
        <f t="shared" si="589"/>
        <v>1.6037245915505724E-3</v>
      </c>
      <c r="AI560" s="17">
        <f t="shared" si="590"/>
        <v>1.7108498824604699E-3</v>
      </c>
      <c r="AJ560" s="17">
        <f t="shared" si="591"/>
        <v>9.1256545411110956E-4</v>
      </c>
      <c r="AK560" s="17">
        <f t="shared" si="592"/>
        <v>3.2450760937573859E-4</v>
      </c>
      <c r="AL560" s="17">
        <f t="shared" si="593"/>
        <v>2.5357007196535243E-6</v>
      </c>
      <c r="AM560" s="17">
        <f t="shared" si="594"/>
        <v>1.9940445236194407E-3</v>
      </c>
      <c r="AN560" s="17">
        <f t="shared" si="595"/>
        <v>1.369126980493575E-3</v>
      </c>
      <c r="AO560" s="17">
        <f t="shared" si="596"/>
        <v>4.7002678889862136E-4</v>
      </c>
      <c r="AP560" s="17">
        <f t="shared" si="597"/>
        <v>1.0757472239850485E-4</v>
      </c>
      <c r="AQ560" s="17">
        <f t="shared" si="598"/>
        <v>1.8465417034365103E-5</v>
      </c>
      <c r="AR560" s="17">
        <f t="shared" si="599"/>
        <v>2.2022603623588624E-4</v>
      </c>
      <c r="AS560" s="17">
        <f t="shared" si="600"/>
        <v>2.3493665320964798E-4</v>
      </c>
      <c r="AT560" s="17">
        <f t="shared" si="601"/>
        <v>1.2531495359211354E-4</v>
      </c>
      <c r="AU560" s="17">
        <f t="shared" si="602"/>
        <v>4.456190602658638E-5</v>
      </c>
      <c r="AV560" s="17">
        <f t="shared" si="603"/>
        <v>1.1884635942086519E-5</v>
      </c>
      <c r="AW560" s="17">
        <f t="shared" si="604"/>
        <v>5.1592489736718794E-8</v>
      </c>
      <c r="AX560" s="17">
        <f t="shared" si="605"/>
        <v>3.5454038854605945E-4</v>
      </c>
      <c r="AY560" s="17">
        <f t="shared" si="606"/>
        <v>2.4343027745037698E-4</v>
      </c>
      <c r="AZ560" s="17">
        <f t="shared" si="607"/>
        <v>8.3570591523550886E-5</v>
      </c>
      <c r="BA560" s="17">
        <f t="shared" si="608"/>
        <v>1.9126746381606503E-5</v>
      </c>
      <c r="BB560" s="17">
        <f t="shared" si="609"/>
        <v>3.2831444095068061E-6</v>
      </c>
      <c r="BC560" s="17">
        <f t="shared" si="610"/>
        <v>4.5084666251617606E-7</v>
      </c>
      <c r="BD560" s="17">
        <f t="shared" si="611"/>
        <v>2.5201494119634435E-5</v>
      </c>
      <c r="BE560" s="17">
        <f t="shared" si="612"/>
        <v>2.6884898741072377E-5</v>
      </c>
      <c r="BF560" s="17">
        <f t="shared" si="613"/>
        <v>1.4340375552467439E-5</v>
      </c>
      <c r="BG560" s="17">
        <f t="shared" si="614"/>
        <v>5.0994270790299938E-6</v>
      </c>
      <c r="BH560" s="17">
        <f t="shared" si="615"/>
        <v>1.3600144103201347E-6</v>
      </c>
      <c r="BI560" s="17">
        <f t="shared" si="616"/>
        <v>2.9017207895915399E-7</v>
      </c>
      <c r="BJ560" s="18">
        <f t="shared" si="617"/>
        <v>0.44145773597618698</v>
      </c>
      <c r="BK560" s="18">
        <f t="shared" si="618"/>
        <v>0.32548671714642163</v>
      </c>
      <c r="BL560" s="18">
        <f t="shared" si="619"/>
        <v>0.22382462015954979</v>
      </c>
      <c r="BM560" s="18">
        <f t="shared" si="620"/>
        <v>0.25680536580315783</v>
      </c>
      <c r="BN560" s="18">
        <f t="shared" si="621"/>
        <v>0.74306321162298661</v>
      </c>
    </row>
    <row r="561" spans="1:66" x14ac:dyDescent="0.25">
      <c r="A561" t="s">
        <v>342</v>
      </c>
      <c r="B561" t="s">
        <v>426</v>
      </c>
      <c r="C561" t="s">
        <v>409</v>
      </c>
      <c r="D561" t="s">
        <v>496</v>
      </c>
      <c r="E561" s="14">
        <f>VLOOKUP(A561,home!$A$2:$E$405,3,FALSE)</f>
        <v>1.1459854014598501</v>
      </c>
      <c r="F561" s="14">
        <f>VLOOKUP(B561,home!$B$2:$E$405,3,FALSE)</f>
        <v>0.94</v>
      </c>
      <c r="G561" s="14">
        <f>VLOOKUP(C561,away!$B$2:$E$405,4,FALSE)</f>
        <v>1.01</v>
      </c>
      <c r="H561" s="14">
        <f>VLOOKUP(A561,away!$A$2:$E$405,3,FALSE)</f>
        <v>0.86496350364963503</v>
      </c>
      <c r="I561" s="14">
        <f>VLOOKUP(C561,away!$B$2:$E$405,3,FALSE)</f>
        <v>0.74</v>
      </c>
      <c r="J561" s="14">
        <f>VLOOKUP(B561,home!$B$2:$E$405,4,FALSE)</f>
        <v>0.62</v>
      </c>
      <c r="K561" s="16">
        <f t="shared" si="622"/>
        <v>1.0879985401459815</v>
      </c>
      <c r="L561" s="16">
        <f t="shared" si="623"/>
        <v>0.39684525547445254</v>
      </c>
      <c r="M561" s="17">
        <f t="shared" si="568"/>
        <v>0.22653772409751505</v>
      </c>
      <c r="N561" s="17">
        <f t="shared" si="569"/>
        <v>0.24647271310608954</v>
      </c>
      <c r="O561" s="17">
        <f t="shared" si="570"/>
        <v>8.9900420994079411E-2</v>
      </c>
      <c r="P561" s="17">
        <f t="shared" si="571"/>
        <v>9.781152680006755E-2</v>
      </c>
      <c r="Q561" s="17">
        <f t="shared" si="572"/>
        <v>0.13408097602262237</v>
      </c>
      <c r="R561" s="17">
        <f t="shared" si="573"/>
        <v>1.783827776832814E-2</v>
      </c>
      <c r="S561" s="17">
        <f t="shared" si="574"/>
        <v>1.0557948806400668E-2</v>
      </c>
      <c r="T561" s="17">
        <f t="shared" si="575"/>
        <v>5.3209399183961517E-2</v>
      </c>
      <c r="U561" s="17">
        <f t="shared" si="576"/>
        <v>1.9408020170659533E-2</v>
      </c>
      <c r="V561" s="17">
        <f t="shared" si="577"/>
        <v>5.0650827791120308E-4</v>
      </c>
      <c r="W561" s="17">
        <f t="shared" si="578"/>
        <v>4.8626635391320498E-2</v>
      </c>
      <c r="X561" s="17">
        <f t="shared" si="579"/>
        <v>1.9297249544731637E-2</v>
      </c>
      <c r="Y561" s="17">
        <f t="shared" si="580"/>
        <v>3.8290109627666449E-3</v>
      </c>
      <c r="Z561" s="17">
        <f t="shared" si="581"/>
        <v>2.3596786327321436E-3</v>
      </c>
      <c r="AA561" s="17">
        <f t="shared" si="582"/>
        <v>2.5673269076262376E-3</v>
      </c>
      <c r="AB561" s="17">
        <f t="shared" si="583"/>
        <v>1.3966239637874219E-3</v>
      </c>
      <c r="AC561" s="17">
        <f t="shared" si="584"/>
        <v>1.3668349332527105E-5</v>
      </c>
      <c r="AD561" s="17">
        <f t="shared" si="585"/>
        <v>1.3226427079491903E-2</v>
      </c>
      <c r="AE561" s="17">
        <f t="shared" si="586"/>
        <v>5.2488448333751821E-3</v>
      </c>
      <c r="AF561" s="17">
        <f t="shared" si="587"/>
        <v>1.0414895844232672E-3</v>
      </c>
      <c r="AG561" s="17">
        <f t="shared" si="588"/>
        <v>1.3777006673481101E-4</v>
      </c>
      <c r="AH561" s="17">
        <f t="shared" si="589"/>
        <v>2.3410681746104846E-4</v>
      </c>
      <c r="AI561" s="17">
        <f t="shared" si="590"/>
        <v>2.5470787563584249E-4</v>
      </c>
      <c r="AJ561" s="17">
        <f t="shared" si="591"/>
        <v>1.3856089842774044E-4</v>
      </c>
      <c r="AK561" s="17">
        <f t="shared" si="592"/>
        <v>5.0251351736899078E-5</v>
      </c>
      <c r="AL561" s="17">
        <f t="shared" si="593"/>
        <v>2.3606171949986951E-7</v>
      </c>
      <c r="AM561" s="17">
        <f t="shared" si="594"/>
        <v>2.8780666707668946E-3</v>
      </c>
      <c r="AN561" s="17">
        <f t="shared" si="595"/>
        <v>1.1421471032329953E-3</v>
      </c>
      <c r="AO561" s="17">
        <f t="shared" si="596"/>
        <v>2.2662782948595195E-4</v>
      </c>
      <c r="AP561" s="17">
        <f t="shared" si="597"/>
        <v>2.9978726296657771E-5</v>
      </c>
      <c r="AQ561" s="17">
        <f t="shared" si="598"/>
        <v>2.9742288239989588E-6</v>
      </c>
      <c r="AR561" s="17">
        <f t="shared" si="599"/>
        <v>1.8580835956728165E-5</v>
      </c>
      <c r="AS561" s="17">
        <f t="shared" si="600"/>
        <v>2.0215922395612204E-5</v>
      </c>
      <c r="AT561" s="17">
        <f t="shared" si="601"/>
        <v>1.0997447027065265E-5</v>
      </c>
      <c r="AU561" s="17">
        <f t="shared" si="602"/>
        <v>3.988402103593258E-6</v>
      </c>
      <c r="AV561" s="17">
        <f t="shared" si="603"/>
        <v>1.0848439165561566E-6</v>
      </c>
      <c r="AW561" s="17">
        <f t="shared" si="604"/>
        <v>2.8312131744792538E-9</v>
      </c>
      <c r="AX561" s="17">
        <f t="shared" si="605"/>
        <v>5.218887227061976E-4</v>
      </c>
      <c r="AY561" s="17">
        <f t="shared" si="606"/>
        <v>2.0710906349157671E-4</v>
      </c>
      <c r="AZ561" s="17">
        <f t="shared" si="607"/>
        <v>4.1095124606194685E-5</v>
      </c>
      <c r="BA561" s="17">
        <f t="shared" si="608"/>
        <v>5.4361350743665987E-6</v>
      </c>
      <c r="BB561" s="17">
        <f t="shared" si="609"/>
        <v>5.3932610309516097E-7</v>
      </c>
      <c r="BC561" s="17">
        <f t="shared" si="610"/>
        <v>4.2805801033368022E-8</v>
      </c>
      <c r="BD561" s="17">
        <f t="shared" si="611"/>
        <v>1.2289527653627807E-6</v>
      </c>
      <c r="BE561" s="17">
        <f t="shared" si="612"/>
        <v>1.3370988146230724E-6</v>
      </c>
      <c r="BF561" s="17">
        <f t="shared" si="613"/>
        <v>7.2738077917041251E-7</v>
      </c>
      <c r="BG561" s="17">
        <f t="shared" si="614"/>
        <v>2.6379640862255181E-7</v>
      </c>
      <c r="BH561" s="17">
        <f t="shared" si="615"/>
        <v>7.1752526869272282E-8</v>
      </c>
      <c r="BI561" s="17">
        <f t="shared" si="616"/>
        <v>1.5613328897110714E-8</v>
      </c>
      <c r="BJ561" s="18">
        <f t="shared" si="617"/>
        <v>0.53022642151190624</v>
      </c>
      <c r="BK561" s="18">
        <f t="shared" si="618"/>
        <v>0.33563472145643808</v>
      </c>
      <c r="BL561" s="18">
        <f t="shared" si="619"/>
        <v>0.13184680879376537</v>
      </c>
      <c r="BM561" s="18">
        <f t="shared" si="620"/>
        <v>0.18721888537386147</v>
      </c>
      <c r="BN561" s="18">
        <f t="shared" si="621"/>
        <v>0.8126416387887021</v>
      </c>
    </row>
    <row r="562" spans="1:66" x14ac:dyDescent="0.25">
      <c r="A562" t="s">
        <v>40</v>
      </c>
      <c r="B562" t="s">
        <v>237</v>
      </c>
      <c r="C562" t="s">
        <v>333</v>
      </c>
      <c r="D562" t="s">
        <v>496</v>
      </c>
      <c r="E562" s="14">
        <f>VLOOKUP(A562,home!$A$2:$E$405,3,FALSE)</f>
        <v>1.488</v>
      </c>
      <c r="F562" s="14">
        <f>VLOOKUP(B562,home!$B$2:$E$405,3,FALSE)</f>
        <v>0.45</v>
      </c>
      <c r="G562" s="14">
        <f>VLOOKUP(C562,away!$B$2:$E$405,4,FALSE)</f>
        <v>1.23</v>
      </c>
      <c r="H562" s="14">
        <f>VLOOKUP(A562,away!$A$2:$E$405,3,FALSE)</f>
        <v>1.18</v>
      </c>
      <c r="I562" s="14">
        <f>VLOOKUP(C562,away!$B$2:$E$405,3,FALSE)</f>
        <v>0.62</v>
      </c>
      <c r="J562" s="14">
        <f>VLOOKUP(B562,home!$B$2:$E$405,4,FALSE)</f>
        <v>0.85</v>
      </c>
      <c r="K562" s="16">
        <f t="shared" si="622"/>
        <v>0.82360800000000001</v>
      </c>
      <c r="L562" s="16">
        <f t="shared" si="623"/>
        <v>0.62185999999999997</v>
      </c>
      <c r="M562" s="17">
        <f t="shared" si="568"/>
        <v>0.23563577320503276</v>
      </c>
      <c r="N562" s="17">
        <f t="shared" si="569"/>
        <v>0.19407150789785063</v>
      </c>
      <c r="O562" s="17">
        <f t="shared" si="570"/>
        <v>0.14653246192528166</v>
      </c>
      <c r="P562" s="17">
        <f t="shared" si="571"/>
        <v>0.12068530790135738</v>
      </c>
      <c r="Q562" s="17">
        <f t="shared" si="572"/>
        <v>7.9919423238366469E-2</v>
      </c>
      <c r="R562" s="17">
        <f t="shared" si="573"/>
        <v>4.5561338386427806E-2</v>
      </c>
      <c r="S562" s="17">
        <f t="shared" si="574"/>
        <v>1.5452814469910831E-2</v>
      </c>
      <c r="T562" s="17">
        <f t="shared" si="575"/>
        <v>4.9698692535010573E-2</v>
      </c>
      <c r="U562" s="17">
        <f t="shared" si="576"/>
        <v>3.7524682785769037E-2</v>
      </c>
      <c r="V562" s="17">
        <f t="shared" si="577"/>
        <v>8.7938339321915111E-4</v>
      </c>
      <c r="W562" s="17">
        <f t="shared" si="578"/>
        <v>2.194075877816818E-2</v>
      </c>
      <c r="X562" s="17">
        <f t="shared" si="579"/>
        <v>1.3644080253791664E-2</v>
      </c>
      <c r="Y562" s="17">
        <f t="shared" si="580"/>
        <v>4.2423538733114404E-3</v>
      </c>
      <c r="Z562" s="17">
        <f t="shared" si="581"/>
        <v>9.4442579629946694E-3</v>
      </c>
      <c r="AA562" s="17">
        <f t="shared" si="582"/>
        <v>7.7783664123861132E-3</v>
      </c>
      <c r="AB562" s="17">
        <f t="shared" si="583"/>
        <v>3.2031624020862509E-3</v>
      </c>
      <c r="AC562" s="17">
        <f t="shared" si="584"/>
        <v>2.8149549973479706E-5</v>
      </c>
      <c r="AD562" s="17">
        <f t="shared" si="585"/>
        <v>4.5176461139423826E-3</v>
      </c>
      <c r="AE562" s="17">
        <f t="shared" si="586"/>
        <v>2.8093434124162099E-3</v>
      </c>
      <c r="AF562" s="17">
        <f t="shared" si="587"/>
        <v>8.7350914722257188E-4</v>
      </c>
      <c r="AG562" s="17">
        <f t="shared" si="588"/>
        <v>1.8106679943060956E-4</v>
      </c>
      <c r="AH562" s="17">
        <f t="shared" si="589"/>
        <v>1.4682515642169655E-3</v>
      </c>
      <c r="AI562" s="17">
        <f t="shared" si="590"/>
        <v>1.2092637343016066E-3</v>
      </c>
      <c r="AJ562" s="17">
        <f t="shared" si="591"/>
        <v>4.9797964284033875E-4</v>
      </c>
      <c r="AK562" s="17">
        <f t="shared" si="592"/>
        <v>1.3671333922681526E-4</v>
      </c>
      <c r="AL562" s="17">
        <f t="shared" si="593"/>
        <v>5.7669292902788972E-7</v>
      </c>
      <c r="AM562" s="17">
        <f t="shared" si="594"/>
        <v>7.4415389612237195E-4</v>
      </c>
      <c r="AN562" s="17">
        <f t="shared" si="595"/>
        <v>4.6275954184265818E-4</v>
      </c>
      <c r="AO562" s="17">
        <f t="shared" si="596"/>
        <v>1.4388582434513765E-4</v>
      </c>
      <c r="AP562" s="17">
        <f t="shared" si="597"/>
        <v>2.9825612909089113E-5</v>
      </c>
      <c r="AQ562" s="17">
        <f t="shared" si="598"/>
        <v>4.6368389109115363E-6</v>
      </c>
      <c r="AR562" s="17">
        <f t="shared" si="599"/>
        <v>1.8260938354479244E-4</v>
      </c>
      <c r="AS562" s="17">
        <f t="shared" si="600"/>
        <v>1.5039854916255944E-4</v>
      </c>
      <c r="AT562" s="17">
        <f t="shared" si="601"/>
        <v>6.1934724139338615E-5</v>
      </c>
      <c r="AU562" s="17">
        <f t="shared" si="602"/>
        <v>1.700331142631747E-5</v>
      </c>
      <c r="AV562" s="17">
        <f t="shared" si="603"/>
        <v>3.501015829301618E-6</v>
      </c>
      <c r="AW562" s="17">
        <f t="shared" si="604"/>
        <v>8.2045601751303915E-9</v>
      </c>
      <c r="AX562" s="17">
        <f t="shared" si="605"/>
        <v>1.0214851701292572E-4</v>
      </c>
      <c r="AY562" s="17">
        <f t="shared" si="606"/>
        <v>6.3522076789657985E-5</v>
      </c>
      <c r="AZ562" s="17">
        <f t="shared" si="607"/>
        <v>1.9750919336208349E-5</v>
      </c>
      <c r="BA562" s="17">
        <f t="shared" si="608"/>
        <v>4.094102232804843E-6</v>
      </c>
      <c r="BB562" s="17">
        <f t="shared" si="609"/>
        <v>6.3648960362300464E-7</v>
      </c>
      <c r="BC562" s="17">
        <f t="shared" si="610"/>
        <v>7.9161484981800335E-8</v>
      </c>
      <c r="BD562" s="17">
        <f t="shared" si="611"/>
        <v>1.8926245208527435E-5</v>
      </c>
      <c r="BE562" s="17">
        <f t="shared" si="612"/>
        <v>1.5587806963704864E-5</v>
      </c>
      <c r="BF562" s="17">
        <f t="shared" si="613"/>
        <v>6.4191212588815181E-6</v>
      </c>
      <c r="BG562" s="17">
        <f t="shared" si="614"/>
        <v>1.7622798739282966E-6</v>
      </c>
      <c r="BH562" s="17">
        <f t="shared" si="615"/>
        <v>3.6285695060158398E-7</v>
      </c>
      <c r="BI562" s="17">
        <f t="shared" si="616"/>
        <v>5.97703774742139E-8</v>
      </c>
      <c r="BJ562" s="18">
        <f t="shared" si="617"/>
        <v>0.3734738750301011</v>
      </c>
      <c r="BK562" s="18">
        <f t="shared" si="618"/>
        <v>0.37274552728921229</v>
      </c>
      <c r="BL562" s="18">
        <f t="shared" si="619"/>
        <v>0.24437078525727202</v>
      </c>
      <c r="BM562" s="18">
        <f t="shared" si="620"/>
        <v>0.17756511911303385</v>
      </c>
      <c r="BN562" s="18">
        <f t="shared" si="621"/>
        <v>0.82240581255431666</v>
      </c>
    </row>
    <row r="563" spans="1:66" x14ac:dyDescent="0.25">
      <c r="A563" t="s">
        <v>40</v>
      </c>
      <c r="B563" t="s">
        <v>239</v>
      </c>
      <c r="C563" t="s">
        <v>236</v>
      </c>
      <c r="D563" t="s">
        <v>496</v>
      </c>
      <c r="E563" s="14">
        <f>VLOOKUP(A563,home!$A$2:$E$405,3,FALSE)</f>
        <v>1.488</v>
      </c>
      <c r="F563" s="14">
        <f>VLOOKUP(B563,home!$B$2:$E$405,3,FALSE)</f>
        <v>0.95</v>
      </c>
      <c r="G563" s="14">
        <f>VLOOKUP(C563,away!$B$2:$E$405,4,FALSE)</f>
        <v>0.95</v>
      </c>
      <c r="H563" s="14">
        <f>VLOOKUP(A563,away!$A$2:$E$405,3,FALSE)</f>
        <v>1.18</v>
      </c>
      <c r="I563" s="14">
        <f>VLOOKUP(C563,away!$B$2:$E$405,3,FALSE)</f>
        <v>0.78</v>
      </c>
      <c r="J563" s="14">
        <f>VLOOKUP(B563,home!$B$2:$E$405,4,FALSE)</f>
        <v>1.06</v>
      </c>
      <c r="K563" s="16">
        <f t="shared" si="622"/>
        <v>1.3429199999999999</v>
      </c>
      <c r="L563" s="16">
        <f t="shared" si="623"/>
        <v>0.97562400000000005</v>
      </c>
      <c r="M563" s="17">
        <f t="shared" si="568"/>
        <v>9.8416776162431538E-2</v>
      </c>
      <c r="N563" s="17">
        <f t="shared" si="569"/>
        <v>0.13216585704405254</v>
      </c>
      <c r="O563" s="17">
        <f t="shared" si="570"/>
        <v>9.601776882669609E-2</v>
      </c>
      <c r="P563" s="17">
        <f t="shared" si="571"/>
        <v>0.12894418211274669</v>
      </c>
      <c r="Q563" s="17">
        <f t="shared" si="572"/>
        <v>8.874408637079953E-2</v>
      </c>
      <c r="R563" s="17">
        <f t="shared" si="573"/>
        <v>4.6838619846888273E-2</v>
      </c>
      <c r="S563" s="17">
        <f t="shared" si="574"/>
        <v>4.2235182732677325E-2</v>
      </c>
      <c r="T563" s="17">
        <f t="shared" si="575"/>
        <v>8.6580860521424913E-2</v>
      </c>
      <c r="U563" s="17">
        <f t="shared" si="576"/>
        <v>6.2900519364783192E-2</v>
      </c>
      <c r="V563" s="17">
        <f t="shared" si="577"/>
        <v>6.1484335701953753E-3</v>
      </c>
      <c r="W563" s="17">
        <f t="shared" si="578"/>
        <v>3.9725402823024697E-2</v>
      </c>
      <c r="X563" s="17">
        <f t="shared" si="579"/>
        <v>3.8757056403810643E-2</v>
      </c>
      <c r="Y563" s="17">
        <f t="shared" si="580"/>
        <v>1.8906157198455675E-2</v>
      </c>
      <c r="Z563" s="17">
        <f t="shared" si="581"/>
        <v>1.5232293883166844E-2</v>
      </c>
      <c r="AA563" s="17">
        <f t="shared" si="582"/>
        <v>2.0455752101582417E-2</v>
      </c>
      <c r="AB563" s="17">
        <f t="shared" si="583"/>
        <v>1.3735219306128532E-2</v>
      </c>
      <c r="AC563" s="17">
        <f t="shared" si="584"/>
        <v>5.034740829366562E-4</v>
      </c>
      <c r="AD563" s="17">
        <f t="shared" si="585"/>
        <v>1.3337009489774085E-2</v>
      </c>
      <c r="AE563" s="17">
        <f t="shared" si="586"/>
        <v>1.301190654645135E-2</v>
      </c>
      <c r="AF563" s="17">
        <f t="shared" si="587"/>
        <v>6.3473641562375258E-3</v>
      </c>
      <c r="AG563" s="17">
        <f t="shared" si="588"/>
        <v>2.0642136025216936E-3</v>
      </c>
      <c r="AH563" s="17">
        <f t="shared" si="589"/>
        <v>3.7152478718676923E-3</v>
      </c>
      <c r="AI563" s="17">
        <f t="shared" si="590"/>
        <v>4.9892806720885606E-3</v>
      </c>
      <c r="AJ563" s="17">
        <f t="shared" si="591"/>
        <v>3.3501024000805852E-3</v>
      </c>
      <c r="AK563" s="17">
        <f t="shared" si="592"/>
        <v>1.499639838372073E-3</v>
      </c>
      <c r="AL563" s="17">
        <f t="shared" si="593"/>
        <v>2.6385767293204287E-5</v>
      </c>
      <c r="AM563" s="17">
        <f t="shared" si="594"/>
        <v>3.5821073568014809E-3</v>
      </c>
      <c r="AN563" s="17">
        <f t="shared" si="595"/>
        <v>3.4947899078720877E-3</v>
      </c>
      <c r="AO563" s="17">
        <f t="shared" si="596"/>
        <v>1.7048004545388987E-3</v>
      </c>
      <c r="AP563" s="17">
        <f t="shared" si="597"/>
        <v>5.5441474621968634E-4</v>
      </c>
      <c r="AQ563" s="17">
        <f t="shared" si="598"/>
        <v>1.3522508309145881E-4</v>
      </c>
      <c r="AR563" s="17">
        <f t="shared" si="599"/>
        <v>7.249369979486093E-4</v>
      </c>
      <c r="AS563" s="17">
        <f t="shared" si="600"/>
        <v>9.7353239328514625E-4</v>
      </c>
      <c r="AT563" s="17">
        <f t="shared" si="601"/>
        <v>6.5368806079524442E-4</v>
      </c>
      <c r="AU563" s="17">
        <f t="shared" si="602"/>
        <v>2.9261692353438318E-4</v>
      </c>
      <c r="AV563" s="17">
        <f t="shared" si="603"/>
        <v>9.8240279738198474E-5</v>
      </c>
      <c r="AW563" s="17">
        <f t="shared" si="604"/>
        <v>9.6028433467260776E-7</v>
      </c>
      <c r="AX563" s="17">
        <f t="shared" si="605"/>
        <v>8.0174726859930697E-4</v>
      </c>
      <c r="AY563" s="17">
        <f t="shared" si="606"/>
        <v>7.8220387717993023E-4</v>
      </c>
      <c r="AZ563" s="17">
        <f t="shared" si="607"/>
        <v>3.8156843773489606E-4</v>
      </c>
      <c r="BA563" s="17">
        <f t="shared" si="608"/>
        <v>1.2408910849889013E-4</v>
      </c>
      <c r="BB563" s="17">
        <f t="shared" si="609"/>
        <v>3.0266078097530292E-5</v>
      </c>
      <c r="BC563" s="17">
        <f t="shared" si="610"/>
        <v>5.9056624355649806E-6</v>
      </c>
      <c r="BD563" s="17">
        <f t="shared" si="611"/>
        <v>1.1787765561443562E-4</v>
      </c>
      <c r="BE563" s="17">
        <f t="shared" si="612"/>
        <v>1.5830026127773786E-4</v>
      </c>
      <c r="BF563" s="17">
        <f t="shared" si="613"/>
        <v>1.0629229343754988E-4</v>
      </c>
      <c r="BG563" s="17">
        <f t="shared" si="614"/>
        <v>4.7580682234384825E-5</v>
      </c>
      <c r="BH563" s="17">
        <f t="shared" si="615"/>
        <v>1.597426244655002E-5</v>
      </c>
      <c r="BI563" s="17">
        <f t="shared" si="616"/>
        <v>4.290431304944189E-6</v>
      </c>
      <c r="BJ563" s="18">
        <f t="shared" si="617"/>
        <v>0.4512370321376224</v>
      </c>
      <c r="BK563" s="18">
        <f t="shared" si="618"/>
        <v>0.27705663830546073</v>
      </c>
      <c r="BL563" s="18">
        <f t="shared" si="619"/>
        <v>0.2566954804701046</v>
      </c>
      <c r="BM563" s="18">
        <f t="shared" si="620"/>
        <v>0.40831291083989457</v>
      </c>
      <c r="BN563" s="18">
        <f t="shared" si="621"/>
        <v>0.59112729036361478</v>
      </c>
    </row>
    <row r="564" spans="1:66" x14ac:dyDescent="0.25">
      <c r="A564" t="s">
        <v>40</v>
      </c>
      <c r="B564" t="s">
        <v>42</v>
      </c>
      <c r="C564" t="s">
        <v>332</v>
      </c>
      <c r="D564" t="s">
        <v>496</v>
      </c>
      <c r="E564" s="14">
        <f>VLOOKUP(A564,home!$A$2:$E$405,3,FALSE)</f>
        <v>1.488</v>
      </c>
      <c r="F564" s="14">
        <f>VLOOKUP(B564,home!$B$2:$E$405,3,FALSE)</f>
        <v>1.29</v>
      </c>
      <c r="G564" s="14">
        <f>VLOOKUP(C564,away!$B$2:$E$405,4,FALSE)</f>
        <v>0.62</v>
      </c>
      <c r="H564" s="14">
        <f>VLOOKUP(A564,away!$A$2:$E$405,3,FALSE)</f>
        <v>1.18</v>
      </c>
      <c r="I564" s="14">
        <f>VLOOKUP(C564,away!$B$2:$E$405,3,FALSE)</f>
        <v>1.46</v>
      </c>
      <c r="J564" s="14">
        <f>VLOOKUP(B564,home!$B$2:$E$405,4,FALSE)</f>
        <v>0.99</v>
      </c>
      <c r="K564" s="16">
        <f t="shared" si="622"/>
        <v>1.1901024</v>
      </c>
      <c r="L564" s="16">
        <f t="shared" si="623"/>
        <v>1.7055719999999999</v>
      </c>
      <c r="M564" s="17">
        <f t="shared" si="568"/>
        <v>5.5261744004764059E-2</v>
      </c>
      <c r="N564" s="17">
        <f t="shared" si="569"/>
        <v>6.5767134168255317E-2</v>
      </c>
      <c r="O564" s="17">
        <f t="shared" si="570"/>
        <v>9.4252883245693447E-2</v>
      </c>
      <c r="P564" s="17">
        <f t="shared" si="571"/>
        <v>0.11217058255761955</v>
      </c>
      <c r="Q564" s="17">
        <f t="shared" si="572"/>
        <v>3.9134812107381338E-2</v>
      </c>
      <c r="R564" s="17">
        <f t="shared" si="573"/>
        <v>8.0377539291561925E-2</v>
      </c>
      <c r="S564" s="17">
        <f t="shared" si="574"/>
        <v>5.6921111602228146E-2</v>
      </c>
      <c r="T564" s="17">
        <f t="shared" si="575"/>
        <v>6.6747239755610602E-2</v>
      </c>
      <c r="U564" s="17">
        <f t="shared" si="576"/>
        <v>9.5657502416982149E-2</v>
      </c>
      <c r="V564" s="17">
        <f t="shared" si="577"/>
        <v>1.2837641750259103E-2</v>
      </c>
      <c r="W564" s="17">
        <f t="shared" si="578"/>
        <v>1.5524811270847861E-2</v>
      </c>
      <c r="X564" s="17">
        <f t="shared" si="579"/>
        <v>2.6478683408842529E-2</v>
      </c>
      <c r="Y564" s="17">
        <f t="shared" si="580"/>
        <v>2.2580650509493184E-2</v>
      </c>
      <c r="Z564" s="17">
        <f t="shared" si="581"/>
        <v>4.5696560148195953E-2</v>
      </c>
      <c r="AA564" s="17">
        <f t="shared" si="582"/>
        <v>5.438358590411236E-2</v>
      </c>
      <c r="AB564" s="17">
        <f t="shared" si="583"/>
        <v>3.2361018052545154E-2</v>
      </c>
      <c r="AC564" s="17">
        <f t="shared" si="584"/>
        <v>1.6286196035412406E-3</v>
      </c>
      <c r="AD564" s="17">
        <f t="shared" si="585"/>
        <v>4.6190287882457741E-3</v>
      </c>
      <c r="AE564" s="17">
        <f t="shared" si="586"/>
        <v>7.8780861684259219E-3</v>
      </c>
      <c r="AF564" s="17">
        <f t="shared" si="587"/>
        <v>6.7183215912272679E-3</v>
      </c>
      <c r="AG564" s="17">
        <f t="shared" si="588"/>
        <v>3.8195270643308914E-3</v>
      </c>
      <c r="AH564" s="17">
        <f t="shared" si="589"/>
        <v>1.9484693371269703E-2</v>
      </c>
      <c r="AI564" s="17">
        <f t="shared" si="590"/>
        <v>2.3188780344412168E-2</v>
      </c>
      <c r="AJ564" s="17">
        <f t="shared" si="591"/>
        <v>1.3798511570478877E-2</v>
      </c>
      <c r="AK564" s="17">
        <f t="shared" si="592"/>
        <v>5.4738805788182264E-3</v>
      </c>
      <c r="AL564" s="17">
        <f t="shared" si="593"/>
        <v>1.322312301097348E-4</v>
      </c>
      <c r="AM564" s="17">
        <f t="shared" si="594"/>
        <v>1.0994234493120773E-3</v>
      </c>
      <c r="AN564" s="17">
        <f t="shared" si="595"/>
        <v>1.8751458512900982E-3</v>
      </c>
      <c r="AO564" s="17">
        <f t="shared" si="596"/>
        <v>1.5990981299382778E-3</v>
      </c>
      <c r="AP564" s="17">
        <f t="shared" si="597"/>
        <v>9.0912566522502946E-4</v>
      </c>
      <c r="AQ564" s="17">
        <f t="shared" si="598"/>
        <v>3.876448197722957E-4</v>
      </c>
      <c r="AR564" s="17">
        <f t="shared" si="599"/>
        <v>6.6465094885246427E-3</v>
      </c>
      <c r="AS564" s="17">
        <f t="shared" si="600"/>
        <v>7.9100268939159505E-3</v>
      </c>
      <c r="AT564" s="17">
        <f t="shared" si="601"/>
        <v>4.7068709952569595E-3</v>
      </c>
      <c r="AU564" s="17">
        <f t="shared" si="602"/>
        <v>1.8672194893152318E-3</v>
      </c>
      <c r="AV564" s="17">
        <f t="shared" si="603"/>
        <v>5.5554559889020821E-4</v>
      </c>
      <c r="AW564" s="17">
        <f t="shared" si="604"/>
        <v>7.4556571040260512E-6</v>
      </c>
      <c r="AX564" s="17">
        <f t="shared" si="605"/>
        <v>2.1807108094043E-4</v>
      </c>
      <c r="AY564" s="17">
        <f t="shared" si="606"/>
        <v>3.7193592966173106E-4</v>
      </c>
      <c r="AZ564" s="17">
        <f t="shared" si="607"/>
        <v>3.17181753712509E-4</v>
      </c>
      <c r="BA564" s="17">
        <f t="shared" si="608"/>
        <v>1.8032543934765047E-4</v>
      </c>
      <c r="BB564" s="17">
        <f t="shared" si="609"/>
        <v>7.6889505059762677E-5</v>
      </c>
      <c r="BC564" s="17">
        <f t="shared" si="610"/>
        <v>2.622811738475791E-5</v>
      </c>
      <c r="BD564" s="17">
        <f t="shared" si="611"/>
        <v>1.8893500802269916E-3</v>
      </c>
      <c r="BE564" s="17">
        <f t="shared" si="612"/>
        <v>2.2485200649183354E-3</v>
      </c>
      <c r="BF564" s="17">
        <f t="shared" si="613"/>
        <v>1.3379845628537336E-3</v>
      </c>
      <c r="BG564" s="17">
        <f t="shared" si="614"/>
        <v>5.3077954647172637E-4</v>
      </c>
      <c r="BH564" s="17">
        <f t="shared" si="615"/>
        <v>1.5792050303172834E-4</v>
      </c>
      <c r="BI564" s="17">
        <f t="shared" si="616"/>
        <v>3.7588313933453425E-5</v>
      </c>
      <c r="BJ564" s="18">
        <f t="shared" si="617"/>
        <v>0.26632936457430534</v>
      </c>
      <c r="BK564" s="18">
        <f t="shared" si="618"/>
        <v>0.23932386667818359</v>
      </c>
      <c r="BL564" s="18">
        <f t="shared" si="619"/>
        <v>0.4468667103132129</v>
      </c>
      <c r="BM564" s="18">
        <f t="shared" si="620"/>
        <v>0.55088732606606472</v>
      </c>
      <c r="BN564" s="18">
        <f t="shared" si="621"/>
        <v>0.44696469537527567</v>
      </c>
    </row>
    <row r="565" spans="1:66" x14ac:dyDescent="0.25">
      <c r="A565" t="s">
        <v>10</v>
      </c>
      <c r="B565" t="s">
        <v>243</v>
      </c>
      <c r="C565" t="s">
        <v>241</v>
      </c>
      <c r="D565" t="s">
        <v>497</v>
      </c>
      <c r="E565" s="14">
        <f>VLOOKUP(A565,home!$A$2:$E$405,3,FALSE)</f>
        <v>1.50416666666667</v>
      </c>
      <c r="F565" s="14">
        <f>VLOOKUP(B565,home!$B$2:$E$405,3,FALSE)</f>
        <v>0.95</v>
      </c>
      <c r="G565" s="14">
        <f>VLOOKUP(C565,away!$B$2:$E$405,4,FALSE)</f>
        <v>0.9</v>
      </c>
      <c r="H565" s="14">
        <f>VLOOKUP(A565,away!$A$2:$E$405,3,FALSE)</f>
        <v>1.4125000000000001</v>
      </c>
      <c r="I565" s="14">
        <f>VLOOKUP(C565,away!$B$2:$E$405,3,FALSE)</f>
        <v>1.04</v>
      </c>
      <c r="J565" s="14">
        <f>VLOOKUP(B565,home!$B$2:$E$405,4,FALSE)</f>
        <v>0.81</v>
      </c>
      <c r="K565" s="16">
        <f t="shared" si="622"/>
        <v>1.2860625000000028</v>
      </c>
      <c r="L565" s="16">
        <f t="shared" si="623"/>
        <v>1.1898900000000001</v>
      </c>
      <c r="M565" s="17">
        <f t="shared" si="568"/>
        <v>8.4082863175670639E-2</v>
      </c>
      <c r="N565" s="17">
        <f t="shared" si="569"/>
        <v>0.10813581722286116</v>
      </c>
      <c r="O565" s="17">
        <f t="shared" si="570"/>
        <v>0.10004935806409875</v>
      </c>
      <c r="P565" s="17">
        <f t="shared" si="571"/>
        <v>0.12866972755531025</v>
      </c>
      <c r="Q565" s="17">
        <f t="shared" si="572"/>
        <v>6.953470971858812E-2</v>
      </c>
      <c r="R565" s="17">
        <f t="shared" si="573"/>
        <v>5.9523865333445232E-2</v>
      </c>
      <c r="S565" s="17">
        <f t="shared" si="574"/>
        <v>4.9224949543429153E-2</v>
      </c>
      <c r="T565" s="17">
        <f t="shared" si="575"/>
        <v>8.2738655747050818E-2</v>
      </c>
      <c r="U565" s="17">
        <f t="shared" si="576"/>
        <v>7.6551411060394078E-2</v>
      </c>
      <c r="V565" s="17">
        <f t="shared" si="577"/>
        <v>8.3697340766811009E-3</v>
      </c>
      <c r="W565" s="17">
        <f t="shared" si="578"/>
        <v>2.9808660872487309E-2</v>
      </c>
      <c r="X565" s="17">
        <f t="shared" si="579"/>
        <v>3.5469027485563923E-2</v>
      </c>
      <c r="Y565" s="17">
        <f t="shared" si="580"/>
        <v>2.110212055739883E-2</v>
      </c>
      <c r="Z565" s="17">
        <f t="shared" si="581"/>
        <v>2.3608950707204392E-2</v>
      </c>
      <c r="AA565" s="17">
        <f t="shared" si="582"/>
        <v>3.0362586168884112E-2</v>
      </c>
      <c r="AB565" s="17">
        <f t="shared" si="583"/>
        <v>1.9524091737410314E-2</v>
      </c>
      <c r="AC565" s="17">
        <f t="shared" si="584"/>
        <v>8.0049858160973354E-4</v>
      </c>
      <c r="AD565" s="17">
        <f t="shared" si="585"/>
        <v>9.5839502308308292E-3</v>
      </c>
      <c r="AE565" s="17">
        <f t="shared" si="586"/>
        <v>1.1403846540163295E-2</v>
      </c>
      <c r="AF565" s="17">
        <f t="shared" si="587"/>
        <v>6.7846614798374527E-3</v>
      </c>
      <c r="AG565" s="17">
        <f t="shared" si="588"/>
        <v>2.6910002827479299E-3</v>
      </c>
      <c r="AH565" s="17">
        <f t="shared" si="589"/>
        <v>7.0230135892488579E-3</v>
      </c>
      <c r="AI565" s="17">
        <f t="shared" si="590"/>
        <v>9.0320344141233775E-3</v>
      </c>
      <c r="AJ565" s="17">
        <f t="shared" si="591"/>
        <v>5.8078803793567887E-3</v>
      </c>
      <c r="AK565" s="17">
        <f t="shared" si="592"/>
        <v>2.4897657201255188E-3</v>
      </c>
      <c r="AL565" s="17">
        <f t="shared" si="593"/>
        <v>4.8999251697194611E-5</v>
      </c>
      <c r="AM565" s="17">
        <f t="shared" si="594"/>
        <v>2.4651117987475775E-3</v>
      </c>
      <c r="AN565" s="17">
        <f t="shared" si="595"/>
        <v>2.9332118782117553E-3</v>
      </c>
      <c r="AO565" s="17">
        <f t="shared" si="596"/>
        <v>1.745099740882693E-3</v>
      </c>
      <c r="AP565" s="17">
        <f t="shared" si="597"/>
        <v>6.9215891022630276E-4</v>
      </c>
      <c r="AQ565" s="17">
        <f t="shared" si="598"/>
        <v>2.0589824142229382E-4</v>
      </c>
      <c r="AR565" s="17">
        <f t="shared" si="599"/>
        <v>1.6713227279422638E-3</v>
      </c>
      <c r="AS565" s="17">
        <f t="shared" si="600"/>
        <v>2.1494254858042522E-3</v>
      </c>
      <c r="AT565" s="17">
        <f t="shared" si="601"/>
        <v>1.3821477569185691E-3</v>
      </c>
      <c r="AU565" s="17">
        <f t="shared" si="602"/>
        <v>5.9250946654403037E-4</v>
      </c>
      <c r="AV565" s="17">
        <f t="shared" si="603"/>
        <v>1.9050105145432104E-4</v>
      </c>
      <c r="AW565" s="17">
        <f t="shared" si="604"/>
        <v>2.0828396497393072E-6</v>
      </c>
      <c r="AX565" s="17">
        <f t="shared" si="605"/>
        <v>5.2838130711280217E-4</v>
      </c>
      <c r="AY565" s="17">
        <f t="shared" si="606"/>
        <v>6.287156335204522E-4</v>
      </c>
      <c r="AZ565" s="17">
        <f t="shared" si="607"/>
        <v>3.7405122258482549E-4</v>
      </c>
      <c r="BA565" s="17">
        <f t="shared" si="608"/>
        <v>1.4835993641381938E-4</v>
      </c>
      <c r="BB565" s="17">
        <f t="shared" si="609"/>
        <v>4.4133001184859881E-5</v>
      </c>
      <c r="BC565" s="17">
        <f t="shared" si="610"/>
        <v>1.0502683355970579E-5</v>
      </c>
      <c r="BD565" s="17">
        <f t="shared" si="611"/>
        <v>3.3144836679187029E-4</v>
      </c>
      <c r="BE565" s="17">
        <f t="shared" si="612"/>
        <v>4.262633152172706E-4</v>
      </c>
      <c r="BF565" s="17">
        <f t="shared" si="613"/>
        <v>2.7410063241330629E-4</v>
      </c>
      <c r="BG565" s="17">
        <f t="shared" si="614"/>
        <v>1.1750351485767948E-4</v>
      </c>
      <c r="BH565" s="17">
        <f t="shared" si="615"/>
        <v>3.777921601916371E-5</v>
      </c>
      <c r="BI565" s="17">
        <f t="shared" si="616"/>
        <v>9.7172866003291576E-6</v>
      </c>
      <c r="BJ565" s="18">
        <f t="shared" si="617"/>
        <v>0.38702807449119309</v>
      </c>
      <c r="BK565" s="18">
        <f t="shared" si="618"/>
        <v>0.2718254878179186</v>
      </c>
      <c r="BL565" s="18">
        <f t="shared" si="619"/>
        <v>0.31754672528765004</v>
      </c>
      <c r="BM565" s="18">
        <f t="shared" si="620"/>
        <v>0.4493862644401212</v>
      </c>
      <c r="BN565" s="18">
        <f t="shared" si="621"/>
        <v>0.54999634106997419</v>
      </c>
    </row>
    <row r="566" spans="1:66" x14ac:dyDescent="0.25">
      <c r="A566" t="s">
        <v>10</v>
      </c>
      <c r="B566" t="s">
        <v>244</v>
      </c>
      <c r="C566" t="s">
        <v>50</v>
      </c>
      <c r="D566" t="s">
        <v>497</v>
      </c>
      <c r="E566" s="14">
        <f>VLOOKUP(A566,home!$A$2:$E$405,3,FALSE)</f>
        <v>1.50416666666667</v>
      </c>
      <c r="F566" s="14">
        <f>VLOOKUP(B566,home!$B$2:$E$405,3,FALSE)</f>
        <v>1.28</v>
      </c>
      <c r="G566" s="14">
        <f>VLOOKUP(C566,away!$B$2:$E$405,4,FALSE)</f>
        <v>0.92</v>
      </c>
      <c r="H566" s="14">
        <f>VLOOKUP(A566,away!$A$2:$E$405,3,FALSE)</f>
        <v>1.4125000000000001</v>
      </c>
      <c r="I566" s="14">
        <f>VLOOKUP(C566,away!$B$2:$E$405,3,FALSE)</f>
        <v>0.97</v>
      </c>
      <c r="J566" s="14">
        <f>VLOOKUP(B566,home!$B$2:$E$405,4,FALSE)</f>
        <v>1.21</v>
      </c>
      <c r="K566" s="16">
        <f t="shared" si="622"/>
        <v>1.7713066666666706</v>
      </c>
      <c r="L566" s="16">
        <f t="shared" si="623"/>
        <v>1.65785125</v>
      </c>
      <c r="M566" s="17">
        <f t="shared" si="568"/>
        <v>3.2414224762033421E-2</v>
      </c>
      <c r="N566" s="17">
        <f t="shared" si="569"/>
        <v>5.7415532415821667E-2</v>
      </c>
      <c r="O566" s="17">
        <f t="shared" si="570"/>
        <v>5.3737963039518062E-2</v>
      </c>
      <c r="P566" s="17">
        <f t="shared" si="571"/>
        <v>9.5186412184985469E-2</v>
      </c>
      <c r="Q566" s="17">
        <f t="shared" si="572"/>
        <v>5.0850257669180651E-2</v>
      </c>
      <c r="R566" s="17">
        <f t="shared" si="573"/>
        <v>4.4544774598759419E-2</v>
      </c>
      <c r="S566" s="17">
        <f t="shared" si="574"/>
        <v>6.9880223352298168E-2</v>
      </c>
      <c r="T566" s="17">
        <f t="shared" si="575"/>
        <v>8.4302163239673225E-2</v>
      </c>
      <c r="U566" s="17">
        <f t="shared" si="576"/>
        <v>7.890245621194672E-2</v>
      </c>
      <c r="V566" s="17">
        <f t="shared" si="577"/>
        <v>2.2800852926019938E-2</v>
      </c>
      <c r="W566" s="17">
        <f t="shared" si="578"/>
        <v>3.0023800137045885E-2</v>
      </c>
      <c r="X566" s="17">
        <f t="shared" si="579"/>
        <v>4.9774994586951685E-2</v>
      </c>
      <c r="Y566" s="17">
        <f t="shared" si="580"/>
        <v>4.1259768497360558E-2</v>
      </c>
      <c r="Z566" s="17">
        <f t="shared" si="581"/>
        <v>2.4616203416507183E-2</v>
      </c>
      <c r="AA566" s="17">
        <f t="shared" si="582"/>
        <v>4.3602845219682038E-2</v>
      </c>
      <c r="AB566" s="17">
        <f t="shared" si="583"/>
        <v>3.8617005211628898E-2</v>
      </c>
      <c r="AC566" s="17">
        <f t="shared" si="584"/>
        <v>4.1847587762754816E-3</v>
      </c>
      <c r="AD566" s="17">
        <f t="shared" si="585"/>
        <v>1.3295339335354272E-2</v>
      </c>
      <c r="AE566" s="17">
        <f t="shared" si="586"/>
        <v>2.204169493629125E-2</v>
      </c>
      <c r="AF566" s="17">
        <f t="shared" si="587"/>
        <v>1.8270925751124566E-2</v>
      </c>
      <c r="AG566" s="17">
        <f t="shared" si="588"/>
        <v>1.0096825698386347E-2</v>
      </c>
      <c r="AH566" s="17">
        <f t="shared" si="589"/>
        <v>1.0202500901077674E-2</v>
      </c>
      <c r="AI566" s="17">
        <f t="shared" si="590"/>
        <v>1.8071757862751597E-2</v>
      </c>
      <c r="AJ566" s="17">
        <f t="shared" si="591"/>
        <v>1.6005312590338869E-2</v>
      </c>
      <c r="AK566" s="17">
        <f t="shared" si="592"/>
        <v>9.4501056311170756E-3</v>
      </c>
      <c r="AL566" s="17">
        <f t="shared" si="593"/>
        <v>4.9155230667723008E-4</v>
      </c>
      <c r="AM566" s="17">
        <f t="shared" si="594"/>
        <v>4.7100246400617269E-3</v>
      </c>
      <c r="AN566" s="17">
        <f t="shared" si="595"/>
        <v>7.8085202370571328E-3</v>
      </c>
      <c r="AO566" s="17">
        <f t="shared" si="596"/>
        <v>6.4726825178277343E-3</v>
      </c>
      <c r="AP566" s="17">
        <f t="shared" si="597"/>
        <v>3.5769149343446182E-3</v>
      </c>
      <c r="AQ566" s="17">
        <f t="shared" si="598"/>
        <v>1.4824982237617232E-3</v>
      </c>
      <c r="AR566" s="17">
        <f t="shared" si="599"/>
        <v>3.3828457743955466E-3</v>
      </c>
      <c r="AS566" s="17">
        <f t="shared" si="600"/>
        <v>5.9920572724920067E-3</v>
      </c>
      <c r="AT566" s="17">
        <f t="shared" si="601"/>
        <v>5.3068854969068012E-3</v>
      </c>
      <c r="AU566" s="17">
        <f t="shared" si="602"/>
        <v>3.1333738866358937E-3</v>
      </c>
      <c r="AV566" s="17">
        <f t="shared" si="603"/>
        <v>1.3875415136393543E-3</v>
      </c>
      <c r="AW566" s="17">
        <f t="shared" si="604"/>
        <v>4.0096508397982943E-5</v>
      </c>
      <c r="AX566" s="17">
        <f t="shared" si="605"/>
        <v>1.3904830075176038E-3</v>
      </c>
      <c r="AY566" s="17">
        <f t="shared" si="606"/>
        <v>2.3052139921168188E-3</v>
      </c>
      <c r="AZ566" s="17">
        <f t="shared" si="607"/>
        <v>1.9108509491741798E-3</v>
      </c>
      <c r="BA566" s="17">
        <f t="shared" si="608"/>
        <v>1.0559688782173667E-3</v>
      </c>
      <c r="BB566" s="17">
        <f t="shared" si="609"/>
        <v>4.3765983117843968E-4</v>
      </c>
      <c r="BC566" s="17">
        <f t="shared" si="610"/>
        <v>1.4511497963879292E-4</v>
      </c>
      <c r="BD566" s="17">
        <f t="shared" si="611"/>
        <v>9.3470918260648032E-4</v>
      </c>
      <c r="BE566" s="17">
        <f t="shared" si="612"/>
        <v>1.6556566065454128E-3</v>
      </c>
      <c r="BF566" s="17">
        <f t="shared" si="613"/>
        <v>1.4663377924423039E-3</v>
      </c>
      <c r="BG566" s="17">
        <f t="shared" si="614"/>
        <v>8.6577796911278023E-4</v>
      </c>
      <c r="BH566" s="17">
        <f t="shared" si="615"/>
        <v>3.8338957213564977E-4</v>
      </c>
      <c r="BI566" s="17">
        <f t="shared" si="616"/>
        <v>1.3582010101087169E-4</v>
      </c>
      <c r="BJ566" s="18">
        <f t="shared" si="617"/>
        <v>0.40862723445808624</v>
      </c>
      <c r="BK566" s="18">
        <f t="shared" si="618"/>
        <v>0.22726323830040648</v>
      </c>
      <c r="BL566" s="18">
        <f t="shared" si="619"/>
        <v>0.33777911643474351</v>
      </c>
      <c r="BM566" s="18">
        <f t="shared" si="620"/>
        <v>0.66187151045572601</v>
      </c>
      <c r="BN566" s="18">
        <f t="shared" si="621"/>
        <v>0.3341491646702987</v>
      </c>
    </row>
    <row r="567" spans="1:66" x14ac:dyDescent="0.25">
      <c r="A567" t="s">
        <v>10</v>
      </c>
      <c r="B567" t="s">
        <v>49</v>
      </c>
      <c r="C567" t="s">
        <v>245</v>
      </c>
      <c r="D567" t="s">
        <v>497</v>
      </c>
      <c r="E567" s="14">
        <f>VLOOKUP(A567,home!$A$2:$E$405,3,FALSE)</f>
        <v>1.50416666666667</v>
      </c>
      <c r="F567" s="14">
        <f>VLOOKUP(B567,home!$B$2:$E$405,3,FALSE)</f>
        <v>0.72</v>
      </c>
      <c r="G567" s="14">
        <f>VLOOKUP(C567,away!$B$2:$E$405,4,FALSE)</f>
        <v>0.36</v>
      </c>
      <c r="H567" s="14">
        <f>VLOOKUP(A567,away!$A$2:$E$405,3,FALSE)</f>
        <v>1.4125000000000001</v>
      </c>
      <c r="I567" s="14">
        <f>VLOOKUP(C567,away!$B$2:$E$405,3,FALSE)</f>
        <v>1.59</v>
      </c>
      <c r="J567" s="14">
        <f>VLOOKUP(B567,home!$B$2:$E$405,4,FALSE)</f>
        <v>0.53</v>
      </c>
      <c r="K567" s="16">
        <f t="shared" si="622"/>
        <v>0.38988000000000084</v>
      </c>
      <c r="L567" s="16">
        <f t="shared" si="623"/>
        <v>1.1903137500000003</v>
      </c>
      <c r="M567" s="17">
        <f t="shared" si="568"/>
        <v>0.20593519439541241</v>
      </c>
      <c r="N567" s="17">
        <f t="shared" si="569"/>
        <v>8.0290013590883572E-2</v>
      </c>
      <c r="O567" s="17">
        <f t="shared" si="570"/>
        <v>0.24512749349778237</v>
      </c>
      <c r="P567" s="17">
        <f t="shared" si="571"/>
        <v>9.5570307164915602E-2</v>
      </c>
      <c r="Q567" s="17">
        <f t="shared" si="572"/>
        <v>1.5651735249406874E-2</v>
      </c>
      <c r="R567" s="17">
        <f t="shared" si="573"/>
        <v>0.14588931300672306</v>
      </c>
      <c r="S567" s="17">
        <f t="shared" si="574"/>
        <v>1.1088055684715674E-2</v>
      </c>
      <c r="T567" s="17">
        <f t="shared" si="575"/>
        <v>1.8630475678728685E-2</v>
      </c>
      <c r="U567" s="17">
        <f t="shared" si="576"/>
        <v>5.6879325355061308E-2</v>
      </c>
      <c r="V567" s="17">
        <f t="shared" si="577"/>
        <v>5.7174884596368947E-4</v>
      </c>
      <c r="W567" s="17">
        <f t="shared" si="578"/>
        <v>2.0340995130129218E-3</v>
      </c>
      <c r="X567" s="17">
        <f t="shared" si="579"/>
        <v>2.4212166192075849E-3</v>
      </c>
      <c r="Y567" s="17">
        <f t="shared" si="580"/>
        <v>1.441003716785652E-3</v>
      </c>
      <c r="Z567" s="17">
        <f t="shared" si="581"/>
        <v>5.7884685083318795E-2</v>
      </c>
      <c r="AA567" s="17">
        <f t="shared" si="582"/>
        <v>2.2568081020284382E-2</v>
      </c>
      <c r="AB567" s="17">
        <f t="shared" si="583"/>
        <v>4.3994217140942461E-3</v>
      </c>
      <c r="AC567" s="17">
        <f t="shared" si="584"/>
        <v>1.6583558298022827E-5</v>
      </c>
      <c r="AD567" s="17">
        <f t="shared" si="585"/>
        <v>1.9826367953336988E-4</v>
      </c>
      <c r="AE567" s="17">
        <f t="shared" si="586"/>
        <v>2.359959838741638E-4</v>
      </c>
      <c r="AF567" s="17">
        <f t="shared" si="587"/>
        <v>1.4045463227509779E-4</v>
      </c>
      <c r="AG567" s="17">
        <f t="shared" si="588"/>
        <v>5.5728360016080924E-5</v>
      </c>
      <c r="AH567" s="17">
        <f t="shared" si="589"/>
        <v>1.7225234142273557E-2</v>
      </c>
      <c r="AI567" s="17">
        <f t="shared" si="590"/>
        <v>6.7157742873896293E-3</v>
      </c>
      <c r="AJ567" s="17">
        <f t="shared" si="591"/>
        <v>1.309173039583737E-3</v>
      </c>
      <c r="AK567" s="17">
        <f t="shared" si="592"/>
        <v>1.7014012822430281E-4</v>
      </c>
      <c r="AL567" s="17">
        <f t="shared" si="593"/>
        <v>3.078435942107491E-7</v>
      </c>
      <c r="AM567" s="17">
        <f t="shared" si="594"/>
        <v>1.5459808675294082E-5</v>
      </c>
      <c r="AN567" s="17">
        <f t="shared" si="595"/>
        <v>1.8402022838571838E-5</v>
      </c>
      <c r="AO567" s="17">
        <f t="shared" si="596"/>
        <v>1.0952090406283049E-5</v>
      </c>
      <c r="AP567" s="17">
        <f t="shared" si="597"/>
        <v>4.3454746006139358E-6</v>
      </c>
      <c r="AQ567" s="17">
        <f t="shared" si="598"/>
        <v>1.2931195418466308E-6</v>
      </c>
      <c r="AR567" s="17">
        <f t="shared" si="599"/>
        <v>4.1006866093035348E-3</v>
      </c>
      <c r="AS567" s="17">
        <f t="shared" si="600"/>
        <v>1.5987756952352656E-3</v>
      </c>
      <c r="AT567" s="17">
        <f t="shared" si="601"/>
        <v>3.116653340291633E-4</v>
      </c>
      <c r="AU567" s="17">
        <f t="shared" si="602"/>
        <v>4.0504026810430148E-5</v>
      </c>
      <c r="AV567" s="17">
        <f t="shared" si="603"/>
        <v>3.9479274932126345E-6</v>
      </c>
      <c r="AW567" s="17">
        <f t="shared" si="604"/>
        <v>3.9684419147066929E-9</v>
      </c>
      <c r="AX567" s="17">
        <f t="shared" si="605"/>
        <v>1.0045783677206117E-6</v>
      </c>
      <c r="AY567" s="17">
        <f t="shared" si="606"/>
        <v>1.1957634440504004E-6</v>
      </c>
      <c r="AZ567" s="17">
        <f t="shared" si="607"/>
        <v>7.1166683460027401E-7</v>
      </c>
      <c r="BA567" s="17">
        <f t="shared" si="608"/>
        <v>2.8236893954789413E-7</v>
      </c>
      <c r="BB567" s="17">
        <f t="shared" si="609"/>
        <v>8.4026907829194244E-8</v>
      </c>
      <c r="BC567" s="17">
        <f t="shared" si="610"/>
        <v>2.0003676751814517E-8</v>
      </c>
      <c r="BD567" s="17">
        <f t="shared" si="611"/>
        <v>8.1351727591581259E-4</v>
      </c>
      <c r="BE567" s="17">
        <f t="shared" si="612"/>
        <v>3.1717411553405773E-4</v>
      </c>
      <c r="BF567" s="17">
        <f t="shared" si="613"/>
        <v>6.1829922082209341E-5</v>
      </c>
      <c r="BG567" s="17">
        <f t="shared" si="614"/>
        <v>8.0354166738039418E-6</v>
      </c>
      <c r="BH567" s="17">
        <f t="shared" si="615"/>
        <v>7.8321206319567192E-7</v>
      </c>
      <c r="BI567" s="17">
        <f t="shared" si="616"/>
        <v>6.1071743839745843E-8</v>
      </c>
      <c r="BJ567" s="18">
        <f t="shared" si="617"/>
        <v>0.1211527379479571</v>
      </c>
      <c r="BK567" s="18">
        <f t="shared" si="618"/>
        <v>0.31318339325634365</v>
      </c>
      <c r="BL567" s="18">
        <f t="shared" si="619"/>
        <v>0.50754093679830115</v>
      </c>
      <c r="BM567" s="18">
        <f t="shared" si="620"/>
        <v>0.21129650438579459</v>
      </c>
      <c r="BN567" s="18">
        <f t="shared" si="621"/>
        <v>0.78846405690512378</v>
      </c>
    </row>
    <row r="568" spans="1:66" x14ac:dyDescent="0.25">
      <c r="A568" t="s">
        <v>10</v>
      </c>
      <c r="B568" t="s">
        <v>242</v>
      </c>
      <c r="C568" t="s">
        <v>12</v>
      </c>
      <c r="D568" t="s">
        <v>497</v>
      </c>
      <c r="E568" s="14">
        <f>VLOOKUP(A568,home!$A$2:$E$405,3,FALSE)</f>
        <v>1.50416666666667</v>
      </c>
      <c r="F568" s="14">
        <f>VLOOKUP(B568,home!$B$2:$E$405,3,FALSE)</f>
        <v>0.85</v>
      </c>
      <c r="G568" s="14">
        <f>VLOOKUP(C568,away!$B$2:$E$405,4,FALSE)</f>
        <v>1</v>
      </c>
      <c r="H568" s="14">
        <f>VLOOKUP(A568,away!$A$2:$E$405,3,FALSE)</f>
        <v>1.4125000000000001</v>
      </c>
      <c r="I568" s="14">
        <f>VLOOKUP(C568,away!$B$2:$E$405,3,FALSE)</f>
        <v>0.85</v>
      </c>
      <c r="J568" s="14">
        <f>VLOOKUP(B568,home!$B$2:$E$405,4,FALSE)</f>
        <v>1.26</v>
      </c>
      <c r="K568" s="16">
        <f t="shared" si="622"/>
        <v>1.2785416666666694</v>
      </c>
      <c r="L568" s="16">
        <f t="shared" si="623"/>
        <v>1.5127875000000002</v>
      </c>
      <c r="M568" s="17">
        <f t="shared" si="568"/>
        <v>6.1339629116746314E-2</v>
      </c>
      <c r="N568" s="17">
        <f t="shared" si="569"/>
        <v>7.8425271643640201E-2</v>
      </c>
      <c r="O568" s="17">
        <f t="shared" si="570"/>
        <v>9.2793824182449872E-2</v>
      </c>
      <c r="P568" s="17">
        <f t="shared" si="571"/>
        <v>0.11864077062660337</v>
      </c>
      <c r="Q568" s="17">
        <f t="shared" si="572"/>
        <v>5.0134988758023018E-2</v>
      </c>
      <c r="R568" s="17">
        <f t="shared" si="573"/>
        <v>7.018866865020397E-2</v>
      </c>
      <c r="S568" s="17">
        <f t="shared" si="574"/>
        <v>5.7367613146488396E-2</v>
      </c>
      <c r="T568" s="17">
        <f t="shared" si="575"/>
        <v>7.5843584305777756E-2</v>
      </c>
      <c r="U568" s="17">
        <f t="shared" si="576"/>
        <v>8.9739137397146396E-2</v>
      </c>
      <c r="V568" s="17">
        <f t="shared" si="577"/>
        <v>1.2328694318125942E-2</v>
      </c>
      <c r="W568" s="17">
        <f t="shared" si="578"/>
        <v>2.1366557361665827E-2</v>
      </c>
      <c r="X568" s="17">
        <f t="shared" si="579"/>
        <v>3.2323060894761051E-2</v>
      </c>
      <c r="Y568" s="17">
        <f t="shared" si="580"/>
        <v>2.4448961241666671E-2</v>
      </c>
      <c r="Z568" s="17">
        <f t="shared" si="581"/>
        <v>3.5393513525223484E-2</v>
      </c>
      <c r="AA568" s="17">
        <f t="shared" si="582"/>
        <v>4.5252081771728542E-2</v>
      </c>
      <c r="AB568" s="17">
        <f t="shared" si="583"/>
        <v>2.8928336024281111E-2</v>
      </c>
      <c r="AC568" s="17">
        <f t="shared" si="584"/>
        <v>1.4903556393559127E-3</v>
      </c>
      <c r="AD568" s="17">
        <f t="shared" si="585"/>
        <v>6.8295084650283038E-3</v>
      </c>
      <c r="AE568" s="17">
        <f t="shared" si="586"/>
        <v>1.0331595037039006E-2</v>
      </c>
      <c r="AF568" s="17">
        <f t="shared" si="587"/>
        <v>7.8147539135473253E-3</v>
      </c>
      <c r="AG568" s="17">
        <f t="shared" si="588"/>
        <v>3.9406873453301586E-3</v>
      </c>
      <c r="AH568" s="17">
        <f t="shared" si="589"/>
        <v>1.3385716210509761E-2</v>
      </c>
      <c r="AI568" s="17">
        <f t="shared" si="590"/>
        <v>1.7114195913312206E-2</v>
      </c>
      <c r="AJ568" s="17">
        <f t="shared" si="591"/>
        <v>1.0940606283333045E-2</v>
      </c>
      <c r="AK568" s="17">
        <f t="shared" si="592"/>
        <v>4.6626736639454889E-3</v>
      </c>
      <c r="AL568" s="17">
        <f t="shared" si="593"/>
        <v>1.1530356091612995E-4</v>
      </c>
      <c r="AM568" s="17">
        <f t="shared" si="594"/>
        <v>1.7463622270782826E-3</v>
      </c>
      <c r="AN568" s="17">
        <f t="shared" si="595"/>
        <v>2.6418749475961875E-3</v>
      </c>
      <c r="AO568" s="17">
        <f t="shared" si="596"/>
        <v>1.9982976986433346E-3</v>
      </c>
      <c r="AP568" s="17">
        <f t="shared" si="597"/>
        <v>1.0076665932621347E-3</v>
      </c>
      <c r="AQ568" s="17">
        <f t="shared" si="598"/>
        <v>3.8109635661363552E-4</v>
      </c>
      <c r="AR568" s="17">
        <f t="shared" si="599"/>
        <v>4.0499488323613043E-3</v>
      </c>
      <c r="AS568" s="17">
        <f t="shared" si="600"/>
        <v>5.1780283300419542E-3</v>
      </c>
      <c r="AT568" s="17">
        <f t="shared" si="601"/>
        <v>3.3101624855695353E-3</v>
      </c>
      <c r="AU568" s="17">
        <f t="shared" si="602"/>
        <v>1.4107268870791863E-3</v>
      </c>
      <c r="AV568" s="17">
        <f t="shared" si="603"/>
        <v>4.5091827635442618E-4</v>
      </c>
      <c r="AW568" s="17">
        <f t="shared" si="604"/>
        <v>6.1948819131470006E-6</v>
      </c>
      <c r="AX568" s="17">
        <f t="shared" si="605"/>
        <v>3.7213281206873052E-4</v>
      </c>
      <c r="AY568" s="17">
        <f t="shared" si="606"/>
        <v>5.6295786643742473E-4</v>
      </c>
      <c r="AZ568" s="17">
        <f t="shared" si="607"/>
        <v>4.2581781168660296E-4</v>
      </c>
      <c r="BA568" s="17">
        <f t="shared" si="608"/>
        <v>2.1472395426561566E-4</v>
      </c>
      <c r="BB568" s="17">
        <f t="shared" si="609"/>
        <v>8.1207928490898801E-5</v>
      </c>
      <c r="BC568" s="17">
        <f t="shared" si="610"/>
        <v>2.4570067824385096E-5</v>
      </c>
      <c r="BD568" s="17">
        <f t="shared" si="611"/>
        <v>1.021118661539297E-3</v>
      </c>
      <c r="BE568" s="17">
        <f t="shared" si="612"/>
        <v>1.3055427553888917E-3</v>
      </c>
      <c r="BF568" s="17">
        <f t="shared" si="613"/>
        <v>8.3459540518975473E-4</v>
      </c>
      <c r="BG568" s="17">
        <f t="shared" si="614"/>
        <v>3.5568833344788443E-4</v>
      </c>
      <c r="BH568" s="17">
        <f t="shared" si="615"/>
        <v>1.1369058866508703E-4</v>
      </c>
      <c r="BI568" s="17">
        <f t="shared" si="616"/>
        <v>2.9071630943235016E-5</v>
      </c>
      <c r="BJ568" s="18">
        <f t="shared" si="617"/>
        <v>0.32091567723044656</v>
      </c>
      <c r="BK568" s="18">
        <f t="shared" si="618"/>
        <v>0.25184532427467349</v>
      </c>
      <c r="BL568" s="18">
        <f t="shared" si="619"/>
        <v>0.39106473228349098</v>
      </c>
      <c r="BM568" s="18">
        <f t="shared" si="620"/>
        <v>0.52713933135164348</v>
      </c>
      <c r="BN568" s="18">
        <f t="shared" si="621"/>
        <v>0.47152315297766673</v>
      </c>
    </row>
    <row r="569" spans="1:66" x14ac:dyDescent="0.25">
      <c r="A569" t="s">
        <v>13</v>
      </c>
      <c r="B569" t="s">
        <v>250</v>
      </c>
      <c r="C569" t="s">
        <v>53</v>
      </c>
      <c r="D569" t="s">
        <v>497</v>
      </c>
      <c r="E569" s="14">
        <f>VLOOKUP(A569,home!$A$2:$E$405,3,FALSE)</f>
        <v>1.61170212765957</v>
      </c>
      <c r="F569" s="14">
        <f>VLOOKUP(B569,home!$B$2:$E$405,3,FALSE)</f>
        <v>1.18</v>
      </c>
      <c r="G569" s="14">
        <f>VLOOKUP(C569,away!$B$2:$E$405,4,FALSE)</f>
        <v>0.9</v>
      </c>
      <c r="H569" s="14">
        <f>VLOOKUP(A569,away!$A$2:$E$405,3,FALSE)</f>
        <v>1.44148936170213</v>
      </c>
      <c r="I569" s="14">
        <f>VLOOKUP(C569,away!$B$2:$E$405,3,FALSE)</f>
        <v>0.51</v>
      </c>
      <c r="J569" s="14">
        <f>VLOOKUP(B569,home!$B$2:$E$405,4,FALSE)</f>
        <v>0.76</v>
      </c>
      <c r="K569" s="16">
        <f t="shared" si="622"/>
        <v>1.7116276595744633</v>
      </c>
      <c r="L569" s="16">
        <f t="shared" si="623"/>
        <v>0.55872127659574566</v>
      </c>
      <c r="M569" s="17">
        <f t="shared" si="568"/>
        <v>0.10327613701537679</v>
      </c>
      <c r="N569" s="17">
        <f t="shared" si="569"/>
        <v>0.17677029268952094</v>
      </c>
      <c r="O569" s="17">
        <f t="shared" si="570"/>
        <v>5.770257511510845E-2</v>
      </c>
      <c r="P569" s="17">
        <f t="shared" si="571"/>
        <v>9.8765323595692733E-2</v>
      </c>
      <c r="Q569" s="17">
        <f t="shared" si="572"/>
        <v>0.15128246117922883</v>
      </c>
      <c r="R569" s="17">
        <f t="shared" si="573"/>
        <v>1.6119828215587648E-2</v>
      </c>
      <c r="S569" s="17">
        <f t="shared" si="574"/>
        <v>2.361288247910924E-2</v>
      </c>
      <c r="T569" s="17">
        <f t="shared" si="575"/>
        <v>8.4524729836605042E-2</v>
      </c>
      <c r="U569" s="17">
        <f t="shared" si="576"/>
        <v>2.7591143841388679E-2</v>
      </c>
      <c r="V569" s="17">
        <f t="shared" si="577"/>
        <v>2.5090597418120112E-3</v>
      </c>
      <c r="W569" s="17">
        <f t="shared" si="578"/>
        <v>8.6313081654289373E-2</v>
      </c>
      <c r="X569" s="17">
        <f t="shared" si="579"/>
        <v>4.8224955168797386E-2</v>
      </c>
      <c r="Y569" s="17">
        <f t="shared" si="580"/>
        <v>1.3472154257841538E-2</v>
      </c>
      <c r="Z569" s="17">
        <f t="shared" si="581"/>
        <v>3.0021636663724173E-3</v>
      </c>
      <c r="AA569" s="17">
        <f t="shared" si="582"/>
        <v>5.1385863699325096E-3</v>
      </c>
      <c r="AB569" s="17">
        <f t="shared" si="583"/>
        <v>4.3976732809444105E-3</v>
      </c>
      <c r="AC569" s="17">
        <f t="shared" si="584"/>
        <v>1.4996693844441307E-4</v>
      </c>
      <c r="AD569" s="17">
        <f t="shared" si="585"/>
        <v>3.6933964485647695E-2</v>
      </c>
      <c r="AE569" s="17">
        <f t="shared" si="586"/>
        <v>2.0635791787163009E-2</v>
      </c>
      <c r="AF569" s="17">
        <f t="shared" si="587"/>
        <v>5.7648279654438596E-3</v>
      </c>
      <c r="AG569" s="17">
        <f t="shared" si="588"/>
        <v>1.0736440134025494E-3</v>
      </c>
      <c r="AH569" s="17">
        <f t="shared" si="589"/>
        <v>4.1934317905624029E-4</v>
      </c>
      <c r="AI569" s="17">
        <f t="shared" si="590"/>
        <v>7.1775938412654752E-4</v>
      </c>
      <c r="AJ569" s="17">
        <f t="shared" si="591"/>
        <v>6.1426840739506544E-4</v>
      </c>
      <c r="AK569" s="17">
        <f t="shared" si="592"/>
        <v>3.5046626550004975E-4</v>
      </c>
      <c r="AL569" s="17">
        <f t="shared" si="593"/>
        <v>5.7366720453196293E-6</v>
      </c>
      <c r="AM569" s="17">
        <f t="shared" si="594"/>
        <v>1.2643439038275096E-2</v>
      </c>
      <c r="AN569" s="17">
        <f t="shared" si="595"/>
        <v>7.0641584000255475E-3</v>
      </c>
      <c r="AO569" s="17">
        <f t="shared" si="596"/>
        <v>1.9734477996684171E-3</v>
      </c>
      <c r="AP569" s="17">
        <f t="shared" si="597"/>
        <v>3.6753575797526773E-4</v>
      </c>
      <c r="AQ569" s="17">
        <f t="shared" si="598"/>
        <v>5.1337511972631648E-5</v>
      </c>
      <c r="AR569" s="17">
        <f t="shared" si="599"/>
        <v>4.6859191266804207E-5</v>
      </c>
      <c r="AS569" s="17">
        <f t="shared" si="600"/>
        <v>8.0205487877552196E-5</v>
      </c>
      <c r="AT569" s="17">
        <f t="shared" si="601"/>
        <v>6.8640965750441348E-5</v>
      </c>
      <c r="AU569" s="17">
        <f t="shared" si="602"/>
        <v>3.9162591852786285E-5</v>
      </c>
      <c r="AV569" s="17">
        <f t="shared" si="603"/>
        <v>1.6757943858963622E-5</v>
      </c>
      <c r="AW569" s="17">
        <f t="shared" si="604"/>
        <v>1.5239195059756233E-7</v>
      </c>
      <c r="AX569" s="17">
        <f t="shared" si="605"/>
        <v>3.606809995009203E-3</v>
      </c>
      <c r="AY569" s="17">
        <f t="shared" si="606"/>
        <v>2.0152014848498364E-3</v>
      </c>
      <c r="AZ569" s="17">
        <f t="shared" si="607"/>
        <v>5.6296797310647143E-4</v>
      </c>
      <c r="BA569" s="17">
        <f t="shared" si="608"/>
        <v>1.0484739487218903E-4</v>
      </c>
      <c r="BB569" s="17">
        <f t="shared" si="609"/>
        <v>1.4645117577681923E-5</v>
      </c>
      <c r="BC569" s="17">
        <f t="shared" si="610"/>
        <v>1.6365077577794484E-6</v>
      </c>
      <c r="BD569" s="17">
        <f t="shared" si="611"/>
        <v>4.3635378608055067E-6</v>
      </c>
      <c r="BE569" s="17">
        <f t="shared" si="612"/>
        <v>7.4687520961550878E-6</v>
      </c>
      <c r="BF569" s="17">
        <f t="shared" si="613"/>
        <v>6.3918613351419015E-6</v>
      </c>
      <c r="BG569" s="17">
        <f t="shared" si="614"/>
        <v>3.6468288857978136E-6</v>
      </c>
      <c r="BH569" s="17">
        <f t="shared" si="615"/>
        <v>1.5605032976666638E-6</v>
      </c>
      <c r="BI569" s="17">
        <f t="shared" si="616"/>
        <v>5.3420012142868456E-7</v>
      </c>
      <c r="BJ569" s="18">
        <f t="shared" si="617"/>
        <v>0.65340193001903024</v>
      </c>
      <c r="BK569" s="18">
        <f t="shared" si="618"/>
        <v>0.23033430792733037</v>
      </c>
      <c r="BL569" s="18">
        <f t="shared" si="619"/>
        <v>0.11332723592324316</v>
      </c>
      <c r="BM569" s="18">
        <f t="shared" si="620"/>
        <v>0.39413397063256178</v>
      </c>
      <c r="BN569" s="18">
        <f t="shared" si="621"/>
        <v>0.60391661781051542</v>
      </c>
    </row>
    <row r="570" spans="1:66" x14ac:dyDescent="0.25">
      <c r="A570" t="s">
        <v>13</v>
      </c>
      <c r="B570" t="s">
        <v>59</v>
      </c>
      <c r="C570" t="s">
        <v>62</v>
      </c>
      <c r="D570" t="s">
        <v>497</v>
      </c>
      <c r="E570" s="14">
        <f>VLOOKUP(A570,home!$A$2:$E$405,3,FALSE)</f>
        <v>1.61170212765957</v>
      </c>
      <c r="F570" s="14">
        <f>VLOOKUP(B570,home!$B$2:$E$405,3,FALSE)</f>
        <v>1.05</v>
      </c>
      <c r="G570" s="14">
        <f>VLOOKUP(C570,away!$B$2:$E$405,4,FALSE)</f>
        <v>1.1200000000000001</v>
      </c>
      <c r="H570" s="14">
        <f>VLOOKUP(A570,away!$A$2:$E$405,3,FALSE)</f>
        <v>1.44148936170213</v>
      </c>
      <c r="I570" s="14">
        <f>VLOOKUP(C570,away!$B$2:$E$405,3,FALSE)</f>
        <v>1.1200000000000001</v>
      </c>
      <c r="J570" s="14">
        <f>VLOOKUP(B570,home!$B$2:$E$405,4,FALSE)</f>
        <v>0.55000000000000004</v>
      </c>
      <c r="K570" s="16">
        <f t="shared" si="622"/>
        <v>1.8953617021276545</v>
      </c>
      <c r="L570" s="16">
        <f t="shared" si="623"/>
        <v>0.88795744680851219</v>
      </c>
      <c r="M570" s="17">
        <f t="shared" si="568"/>
        <v>6.1832933685175687E-2</v>
      </c>
      <c r="N570" s="17">
        <f t="shared" si="569"/>
        <v>0.11719577443708097</v>
      </c>
      <c r="O570" s="17">
        <f t="shared" si="570"/>
        <v>5.4905013923768654E-2</v>
      </c>
      <c r="P570" s="17">
        <f t="shared" si="571"/>
        <v>0.10406486064589672</v>
      </c>
      <c r="Q570" s="17">
        <f t="shared" si="572"/>
        <v>0.11106419125961724</v>
      </c>
      <c r="R570" s="17">
        <f t="shared" si="573"/>
        <v>2.4376657990367711E-2</v>
      </c>
      <c r="S570" s="17">
        <f t="shared" si="574"/>
        <v>4.3785304108279167E-2</v>
      </c>
      <c r="T570" s="17">
        <f t="shared" si="575"/>
        <v>9.8620275702741997E-2</v>
      </c>
      <c r="U570" s="17">
        <f t="shared" si="576"/>
        <v>4.6202583980807031E-2</v>
      </c>
      <c r="V570" s="17">
        <f t="shared" si="577"/>
        <v>8.1878544846629309E-3</v>
      </c>
      <c r="W570" s="17">
        <f t="shared" si="578"/>
        <v>7.0168938197086514E-2</v>
      </c>
      <c r="X570" s="17">
        <f t="shared" si="579"/>
        <v>6.2307031206749228E-2</v>
      </c>
      <c r="Y570" s="17">
        <f t="shared" si="580"/>
        <v>2.7662996174281668E-2</v>
      </c>
      <c r="Z570" s="17">
        <f t="shared" si="581"/>
        <v>7.2151449969504108E-3</v>
      </c>
      <c r="AA570" s="17">
        <f t="shared" si="582"/>
        <v>1.367530950251776E-2</v>
      </c>
      <c r="AB570" s="17">
        <f t="shared" si="583"/>
        <v>1.2959828947907278E-2</v>
      </c>
      <c r="AC570" s="17">
        <f t="shared" si="584"/>
        <v>8.61260218819694E-4</v>
      </c>
      <c r="AD570" s="17">
        <f t="shared" si="585"/>
        <v>3.3248879534430037E-2</v>
      </c>
      <c r="AE570" s="17">
        <f t="shared" si="586"/>
        <v>2.9523590180636293E-2</v>
      </c>
      <c r="AF570" s="17">
        <f t="shared" si="587"/>
        <v>1.3107845878709331E-2</v>
      </c>
      <c r="AG570" s="17">
        <f t="shared" si="588"/>
        <v>3.8797364532060724E-3</v>
      </c>
      <c r="AH570" s="17">
        <f t="shared" si="589"/>
        <v>1.601685432461324E-3</v>
      </c>
      <c r="AI570" s="17">
        <f t="shared" si="590"/>
        <v>3.0357732275429631E-3</v>
      </c>
      <c r="AJ570" s="17">
        <f t="shared" si="591"/>
        <v>2.8769441559146976E-3</v>
      </c>
      <c r="AK570" s="17">
        <f t="shared" si="592"/>
        <v>1.8176165907602302E-3</v>
      </c>
      <c r="AL570" s="17">
        <f t="shared" si="593"/>
        <v>5.7980056458368461E-5</v>
      </c>
      <c r="AM570" s="17">
        <f t="shared" si="594"/>
        <v>1.2603730581642929E-2</v>
      </c>
      <c r="AN570" s="17">
        <f t="shared" si="595"/>
        <v>1.1191576427538019E-2</v>
      </c>
      <c r="AO570" s="17">
        <f t="shared" si="596"/>
        <v>4.9688218151794942E-3</v>
      </c>
      <c r="AP570" s="17">
        <f t="shared" si="597"/>
        <v>1.4707007775510738E-3</v>
      </c>
      <c r="AQ570" s="17">
        <f t="shared" si="598"/>
        <v>3.2647992686338619E-4</v>
      </c>
      <c r="AR570" s="17">
        <f t="shared" si="599"/>
        <v>2.8444570143974909E-4</v>
      </c>
      <c r="AS570" s="17">
        <f t="shared" si="600"/>
        <v>5.3912748884373744E-4</v>
      </c>
      <c r="AT570" s="17">
        <f t="shared" si="601"/>
        <v>5.1092079745933717E-4</v>
      </c>
      <c r="AU570" s="17">
        <f t="shared" si="602"/>
        <v>3.2279323744164939E-4</v>
      </c>
      <c r="AV570" s="17">
        <f t="shared" si="603"/>
        <v>1.5295248498817525E-4</v>
      </c>
      <c r="AW570" s="17">
        <f t="shared" si="604"/>
        <v>2.7105685055861954E-6</v>
      </c>
      <c r="AX570" s="17">
        <f t="shared" si="605"/>
        <v>3.9814380413968498E-3</v>
      </c>
      <c r="AY570" s="17">
        <f t="shared" si="606"/>
        <v>3.5353475578650305E-3</v>
      </c>
      <c r="AZ570" s="17">
        <f t="shared" si="607"/>
        <v>1.5696190955312706E-3</v>
      </c>
      <c r="BA570" s="17">
        <f t="shared" si="608"/>
        <v>4.645849881766111E-4</v>
      </c>
      <c r="BB570" s="17">
        <f t="shared" si="609"/>
        <v>1.0313292498171659E-4</v>
      </c>
      <c r="BC570" s="17">
        <f t="shared" si="610"/>
        <v>1.8315529749731783E-5</v>
      </c>
      <c r="BD570" s="17">
        <f t="shared" si="611"/>
        <v>4.2095946467682632E-5</v>
      </c>
      <c r="BE570" s="17">
        <f t="shared" si="612"/>
        <v>7.9787044749661577E-5</v>
      </c>
      <c r="BF570" s="17">
        <f t="shared" si="613"/>
        <v>7.5612654472226963E-5</v>
      </c>
      <c r="BG570" s="17">
        <f t="shared" si="614"/>
        <v>4.777110982762345E-5</v>
      </c>
      <c r="BH570" s="17">
        <f t="shared" si="615"/>
        <v>2.2635883008852885E-5</v>
      </c>
      <c r="BI570" s="17">
        <f t="shared" si="616"/>
        <v>8.5806371497643698E-6</v>
      </c>
      <c r="BJ570" s="18">
        <f t="shared" si="617"/>
        <v>0.60701300669101532</v>
      </c>
      <c r="BK570" s="18">
        <f t="shared" si="618"/>
        <v>0.2223255407571576</v>
      </c>
      <c r="BL570" s="18">
        <f t="shared" si="619"/>
        <v>0.16353813673789616</v>
      </c>
      <c r="BM570" s="18">
        <f t="shared" si="620"/>
        <v>0.52311976025175311</v>
      </c>
      <c r="BN570" s="18">
        <f t="shared" si="621"/>
        <v>0.47343943194190696</v>
      </c>
    </row>
    <row r="571" spans="1:66" x14ac:dyDescent="0.25">
      <c r="A571" t="s">
        <v>16</v>
      </c>
      <c r="B571" t="s">
        <v>63</v>
      </c>
      <c r="C571" t="s">
        <v>20</v>
      </c>
      <c r="D571" t="s">
        <v>497</v>
      </c>
      <c r="E571" s="14">
        <f>VLOOKUP(A571,home!$A$2:$E$405,3,FALSE)</f>
        <v>1.5904255319148899</v>
      </c>
      <c r="F571" s="14">
        <f>VLOOKUP(B571,home!$B$2:$E$405,3,FALSE)</f>
        <v>1.31</v>
      </c>
      <c r="G571" s="14">
        <f>VLOOKUP(C571,away!$B$2:$E$405,4,FALSE)</f>
        <v>1.57</v>
      </c>
      <c r="H571" s="14">
        <f>VLOOKUP(A571,away!$A$2:$E$405,3,FALSE)</f>
        <v>1.2978723404255299</v>
      </c>
      <c r="I571" s="14">
        <f>VLOOKUP(C571,away!$B$2:$E$405,3,FALSE)</f>
        <v>0.44</v>
      </c>
      <c r="J571" s="14">
        <f>VLOOKUP(B571,home!$B$2:$E$405,4,FALSE)</f>
        <v>0.56000000000000005</v>
      </c>
      <c r="K571" s="16">
        <f t="shared" si="622"/>
        <v>3.2710281914893544</v>
      </c>
      <c r="L571" s="16">
        <f t="shared" si="623"/>
        <v>0.31979574468085059</v>
      </c>
      <c r="M571" s="17">
        <f t="shared" si="568"/>
        <v>2.7575600525854494E-2</v>
      </c>
      <c r="N571" s="17">
        <f t="shared" si="569"/>
        <v>9.02005667173187E-2</v>
      </c>
      <c r="O571" s="17">
        <f t="shared" si="570"/>
        <v>8.8185597051872941E-3</v>
      </c>
      <c r="P571" s="17">
        <f t="shared" si="571"/>
        <v>2.8845757403999684E-2</v>
      </c>
      <c r="Q571" s="17">
        <f t="shared" si="572"/>
        <v>0.14752429831033301</v>
      </c>
      <c r="R571" s="17">
        <f t="shared" si="573"/>
        <v>1.4100689339664563E-3</v>
      </c>
      <c r="S571" s="17">
        <f t="shared" si="574"/>
        <v>7.543604711620501E-3</v>
      </c>
      <c r="T571" s="17">
        <f t="shared" si="575"/>
        <v>4.7177642836672889E-2</v>
      </c>
      <c r="U571" s="17">
        <f t="shared" si="576"/>
        <v>4.6123752349476188E-3</v>
      </c>
      <c r="V571" s="17">
        <f t="shared" si="577"/>
        <v>8.7678554516601394E-4</v>
      </c>
      <c r="W571" s="17">
        <f t="shared" si="578"/>
        <v>0.16085204623426147</v>
      </c>
      <c r="X571" s="17">
        <f t="shared" si="579"/>
        <v>5.1439799908924257E-2</v>
      </c>
      <c r="Y571" s="17">
        <f t="shared" si="580"/>
        <v>8.2251145590541905E-3</v>
      </c>
      <c r="Z571" s="17">
        <f t="shared" si="581"/>
        <v>1.5031134826304539E-4</v>
      </c>
      <c r="AA571" s="17">
        <f t="shared" si="582"/>
        <v>4.9167265766919587E-4</v>
      </c>
      <c r="AB571" s="17">
        <f t="shared" si="583"/>
        <v>8.0413756211021733E-4</v>
      </c>
      <c r="AC571" s="17">
        <f t="shared" si="584"/>
        <v>5.732319208125551E-5</v>
      </c>
      <c r="AD571" s="17">
        <f t="shared" si="585"/>
        <v>0.1315378944727546</v>
      </c>
      <c r="AE571" s="17">
        <f t="shared" si="586"/>
        <v>4.2065258916665696E-2</v>
      </c>
      <c r="AF571" s="17">
        <f t="shared" si="587"/>
        <v>6.7261454002239479E-3</v>
      </c>
      <c r="AG571" s="17">
        <f t="shared" si="588"/>
        <v>7.1699755903209864E-4</v>
      </c>
      <c r="AH571" s="17">
        <f t="shared" si="589"/>
        <v>1.2017232387940815E-5</v>
      </c>
      <c r="AI571" s="17">
        <f t="shared" si="590"/>
        <v>3.9308705924633334E-5</v>
      </c>
      <c r="AJ571" s="17">
        <f t="shared" si="591"/>
        <v>6.4289942625220156E-5</v>
      </c>
      <c r="AK571" s="17">
        <f t="shared" si="592"/>
        <v>7.0098071585442725E-5</v>
      </c>
      <c r="AL571" s="17">
        <f t="shared" si="593"/>
        <v>2.3985419876509227E-6</v>
      </c>
      <c r="AM571" s="17">
        <f t="shared" si="594"/>
        <v>8.6052832213906361E-2</v>
      </c>
      <c r="AN571" s="17">
        <f t="shared" si="595"/>
        <v>2.7519329559742473E-2</v>
      </c>
      <c r="AO571" s="17">
        <f t="shared" si="596"/>
        <v>4.4002822448377943E-3</v>
      </c>
      <c r="AP571" s="17">
        <f t="shared" si="597"/>
        <v>4.6906384576460926E-4</v>
      </c>
      <c r="AQ571" s="17">
        <f t="shared" si="598"/>
        <v>3.7501155464789201E-5</v>
      </c>
      <c r="AR571" s="17">
        <f t="shared" si="599"/>
        <v>7.68611956100874E-7</v>
      </c>
      <c r="AS571" s="17">
        <f t="shared" si="600"/>
        <v>2.5141513767217367E-6</v>
      </c>
      <c r="AT571" s="17">
        <f t="shared" si="601"/>
        <v>4.1119300154642881E-6</v>
      </c>
      <c r="AU571" s="17">
        <f t="shared" si="602"/>
        <v>4.4834130006716462E-6</v>
      </c>
      <c r="AV571" s="17">
        <f t="shared" si="603"/>
        <v>3.6663425798217096E-6</v>
      </c>
      <c r="AW571" s="17">
        <f t="shared" si="604"/>
        <v>6.969502726615981E-8</v>
      </c>
      <c r="AX571" s="17">
        <f t="shared" si="605"/>
        <v>4.6913540021531842E-2</v>
      </c>
      <c r="AY571" s="17">
        <f t="shared" si="606"/>
        <v>1.5002750466800663E-2</v>
      </c>
      <c r="AZ571" s="17">
        <f t="shared" si="607"/>
        <v>2.3989078788957483E-3</v>
      </c>
      <c r="BA571" s="17">
        <f t="shared" si="608"/>
        <v>2.5572017718407527E-4</v>
      </c>
      <c r="BB571" s="17">
        <f t="shared" si="609"/>
        <v>2.0444556123125096E-5</v>
      </c>
      <c r="BC571" s="17">
        <f t="shared" si="610"/>
        <v>1.307616410012847E-6</v>
      </c>
      <c r="BD571" s="17">
        <f t="shared" si="611"/>
        <v>4.096647214531405E-8</v>
      </c>
      <c r="BE571" s="17">
        <f t="shared" si="612"/>
        <v>1.340024852931856E-7</v>
      </c>
      <c r="BF571" s="17">
        <f t="shared" si="613"/>
        <v>2.1916295356182396E-7</v>
      </c>
      <c r="BG571" s="17">
        <f t="shared" si="614"/>
        <v>2.3896273321026606E-7</v>
      </c>
      <c r="BH571" s="17">
        <f t="shared" si="615"/>
        <v>1.9541345926153244E-7</v>
      </c>
      <c r="BI571" s="17">
        <f t="shared" si="616"/>
        <v>1.2784058684818575E-7</v>
      </c>
      <c r="BJ571" s="18">
        <f t="shared" si="617"/>
        <v>0.8695374446519023</v>
      </c>
      <c r="BK571" s="18">
        <f t="shared" si="618"/>
        <v>7.9904220387510258E-2</v>
      </c>
      <c r="BL571" s="18">
        <f t="shared" si="619"/>
        <v>1.6339028844023121E-2</v>
      </c>
      <c r="BM571" s="18">
        <f t="shared" si="620"/>
        <v>0.6465534728632657</v>
      </c>
      <c r="BN571" s="18">
        <f t="shared" si="621"/>
        <v>0.30437485159665967</v>
      </c>
    </row>
    <row r="572" spans="1:66" x14ac:dyDescent="0.25">
      <c r="A572" t="s">
        <v>16</v>
      </c>
      <c r="B572" t="s">
        <v>253</v>
      </c>
      <c r="C572" t="s">
        <v>323</v>
      </c>
      <c r="D572" t="s">
        <v>497</v>
      </c>
      <c r="E572" s="14">
        <f>VLOOKUP(A572,home!$A$2:$E$405,3,FALSE)</f>
        <v>1.5904255319148899</v>
      </c>
      <c r="F572" s="14">
        <f>VLOOKUP(B572,home!$B$2:$E$405,3,FALSE)</f>
        <v>0.8</v>
      </c>
      <c r="G572" s="14">
        <f>VLOOKUP(C572,away!$B$2:$E$405,4,FALSE)</f>
        <v>0.86</v>
      </c>
      <c r="H572" s="14">
        <f>VLOOKUP(A572,away!$A$2:$E$405,3,FALSE)</f>
        <v>1.2978723404255299</v>
      </c>
      <c r="I572" s="14">
        <f>VLOOKUP(C572,away!$B$2:$E$405,3,FALSE)</f>
        <v>0.63</v>
      </c>
      <c r="J572" s="14">
        <f>VLOOKUP(B572,home!$B$2:$E$405,4,FALSE)</f>
        <v>1.05</v>
      </c>
      <c r="K572" s="16">
        <f t="shared" si="622"/>
        <v>1.0942127659574443</v>
      </c>
      <c r="L572" s="16">
        <f t="shared" si="623"/>
        <v>0.85854255319148798</v>
      </c>
      <c r="M572" s="17">
        <f t="shared" si="568"/>
        <v>0.14188260067398897</v>
      </c>
      <c r="N572" s="17">
        <f t="shared" si="569"/>
        <v>0.15524975292472101</v>
      </c>
      <c r="O572" s="17">
        <f t="shared" si="570"/>
        <v>0.12181225023609482</v>
      </c>
      <c r="P572" s="17">
        <f t="shared" si="571"/>
        <v>0.13328851925833765</v>
      </c>
      <c r="Q572" s="17">
        <f t="shared" si="572"/>
        <v>8.4938130780984403E-2</v>
      </c>
      <c r="R572" s="17">
        <f t="shared" si="573"/>
        <v>5.2290500163848633E-2</v>
      </c>
      <c r="S572" s="17">
        <f t="shared" si="574"/>
        <v>3.1303749158964382E-2</v>
      </c>
      <c r="T572" s="17">
        <f t="shared" si="575"/>
        <v>7.292299966401887E-2</v>
      </c>
      <c r="U572" s="17">
        <f t="shared" si="576"/>
        <v>5.7216932817582999E-2</v>
      </c>
      <c r="V572" s="17">
        <f t="shared" si="577"/>
        <v>3.26751393429997E-3</v>
      </c>
      <c r="W572" s="17">
        <f t="shared" si="578"/>
        <v>3.0980129005705358E-2</v>
      </c>
      <c r="X572" s="17">
        <f t="shared" si="579"/>
        <v>2.6597759054759952E-2</v>
      </c>
      <c r="Y572" s="17">
        <f t="shared" si="580"/>
        <v>1.1417653984022811E-2</v>
      </c>
      <c r="Z572" s="17">
        <f t="shared" si="581"/>
        <v>1.4964539839443508E-2</v>
      </c>
      <c r="AA572" s="17">
        <f t="shared" si="582"/>
        <v>1.6374390528997852E-2</v>
      </c>
      <c r="AB572" s="17">
        <f t="shared" si="583"/>
        <v>8.958533575801059E-3</v>
      </c>
      <c r="AC572" s="17">
        <f t="shared" si="584"/>
        <v>1.9184967531693246E-4</v>
      </c>
      <c r="AD572" s="17">
        <f t="shared" si="585"/>
        <v>8.4747131622628282E-3</v>
      </c>
      <c r="AE572" s="17">
        <f t="shared" si="586"/>
        <v>7.2759018758946368E-3</v>
      </c>
      <c r="AF572" s="17">
        <f t="shared" si="587"/>
        <v>3.1233356866506587E-3</v>
      </c>
      <c r="AG572" s="17">
        <f t="shared" si="588"/>
        <v>8.9383886496371533E-4</v>
      </c>
      <c r="AH572" s="17">
        <f t="shared" si="589"/>
        <v>3.2119235602728925E-3</v>
      </c>
      <c r="AI572" s="17">
        <f t="shared" si="590"/>
        <v>3.5145277629300836E-3</v>
      </c>
      <c r="AJ572" s="17">
        <f t="shared" si="591"/>
        <v>1.922820572254978E-3</v>
      </c>
      <c r="AK572" s="17">
        <f t="shared" si="592"/>
        <v>7.0132493893566503E-4</v>
      </c>
      <c r="AL572" s="17">
        <f t="shared" si="593"/>
        <v>7.2091599735878636E-6</v>
      </c>
      <c r="AM572" s="17">
        <f t="shared" si="594"/>
        <v>1.8546278659951141E-3</v>
      </c>
      <c r="AN572" s="17">
        <f t="shared" si="595"/>
        <v>1.5922769432915262E-3</v>
      </c>
      <c r="AO572" s="17">
        <f t="shared" si="596"/>
        <v>6.8351875614072234E-4</v>
      </c>
      <c r="AP572" s="17">
        <f t="shared" si="597"/>
        <v>1.9560997935044196E-4</v>
      </c>
      <c r="AQ572" s="17">
        <f t="shared" si="598"/>
        <v>4.1984872775315672E-5</v>
      </c>
      <c r="AR572" s="17">
        <f t="shared" si="599"/>
        <v>5.5151461081851677E-4</v>
      </c>
      <c r="AS572" s="17">
        <f t="shared" si="600"/>
        <v>6.0347432776967263E-4</v>
      </c>
      <c r="AT572" s="17">
        <f t="shared" si="601"/>
        <v>3.3016465668658145E-4</v>
      </c>
      <c r="AU572" s="17">
        <f t="shared" si="602"/>
        <v>1.2042346073813809E-4</v>
      </c>
      <c r="AV572" s="17">
        <f t="shared" si="603"/>
        <v>3.2942222015111445E-5</v>
      </c>
      <c r="AW572" s="17">
        <f t="shared" si="604"/>
        <v>1.8812467596673033E-7</v>
      </c>
      <c r="AX572" s="17">
        <f t="shared" si="605"/>
        <v>3.3822624784537759E-4</v>
      </c>
      <c r="AY572" s="17">
        <f t="shared" si="606"/>
        <v>2.9038162638154747E-4</v>
      </c>
      <c r="AZ572" s="17">
        <f t="shared" si="607"/>
        <v>1.2465249145675523E-4</v>
      </c>
      <c r="BA572" s="17">
        <f t="shared" si="608"/>
        <v>3.5673156092320929E-5</v>
      </c>
      <c r="BB572" s="17">
        <f t="shared" si="609"/>
        <v>7.656730627974924E-6</v>
      </c>
      <c r="BC572" s="17">
        <f t="shared" si="610"/>
        <v>1.3147258124882115E-6</v>
      </c>
      <c r="BD572" s="17">
        <f t="shared" si="611"/>
        <v>7.8916460349089836E-5</v>
      </c>
      <c r="BE572" s="17">
        <f t="shared" si="612"/>
        <v>8.6351398358148565E-5</v>
      </c>
      <c r="BF572" s="17">
        <f t="shared" si="613"/>
        <v>4.7243401220881431E-5</v>
      </c>
      <c r="BG572" s="17">
        <f t="shared" si="614"/>
        <v>1.7231444241045989E-5</v>
      </c>
      <c r="BH572" s="17">
        <f t="shared" si="615"/>
        <v>4.7137165661091017E-6</v>
      </c>
      <c r="BI572" s="17">
        <f t="shared" si="616"/>
        <v>1.0315617683483336E-6</v>
      </c>
      <c r="BJ572" s="18">
        <f t="shared" si="617"/>
        <v>0.40704013839975384</v>
      </c>
      <c r="BK572" s="18">
        <f t="shared" si="618"/>
        <v>0.31023182348726308</v>
      </c>
      <c r="BL572" s="18">
        <f t="shared" si="619"/>
        <v>0.26787721141725063</v>
      </c>
      <c r="BM572" s="18">
        <f t="shared" si="620"/>
        <v>0.31036176560402984</v>
      </c>
      <c r="BN572" s="18">
        <f t="shared" si="621"/>
        <v>0.68946175403797549</v>
      </c>
    </row>
    <row r="573" spans="1:66" x14ac:dyDescent="0.25">
      <c r="A573" t="s">
        <v>16</v>
      </c>
      <c r="B573" t="s">
        <v>64</v>
      </c>
      <c r="C573" t="s">
        <v>68</v>
      </c>
      <c r="D573" t="s">
        <v>497</v>
      </c>
      <c r="E573" s="14">
        <f>VLOOKUP(A573,home!$A$2:$E$405,3,FALSE)</f>
        <v>1.5904255319148899</v>
      </c>
      <c r="F573" s="14">
        <f>VLOOKUP(B573,home!$B$2:$E$405,3,FALSE)</f>
        <v>0.8</v>
      </c>
      <c r="G573" s="14">
        <f>VLOOKUP(C573,away!$B$2:$E$405,4,FALSE)</f>
        <v>1.1399999999999999</v>
      </c>
      <c r="H573" s="14">
        <f>VLOOKUP(A573,away!$A$2:$E$405,3,FALSE)</f>
        <v>1.2978723404255299</v>
      </c>
      <c r="I573" s="14">
        <f>VLOOKUP(C573,away!$B$2:$E$405,3,FALSE)</f>
        <v>1.03</v>
      </c>
      <c r="J573" s="14">
        <f>VLOOKUP(B573,home!$B$2:$E$405,4,FALSE)</f>
        <v>1.26</v>
      </c>
      <c r="K573" s="16">
        <f t="shared" si="622"/>
        <v>1.4504680851063796</v>
      </c>
      <c r="L573" s="16">
        <f t="shared" si="623"/>
        <v>1.6843787234042529</v>
      </c>
      <c r="M573" s="17">
        <f t="shared" si="568"/>
        <v>4.3506418131823155E-2</v>
      </c>
      <c r="N573" s="17">
        <f t="shared" si="569"/>
        <v>6.3104670997502998E-2</v>
      </c>
      <c r="O573" s="17">
        <f t="shared" si="570"/>
        <v>7.3281285032771926E-2</v>
      </c>
      <c r="P573" s="17">
        <f t="shared" si="571"/>
        <v>0.10629216517561949</v>
      </c>
      <c r="Q573" s="17">
        <f t="shared" si="572"/>
        <v>4.5765655651508148E-2</v>
      </c>
      <c r="R573" s="17">
        <f t="shared" si="573"/>
        <v>6.1716718666461792E-2</v>
      </c>
      <c r="S573" s="17">
        <f t="shared" si="574"/>
        <v>6.4921595840690127E-2</v>
      </c>
      <c r="T573" s="17">
        <f t="shared" si="575"/>
        <v>7.7086696642045927E-2</v>
      </c>
      <c r="U573" s="17">
        <f t="shared" si="576"/>
        <v>8.9518130743191981E-2</v>
      </c>
      <c r="V573" s="17">
        <f t="shared" si="577"/>
        <v>1.7623598961255323E-2</v>
      </c>
      <c r="W573" s="17">
        <f t="shared" si="578"/>
        <v>2.2127207638826998E-2</v>
      </c>
      <c r="X573" s="17">
        <f t="shared" si="579"/>
        <v>3.7270597755188248E-2</v>
      </c>
      <c r="Y573" s="17">
        <f t="shared" si="580"/>
        <v>3.1388900933698706E-2</v>
      </c>
      <c r="Z573" s="17">
        <f t="shared" si="581"/>
        <v>3.4651442600038107E-2</v>
      </c>
      <c r="AA573" s="17">
        <f t="shared" si="582"/>
        <v>5.0260811594250887E-2</v>
      </c>
      <c r="AB573" s="17">
        <f t="shared" si="583"/>
        <v>3.645085157450282E-2</v>
      </c>
      <c r="AC573" s="17">
        <f t="shared" si="584"/>
        <v>2.6910548090036028E-3</v>
      </c>
      <c r="AD573" s="17">
        <f t="shared" si="585"/>
        <v>8.0237021231601598E-3</v>
      </c>
      <c r="AE573" s="17">
        <f t="shared" si="586"/>
        <v>1.3514953139184502E-2</v>
      </c>
      <c r="AF573" s="17">
        <f t="shared" si="587"/>
        <v>1.1382149757723949E-2</v>
      </c>
      <c r="AG573" s="17">
        <f t="shared" si="588"/>
        <v>6.3906169595036953E-3</v>
      </c>
      <c r="AH573" s="17">
        <f t="shared" si="589"/>
        <v>1.4591538162691995E-2</v>
      </c>
      <c r="AI573" s="17">
        <f t="shared" si="590"/>
        <v>2.1164560417596515E-2</v>
      </c>
      <c r="AJ573" s="17">
        <f t="shared" si="591"/>
        <v>1.5349259710514752E-2</v>
      </c>
      <c r="AK573" s="17">
        <f t="shared" si="592"/>
        <v>7.421203780036946E-3</v>
      </c>
      <c r="AL573" s="17">
        <f t="shared" si="593"/>
        <v>2.6298468551335931E-4</v>
      </c>
      <c r="AM573" s="17">
        <f t="shared" si="594"/>
        <v>2.3276247708088212E-3</v>
      </c>
      <c r="AN573" s="17">
        <f t="shared" si="595"/>
        <v>3.9206016400190787E-3</v>
      </c>
      <c r="AO573" s="17">
        <f t="shared" si="596"/>
        <v>3.3018889926959786E-3</v>
      </c>
      <c r="AP573" s="17">
        <f t="shared" si="597"/>
        <v>1.8538771887799351E-3</v>
      </c>
      <c r="AQ573" s="17">
        <f t="shared" si="598"/>
        <v>7.8065782314635374E-4</v>
      </c>
      <c r="AR573" s="17">
        <f t="shared" si="599"/>
        <v>4.9155352845959097E-3</v>
      </c>
      <c r="AS573" s="17">
        <f t="shared" si="600"/>
        <v>7.1298270515206706E-3</v>
      </c>
      <c r="AT573" s="17">
        <f t="shared" si="601"/>
        <v>5.1707932952794276E-3</v>
      </c>
      <c r="AU573" s="17">
        <f t="shared" si="602"/>
        <v>2.5000235498282863E-3</v>
      </c>
      <c r="AV573" s="17">
        <f t="shared" si="603"/>
        <v>9.0655109276007167E-4</v>
      </c>
      <c r="AW573" s="17">
        <f t="shared" si="604"/>
        <v>1.784743801512674E-5</v>
      </c>
      <c r="AX573" s="17">
        <f t="shared" si="605"/>
        <v>5.6269090736020837E-4</v>
      </c>
      <c r="AY573" s="17">
        <f t="shared" si="606"/>
        <v>9.4778459221056847E-4</v>
      </c>
      <c r="AZ573" s="17">
        <f t="shared" si="607"/>
        <v>7.98214100744929E-4</v>
      </c>
      <c r="BA573" s="17">
        <f t="shared" si="608"/>
        <v>4.4816494933867226E-4</v>
      </c>
      <c r="BB573" s="17">
        <f t="shared" si="609"/>
        <v>1.8871987631040128E-4</v>
      </c>
      <c r="BC573" s="17">
        <f t="shared" si="610"/>
        <v>6.3575148868144361E-5</v>
      </c>
      <c r="BD573" s="17">
        <f t="shared" si="611"/>
        <v>1.379937174586038E-3</v>
      </c>
      <c r="BE573" s="17">
        <f t="shared" si="612"/>
        <v>2.001554831188918E-3</v>
      </c>
      <c r="BF573" s="17">
        <f t="shared" si="613"/>
        <v>1.4515957016150069E-3</v>
      </c>
      <c r="BG573" s="17">
        <f t="shared" si="614"/>
        <v>7.0183107922339031E-4</v>
      </c>
      <c r="BH573" s="17">
        <f t="shared" si="615"/>
        <v>2.5449589538732357E-4</v>
      </c>
      <c r="BI573" s="17">
        <f t="shared" si="616"/>
        <v>7.3827634809976934E-5</v>
      </c>
      <c r="BJ573" s="18">
        <f t="shared" si="617"/>
        <v>0.33124895158862644</v>
      </c>
      <c r="BK573" s="18">
        <f t="shared" si="618"/>
        <v>0.23624560219611562</v>
      </c>
      <c r="BL573" s="18">
        <f t="shared" si="619"/>
        <v>0.39624033227281469</v>
      </c>
      <c r="BM573" s="18">
        <f t="shared" si="620"/>
        <v>0.60378947784771175</v>
      </c>
      <c r="BN573" s="18">
        <f t="shared" si="621"/>
        <v>0.39366691365568751</v>
      </c>
    </row>
    <row r="574" spans="1:66" x14ac:dyDescent="0.25">
      <c r="A574" t="s">
        <v>69</v>
      </c>
      <c r="B574" t="s">
        <v>79</v>
      </c>
      <c r="C574" t="s">
        <v>70</v>
      </c>
      <c r="D574" t="s">
        <v>497</v>
      </c>
      <c r="E574" s="14">
        <f>VLOOKUP(A574,home!$A$2:$E$405,3,FALSE)</f>
        <v>1.36170212765957</v>
      </c>
      <c r="F574" s="14">
        <f>VLOOKUP(B574,home!$B$2:$E$405,3,FALSE)</f>
        <v>0.98</v>
      </c>
      <c r="G574" s="14">
        <f>VLOOKUP(C574,away!$B$2:$E$405,4,FALSE)</f>
        <v>1.1000000000000001</v>
      </c>
      <c r="H574" s="14">
        <f>VLOOKUP(A574,away!$A$2:$E$405,3,FALSE)</f>
        <v>1.3574468085106399</v>
      </c>
      <c r="I574" s="14">
        <f>VLOOKUP(C574,away!$B$2:$E$405,3,FALSE)</f>
        <v>0.67</v>
      </c>
      <c r="J574" s="14">
        <f>VLOOKUP(B574,home!$B$2:$E$405,4,FALSE)</f>
        <v>0.92</v>
      </c>
      <c r="K574" s="16">
        <f t="shared" si="622"/>
        <v>1.4679148936170165</v>
      </c>
      <c r="L574" s="16">
        <f t="shared" si="623"/>
        <v>0.83673021276595849</v>
      </c>
      <c r="M574" s="17">
        <f t="shared" si="568"/>
        <v>9.9794210698240418E-2</v>
      </c>
      <c r="N574" s="17">
        <f t="shared" si="569"/>
        <v>0.14648940818070172</v>
      </c>
      <c r="O574" s="17">
        <f t="shared" si="570"/>
        <v>8.3500831150349591E-2</v>
      </c>
      <c r="P574" s="17">
        <f t="shared" si="571"/>
        <v>0.12257211367499789</v>
      </c>
      <c r="Q574" s="17">
        <f t="shared" si="572"/>
        <v>0.10751699201279727</v>
      </c>
      <c r="R574" s="17">
        <f t="shared" si="573"/>
        <v>3.49338341072832E-2</v>
      </c>
      <c r="S574" s="17">
        <f t="shared" si="574"/>
        <v>3.763726108367705E-2</v>
      </c>
      <c r="T574" s="17">
        <f t="shared" si="575"/>
        <v>8.9962715602823706E-2</v>
      </c>
      <c r="U574" s="17">
        <f t="shared" si="576"/>
        <v>5.1279895377227117E-2</v>
      </c>
      <c r="V574" s="17">
        <f t="shared" si="577"/>
        <v>5.1364353944937033E-3</v>
      </c>
      <c r="W574" s="17">
        <f t="shared" si="578"/>
        <v>5.2608597964162306E-2</v>
      </c>
      <c r="X574" s="17">
        <f t="shared" si="579"/>
        <v>4.4019203367872295E-2</v>
      </c>
      <c r="Y574" s="17">
        <f t="shared" si="580"/>
        <v>1.8416098699893892E-2</v>
      </c>
      <c r="Z574" s="17">
        <f t="shared" si="581"/>
        <v>9.743398148439256E-3</v>
      </c>
      <c r="AA574" s="17">
        <f t="shared" si="582"/>
        <v>1.4302479256534446E-2</v>
      </c>
      <c r="AB574" s="17">
        <f t="shared" si="583"/>
        <v>1.0497411158157678E-2</v>
      </c>
      <c r="AC574" s="17">
        <f t="shared" si="584"/>
        <v>3.9430126924015155E-4</v>
      </c>
      <c r="AD574" s="17">
        <f t="shared" si="585"/>
        <v>1.9306236120975932E-2</v>
      </c>
      <c r="AE574" s="17">
        <f t="shared" si="586"/>
        <v>1.6154111057214024E-2</v>
      </c>
      <c r="AF574" s="17">
        <f t="shared" si="587"/>
        <v>6.7583163909738075E-3</v>
      </c>
      <c r="AG574" s="17">
        <f t="shared" si="588"/>
        <v>1.8849625039197263E-3</v>
      </c>
      <c r="AH574" s="17">
        <f t="shared" si="589"/>
        <v>2.0381489014517562E-3</v>
      </c>
      <c r="AI574" s="17">
        <f t="shared" si="590"/>
        <v>2.9918291278501936E-3</v>
      </c>
      <c r="AJ574" s="17">
        <f t="shared" si="591"/>
        <v>2.1958752679642549E-3</v>
      </c>
      <c r="AK574" s="17">
        <f t="shared" si="592"/>
        <v>1.0744526701233288E-3</v>
      </c>
      <c r="AL574" s="17">
        <f t="shared" si="593"/>
        <v>1.9372001504833581E-5</v>
      </c>
      <c r="AM574" s="17">
        <f t="shared" si="594"/>
        <v>5.667982308333477E-3</v>
      </c>
      <c r="AN574" s="17">
        <f t="shared" si="595"/>
        <v>4.742572042805559E-3</v>
      </c>
      <c r="AO574" s="17">
        <f t="shared" si="596"/>
        <v>1.9841266572172911E-3</v>
      </c>
      <c r="AP574" s="17">
        <f t="shared" si="597"/>
        <v>5.5339290668267804E-4</v>
      </c>
      <c r="AQ574" s="17">
        <f t="shared" si="598"/>
        <v>1.1576014113794233E-4</v>
      </c>
      <c r="AR574" s="17">
        <f t="shared" si="599"/>
        <v>3.410761527920866E-4</v>
      </c>
      <c r="AS574" s="17">
        <f t="shared" si="600"/>
        <v>5.0067076454109703E-4</v>
      </c>
      <c r="AT574" s="17">
        <f t="shared" si="601"/>
        <v>3.6747103603424749E-4</v>
      </c>
      <c r="AU574" s="17">
        <f t="shared" si="602"/>
        <v>1.798054022558491E-4</v>
      </c>
      <c r="AV574" s="17">
        <f t="shared" si="603"/>
        <v>6.5984756981039928E-5</v>
      </c>
      <c r="AW574" s="17">
        <f t="shared" si="604"/>
        <v>6.6093434622137033E-7</v>
      </c>
      <c r="AX574" s="17">
        <f t="shared" si="605"/>
        <v>1.3866859411934122E-3</v>
      </c>
      <c r="AY574" s="17">
        <f t="shared" si="606"/>
        <v>1.1602820226143272E-3</v>
      </c>
      <c r="AZ574" s="17">
        <f t="shared" si="607"/>
        <v>4.8542151182530131E-4</v>
      </c>
      <c r="BA574" s="17">
        <f t="shared" si="608"/>
        <v>1.3538894829025254E-4</v>
      </c>
      <c r="BB574" s="17">
        <f t="shared" si="609"/>
        <v>2.8321005877265588E-5</v>
      </c>
      <c r="BC574" s="17">
        <f t="shared" si="610"/>
        <v>4.739408254686081E-6</v>
      </c>
      <c r="BD574" s="17">
        <f t="shared" si="611"/>
        <v>4.7564786982519503E-5</v>
      </c>
      <c r="BE574" s="17">
        <f t="shared" si="612"/>
        <v>6.9821059223361168E-5</v>
      </c>
      <c r="BF574" s="17">
        <f t="shared" si="613"/>
        <v>5.1245686361043821E-5</v>
      </c>
      <c r="BG574" s="17">
        <f t="shared" si="614"/>
        <v>2.5074768747667548E-5</v>
      </c>
      <c r="BH574" s="17">
        <f t="shared" si="615"/>
        <v>9.2019066246759283E-6</v>
      </c>
      <c r="BI574" s="17">
        <f t="shared" si="616"/>
        <v>2.7015231568069768E-6</v>
      </c>
      <c r="BJ574" s="18">
        <f t="shared" si="617"/>
        <v>0.51938131479556671</v>
      </c>
      <c r="BK574" s="18">
        <f t="shared" si="618"/>
        <v>0.26671397614476838</v>
      </c>
      <c r="BL574" s="18">
        <f t="shared" si="619"/>
        <v>0.20447537486064196</v>
      </c>
      <c r="BM574" s="18">
        <f t="shared" si="620"/>
        <v>0.40434705303677826</v>
      </c>
      <c r="BN574" s="18">
        <f t="shared" si="621"/>
        <v>0.59480738982437009</v>
      </c>
    </row>
    <row r="575" spans="1:66" x14ac:dyDescent="0.25">
      <c r="A575" t="s">
        <v>69</v>
      </c>
      <c r="B575" t="s">
        <v>71</v>
      </c>
      <c r="C575" t="s">
        <v>261</v>
      </c>
      <c r="D575" t="s">
        <v>497</v>
      </c>
      <c r="E575" s="14">
        <f>VLOOKUP(A575,home!$A$2:$E$405,3,FALSE)</f>
        <v>1.36170212765957</v>
      </c>
      <c r="F575" s="14">
        <f>VLOOKUP(B575,home!$B$2:$E$405,3,FALSE)</f>
        <v>0.49</v>
      </c>
      <c r="G575" s="14">
        <f>VLOOKUP(C575,away!$B$2:$E$405,4,FALSE)</f>
        <v>0.8</v>
      </c>
      <c r="H575" s="14">
        <f>VLOOKUP(A575,away!$A$2:$E$405,3,FALSE)</f>
        <v>1.3574468085106399</v>
      </c>
      <c r="I575" s="14">
        <f>VLOOKUP(C575,away!$B$2:$E$405,3,FALSE)</f>
        <v>1.53</v>
      </c>
      <c r="J575" s="14">
        <f>VLOOKUP(B575,home!$B$2:$E$405,4,FALSE)</f>
        <v>1.96</v>
      </c>
      <c r="K575" s="16">
        <f t="shared" si="622"/>
        <v>0.53378723404255146</v>
      </c>
      <c r="L575" s="16">
        <f t="shared" si="623"/>
        <v>4.0707114893617069</v>
      </c>
      <c r="M575" s="17">
        <f t="shared" si="568"/>
        <v>1.0006716880652985E-2</v>
      </c>
      <c r="N575" s="17">
        <f t="shared" si="569"/>
        <v>5.3414577255706643E-3</v>
      </c>
      <c r="O575" s="17">
        <f t="shared" si="570"/>
        <v>4.073445737686384E-2</v>
      </c>
      <c r="P575" s="17">
        <f t="shared" si="571"/>
        <v>2.1743533333420356E-2</v>
      </c>
      <c r="Q575" s="17">
        <f t="shared" si="572"/>
        <v>1.4256009725437911E-3</v>
      </c>
      <c r="R575" s="17">
        <f t="shared" si="573"/>
        <v>8.2909111828457185E-2</v>
      </c>
      <c r="S575" s="17">
        <f t="shared" si="574"/>
        <v>1.1811597336575962E-2</v>
      </c>
      <c r="T575" s="17">
        <f t="shared" si="575"/>
        <v>5.8032102581792337E-3</v>
      </c>
      <c r="U575" s="17">
        <f t="shared" si="576"/>
        <v>4.4255825479836745E-2</v>
      </c>
      <c r="V575" s="17">
        <f t="shared" si="577"/>
        <v>2.8517052148500878E-3</v>
      </c>
      <c r="W575" s="17">
        <f t="shared" si="578"/>
        <v>2.5365586666084062E-4</v>
      </c>
      <c r="X575" s="17">
        <f t="shared" si="579"/>
        <v>1.0325598507602851E-3</v>
      </c>
      <c r="Y575" s="17">
        <f t="shared" si="580"/>
        <v>2.1016266239717507E-3</v>
      </c>
      <c r="Z575" s="17">
        <f t="shared" si="581"/>
        <v>0.11249969136429178</v>
      </c>
      <c r="AA575" s="17">
        <f t="shared" si="582"/>
        <v>6.0050899083986017E-2</v>
      </c>
      <c r="AB575" s="17">
        <f t="shared" si="583"/>
        <v>1.6027201661904637E-2</v>
      </c>
      <c r="AC575" s="17">
        <f t="shared" si="584"/>
        <v>3.8727829102010712E-4</v>
      </c>
      <c r="AD575" s="17">
        <f t="shared" si="585"/>
        <v>3.3849565865889072E-5</v>
      </c>
      <c r="AE575" s="17">
        <f t="shared" si="586"/>
        <v>1.3779181668018052E-4</v>
      </c>
      <c r="AF575" s="17">
        <f t="shared" si="587"/>
        <v>2.8045536565001643E-4</v>
      </c>
      <c r="AG575" s="17">
        <f t="shared" si="588"/>
        <v>3.8055095973488689E-4</v>
      </c>
      <c r="AH575" s="17">
        <f t="shared" si="589"/>
        <v>0.11448844654656713</v>
      </c>
      <c r="AI575" s="17">
        <f t="shared" si="590"/>
        <v>6.1112471211920573E-2</v>
      </c>
      <c r="AJ575" s="17">
        <f t="shared" si="591"/>
        <v>1.6310528486858062E-2</v>
      </c>
      <c r="AK575" s="17">
        <f t="shared" si="592"/>
        <v>2.9021172955907368E-3</v>
      </c>
      <c r="AL575" s="17">
        <f t="shared" si="593"/>
        <v>3.366058430767264E-5</v>
      </c>
      <c r="AM575" s="17">
        <f t="shared" si="594"/>
        <v>3.6136932274188192E-6</v>
      </c>
      <c r="AN575" s="17">
        <f t="shared" si="595"/>
        <v>1.4710302539882374E-5</v>
      </c>
      <c r="AO575" s="17">
        <f t="shared" si="596"/>
        <v>2.9940698780542939E-5</v>
      </c>
      <c r="AP575" s="17">
        <f t="shared" si="597"/>
        <v>4.0626648841824738E-5</v>
      </c>
      <c r="AQ575" s="17">
        <f t="shared" si="598"/>
        <v>4.1344841553669859E-5</v>
      </c>
      <c r="AR575" s="17">
        <f t="shared" si="599"/>
        <v>9.3209886951256885E-2</v>
      </c>
      <c r="AS575" s="17">
        <f t="shared" si="600"/>
        <v>4.9754247741130318E-2</v>
      </c>
      <c r="AT575" s="17">
        <f t="shared" si="601"/>
        <v>1.3279091141802904E-2</v>
      </c>
      <c r="AU575" s="17">
        <f t="shared" si="602"/>
        <v>2.3627364437273069E-3</v>
      </c>
      <c r="AV575" s="17">
        <f t="shared" si="603"/>
        <v>3.1529963776718331E-4</v>
      </c>
      <c r="AW575" s="17">
        <f t="shared" si="604"/>
        <v>2.0316909955067387E-6</v>
      </c>
      <c r="AX575" s="17">
        <f t="shared" si="605"/>
        <v>3.2149055209036539E-7</v>
      </c>
      <c r="AY575" s="17">
        <f t="shared" si="606"/>
        <v>1.3086952841154888E-6</v>
      </c>
      <c r="AZ575" s="17">
        <f t="shared" si="607"/>
        <v>2.6636604645612018E-6</v>
      </c>
      <c r="BA575" s="17">
        <f t="shared" si="608"/>
        <v>3.6143310856159423E-6</v>
      </c>
      <c r="BB575" s="17">
        <f t="shared" si="609"/>
        <v>3.6782247691434969E-6</v>
      </c>
      <c r="BC575" s="17">
        <f t="shared" si="610"/>
        <v>2.9945983656414487E-6</v>
      </c>
      <c r="BD575" s="17">
        <f t="shared" si="611"/>
        <v>6.3238426289097871E-2</v>
      </c>
      <c r="BE575" s="17">
        <f t="shared" si="612"/>
        <v>3.3755864654061322E-2</v>
      </c>
      <c r="BF575" s="17">
        <f t="shared" si="613"/>
        <v>9.0092248132030567E-3</v>
      </c>
      <c r="BG575" s="17">
        <f t="shared" si="614"/>
        <v>1.603003064635728E-3</v>
      </c>
      <c r="BH575" s="17">
        <f t="shared" si="615"/>
        <v>2.1391564300840955E-4</v>
      </c>
      <c r="BI575" s="17">
        <f t="shared" si="616"/>
        <v>2.2837087879978564E-5</v>
      </c>
      <c r="BJ575" s="18">
        <f t="shared" si="617"/>
        <v>1.6935576191082047E-2</v>
      </c>
      <c r="BK575" s="18">
        <f t="shared" si="618"/>
        <v>4.6835800336111282E-2</v>
      </c>
      <c r="BL575" s="18">
        <f t="shared" si="619"/>
        <v>0.70555559243955601</v>
      </c>
      <c r="BM575" s="18">
        <f t="shared" si="620"/>
        <v>0.71966650520924369</v>
      </c>
      <c r="BN575" s="18">
        <f t="shared" si="621"/>
        <v>0.16216087811750884</v>
      </c>
    </row>
    <row r="576" spans="1:66" x14ac:dyDescent="0.25">
      <c r="A576" t="s">
        <v>69</v>
      </c>
      <c r="B576" t="s">
        <v>324</v>
      </c>
      <c r="C576" t="s">
        <v>72</v>
      </c>
      <c r="D576" t="s">
        <v>497</v>
      </c>
      <c r="E576" s="14">
        <f>VLOOKUP(A576,home!$A$2:$E$405,3,FALSE)</f>
        <v>1.36170212765957</v>
      </c>
      <c r="F576" s="14">
        <f>VLOOKUP(B576,home!$B$2:$E$405,3,FALSE)</f>
        <v>0.98</v>
      </c>
      <c r="G576" s="14">
        <f>VLOOKUP(C576,away!$B$2:$E$405,4,FALSE)</f>
        <v>1.59</v>
      </c>
      <c r="H576" s="14">
        <f>VLOOKUP(A576,away!$A$2:$E$405,3,FALSE)</f>
        <v>1.3574468085106399</v>
      </c>
      <c r="I576" s="14">
        <f>VLOOKUP(C576,away!$B$2:$E$405,3,FALSE)</f>
        <v>1.47</v>
      </c>
      <c r="J576" s="14">
        <f>VLOOKUP(B576,home!$B$2:$E$405,4,FALSE)</f>
        <v>0.8</v>
      </c>
      <c r="K576" s="16">
        <f t="shared" si="622"/>
        <v>2.1218042553191423</v>
      </c>
      <c r="L576" s="16">
        <f t="shared" si="623"/>
        <v>1.5963574468085127</v>
      </c>
      <c r="M576" s="17">
        <f t="shared" si="568"/>
        <v>2.4278558069720187E-2</v>
      </c>
      <c r="N576" s="17">
        <f t="shared" si="569"/>
        <v>5.1514347825345197E-2</v>
      </c>
      <c r="O576" s="17">
        <f t="shared" si="570"/>
        <v>3.8757256972370729E-2</v>
      </c>
      <c r="P576" s="17">
        <f t="shared" si="571"/>
        <v>8.2235312768473706E-2</v>
      </c>
      <c r="Q576" s="17">
        <f t="shared" si="572"/>
        <v>5.4651681212903938E-2</v>
      </c>
      <c r="R576" s="17">
        <f t="shared" si="573"/>
        <v>3.0935217892857584E-2</v>
      </c>
      <c r="S576" s="17">
        <f t="shared" si="574"/>
        <v>6.9635999867749127E-2</v>
      </c>
      <c r="T576" s="17">
        <f t="shared" si="575"/>
        <v>8.7243618284824076E-2</v>
      </c>
      <c r="U576" s="17">
        <f t="shared" si="576"/>
        <v>6.5638476964290093E-2</v>
      </c>
      <c r="V576" s="17">
        <f t="shared" si="577"/>
        <v>2.6207570631871836E-2</v>
      </c>
      <c r="W576" s="17">
        <f t="shared" si="578"/>
        <v>3.8653389919294928E-2</v>
      </c>
      <c r="X576" s="17">
        <f t="shared" si="579"/>
        <v>6.1704626842059553E-2</v>
      </c>
      <c r="Y576" s="17">
        <f t="shared" si="580"/>
        <v>4.9251320280931106E-2</v>
      </c>
      <c r="Z576" s="17">
        <f t="shared" si="581"/>
        <v>1.6461221817302384E-2</v>
      </c>
      <c r="AA576" s="17">
        <f t="shared" si="582"/>
        <v>3.4927490499704499E-2</v>
      </c>
      <c r="AB576" s="17">
        <f t="shared" si="583"/>
        <v>3.7054648984945975E-2</v>
      </c>
      <c r="AC576" s="17">
        <f t="shared" si="584"/>
        <v>5.5480739466302999E-3</v>
      </c>
      <c r="AD576" s="17">
        <f t="shared" si="585"/>
        <v>2.0503731803317497E-2</v>
      </c>
      <c r="AE576" s="17">
        <f t="shared" si="586"/>
        <v>3.2731284951590424E-2</v>
      </c>
      <c r="AF576" s="17">
        <f t="shared" si="587"/>
        <v>2.6125415238041391E-2</v>
      </c>
      <c r="AG576" s="17">
        <f t="shared" si="588"/>
        <v>1.3901833722070656E-2</v>
      </c>
      <c r="AH576" s="17">
        <f t="shared" si="589"/>
        <v>6.5694985079043566E-3</v>
      </c>
      <c r="AI576" s="17">
        <f t="shared" si="590"/>
        <v>1.3939189889384218E-2</v>
      </c>
      <c r="AJ576" s="17">
        <f t="shared" si="591"/>
        <v>1.4788116211498505E-2</v>
      </c>
      <c r="AK576" s="17">
        <f t="shared" si="592"/>
        <v>1.0459162635237173E-2</v>
      </c>
      <c r="AL576" s="17">
        <f t="shared" si="593"/>
        <v>7.5168812736500605E-4</v>
      </c>
      <c r="AM576" s="17">
        <f t="shared" si="594"/>
        <v>8.7009810780403016E-3</v>
      </c>
      <c r="AN576" s="17">
        <f t="shared" si="595"/>
        <v>1.3889875938469595E-2</v>
      </c>
      <c r="AO576" s="17">
        <f t="shared" si="596"/>
        <v>1.1086603444811159E-2</v>
      </c>
      <c r="AP576" s="17">
        <f t="shared" si="597"/>
        <v>5.8993939896457345E-3</v>
      </c>
      <c r="AQ576" s="17">
        <f t="shared" si="598"/>
        <v>2.3543853817570883E-3</v>
      </c>
      <c r="AR576" s="17">
        <f t="shared" si="599"/>
        <v>2.0974535729781064E-3</v>
      </c>
      <c r="AS576" s="17">
        <f t="shared" si="600"/>
        <v>4.4503859164792842E-3</v>
      </c>
      <c r="AT576" s="17">
        <f t="shared" si="601"/>
        <v>4.7214238876990651E-3</v>
      </c>
      <c r="AU576" s="17">
        <f t="shared" si="602"/>
        <v>3.3393124320284413E-3</v>
      </c>
      <c r="AV576" s="17">
        <f t="shared" si="603"/>
        <v>1.7713418320295146E-3</v>
      </c>
      <c r="AW576" s="17">
        <f t="shared" si="604"/>
        <v>7.0724624219051227E-5</v>
      </c>
      <c r="AX576" s="17">
        <f t="shared" si="605"/>
        <v>3.0769631128062078E-3</v>
      </c>
      <c r="AY576" s="17">
        <f t="shared" si="606"/>
        <v>4.9119329786832906E-3</v>
      </c>
      <c r="AZ576" s="17">
        <f t="shared" si="607"/>
        <v>3.9206003943726957E-3</v>
      </c>
      <c r="BA576" s="17">
        <f t="shared" si="608"/>
        <v>2.0862265451724151E-3</v>
      </c>
      <c r="BB576" s="17">
        <f t="shared" si="609"/>
        <v>8.3259082027889529E-4</v>
      </c>
      <c r="BC576" s="17">
        <f t="shared" si="610"/>
        <v>2.658225112193245E-4</v>
      </c>
      <c r="BD576" s="17">
        <f t="shared" si="611"/>
        <v>5.5804760509311937E-4</v>
      </c>
      <c r="BE576" s="17">
        <f t="shared" si="612"/>
        <v>1.184067783157237E-3</v>
      </c>
      <c r="BF576" s="17">
        <f t="shared" si="613"/>
        <v>1.2561800304446648E-3</v>
      </c>
      <c r="BG576" s="17">
        <f t="shared" si="614"/>
        <v>8.8845604468147318E-4</v>
      </c>
      <c r="BH576" s="17">
        <f t="shared" si="615"/>
        <v>4.7128245406729077E-4</v>
      </c>
      <c r="BI576" s="17">
        <f t="shared" si="616"/>
        <v>1.999938232994452E-4</v>
      </c>
      <c r="BJ576" s="18">
        <f t="shared" si="617"/>
        <v>0.49330662627563548</v>
      </c>
      <c r="BK576" s="18">
        <f t="shared" si="618"/>
        <v>0.21356913639049344</v>
      </c>
      <c r="BL576" s="18">
        <f t="shared" si="619"/>
        <v>0.27400700394015076</v>
      </c>
      <c r="BM576" s="18">
        <f t="shared" si="620"/>
        <v>0.71013040532744676</v>
      </c>
      <c r="BN576" s="18">
        <f t="shared" si="621"/>
        <v>0.28237237474167132</v>
      </c>
    </row>
    <row r="577" spans="1:66" x14ac:dyDescent="0.25">
      <c r="A577" t="s">
        <v>69</v>
      </c>
      <c r="B577" t="s">
        <v>381</v>
      </c>
      <c r="C577" t="s">
        <v>76</v>
      </c>
      <c r="D577" t="s">
        <v>497</v>
      </c>
      <c r="E577" s="14">
        <f>VLOOKUP(A577,home!$A$2:$E$405,3,FALSE)</f>
        <v>1.36170212765957</v>
      </c>
      <c r="F577" s="14">
        <f>VLOOKUP(B577,home!$B$2:$E$405,3,FALSE)</f>
        <v>1.07</v>
      </c>
      <c r="G577" s="14">
        <f>VLOOKUP(C577,away!$B$2:$E$405,4,FALSE)</f>
        <v>0.93</v>
      </c>
      <c r="H577" s="14">
        <f>VLOOKUP(A577,away!$A$2:$E$405,3,FALSE)</f>
        <v>1.3574468085106399</v>
      </c>
      <c r="I577" s="14">
        <f>VLOOKUP(C577,away!$B$2:$E$405,3,FALSE)</f>
        <v>0.8</v>
      </c>
      <c r="J577" s="14">
        <f>VLOOKUP(B577,home!$B$2:$E$405,4,FALSE)</f>
        <v>1.1399999999999999</v>
      </c>
      <c r="K577" s="16">
        <f t="shared" si="622"/>
        <v>1.3550297872340382</v>
      </c>
      <c r="L577" s="16">
        <f t="shared" si="623"/>
        <v>1.2379914893617037</v>
      </c>
      <c r="M577" s="17">
        <f t="shared" si="568"/>
        <v>7.4793725845115941E-2</v>
      </c>
      <c r="N577" s="17">
        <f t="shared" si="569"/>
        <v>0.10134772641834845</v>
      </c>
      <c r="O577" s="17">
        <f t="shared" si="570"/>
        <v>9.2593996053906044E-2</v>
      </c>
      <c r="P577" s="17">
        <f t="shared" si="571"/>
        <v>0.12546762277207368</v>
      </c>
      <c r="Q577" s="17">
        <f t="shared" si="572"/>
        <v>6.8664594082654115E-2</v>
      </c>
      <c r="R577" s="17">
        <f t="shared" si="573"/>
        <v>5.7315289540363433E-2</v>
      </c>
      <c r="S577" s="17">
        <f t="shared" si="574"/>
        <v>5.2618465607243682E-2</v>
      </c>
      <c r="T577" s="17">
        <f t="shared" si="575"/>
        <v>8.5006183094801804E-2</v>
      </c>
      <c r="U577" s="17">
        <f t="shared" si="576"/>
        <v>7.7663924591135969E-2</v>
      </c>
      <c r="V577" s="17">
        <f t="shared" si="577"/>
        <v>9.8075870507081681E-3</v>
      </c>
      <c r="W577" s="17">
        <f t="shared" si="578"/>
        <v>3.1014190103443452E-2</v>
      </c>
      <c r="X577" s="17">
        <f t="shared" si="579"/>
        <v>3.8395303397508969E-2</v>
      </c>
      <c r="Y577" s="17">
        <f t="shared" si="580"/>
        <v>2.3766529418788308E-2</v>
      </c>
      <c r="Z577" s="17">
        <f t="shared" si="581"/>
        <v>2.3651946887090616E-2</v>
      </c>
      <c r="AA577" s="17">
        <f t="shared" si="582"/>
        <v>3.2049092558085177E-2</v>
      </c>
      <c r="AB577" s="17">
        <f t="shared" si="583"/>
        <v>2.1713737535013079E-2</v>
      </c>
      <c r="AC577" s="17">
        <f t="shared" si="584"/>
        <v>1.028273610585615E-3</v>
      </c>
      <c r="AD577" s="17">
        <f t="shared" si="585"/>
        <v>1.0506287854276264E-2</v>
      </c>
      <c r="AE577" s="17">
        <f t="shared" si="586"/>
        <v>1.300669494837825E-2</v>
      </c>
      <c r="AF577" s="17">
        <f t="shared" si="587"/>
        <v>8.0510888254080697E-3</v>
      </c>
      <c r="AG577" s="17">
        <f t="shared" si="588"/>
        <v>3.3223931486501038E-3</v>
      </c>
      <c r="AH577" s="17">
        <f t="shared" si="589"/>
        <v>7.3202272382633018E-3</v>
      </c>
      <c r="AI577" s="17">
        <f t="shared" si="590"/>
        <v>9.919125957168734E-3</v>
      </c>
      <c r="AJ577" s="17">
        <f t="shared" si="591"/>
        <v>6.7203555676449891E-3</v>
      </c>
      <c r="AK577" s="17">
        <f t="shared" si="592"/>
        <v>3.0354273249876894E-3</v>
      </c>
      <c r="AL577" s="17">
        <f t="shared" si="593"/>
        <v>6.8997790401082804E-5</v>
      </c>
      <c r="AM577" s="17">
        <f t="shared" si="594"/>
        <v>2.8472665991599025E-3</v>
      </c>
      <c r="AN577" s="17">
        <f t="shared" si="595"/>
        <v>3.5248918177038006E-3</v>
      </c>
      <c r="AO577" s="17">
        <f t="shared" si="596"/>
        <v>2.1818930356190059E-3</v>
      </c>
      <c r="AP577" s="17">
        <f t="shared" si="597"/>
        <v>9.0038833626463442E-4</v>
      </c>
      <c r="AQ577" s="17">
        <f t="shared" si="598"/>
        <v>2.7866827435404017E-4</v>
      </c>
      <c r="AR577" s="17">
        <f t="shared" si="599"/>
        <v>1.812475804232739E-3</v>
      </c>
      <c r="AS577" s="17">
        <f t="shared" si="600"/>
        <v>2.455958703376331E-3</v>
      </c>
      <c r="AT577" s="17">
        <f t="shared" si="601"/>
        <v>1.6639485996458071E-3</v>
      </c>
      <c r="AU577" s="17">
        <f t="shared" si="602"/>
        <v>7.5156663898214428E-4</v>
      </c>
      <c r="AV577" s="17">
        <f t="shared" si="603"/>
        <v>2.5459879572804436E-4</v>
      </c>
      <c r="AW577" s="17">
        <f t="shared" si="604"/>
        <v>3.2151347813721564E-6</v>
      </c>
      <c r="AX577" s="17">
        <f t="shared" si="605"/>
        <v>6.4302184234303714E-4</v>
      </c>
      <c r="AY577" s="17">
        <f t="shared" si="606"/>
        <v>7.9605556829436322E-4</v>
      </c>
      <c r="AZ577" s="17">
        <f t="shared" si="607"/>
        <v>4.9275500930370808E-4</v>
      </c>
      <c r="BA577" s="17">
        <f t="shared" si="608"/>
        <v>2.0334216928611271E-4</v>
      </c>
      <c r="BB577" s="17">
        <f t="shared" si="609"/>
        <v>6.2933968751138555E-5</v>
      </c>
      <c r="BC577" s="17">
        <f t="shared" si="610"/>
        <v>1.5582343541132984E-5</v>
      </c>
      <c r="BD577" s="17">
        <f t="shared" si="611"/>
        <v>3.7397160338568984E-4</v>
      </c>
      <c r="BE577" s="17">
        <f t="shared" si="612"/>
        <v>5.0674266216728348E-4</v>
      </c>
      <c r="BF577" s="17">
        <f t="shared" si="613"/>
        <v>3.4332570084947216E-4</v>
      </c>
      <c r="BG577" s="17">
        <f t="shared" si="614"/>
        <v>1.5507218379134569E-4</v>
      </c>
      <c r="BH577" s="17">
        <f t="shared" si="615"/>
        <v>5.2531857052176274E-5</v>
      </c>
      <c r="BI577" s="17">
        <f t="shared" si="616"/>
        <v>1.4236446216883852E-5</v>
      </c>
      <c r="BJ577" s="18">
        <f t="shared" si="617"/>
        <v>0.39502779025687879</v>
      </c>
      <c r="BK577" s="18">
        <f t="shared" si="618"/>
        <v>0.26458072824442258</v>
      </c>
      <c r="BL577" s="18">
        <f t="shared" si="619"/>
        <v>0.31671560536199639</v>
      </c>
      <c r="BM577" s="18">
        <f t="shared" si="620"/>
        <v>0.47900027560441361</v>
      </c>
      <c r="BN577" s="18">
        <f t="shared" si="621"/>
        <v>0.52018295471246168</v>
      </c>
    </row>
    <row r="578" spans="1:66" x14ac:dyDescent="0.25">
      <c r="A578" t="s">
        <v>80</v>
      </c>
      <c r="B578" t="s">
        <v>359</v>
      </c>
      <c r="C578" t="s">
        <v>97</v>
      </c>
      <c r="D578" t="s">
        <v>497</v>
      </c>
      <c r="E578" s="14">
        <f>VLOOKUP(A578,home!$A$2:$E$405,3,FALSE)</f>
        <v>1.2105263157894699</v>
      </c>
      <c r="F578" s="14">
        <f>VLOOKUP(B578,home!$B$2:$E$405,3,FALSE)</f>
        <v>1.6</v>
      </c>
      <c r="G578" s="14">
        <f>VLOOKUP(C578,away!$B$2:$E$405,4,FALSE)</f>
        <v>1.05</v>
      </c>
      <c r="H578" s="14">
        <f>VLOOKUP(A578,away!$A$2:$E$405,3,FALSE)</f>
        <v>1.0380116959064301</v>
      </c>
      <c r="I578" s="14">
        <f>VLOOKUP(C578,away!$B$2:$E$405,3,FALSE)</f>
        <v>0.83</v>
      </c>
      <c r="J578" s="14">
        <f>VLOOKUP(B578,home!$B$2:$E$405,4,FALSE)</f>
        <v>1.0900000000000001</v>
      </c>
      <c r="K578" s="16">
        <f t="shared" si="622"/>
        <v>2.0336842105263098</v>
      </c>
      <c r="L578" s="16">
        <f t="shared" si="623"/>
        <v>0.93908918128654739</v>
      </c>
      <c r="M578" s="17">
        <f t="shared" si="568"/>
        <v>5.1161223273688376E-2</v>
      </c>
      <c r="N578" s="17">
        <f t="shared" si="569"/>
        <v>0.1040457719629112</v>
      </c>
      <c r="O578" s="17">
        <f t="shared" si="570"/>
        <v>4.8044951277706277E-2</v>
      </c>
      <c r="P578" s="17">
        <f t="shared" si="571"/>
        <v>9.77082588089771E-2</v>
      </c>
      <c r="Q578" s="17">
        <f t="shared" si="572"/>
        <v>0.10579812180649679</v>
      </c>
      <c r="R578" s="17">
        <f t="shared" si="573"/>
        <v>2.255924698016662E-2</v>
      </c>
      <c r="S578" s="17">
        <f t="shared" si="574"/>
        <v>4.6651072964042639E-2</v>
      </c>
      <c r="T578" s="17">
        <f t="shared" si="575"/>
        <v>9.9353871588917494E-2</v>
      </c>
      <c r="U578" s="17">
        <f t="shared" si="576"/>
        <v>4.5878384384928181E-2</v>
      </c>
      <c r="V578" s="17">
        <f t="shared" si="577"/>
        <v>9.8994138729355911E-3</v>
      </c>
      <c r="W578" s="17">
        <f t="shared" si="578"/>
        <v>7.1719989940403933E-2</v>
      </c>
      <c r="X578" s="17">
        <f t="shared" si="579"/>
        <v>6.7351466635013346E-2</v>
      </c>
      <c r="Y578" s="17">
        <f t="shared" si="580"/>
        <v>3.1624516830361445E-2</v>
      </c>
      <c r="Z578" s="17">
        <f t="shared" si="581"/>
        <v>7.0617149256818976E-3</v>
      </c>
      <c r="AA578" s="17">
        <f t="shared" si="582"/>
        <v>1.4361298143597245E-2</v>
      </c>
      <c r="AB578" s="17">
        <f t="shared" si="583"/>
        <v>1.4603172638647265E-2</v>
      </c>
      <c r="AC578" s="17">
        <f t="shared" si="584"/>
        <v>1.1816254954211299E-3</v>
      </c>
      <c r="AD578" s="17">
        <f t="shared" si="585"/>
        <v>3.6463952780226322E-2</v>
      </c>
      <c r="AE578" s="17">
        <f t="shared" si="586"/>
        <v>3.424290356285406E-2</v>
      </c>
      <c r="AF578" s="17">
        <f t="shared" si="587"/>
        <v>1.6078570135857406E-2</v>
      </c>
      <c r="AG578" s="17">
        <f t="shared" si="588"/>
        <v>5.0330704217135553E-3</v>
      </c>
      <c r="AH578" s="17">
        <f t="shared" si="589"/>
        <v>1.6578950220094008E-3</v>
      </c>
      <c r="AI578" s="17">
        <f t="shared" si="590"/>
        <v>3.3716349289706869E-3</v>
      </c>
      <c r="AJ578" s="17">
        <f t="shared" si="591"/>
        <v>3.428420359353342E-3</v>
      </c>
      <c r="AK578" s="17">
        <f t="shared" si="592"/>
        <v>2.3241081172879429E-3</v>
      </c>
      <c r="AL578" s="17">
        <f t="shared" si="593"/>
        <v>9.0267247211245271E-5</v>
      </c>
      <c r="AM578" s="17">
        <f t="shared" si="594"/>
        <v>1.4831233004504642E-2</v>
      </c>
      <c r="AN578" s="17">
        <f t="shared" si="595"/>
        <v>1.3927850459670287E-2</v>
      </c>
      <c r="AO578" s="17">
        <f t="shared" si="596"/>
        <v>6.5397468426266142E-3</v>
      </c>
      <c r="AP578" s="17">
        <f t="shared" si="597"/>
        <v>2.0471351694211709E-3</v>
      </c>
      <c r="AQ578" s="17">
        <f t="shared" si="598"/>
        <v>4.8061062255865607E-4</v>
      </c>
      <c r="AR578" s="17">
        <f t="shared" si="599"/>
        <v>3.1138225577557029E-4</v>
      </c>
      <c r="AS578" s="17">
        <f t="shared" si="600"/>
        <v>6.3325317700884201E-4</v>
      </c>
      <c r="AT578" s="17">
        <f t="shared" si="601"/>
        <v>6.4391849367425235E-4</v>
      </c>
      <c r="AU578" s="17">
        <f t="shared" si="602"/>
        <v>4.3650895781707088E-4</v>
      </c>
      <c r="AV578" s="17">
        <f t="shared" si="603"/>
        <v>2.2193034381646804E-4</v>
      </c>
      <c r="AW578" s="17">
        <f t="shared" si="604"/>
        <v>4.7887046456759054E-6</v>
      </c>
      <c r="AX578" s="17">
        <f t="shared" si="605"/>
        <v>5.0270073973162901E-3</v>
      </c>
      <c r="AY578" s="17">
        <f t="shared" si="606"/>
        <v>4.720808261067173E-3</v>
      </c>
      <c r="AZ578" s="17">
        <f t="shared" si="607"/>
        <v>2.21662998244817E-3</v>
      </c>
      <c r="BA578" s="17">
        <f t="shared" si="608"/>
        <v>6.9387107847748881E-4</v>
      </c>
      <c r="BB578" s="17">
        <f t="shared" si="609"/>
        <v>1.6290170575145962E-4</v>
      </c>
      <c r="BC578" s="17">
        <f t="shared" si="610"/>
        <v>3.0595845896864064E-5</v>
      </c>
      <c r="BD578" s="17">
        <f t="shared" si="611"/>
        <v>4.8735951273906408E-5</v>
      </c>
      <c r="BE578" s="17">
        <f t="shared" si="612"/>
        <v>9.9113534590723046E-5</v>
      </c>
      <c r="BF578" s="17">
        <f t="shared" si="613"/>
        <v>1.0078281517330337E-4</v>
      </c>
      <c r="BG578" s="17">
        <f t="shared" si="614"/>
        <v>6.8320139970112835E-5</v>
      </c>
      <c r="BH578" s="17">
        <f t="shared" si="615"/>
        <v>3.473539747954148E-5</v>
      </c>
      <c r="BI578" s="17">
        <f t="shared" si="616"/>
        <v>1.4128165880099778E-5</v>
      </c>
      <c r="BJ578" s="18">
        <f t="shared" si="617"/>
        <v>0.62239062603449435</v>
      </c>
      <c r="BK578" s="18">
        <f t="shared" si="618"/>
        <v>0.21141266992334326</v>
      </c>
      <c r="BL578" s="18">
        <f t="shared" si="619"/>
        <v>0.15884192108512687</v>
      </c>
      <c r="BM578" s="18">
        <f t="shared" si="620"/>
        <v>0.56567333830227839</v>
      </c>
      <c r="BN578" s="18">
        <f t="shared" si="621"/>
        <v>0.42931757410994631</v>
      </c>
    </row>
    <row r="579" spans="1:66" x14ac:dyDescent="0.25">
      <c r="A579" t="s">
        <v>21</v>
      </c>
      <c r="B579" t="s">
        <v>23</v>
      </c>
      <c r="C579" t="s">
        <v>397</v>
      </c>
      <c r="D579" t="s">
        <v>497</v>
      </c>
      <c r="E579" s="14">
        <f>VLOOKUP(A579,home!$A$2:$E$405,3,FALSE)</f>
        <v>1.3927125506072899</v>
      </c>
      <c r="F579" s="14">
        <f>VLOOKUP(B579,home!$B$2:$E$405,3,FALSE)</f>
        <v>1.66</v>
      </c>
      <c r="G579" s="14">
        <f>VLOOKUP(C579,away!$B$2:$E$405,4,FALSE)</f>
        <v>1.44</v>
      </c>
      <c r="H579" s="14">
        <f>VLOOKUP(A579,away!$A$2:$E$405,3,FALSE)</f>
        <v>1.33198380566802</v>
      </c>
      <c r="I579" s="14">
        <f>VLOOKUP(C579,away!$B$2:$E$405,3,FALSE)</f>
        <v>0.72</v>
      </c>
      <c r="J579" s="14">
        <f>VLOOKUP(B579,home!$B$2:$E$405,4,FALSE)</f>
        <v>0.98</v>
      </c>
      <c r="K579" s="16">
        <f t="shared" si="622"/>
        <v>3.3291400809716656</v>
      </c>
      <c r="L579" s="16">
        <f t="shared" si="623"/>
        <v>0.93984777327935487</v>
      </c>
      <c r="M579" s="17">
        <f t="shared" si="568"/>
        <v>1.3995941919879056E-2</v>
      </c>
      <c r="N579" s="17">
        <f t="shared" si="569"/>
        <v>4.659445121642089E-2</v>
      </c>
      <c r="O579" s="17">
        <f t="shared" si="570"/>
        <v>1.315405484834551E-2</v>
      </c>
      <c r="P579" s="17">
        <f t="shared" si="571"/>
        <v>4.3791691222926699E-2</v>
      </c>
      <c r="Q579" s="17">
        <f t="shared" si="572"/>
        <v>7.755972754773291E-2</v>
      </c>
      <c r="R579" s="17">
        <f t="shared" si="573"/>
        <v>6.1814045794060142E-3</v>
      </c>
      <c r="S579" s="17">
        <f t="shared" si="574"/>
        <v>3.4254790266033189E-2</v>
      </c>
      <c r="T579" s="17">
        <f t="shared" si="575"/>
        <v>7.2894337231890219E-2</v>
      </c>
      <c r="U579" s="17">
        <f t="shared" si="576"/>
        <v>2.057876174200236E-2</v>
      </c>
      <c r="V579" s="17">
        <f t="shared" si="577"/>
        <v>1.1908810638140263E-2</v>
      </c>
      <c r="W579" s="17">
        <f t="shared" si="578"/>
        <v>8.6069065882799944E-2</v>
      </c>
      <c r="X579" s="17">
        <f t="shared" si="579"/>
        <v>8.0891819918183616E-2</v>
      </c>
      <c r="Y579" s="17">
        <f t="shared" si="580"/>
        <v>3.8012998413309712E-2</v>
      </c>
      <c r="Z579" s="17">
        <f t="shared" si="581"/>
        <v>1.9365264432311836E-3</v>
      </c>
      <c r="AA579" s="17">
        <f t="shared" si="582"/>
        <v>6.4469678000224333E-3</v>
      </c>
      <c r="AB579" s="17">
        <f t="shared" si="583"/>
        <v>1.0731429451894207E-2</v>
      </c>
      <c r="AC579" s="17">
        <f t="shared" si="584"/>
        <v>2.3288311054873684E-3</v>
      </c>
      <c r="AD579" s="17">
        <f t="shared" si="585"/>
        <v>7.1633994240555054E-2</v>
      </c>
      <c r="AE579" s="17">
        <f t="shared" si="586"/>
        <v>6.73250499780918E-2</v>
      </c>
      <c r="AF579" s="17">
        <f t="shared" si="587"/>
        <v>3.1637649153915426E-2</v>
      </c>
      <c r="AG579" s="17">
        <f t="shared" si="588"/>
        <v>9.9115247030336275E-3</v>
      </c>
      <c r="AH579" s="17">
        <f t="shared" si="589"/>
        <v>4.5501001639185418E-4</v>
      </c>
      <c r="AI579" s="17">
        <f t="shared" si="590"/>
        <v>1.5147920828136961E-3</v>
      </c>
      <c r="AJ579" s="17">
        <f t="shared" si="591"/>
        <v>2.5214775186168143E-3</v>
      </c>
      <c r="AK579" s="17">
        <f t="shared" si="592"/>
        <v>2.7981172901654044E-3</v>
      </c>
      <c r="AL579" s="17">
        <f t="shared" si="593"/>
        <v>2.9146577848254224E-4</v>
      </c>
      <c r="AM579" s="17">
        <f t="shared" si="594"/>
        <v>4.7695920277265061E-2</v>
      </c>
      <c r="AN579" s="17">
        <f t="shared" si="595"/>
        <v>4.4826904467097195E-2</v>
      </c>
      <c r="AO579" s="17">
        <f t="shared" si="596"/>
        <v>2.1065233173203829E-2</v>
      </c>
      <c r="AP579" s="17">
        <f t="shared" si="597"/>
        <v>6.5993708304820072E-3</v>
      </c>
      <c r="AQ579" s="17">
        <f t="shared" si="598"/>
        <v>1.5506009950183102E-3</v>
      </c>
      <c r="AR579" s="17">
        <f t="shared" si="599"/>
        <v>8.5528030145137402E-5</v>
      </c>
      <c r="AS579" s="17">
        <f t="shared" si="600"/>
        <v>2.8473479320272976E-4</v>
      </c>
      <c r="AT579" s="17">
        <f t="shared" si="601"/>
        <v>4.7396100624919334E-4</v>
      </c>
      <c r="AU579" s="17">
        <f t="shared" si="602"/>
        <v>5.2596086090728373E-4</v>
      </c>
      <c r="AV579" s="17">
        <f t="shared" si="603"/>
        <v>4.3774934576720043E-4</v>
      </c>
      <c r="AW579" s="17">
        <f t="shared" si="604"/>
        <v>2.5332301967767113E-5</v>
      </c>
      <c r="AX579" s="17">
        <f t="shared" si="605"/>
        <v>2.6464399982312037E-2</v>
      </c>
      <c r="AY579" s="17">
        <f t="shared" si="606"/>
        <v>2.4872507394550169E-2</v>
      </c>
      <c r="AZ579" s="17">
        <f t="shared" si="607"/>
        <v>1.168818534532113E-2</v>
      </c>
      <c r="BA579" s="17">
        <f t="shared" si="608"/>
        <v>3.6617049901588178E-3</v>
      </c>
      <c r="BB579" s="17">
        <f t="shared" si="609"/>
        <v>8.6036132035166666E-4</v>
      </c>
      <c r="BC579" s="17">
        <f t="shared" si="610"/>
        <v>1.6172173422963998E-4</v>
      </c>
      <c r="BD579" s="17">
        <f t="shared" si="611"/>
        <v>1.3397221447479481E-5</v>
      </c>
      <c r="BE579" s="17">
        <f t="shared" si="612"/>
        <v>4.460122689445717E-5</v>
      </c>
      <c r="BF579" s="17">
        <f t="shared" si="613"/>
        <v>7.4241866057424421E-5</v>
      </c>
      <c r="BG579" s="17">
        <f t="shared" si="614"/>
        <v>8.2387190659300477E-5</v>
      </c>
      <c r="BH579" s="17">
        <f t="shared" si="615"/>
        <v>6.8569624645632921E-5</v>
      </c>
      <c r="BI579" s="17">
        <f t="shared" si="616"/>
        <v>4.5655577148991816E-5</v>
      </c>
      <c r="BJ579" s="18">
        <f t="shared" si="617"/>
        <v>0.77197752879592318</v>
      </c>
      <c r="BK579" s="18">
        <f t="shared" si="618"/>
        <v>0.13144403832549931</v>
      </c>
      <c r="BL579" s="18">
        <f t="shared" si="619"/>
        <v>6.6518802072783115E-2</v>
      </c>
      <c r="BM579" s="18">
        <f t="shared" si="620"/>
        <v>0.74575244921014328</v>
      </c>
      <c r="BN579" s="18">
        <f t="shared" si="621"/>
        <v>0.2012772713347111</v>
      </c>
    </row>
    <row r="580" spans="1:66" x14ac:dyDescent="0.25">
      <c r="A580" t="s">
        <v>21</v>
      </c>
      <c r="B580" t="s">
        <v>152</v>
      </c>
      <c r="C580" t="s">
        <v>266</v>
      </c>
      <c r="D580" t="s">
        <v>497</v>
      </c>
      <c r="E580" s="14">
        <f>VLOOKUP(A580,home!$A$2:$E$405,3,FALSE)</f>
        <v>1.3927125506072899</v>
      </c>
      <c r="F580" s="14">
        <f>VLOOKUP(B580,home!$B$2:$E$405,3,FALSE)</f>
        <v>0.78</v>
      </c>
      <c r="G580" s="14">
        <f>VLOOKUP(C580,away!$B$2:$E$405,4,FALSE)</f>
        <v>1.1599999999999999</v>
      </c>
      <c r="H580" s="14">
        <f>VLOOKUP(A580,away!$A$2:$E$405,3,FALSE)</f>
        <v>1.33198380566802</v>
      </c>
      <c r="I580" s="14">
        <f>VLOOKUP(C580,away!$B$2:$E$405,3,FALSE)</f>
        <v>0.72</v>
      </c>
      <c r="J580" s="14">
        <f>VLOOKUP(B580,home!$B$2:$E$405,4,FALSE)</f>
        <v>1.06</v>
      </c>
      <c r="K580" s="16">
        <f t="shared" si="622"/>
        <v>1.2601263157894758</v>
      </c>
      <c r="L580" s="16">
        <f t="shared" si="623"/>
        <v>1.0165700404858329</v>
      </c>
      <c r="M580" s="17">
        <f t="shared" si="568"/>
        <v>0.1026226760764388</v>
      </c>
      <c r="N580" s="17">
        <f t="shared" si="569"/>
        <v>0.12931753472065957</v>
      </c>
      <c r="O580" s="17">
        <f t="shared" si="570"/>
        <v>0.10432313797378989</v>
      </c>
      <c r="P580" s="17">
        <f t="shared" si="571"/>
        <v>0.13146033150650899</v>
      </c>
      <c r="Q580" s="17">
        <f t="shared" si="572"/>
        <v>8.1478214297261209E-2</v>
      </c>
      <c r="R580" s="17">
        <f t="shared" si="573"/>
        <v>5.3025888296812353E-2</v>
      </c>
      <c r="S580" s="17">
        <f t="shared" si="574"/>
        <v>4.2100390041789684E-2</v>
      </c>
      <c r="T580" s="17">
        <f t="shared" si="575"/>
        <v>8.2828311606880187E-2</v>
      </c>
      <c r="U580" s="17">
        <f t="shared" si="576"/>
        <v>6.6819317260926422E-2</v>
      </c>
      <c r="V580" s="17">
        <f t="shared" si="577"/>
        <v>5.9923200029121928E-3</v>
      </c>
      <c r="W580" s="17">
        <f t="shared" si="578"/>
        <v>3.4224280666504389E-2</v>
      </c>
      <c r="X580" s="17">
        <f t="shared" si="579"/>
        <v>3.4791378382746867E-2</v>
      </c>
      <c r="Y580" s="17">
        <f t="shared" si="580"/>
        <v>1.7683936465553458E-2</v>
      </c>
      <c r="Z580" s="17">
        <f t="shared" si="581"/>
        <v>1.7968176470895932E-2</v>
      </c>
      <c r="AA580" s="17">
        <f t="shared" si="582"/>
        <v>2.2642172017725237E-2</v>
      </c>
      <c r="AB580" s="17">
        <f t="shared" si="583"/>
        <v>1.4265998403083836E-2</v>
      </c>
      <c r="AC580" s="17">
        <f t="shared" si="584"/>
        <v>4.7976261448368985E-4</v>
      </c>
      <c r="AD580" s="17">
        <f t="shared" si="585"/>
        <v>1.0781729176706783E-2</v>
      </c>
      <c r="AE580" s="17">
        <f t="shared" si="586"/>
        <v>1.0960382865672099E-2</v>
      </c>
      <c r="AF580" s="17">
        <f t="shared" si="587"/>
        <v>5.5709984267482571E-3</v>
      </c>
      <c r="AG580" s="17">
        <f t="shared" si="588"/>
        <v>1.8877700320753296E-3</v>
      </c>
      <c r="AH580" s="17">
        <f t="shared" si="589"/>
        <v>4.5664774706188158E-3</v>
      </c>
      <c r="AI580" s="17">
        <f t="shared" si="590"/>
        <v>5.7543384311865321E-3</v>
      </c>
      <c r="AJ580" s="17">
        <f t="shared" si="591"/>
        <v>3.6255966435484398E-3</v>
      </c>
      <c r="AK580" s="17">
        <f t="shared" si="592"/>
        <v>1.5229032469911282E-3</v>
      </c>
      <c r="AL580" s="17">
        <f t="shared" si="593"/>
        <v>2.4583164172206034E-5</v>
      </c>
      <c r="AM580" s="17">
        <f t="shared" si="594"/>
        <v>2.7172681330566838E-3</v>
      </c>
      <c r="AN580" s="17">
        <f t="shared" si="595"/>
        <v>2.7622933760322967E-3</v>
      </c>
      <c r="AO580" s="17">
        <f t="shared" si="596"/>
        <v>1.4040323445534497E-3</v>
      </c>
      <c r="AP580" s="17">
        <f t="shared" si="597"/>
        <v>4.7576573911537319E-4</v>
      </c>
      <c r="AQ580" s="17">
        <f t="shared" si="598"/>
        <v>1.2091229916857176E-4</v>
      </c>
      <c r="AR580" s="17">
        <f t="shared" si="599"/>
        <v>9.28428837436923E-4</v>
      </c>
      <c r="AS580" s="17">
        <f t="shared" si="600"/>
        <v>1.1699376103920958E-3</v>
      </c>
      <c r="AT580" s="17">
        <f t="shared" si="601"/>
        <v>7.3713458534346767E-4</v>
      </c>
      <c r="AU580" s="17">
        <f t="shared" si="602"/>
        <v>3.0962756308995561E-4</v>
      </c>
      <c r="AV580" s="17">
        <f t="shared" si="603"/>
        <v>9.7542460085854759E-5</v>
      </c>
      <c r="AW580" s="17">
        <f t="shared" si="604"/>
        <v>8.7475547291700466E-7</v>
      </c>
      <c r="AX580" s="17">
        <f t="shared" si="605"/>
        <v>5.7068351358681066E-4</v>
      </c>
      <c r="AY580" s="17">
        <f t="shared" si="606"/>
        <v>5.8013976251154145E-4</v>
      </c>
      <c r="AZ580" s="17">
        <f t="shared" si="607"/>
        <v>2.9487635093189955E-4</v>
      </c>
      <c r="BA580" s="17">
        <f t="shared" si="608"/>
        <v>9.9920821335051951E-5</v>
      </c>
      <c r="BB580" s="17">
        <f t="shared" si="609"/>
        <v>2.5394128347487855E-5</v>
      </c>
      <c r="BC580" s="17">
        <f t="shared" si="610"/>
        <v>5.1629820164616342E-6</v>
      </c>
      <c r="BD580" s="17">
        <f t="shared" si="611"/>
        <v>1.5730215681024451E-4</v>
      </c>
      <c r="BE580" s="17">
        <f t="shared" si="612"/>
        <v>1.982205873270318E-4</v>
      </c>
      <c r="BF580" s="17">
        <f t="shared" si="613"/>
        <v>1.2489148921101937E-4</v>
      </c>
      <c r="BG580" s="17">
        <f t="shared" si="614"/>
        <v>5.2459684057647631E-5</v>
      </c>
      <c r="BH580" s="17">
        <f t="shared" si="615"/>
        <v>1.6526457099760844E-5</v>
      </c>
      <c r="BI580" s="17">
        <f t="shared" si="616"/>
        <v>4.1650846996348917E-6</v>
      </c>
      <c r="BJ580" s="18">
        <f t="shared" si="617"/>
        <v>0.41858098609146371</v>
      </c>
      <c r="BK580" s="18">
        <f t="shared" si="618"/>
        <v>0.28326020316881706</v>
      </c>
      <c r="BL580" s="18">
        <f t="shared" si="619"/>
        <v>0.28034206626023633</v>
      </c>
      <c r="BM580" s="18">
        <f t="shared" si="620"/>
        <v>0.39734438411290363</v>
      </c>
      <c r="BN580" s="18">
        <f t="shared" si="621"/>
        <v>0.60222778287147072</v>
      </c>
    </row>
    <row r="581" spans="1:66" x14ac:dyDescent="0.25">
      <c r="A581" t="s">
        <v>21</v>
      </c>
      <c r="B581" t="s">
        <v>372</v>
      </c>
      <c r="C581" t="s">
        <v>151</v>
      </c>
      <c r="D581" t="s">
        <v>497</v>
      </c>
      <c r="E581" s="14">
        <f>VLOOKUP(A581,home!$A$2:$E$405,3,FALSE)</f>
        <v>1.3927125506072899</v>
      </c>
      <c r="F581" s="14">
        <f>VLOOKUP(B581,home!$B$2:$E$405,3,FALSE)</f>
        <v>0.22</v>
      </c>
      <c r="G581" s="14">
        <f>VLOOKUP(C581,away!$B$2:$E$405,4,FALSE)</f>
        <v>1.33</v>
      </c>
      <c r="H581" s="14">
        <f>VLOOKUP(A581,away!$A$2:$E$405,3,FALSE)</f>
        <v>1.33198380566802</v>
      </c>
      <c r="I581" s="14">
        <f>VLOOKUP(C581,away!$B$2:$E$405,3,FALSE)</f>
        <v>0.55000000000000004</v>
      </c>
      <c r="J581" s="14">
        <f>VLOOKUP(B581,home!$B$2:$E$405,4,FALSE)</f>
        <v>0.81</v>
      </c>
      <c r="K581" s="16">
        <f t="shared" si="622"/>
        <v>0.40750769230769307</v>
      </c>
      <c r="L581" s="16">
        <f t="shared" si="623"/>
        <v>0.59339878542510305</v>
      </c>
      <c r="M581" s="17">
        <f t="shared" si="568"/>
        <v>0.36754611774762214</v>
      </c>
      <c r="N581" s="17">
        <f t="shared" si="569"/>
        <v>0.1497778702599851</v>
      </c>
      <c r="O581" s="17">
        <f t="shared" si="570"/>
        <v>0.21810141985915085</v>
      </c>
      <c r="P581" s="17">
        <f t="shared" si="571"/>
        <v>8.8878006295833811E-2</v>
      </c>
      <c r="Q581" s="17">
        <f t="shared" si="572"/>
        <v>3.051781713420379E-2</v>
      </c>
      <c r="R581" s="17">
        <f t="shared" si="573"/>
        <v>6.4710558821955269E-2</v>
      </c>
      <c r="S581" s="17">
        <f t="shared" si="574"/>
        <v>5.3729992113169187E-3</v>
      </c>
      <c r="T581" s="17">
        <f t="shared" si="575"/>
        <v>1.8109235621261925E-2</v>
      </c>
      <c r="U581" s="17">
        <f t="shared" si="576"/>
        <v>2.6370050493476221E-2</v>
      </c>
      <c r="V581" s="17">
        <f t="shared" si="577"/>
        <v>1.4436327690050047E-4</v>
      </c>
      <c r="W581" s="17">
        <f t="shared" si="578"/>
        <v>4.1454150782091869E-3</v>
      </c>
      <c r="X581" s="17">
        <f t="shared" si="579"/>
        <v>2.4598842724922396E-3</v>
      </c>
      <c r="Y581" s="17">
        <f t="shared" si="580"/>
        <v>7.2984616979160409E-4</v>
      </c>
      <c r="Z581" s="17">
        <f t="shared" si="581"/>
        <v>1.2799722336375982E-2</v>
      </c>
      <c r="AA581" s="17">
        <f t="shared" si="582"/>
        <v>5.2159853114758098E-3</v>
      </c>
      <c r="AB581" s="17">
        <f t="shared" si="583"/>
        <v>1.0627770686951654E-3</v>
      </c>
      <c r="AC581" s="17">
        <f t="shared" si="584"/>
        <v>2.181821479961219E-6</v>
      </c>
      <c r="AD581" s="17">
        <f t="shared" si="585"/>
        <v>4.2232213304463514E-4</v>
      </c>
      <c r="AE581" s="17">
        <f t="shared" si="586"/>
        <v>2.5060544080682522E-4</v>
      </c>
      <c r="AF581" s="17">
        <f t="shared" si="587"/>
        <v>7.4354482097846317E-5</v>
      </c>
      <c r="AG581" s="17">
        <f t="shared" si="588"/>
        <v>1.4707286455924858E-5</v>
      </c>
      <c r="AH581" s="17">
        <f t="shared" si="589"/>
        <v>1.8988349220460171E-3</v>
      </c>
      <c r="AI581" s="17">
        <f t="shared" si="590"/>
        <v>7.7378983715623061E-4</v>
      </c>
      <c r="AJ581" s="17">
        <f t="shared" si="591"/>
        <v>1.5766265543534056E-4</v>
      </c>
      <c r="AK581" s="17">
        <f t="shared" si="592"/>
        <v>2.1416248293186199E-5</v>
      </c>
      <c r="AL581" s="17">
        <f t="shared" si="593"/>
        <v>2.1103848890661658E-8</v>
      </c>
      <c r="AM581" s="17">
        <f t="shared" si="594"/>
        <v>3.4419903569496375E-5</v>
      </c>
      <c r="AN581" s="17">
        <f t="shared" si="595"/>
        <v>2.0424728972588313E-5</v>
      </c>
      <c r="AO581" s="17">
        <f t="shared" si="596"/>
        <v>6.0600046824854086E-6</v>
      </c>
      <c r="AP581" s="17">
        <f t="shared" si="597"/>
        <v>1.1986664727524263E-6</v>
      </c>
      <c r="AQ581" s="17">
        <f t="shared" si="598"/>
        <v>1.7782180726527047E-7</v>
      </c>
      <c r="AR581" s="17">
        <f t="shared" si="599"/>
        <v>2.2535326729297543E-4</v>
      </c>
      <c r="AS581" s="17">
        <f t="shared" si="600"/>
        <v>9.1833189908559134E-5</v>
      </c>
      <c r="AT581" s="17">
        <f t="shared" si="601"/>
        <v>1.871136564844553E-5</v>
      </c>
      <c r="AU581" s="17">
        <f t="shared" si="602"/>
        <v>2.5416751451078257E-6</v>
      </c>
      <c r="AV581" s="17">
        <f t="shared" si="603"/>
        <v>2.5893804324467771E-7</v>
      </c>
      <c r="AW581" s="17">
        <f t="shared" si="604"/>
        <v>1.4175605938355333E-10</v>
      </c>
      <c r="AX581" s="17">
        <f t="shared" si="605"/>
        <v>2.3377292455097971E-6</v>
      </c>
      <c r="AY581" s="17">
        <f t="shared" si="606"/>
        <v>1.387205694938256E-6</v>
      </c>
      <c r="AZ581" s="17">
        <f t="shared" si="607"/>
        <v>4.1158308725557352E-7</v>
      </c>
      <c r="BA581" s="17">
        <f t="shared" si="608"/>
        <v>8.1410968026323842E-8</v>
      </c>
      <c r="BB581" s="17">
        <f t="shared" si="609"/>
        <v>1.2077292386775614E-8</v>
      </c>
      <c r="BC581" s="17">
        <f t="shared" si="610"/>
        <v>1.433330126707299E-9</v>
      </c>
      <c r="BD581" s="17">
        <f t="shared" si="611"/>
        <v>2.2287392517205027E-5</v>
      </c>
      <c r="BE581" s="17">
        <f t="shared" si="612"/>
        <v>9.0822838922419667E-6</v>
      </c>
      <c r="BF581" s="17">
        <f t="shared" si="613"/>
        <v>1.850550274905428E-6</v>
      </c>
      <c r="BG581" s="17">
        <f t="shared" si="614"/>
        <v>2.51371157342026E-7</v>
      </c>
      <c r="BH581" s="17">
        <f t="shared" si="615"/>
        <v>2.5608920060290752E-8</v>
      </c>
      <c r="BI581" s="17">
        <f t="shared" si="616"/>
        <v>2.0871663832522553E-9</v>
      </c>
      <c r="BJ581" s="18">
        <f t="shared" si="617"/>
        <v>0.20656857044347188</v>
      </c>
      <c r="BK581" s="18">
        <f t="shared" si="618"/>
        <v>0.46194507666269713</v>
      </c>
      <c r="BL581" s="18">
        <f t="shared" si="619"/>
        <v>0.31868469294765056</v>
      </c>
      <c r="BM581" s="18">
        <f t="shared" si="620"/>
        <v>8.0464885207505721E-2</v>
      </c>
      <c r="BN581" s="18">
        <f t="shared" si="621"/>
        <v>0.91953179011875108</v>
      </c>
    </row>
    <row r="582" spans="1:66" x14ac:dyDescent="0.25">
      <c r="A582" t="s">
        <v>21</v>
      </c>
      <c r="B582" t="s">
        <v>275</v>
      </c>
      <c r="C582" t="s">
        <v>270</v>
      </c>
      <c r="D582" t="s">
        <v>497</v>
      </c>
      <c r="E582" s="14">
        <f>VLOOKUP(A582,home!$A$2:$E$405,3,FALSE)</f>
        <v>1.3927125506072899</v>
      </c>
      <c r="F582" s="14">
        <f>VLOOKUP(B582,home!$B$2:$E$405,3,FALSE)</f>
        <v>0.88</v>
      </c>
      <c r="G582" s="14">
        <f>VLOOKUP(C582,away!$B$2:$E$405,4,FALSE)</f>
        <v>1.27</v>
      </c>
      <c r="H582" s="14">
        <f>VLOOKUP(A582,away!$A$2:$E$405,3,FALSE)</f>
        <v>1.33198380566802</v>
      </c>
      <c r="I582" s="14">
        <f>VLOOKUP(C582,away!$B$2:$E$405,3,FALSE)</f>
        <v>1.1000000000000001</v>
      </c>
      <c r="J582" s="14">
        <f>VLOOKUP(B582,home!$B$2:$E$405,4,FALSE)</f>
        <v>0.75</v>
      </c>
      <c r="K582" s="16">
        <f t="shared" si="622"/>
        <v>1.5564955465587074</v>
      </c>
      <c r="L582" s="16">
        <f t="shared" si="623"/>
        <v>1.0988866396761168</v>
      </c>
      <c r="M582" s="17">
        <f t="shared" si="568"/>
        <v>7.0271976550258755E-2</v>
      </c>
      <c r="N582" s="17">
        <f t="shared" si="569"/>
        <v>0.10937801854835565</v>
      </c>
      <c r="O582" s="17">
        <f t="shared" si="570"/>
        <v>7.722093617471272E-2</v>
      </c>
      <c r="P582" s="17">
        <f t="shared" si="571"/>
        <v>0.12019404325703452</v>
      </c>
      <c r="Q582" s="17">
        <f t="shared" si="572"/>
        <v>8.5123199380965631E-2</v>
      </c>
      <c r="R582" s="17">
        <f t="shared" si="573"/>
        <v>4.242852753283697E-2</v>
      </c>
      <c r="S582" s="17">
        <f t="shared" si="574"/>
        <v>5.1395338311501823E-2</v>
      </c>
      <c r="T582" s="17">
        <f t="shared" si="575"/>
        <v>9.3540746526229443E-2</v>
      </c>
      <c r="U582" s="17">
        <f t="shared" si="576"/>
        <v>6.6039814151904228E-2</v>
      </c>
      <c r="V582" s="17">
        <f t="shared" si="577"/>
        <v>9.7674679619888759E-3</v>
      </c>
      <c r="W582" s="17">
        <f t="shared" si="578"/>
        <v>4.4164626915100633E-2</v>
      </c>
      <c r="X582" s="17">
        <f t="shared" si="579"/>
        <v>4.8531918463284321E-2</v>
      </c>
      <c r="Y582" s="17">
        <f t="shared" si="580"/>
        <v>2.6665538398576893E-2</v>
      </c>
      <c r="Z582" s="17">
        <f t="shared" si="581"/>
        <v>1.5541380682321608E-2</v>
      </c>
      <c r="AA582" s="17">
        <f t="shared" si="582"/>
        <v>2.4190089819407103E-2</v>
      </c>
      <c r="AB582" s="17">
        <f t="shared" si="583"/>
        <v>1.8825883537381145E-2</v>
      </c>
      <c r="AC582" s="17">
        <f t="shared" si="584"/>
        <v>1.0441497489181791E-3</v>
      </c>
      <c r="AD582" s="17">
        <f t="shared" si="585"/>
        <v>1.7185511277195236E-2</v>
      </c>
      <c r="AE582" s="17">
        <f t="shared" si="586"/>
        <v>1.8884928738513086E-2</v>
      </c>
      <c r="AF582" s="17">
        <f t="shared" si="587"/>
        <v>1.0376197940993785E-2</v>
      </c>
      <c r="AG582" s="17">
        <f t="shared" si="588"/>
        <v>3.8007550959976342E-3</v>
      </c>
      <c r="AH582" s="17">
        <f t="shared" si="589"/>
        <v>4.2695538984809265E-3</v>
      </c>
      <c r="AI582" s="17">
        <f t="shared" si="590"/>
        <v>6.6455416287779278E-3</v>
      </c>
      <c r="AJ582" s="17">
        <f t="shared" si="591"/>
        <v>5.1718779748316721E-3</v>
      </c>
      <c r="AK582" s="17">
        <f t="shared" si="592"/>
        <v>2.6833350117235208E-3</v>
      </c>
      <c r="AL582" s="17">
        <f t="shared" si="593"/>
        <v>7.1437057131037193E-5</v>
      </c>
      <c r="AM582" s="17">
        <f t="shared" si="594"/>
        <v>5.349834353657771E-3</v>
      </c>
      <c r="AN582" s="17">
        <f t="shared" si="595"/>
        <v>5.8788614957148381E-3</v>
      </c>
      <c r="AO582" s="17">
        <f t="shared" si="596"/>
        <v>3.2301011770736938E-3</v>
      </c>
      <c r="AP582" s="17">
        <f t="shared" si="597"/>
        <v>1.183171676096127E-3</v>
      </c>
      <c r="AQ582" s="17">
        <f t="shared" si="598"/>
        <v>3.2504288682630797E-4</v>
      </c>
      <c r="AR582" s="17">
        <f t="shared" si="599"/>
        <v>9.3835114728355409E-4</v>
      </c>
      <c r="AS582" s="17">
        <f t="shared" si="600"/>
        <v>1.4605393818551055E-3</v>
      </c>
      <c r="AT582" s="17">
        <f t="shared" si="601"/>
        <v>1.1366615217155397E-3</v>
      </c>
      <c r="AU582" s="17">
        <f t="shared" si="602"/>
        <v>5.8973619883162683E-4</v>
      </c>
      <c r="AV582" s="17">
        <f t="shared" si="603"/>
        <v>2.2948044178147184E-4</v>
      </c>
      <c r="AW582" s="17">
        <f t="shared" si="604"/>
        <v>3.3940780902984226E-6</v>
      </c>
      <c r="AX582" s="17">
        <f t="shared" si="605"/>
        <v>1.3878322243825155E-3</v>
      </c>
      <c r="AY582" s="17">
        <f t="shared" si="606"/>
        <v>1.5250702894859332E-3</v>
      </c>
      <c r="AZ582" s="17">
        <f t="shared" si="607"/>
        <v>8.3793968284153972E-4</v>
      </c>
      <c r="BA582" s="17">
        <f t="shared" si="608"/>
        <v>3.0693357410967024E-4</v>
      </c>
      <c r="BB582" s="17">
        <f t="shared" si="609"/>
        <v>8.4321300964288967E-5</v>
      </c>
      <c r="BC582" s="17">
        <f t="shared" si="610"/>
        <v>1.8531910213953206E-5</v>
      </c>
      <c r="BD582" s="17">
        <f t="shared" si="611"/>
        <v>1.7185692317910889E-4</v>
      </c>
      <c r="BE582" s="17">
        <f t="shared" si="612"/>
        <v>2.6749453557356484E-4</v>
      </c>
      <c r="BF582" s="17">
        <f t="shared" si="613"/>
        <v>2.081770266745217E-4</v>
      </c>
      <c r="BG582" s="17">
        <f t="shared" si="614"/>
        <v>1.0800887163824207E-4</v>
      </c>
      <c r="BH582" s="17">
        <f t="shared" si="615"/>
        <v>4.2028831923438705E-5</v>
      </c>
      <c r="BI582" s="17">
        <f t="shared" si="616"/>
        <v>1.3083537943179368E-5</v>
      </c>
      <c r="BJ582" s="18">
        <f t="shared" si="617"/>
        <v>0.47777908185657891</v>
      </c>
      <c r="BK582" s="18">
        <f t="shared" si="618"/>
        <v>0.25426948317631914</v>
      </c>
      <c r="BL582" s="18">
        <f t="shared" si="619"/>
        <v>0.2526409781484556</v>
      </c>
      <c r="BM582" s="18">
        <f t="shared" si="620"/>
        <v>0.49409254620811527</v>
      </c>
      <c r="BN582" s="18">
        <f t="shared" si="621"/>
        <v>0.50461670144416426</v>
      </c>
    </row>
    <row r="583" spans="1:66" x14ac:dyDescent="0.25">
      <c r="A583" t="s">
        <v>21</v>
      </c>
      <c r="B583" t="s">
        <v>265</v>
      </c>
      <c r="C583" t="s">
        <v>271</v>
      </c>
      <c r="D583" t="s">
        <v>497</v>
      </c>
      <c r="E583" s="14">
        <f>VLOOKUP(A583,home!$A$2:$E$405,3,FALSE)</f>
        <v>1.3927125506072899</v>
      </c>
      <c r="F583" s="14">
        <f>VLOOKUP(B583,home!$B$2:$E$405,3,FALSE)</f>
        <v>0.83</v>
      </c>
      <c r="G583" s="14">
        <f>VLOOKUP(C583,away!$B$2:$E$405,4,FALSE)</f>
        <v>1.05</v>
      </c>
      <c r="H583" s="14">
        <f>VLOOKUP(A583,away!$A$2:$E$405,3,FALSE)</f>
        <v>1.33198380566802</v>
      </c>
      <c r="I583" s="14">
        <f>VLOOKUP(C583,away!$B$2:$E$405,3,FALSE)</f>
        <v>0.77</v>
      </c>
      <c r="J583" s="14">
        <f>VLOOKUP(B583,home!$B$2:$E$405,4,FALSE)</f>
        <v>0.98</v>
      </c>
      <c r="K583" s="16">
        <f t="shared" si="622"/>
        <v>1.2137489878542531</v>
      </c>
      <c r="L583" s="16">
        <f t="shared" si="623"/>
        <v>1.0051149797570877</v>
      </c>
      <c r="M583" s="17">
        <f t="shared" ref="M583:M633" si="624">_xlfn.POISSON.DIST(0,K583,FALSE) * _xlfn.POISSON.DIST(0,L583,FALSE)</f>
        <v>0.10873256240063965</v>
      </c>
      <c r="N583" s="17">
        <f t="shared" ref="N583:N633" si="625">_xlfn.POISSON.DIST(1,K583,FALSE) * _xlfn.POISSON.DIST(0,L583,FALSE)</f>
        <v>0.13197403756057577</v>
      </c>
      <c r="O583" s="17">
        <f t="shared" ref="O583:O633" si="626">_xlfn.POISSON.DIST(0,K583,FALSE) * _xlfn.POISSON.DIST(1,L583,FALSE)</f>
        <v>0.1092887272562552</v>
      </c>
      <c r="P583" s="17">
        <f t="shared" ref="P583:P633" si="627">_xlfn.POISSON.DIST(1,K583,FALSE) * _xlfn.POISSON.DIST(1,L583,FALSE)</f>
        <v>0.13264908209115928</v>
      </c>
      <c r="Q583" s="17">
        <f t="shared" ref="Q583:Q633" si="628">_xlfn.POISSON.DIST(2,K583,FALSE) * _xlfn.POISSON.DIST(0,L583,FALSE)</f>
        <v>8.0091677256094049E-2</v>
      </c>
      <c r="R583" s="17">
        <f t="shared" ref="R583:R633" si="629">_xlfn.POISSON.DIST(0,K583,FALSE) * _xlfn.POISSON.DIST(2,L583,FALSE)</f>
        <v>5.4923868441924407E-2</v>
      </c>
      <c r="S583" s="17">
        <f t="shared" ref="S583:S633" si="630">_xlfn.POISSON.DIST(2,K583,FALSE) * _xlfn.POISSON.DIST(2,L583,FALSE)</f>
        <v>4.0456553655916612E-2</v>
      </c>
      <c r="T583" s="17">
        <f t="shared" ref="T583:T633" si="631">_xlfn.POISSON.DIST(2,K583,FALSE) * _xlfn.POISSON.DIST(1,L583,FALSE)</f>
        <v>8.0501344563970179E-2</v>
      </c>
      <c r="U583" s="17">
        <f t="shared" ref="U583:U633" si="632">_xlfn.POISSON.DIST(1,K583,FALSE) * _xlfn.POISSON.DIST(2,L583,FALSE)</f>
        <v>6.6663789730425901E-2</v>
      </c>
      <c r="V583" s="17">
        <f t="shared" ref="V583:V633" si="633">_xlfn.POISSON.DIST(3,K583,FALSE) * _xlfn.POISSON.DIST(3,L583,FALSE)</f>
        <v>5.4839186149789696E-3</v>
      </c>
      <c r="W583" s="17">
        <f t="shared" ref="W583:W633" si="634">_xlfn.POISSON.DIST(3,K583,FALSE) * _xlfn.POISSON.DIST(0,L583,FALSE)</f>
        <v>3.2403730735044545E-2</v>
      </c>
      <c r="X583" s="17">
        <f t="shared" ref="X583:X633" si="635">_xlfn.POISSON.DIST(3,K583,FALSE) * _xlfn.POISSON.DIST(1,L583,FALSE)</f>
        <v>3.2569475161808421E-2</v>
      </c>
      <c r="Y583" s="17">
        <f t="shared" ref="Y583:Y633" si="636">_xlfn.POISSON.DIST(3,K583,FALSE) * _xlfn.POISSON.DIST(2,L583,FALSE)</f>
        <v>1.6368033683980019E-2</v>
      </c>
      <c r="Z583" s="17">
        <f t="shared" ref="Z583:Z633" si="637">_xlfn.POISSON.DIST(0,K583,FALSE) * _xlfn.POISSON.DIST(3,L583,FALSE)</f>
        <v>1.8401600972395269E-2</v>
      </c>
      <c r="AA583" s="17">
        <f t="shared" ref="AA583:AA633" si="638">_xlfn.POISSON.DIST(1,K583,FALSE) * _xlfn.POISSON.DIST(3,L583,FALSE)</f>
        <v>2.2334924555142598E-2</v>
      </c>
      <c r="AB583" s="17">
        <f t="shared" ref="AB583:AB633" si="639">_xlfn.POISSON.DIST(2,K583,FALSE) * _xlfn.POISSON.DIST(3,L583,FALSE)</f>
        <v>1.3554496036302722E-2</v>
      </c>
      <c r="AC583" s="17">
        <f t="shared" ref="AC583:AC633" si="640">_xlfn.POISSON.DIST(4,K583,FALSE) * _xlfn.POISSON.DIST(4,L583,FALSE)</f>
        <v>4.1813415553661621E-4</v>
      </c>
      <c r="AD583" s="17">
        <f t="shared" ref="AD583:AD633" si="641">_xlfn.POISSON.DIST(4,K583,FALSE) * _xlfn.POISSON.DIST(0,L583,FALSE)</f>
        <v>9.8324988455905232E-3</v>
      </c>
      <c r="AE583" s="17">
        <f t="shared" ref="AE583:AE633" si="642">_xlfn.POISSON.DIST(4,K583,FALSE) * _xlfn.POISSON.DIST(1,L583,FALSE)</f>
        <v>9.8827918781473085E-3</v>
      </c>
      <c r="AF583" s="17">
        <f t="shared" ref="AF583:AF633" si="643">_xlfn.POISSON.DIST(4,K583,FALSE) * _xlfn.POISSON.DIST(2,L583,FALSE)</f>
        <v>4.9666710792737705E-3</v>
      </c>
      <c r="AG583" s="17">
        <f t="shared" ref="AG583:AG633" si="644">_xlfn.POISSON.DIST(4,K583,FALSE) * _xlfn.POISSON.DIST(3,L583,FALSE)</f>
        <v>1.6640251671014568E-3</v>
      </c>
      <c r="AH583" s="17">
        <f t="shared" ref="AH583:AH633" si="645">_xlfn.POISSON.DIST(0,K583,FALSE) * _xlfn.POISSON.DIST(4,L583,FALSE)</f>
        <v>4.6239311972167685E-3</v>
      </c>
      <c r="AI583" s="17">
        <f t="shared" ref="AI583:AI633" si="646">_xlfn.POISSON.DIST(1,K583,FALSE) * _xlfn.POISSON.DIST(4,L583,FALSE)</f>
        <v>5.6122918105295577E-3</v>
      </c>
      <c r="AJ583" s="17">
        <f t="shared" ref="AJ583:AJ633" si="647">_xlfn.POISSON.DIST(2,K583,FALSE) * _xlfn.POISSON.DIST(4,L583,FALSE)</f>
        <v>3.4059567522864835E-3</v>
      </c>
      <c r="AK583" s="17">
        <f t="shared" ref="AK583:AK633" si="648">_xlfn.POISSON.DIST(3,K583,FALSE) * _xlfn.POISSON.DIST(4,L583,FALSE)</f>
        <v>1.3779921869210257E-3</v>
      </c>
      <c r="AL583" s="17">
        <f t="shared" ref="AL583:AL633" si="649">_xlfn.POISSON.DIST(5,K583,FALSE) * _xlfn.POISSON.DIST(5,L583,FALSE)</f>
        <v>2.040423243904636E-5</v>
      </c>
      <c r="AM583" s="17">
        <f t="shared" ref="AM583:AM633" si="650">_xlfn.POISSON.DIST(5,K583,FALSE) * _xlfn.POISSON.DIST(0,L583,FALSE)</f>
        <v>2.3868371043827183E-3</v>
      </c>
      <c r="AN583" s="17">
        <f t="shared" ref="AN583:AN633" si="651">_xlfn.POISSON.DIST(5,K583,FALSE) * _xlfn.POISSON.DIST(1,L583,FALSE)</f>
        <v>2.399045727855102E-3</v>
      </c>
      <c r="AO583" s="17">
        <f t="shared" ref="AO583:AO633" si="652">_xlfn.POISSON.DIST(5,K583,FALSE) * _xlfn.POISSON.DIST(2,L583,FALSE)</f>
        <v>1.2056583990947042E-3</v>
      </c>
      <c r="AP583" s="17">
        <f t="shared" ref="AP583:AP633" si="653">_xlfn.POISSON.DIST(5,K583,FALSE) * _xlfn.POISSON.DIST(3,L583,FALSE)</f>
        <v>4.0394177246667889E-4</v>
      </c>
      <c r="AQ583" s="17">
        <f t="shared" ref="AQ583:AQ633" si="654">_xlfn.POISSON.DIST(5,K583,FALSE) * _xlfn.POISSON.DIST(4,L583,FALSE)</f>
        <v>1.0150198161397199E-4</v>
      </c>
      <c r="AR583" s="17">
        <f t="shared" ref="AR583:AR633" si="655">_xlfn.POISSON.DIST(0,K583,FALSE) * _xlfn.POISSON.DIST(5,L583,FALSE)</f>
        <v>9.2951650233774011E-4</v>
      </c>
      <c r="AS583" s="17">
        <f t="shared" ref="AS583:AS633" si="656">_xlfn.POISSON.DIST(1,K583,FALSE) * _xlfn.POISSON.DIST(5,L583,FALSE)</f>
        <v>1.1281997139062575E-3</v>
      </c>
      <c r="AT583" s="17">
        <f t="shared" ref="AT583:AT633" si="657">_xlfn.POISSON.DIST(2,K583,FALSE) * _xlfn.POISSON.DIST(5,L583,FALSE)</f>
        <v>6.8467563042558927E-4</v>
      </c>
      <c r="AU583" s="17">
        <f t="shared" ref="AU583:AU633" si="658">_xlfn.POISSON.DIST(3,K583,FALSE) * _xlfn.POISSON.DIST(5,L583,FALSE)</f>
        <v>2.7700811781251048E-4</v>
      </c>
      <c r="AV583" s="17">
        <f t="shared" ref="AV583:AV633" si="659">_xlfn.POISSON.DIST(4,K583,FALSE) * _xlfn.POISSON.DIST(5,L583,FALSE)</f>
        <v>8.4054580655586634E-5</v>
      </c>
      <c r="AW583" s="17">
        <f t="shared" ref="AW583:AW633" si="660">_xlfn.POISSON.DIST(6,K583,FALSE) * _xlfn.POISSON.DIST(6,L583,FALSE)</f>
        <v>6.9145255827098694E-7</v>
      </c>
      <c r="AX583" s="17">
        <f t="shared" ref="AX583:AX633" si="661">_xlfn.POISSON.DIST(6,K583,FALSE) * _xlfn.POISSON.DIST(0,L583,FALSE)</f>
        <v>4.8283685326958302E-4</v>
      </c>
      <c r="AY583" s="17">
        <f t="shared" ref="AY583:AY633" si="662">_xlfn.POISSON.DIST(6,K583,FALSE) * _xlfn.POISSON.DIST(1,L583,FALSE)</f>
        <v>4.8530655400003293E-4</v>
      </c>
      <c r="AZ583" s="17">
        <f t="shared" ref="AZ583:AZ633" si="663">_xlfn.POISSON.DIST(6,K583,FALSE) * _xlfn.POISSON.DIST(2,L583,FALSE)</f>
        <v>2.438944435998625E-4</v>
      </c>
      <c r="BA583" s="17">
        <f t="shared" ref="BA583:BA633" si="664">_xlfn.POISSON.DIST(6,K583,FALSE) * _xlfn.POISSON.DIST(3,L583,FALSE)</f>
        <v>8.1713986247247344E-5</v>
      </c>
      <c r="BB583" s="17">
        <f t="shared" ref="BB583:BB633" si="665">_xlfn.POISSON.DIST(6,K583,FALSE) * _xlfn.POISSON.DIST(4,L583,FALSE)</f>
        <v>2.0532987908193235E-5</v>
      </c>
      <c r="BC583" s="17">
        <f t="shared" ref="BC583:BC633" si="666">_xlfn.POISSON.DIST(6,K583,FALSE) * _xlfn.POISSON.DIST(5,L583,FALSE)</f>
        <v>4.1276027451392355E-6</v>
      </c>
      <c r="BD583" s="17">
        <f t="shared" ref="BD583:BD633" si="667">_xlfn.POISSON.DIST(0,K583,FALSE) * _xlfn.POISSON.DIST(6,L583,FALSE)</f>
        <v>1.5571182673851272E-4</v>
      </c>
      <c r="BE583" s="17">
        <f t="shared" ref="BE583:BE633" si="668">_xlfn.POISSON.DIST(1,K583,FALSE) * _xlfn.POISSON.DIST(6,L583,FALSE)</f>
        <v>1.8899507210080665E-4</v>
      </c>
      <c r="BF583" s="17">
        <f t="shared" ref="BF583:BF633" si="669">_xlfn.POISSON.DIST(2,K583,FALSE) * _xlfn.POISSON.DIST(6,L583,FALSE)</f>
        <v>1.1469628873589788E-4</v>
      </c>
      <c r="BG583" s="17">
        <f t="shared" ref="BG583:BG633" si="670">_xlfn.POISSON.DIST(3,K583,FALSE) * _xlfn.POISSON.DIST(6,L583,FALSE)</f>
        <v>4.6404168121278392E-5</v>
      </c>
      <c r="BH583" s="17">
        <f t="shared" ref="BH583:BH633" si="671">_xlfn.POISSON.DIST(4,K583,FALSE) * _xlfn.POISSON.DIST(6,L583,FALSE)</f>
        <v>1.408075302235507E-5</v>
      </c>
      <c r="BI583" s="17">
        <f t="shared" ref="BI583:BI633" si="672">_xlfn.POISSON.DIST(5,K583,FALSE) * _xlfn.POISSON.DIST(6,L583,FALSE)</f>
        <v>3.4180999458218312E-6</v>
      </c>
      <c r="BJ583" s="18">
        <f t="shared" ref="BJ583:BJ633" si="673">SUM(N583,Q583,T583,W583,X583,Y583,AD583,AE583,AF583,AG583,AM583,AN583,AO583,AP583,AQ583,AX583,AY583,AZ583,BA583,BB583,BC583)</f>
        <v>0.40806968334476929</v>
      </c>
      <c r="BK583" s="18">
        <f t="shared" ref="BK583:BK633" si="674">SUM(M583,P583,S583,V583,AC583,AL583,AY583)</f>
        <v>0.28824596170467021</v>
      </c>
      <c r="BL583" s="18">
        <f t="shared" ref="BL583:BL633" si="675">SUM(O583,R583,U583,AA583,AB583,AH583,AI583,AJ583,AK583,AR583,AS583,AT583,AU583,AV583,BD583,BE583,BF583,BG583,BH583,BI583)</f>
        <v>0.28541273872080697</v>
      </c>
      <c r="BM583" s="18">
        <f t="shared" ref="BM583:BM633" si="676">SUM(S583:BI583)</f>
        <v>0.38198541463455166</v>
      </c>
      <c r="BN583" s="18">
        <f t="shared" ref="BN583:BN633" si="677">SUM(M583:R583)</f>
        <v>0.61765995500664839</v>
      </c>
    </row>
    <row r="584" spans="1:66" x14ac:dyDescent="0.25">
      <c r="A584" t="s">
        <v>21</v>
      </c>
      <c r="B584" t="s">
        <v>272</v>
      </c>
      <c r="C584" t="s">
        <v>264</v>
      </c>
      <c r="D584" t="s">
        <v>497</v>
      </c>
      <c r="E584" s="14">
        <f>VLOOKUP(A584,home!$A$2:$E$405,3,FALSE)</f>
        <v>1.3927125506072899</v>
      </c>
      <c r="F584" s="14">
        <f>VLOOKUP(B584,home!$B$2:$E$405,3,FALSE)</f>
        <v>1.1599999999999999</v>
      </c>
      <c r="G584" s="14">
        <f>VLOOKUP(C584,away!$B$2:$E$405,4,FALSE)</f>
        <v>1.27</v>
      </c>
      <c r="H584" s="14">
        <f>VLOOKUP(A584,away!$A$2:$E$405,3,FALSE)</f>
        <v>1.33198380566802</v>
      </c>
      <c r="I584" s="14">
        <f>VLOOKUP(C584,away!$B$2:$E$405,3,FALSE)</f>
        <v>0.72</v>
      </c>
      <c r="J584" s="14">
        <f>VLOOKUP(B584,home!$B$2:$E$405,4,FALSE)</f>
        <v>0.4</v>
      </c>
      <c r="K584" s="16">
        <f t="shared" si="622"/>
        <v>2.0517441295546592</v>
      </c>
      <c r="L584" s="16">
        <f t="shared" si="623"/>
        <v>0.38361133603238978</v>
      </c>
      <c r="M584" s="17">
        <f t="shared" si="624"/>
        <v>8.7566614597064302E-2</v>
      </c>
      <c r="N584" s="17">
        <f t="shared" si="625"/>
        <v>0.17966428744450205</v>
      </c>
      <c r="O584" s="17">
        <f t="shared" si="626"/>
        <v>3.3591546017413203E-2</v>
      </c>
      <c r="P584" s="17">
        <f t="shared" si="627"/>
        <v>6.8921257343892747E-2</v>
      </c>
      <c r="Q584" s="17">
        <f t="shared" si="628"/>
        <v>0.18431257352743902</v>
      </c>
      <c r="R584" s="17">
        <f t="shared" si="629"/>
        <v>6.4430489235666908E-3</v>
      </c>
      <c r="S584" s="17">
        <f t="shared" si="630"/>
        <v>1.3561503250184858E-2</v>
      </c>
      <c r="T584" s="17">
        <f t="shared" si="631"/>
        <v>7.0704392578428962E-2</v>
      </c>
      <c r="U584" s="17">
        <f t="shared" si="632"/>
        <v>1.3219487805361425E-2</v>
      </c>
      <c r="V584" s="17">
        <f t="shared" si="633"/>
        <v>1.1859870717686911E-3</v>
      </c>
      <c r="W584" s="17">
        <f t="shared" si="634"/>
        <v>0.12605408024601147</v>
      </c>
      <c r="X584" s="17">
        <f t="shared" si="635"/>
        <v>4.8355774135506541E-2</v>
      </c>
      <c r="Y584" s="17">
        <f t="shared" si="636"/>
        <v>9.2749115605010694E-3</v>
      </c>
      <c r="Z584" s="17">
        <f t="shared" si="637"/>
        <v>8.2387553523048977E-4</v>
      </c>
      <c r="AA584" s="17">
        <f t="shared" si="638"/>
        <v>1.6903817928928604E-3</v>
      </c>
      <c r="AB584" s="17">
        <f t="shared" si="639"/>
        <v>1.7341154601370036E-3</v>
      </c>
      <c r="AC584" s="17">
        <f t="shared" si="640"/>
        <v>5.8341098770935051E-5</v>
      </c>
      <c r="AD584" s="17">
        <f t="shared" si="641"/>
        <v>6.4657679787791494E-2</v>
      </c>
      <c r="AE584" s="17">
        <f t="shared" si="642"/>
        <v>2.4803418928149142E-2</v>
      </c>
      <c r="AF584" s="17">
        <f t="shared" si="643"/>
        <v>4.7574363365991785E-3</v>
      </c>
      <c r="AG584" s="17">
        <f t="shared" si="644"/>
        <v>6.08335503057283E-4</v>
      </c>
      <c r="AH584" s="17">
        <f t="shared" si="645"/>
        <v>7.9011998698542071E-5</v>
      </c>
      <c r="AI584" s="17">
        <f t="shared" si="646"/>
        <v>1.621124044941141E-4</v>
      </c>
      <c r="AJ584" s="17">
        <f t="shared" si="647"/>
        <v>1.6630658712439453E-4</v>
      </c>
      <c r="AK584" s="17">
        <f t="shared" si="648"/>
        <v>1.1373952127958229E-4</v>
      </c>
      <c r="AL584" s="17">
        <f t="shared" si="649"/>
        <v>1.8367465274839508E-6</v>
      </c>
      <c r="AM584" s="17">
        <f t="shared" si="650"/>
        <v>2.6532202987045232E-2</v>
      </c>
      <c r="AN584" s="17">
        <f t="shared" si="651"/>
        <v>1.0178053835742985E-2</v>
      </c>
      <c r="AO584" s="17">
        <f t="shared" si="652"/>
        <v>1.9522084150694779E-3</v>
      </c>
      <c r="AP584" s="17">
        <f t="shared" si="653"/>
        <v>2.4962975943949221E-4</v>
      </c>
      <c r="AQ584" s="17">
        <f t="shared" si="654"/>
        <v>2.394020138300691E-5</v>
      </c>
      <c r="AR584" s="17">
        <f t="shared" si="655"/>
        <v>6.0619796766674384E-6</v>
      </c>
      <c r="AS584" s="17">
        <f t="shared" si="656"/>
        <v>1.2437631215082069E-5</v>
      </c>
      <c r="AT584" s="17">
        <f t="shared" si="657"/>
        <v>1.2759418415555214E-5</v>
      </c>
      <c r="AU584" s="17">
        <f t="shared" si="658"/>
        <v>8.7263539435490056E-6</v>
      </c>
      <c r="AV584" s="17">
        <f t="shared" si="659"/>
        <v>4.4760613690232046E-6</v>
      </c>
      <c r="AW584" s="17">
        <f t="shared" si="660"/>
        <v>4.0157009063178645E-8</v>
      </c>
      <c r="AX584" s="17">
        <f t="shared" si="661"/>
        <v>9.07288195380377E-3</v>
      </c>
      <c r="AY584" s="17">
        <f t="shared" si="662"/>
        <v>3.4804603679628237E-3</v>
      </c>
      <c r="AZ584" s="17">
        <f t="shared" si="663"/>
        <v>6.6757202588100075E-4</v>
      </c>
      <c r="BA584" s="17">
        <f t="shared" si="664"/>
        <v>8.5362732248686613E-5</v>
      </c>
      <c r="BB584" s="17">
        <f t="shared" si="665"/>
        <v>8.1865279413234564E-6</v>
      </c>
      <c r="BC584" s="17">
        <f t="shared" si="666"/>
        <v>6.2808898420751664E-7</v>
      </c>
      <c r="BD584" s="17">
        <f t="shared" si="667"/>
        <v>3.8757402046126481E-7</v>
      </c>
      <c r="BE584" s="17">
        <f t="shared" si="668"/>
        <v>7.9520272124929752E-7</v>
      </c>
      <c r="BF584" s="17">
        <f t="shared" si="669"/>
        <v>8.1577625756456847E-7</v>
      </c>
      <c r="BG584" s="17">
        <f t="shared" si="670"/>
        <v>5.5792138249605759E-7</v>
      </c>
      <c r="BH584" s="17">
        <f t="shared" si="671"/>
        <v>2.8617798032232639E-7</v>
      </c>
      <c r="BI584" s="17">
        <f t="shared" si="672"/>
        <v>1.1743279822682842E-7</v>
      </c>
      <c r="BJ584" s="18">
        <f t="shared" si="673"/>
        <v>0.76544401694348818</v>
      </c>
      <c r="BK584" s="18">
        <f t="shared" si="674"/>
        <v>0.17477600047617181</v>
      </c>
      <c r="BL584" s="18">
        <f t="shared" si="675"/>
        <v>5.7247172040748015E-2</v>
      </c>
      <c r="BM584" s="18">
        <f t="shared" si="676"/>
        <v>0.43431131693080688</v>
      </c>
      <c r="BN584" s="18">
        <f t="shared" si="677"/>
        <v>0.56049932785387813</v>
      </c>
    </row>
    <row r="585" spans="1:66" x14ac:dyDescent="0.25">
      <c r="A585" t="s">
        <v>21</v>
      </c>
      <c r="B585" t="s">
        <v>269</v>
      </c>
      <c r="C585" t="s">
        <v>150</v>
      </c>
      <c r="D585" t="s">
        <v>497</v>
      </c>
      <c r="E585" s="14">
        <f>VLOOKUP(A585,home!$A$2:$E$405,3,FALSE)</f>
        <v>1.3927125506072899</v>
      </c>
      <c r="F585" s="14">
        <f>VLOOKUP(B585,home!$B$2:$E$405,3,FALSE)</f>
        <v>0.66</v>
      </c>
      <c r="G585" s="14">
        <f>VLOOKUP(C585,away!$B$2:$E$405,4,FALSE)</f>
        <v>0.72</v>
      </c>
      <c r="H585" s="14">
        <f>VLOOKUP(A585,away!$A$2:$E$405,3,FALSE)</f>
        <v>1.33198380566802</v>
      </c>
      <c r="I585" s="14">
        <f>VLOOKUP(C585,away!$B$2:$E$405,3,FALSE)</f>
        <v>0.84</v>
      </c>
      <c r="J585" s="14">
        <f>VLOOKUP(B585,home!$B$2:$E$405,4,FALSE)</f>
        <v>0.69</v>
      </c>
      <c r="K585" s="16">
        <f t="shared" si="622"/>
        <v>0.66181700404858423</v>
      </c>
      <c r="L585" s="16">
        <f t="shared" si="623"/>
        <v>0.7720178137651843</v>
      </c>
      <c r="M585" s="17">
        <f t="shared" si="624"/>
        <v>0.23839297349650843</v>
      </c>
      <c r="N585" s="17">
        <f t="shared" si="625"/>
        <v>0.15777252350569274</v>
      </c>
      <c r="O585" s="17">
        <f t="shared" si="626"/>
        <v>0.18404362221575593</v>
      </c>
      <c r="P585" s="17">
        <f t="shared" si="627"/>
        <v>0.12180319866908104</v>
      </c>
      <c r="Q585" s="17">
        <f t="shared" si="628"/>
        <v>5.2208269413861197E-2</v>
      </c>
      <c r="R585" s="17">
        <f t="shared" si="629"/>
        <v>7.1042477430216688E-2</v>
      </c>
      <c r="S585" s="17">
        <f t="shared" si="630"/>
        <v>1.5558364607416711E-2</v>
      </c>
      <c r="T585" s="17">
        <f t="shared" si="631"/>
        <v>4.0305714013352853E-2</v>
      </c>
      <c r="U585" s="17">
        <f t="shared" si="632"/>
        <v>4.7017119573055169E-2</v>
      </c>
      <c r="V585" s="17">
        <f t="shared" si="633"/>
        <v>8.8325616660422501E-4</v>
      </c>
      <c r="W585" s="17">
        <f t="shared" si="634"/>
        <v>1.1517440150014319E-2</v>
      </c>
      <c r="X585" s="17">
        <f t="shared" si="635"/>
        <v>8.8916689647854097E-3</v>
      </c>
      <c r="Y585" s="17">
        <f t="shared" si="636"/>
        <v>3.4322634174586853E-3</v>
      </c>
      <c r="Z585" s="17">
        <f t="shared" si="637"/>
        <v>1.8282019370046119E-2</v>
      </c>
      <c r="AA585" s="17">
        <f t="shared" si="638"/>
        <v>1.2099351287442106E-2</v>
      </c>
      <c r="AB585" s="17">
        <f t="shared" si="639"/>
        <v>4.0037782099931569E-3</v>
      </c>
      <c r="AC585" s="17">
        <f t="shared" si="640"/>
        <v>2.8205378906165899E-5</v>
      </c>
      <c r="AD585" s="17">
        <f t="shared" si="641"/>
        <v>1.9056094335978379E-3</v>
      </c>
      <c r="AE585" s="17">
        <f t="shared" si="642"/>
        <v>1.4711644288165138E-3</v>
      </c>
      <c r="AF585" s="17">
        <f t="shared" si="643"/>
        <v>5.6788257301201546E-4</v>
      </c>
      <c r="AG585" s="17">
        <f t="shared" si="644"/>
        <v>1.4613848749736133E-4</v>
      </c>
      <c r="AH585" s="17">
        <f t="shared" si="645"/>
        <v>3.5285111563189385E-3</v>
      </c>
      <c r="AI585" s="17">
        <f t="shared" si="646"/>
        <v>2.3352286822270053E-3</v>
      </c>
      <c r="AJ585" s="17">
        <f t="shared" si="647"/>
        <v>7.7274702511989993E-4</v>
      </c>
      <c r="AK585" s="17">
        <f t="shared" si="648"/>
        <v>1.7047237368410278E-4</v>
      </c>
      <c r="AL585" s="17">
        <f t="shared" si="649"/>
        <v>5.7644406545308731E-7</v>
      </c>
      <c r="AM585" s="17">
        <f t="shared" si="650"/>
        <v>2.5223294524608818E-4</v>
      </c>
      <c r="AN585" s="17">
        <f t="shared" si="651"/>
        <v>1.9472832694843843E-4</v>
      </c>
      <c r="AO585" s="17">
        <f t="shared" si="652"/>
        <v>7.516686862444271E-5</v>
      </c>
      <c r="AP585" s="17">
        <f t="shared" si="653"/>
        <v>1.9343387194339034E-5</v>
      </c>
      <c r="AQ585" s="17">
        <f t="shared" si="654"/>
        <v>3.7333598731467706E-6</v>
      </c>
      <c r="AR585" s="17">
        <f t="shared" si="655"/>
        <v>5.4481469374948203E-4</v>
      </c>
      <c r="AS585" s="17">
        <f t="shared" si="656"/>
        <v>3.6056762837892908E-4</v>
      </c>
      <c r="AT585" s="17">
        <f t="shared" si="657"/>
        <v>1.1931489378532305E-4</v>
      </c>
      <c r="AU585" s="17">
        <f t="shared" si="658"/>
        <v>2.632154184779252E-5</v>
      </c>
      <c r="AV585" s="17">
        <f t="shared" si="659"/>
        <v>4.3550109919113697E-6</v>
      </c>
      <c r="AW585" s="17">
        <f t="shared" si="660"/>
        <v>8.1812547199070088E-9</v>
      </c>
      <c r="AX585" s="17">
        <f t="shared" si="661"/>
        <v>2.7822008690852768E-5</v>
      </c>
      <c r="AY585" s="17">
        <f t="shared" si="662"/>
        <v>2.1479086324068108E-5</v>
      </c>
      <c r="AZ585" s="17">
        <f t="shared" si="663"/>
        <v>8.2911186327903647E-6</v>
      </c>
      <c r="BA585" s="17">
        <f t="shared" si="664"/>
        <v>2.1336304268515343E-6</v>
      </c>
      <c r="BB585" s="17">
        <f t="shared" si="665"/>
        <v>4.1180017438019954E-7</v>
      </c>
      <c r="BC585" s="17">
        <f t="shared" si="666"/>
        <v>6.3583414066624674E-8</v>
      </c>
      <c r="BD585" s="17">
        <f t="shared" si="667"/>
        <v>7.0101108129270591E-5</v>
      </c>
      <c r="BE585" s="17">
        <f t="shared" si="668"/>
        <v>4.6394105362599711E-5</v>
      </c>
      <c r="BF585" s="17">
        <f t="shared" si="669"/>
        <v>1.5352203908295046E-5</v>
      </c>
      <c r="BG585" s="17">
        <f t="shared" si="670"/>
        <v>3.3867831987102648E-6</v>
      </c>
      <c r="BH585" s="17">
        <f t="shared" si="671"/>
        <v>5.6035767748312701E-7</v>
      </c>
      <c r="BI585" s="17">
        <f t="shared" si="672"/>
        <v>7.4170847861501207E-8</v>
      </c>
      <c r="BJ585" s="18">
        <f t="shared" si="673"/>
        <v>0.27882408050363833</v>
      </c>
      <c r="BK585" s="18">
        <f t="shared" si="674"/>
        <v>0.37668805384890608</v>
      </c>
      <c r="BL585" s="18">
        <f t="shared" si="675"/>
        <v>0.32620455045169067</v>
      </c>
      <c r="BM585" s="18">
        <f t="shared" si="676"/>
        <v>0.17471416853809596</v>
      </c>
      <c r="BN585" s="18">
        <f t="shared" si="677"/>
        <v>0.8252630647311161</v>
      </c>
    </row>
    <row r="586" spans="1:66" x14ac:dyDescent="0.25">
      <c r="A586" t="s">
        <v>175</v>
      </c>
      <c r="B586" t="s">
        <v>282</v>
      </c>
      <c r="C586" t="s">
        <v>177</v>
      </c>
      <c r="D586" t="s">
        <v>497</v>
      </c>
      <c r="E586" s="14">
        <f>VLOOKUP(A586,home!$A$2:$E$405,3,FALSE)</f>
        <v>1.1721854304635799</v>
      </c>
      <c r="F586" s="14">
        <f>VLOOKUP(B586,home!$B$2:$E$405,3,FALSE)</f>
        <v>0.93</v>
      </c>
      <c r="G586" s="14">
        <f>VLOOKUP(C586,away!$B$2:$E$405,4,FALSE)</f>
        <v>1.1599999999999999</v>
      </c>
      <c r="H586" s="14">
        <f>VLOOKUP(A586,away!$A$2:$E$405,3,FALSE)</f>
        <v>1.1192052980132501</v>
      </c>
      <c r="I586" s="14">
        <f>VLOOKUP(C586,away!$B$2:$E$405,3,FALSE)</f>
        <v>0.16</v>
      </c>
      <c r="J586" s="14">
        <f>VLOOKUP(B586,home!$B$2:$E$405,4,FALSE)</f>
        <v>0.56999999999999995</v>
      </c>
      <c r="K586" s="16">
        <f t="shared" si="622"/>
        <v>1.2645536423841099</v>
      </c>
      <c r="L586" s="16">
        <f t="shared" si="623"/>
        <v>0.1020715231788084</v>
      </c>
      <c r="M586" s="17">
        <f t="shared" si="624"/>
        <v>0.25496597717641484</v>
      </c>
      <c r="N586" s="17">
        <f t="shared" si="625"/>
        <v>0.32241815512245919</v>
      </c>
      <c r="O586" s="17">
        <f t="shared" si="626"/>
        <v>2.6024765649169963E-2</v>
      </c>
      <c r="P586" s="17">
        <f t="shared" si="627"/>
        <v>3.2909712193850742E-2</v>
      </c>
      <c r="Q586" s="17">
        <f t="shared" si="628"/>
        <v>0.20385752621543546</v>
      </c>
      <c r="R586" s="17">
        <f t="shared" si="629"/>
        <v>1.3281937350911543E-3</v>
      </c>
      <c r="S586" s="17">
        <f t="shared" si="630"/>
        <v>1.0619545877024116E-3</v>
      </c>
      <c r="T586" s="17">
        <f t="shared" si="631"/>
        <v>2.0808048212273365E-2</v>
      </c>
      <c r="U586" s="17">
        <f t="shared" si="632"/>
        <v>1.6795722255012746E-3</v>
      </c>
      <c r="V586" s="17">
        <f t="shared" si="633"/>
        <v>1.5230188849883E-5</v>
      </c>
      <c r="W586" s="17">
        <f t="shared" si="634"/>
        <v>8.5929592434381016E-2</v>
      </c>
      <c r="X586" s="17">
        <f t="shared" si="635"/>
        <v>8.7709643859114807E-3</v>
      </c>
      <c r="Y586" s="17">
        <f t="shared" si="636"/>
        <v>4.4763284730853339E-4</v>
      </c>
      <c r="Z586" s="17">
        <f t="shared" si="637"/>
        <v>4.519025253910165E-5</v>
      </c>
      <c r="AA586" s="17">
        <f t="shared" si="638"/>
        <v>5.714549844857876E-5</v>
      </c>
      <c r="AB586" s="17">
        <f t="shared" si="639"/>
        <v>3.6131774104502901E-5</v>
      </c>
      <c r="AC586" s="17">
        <f t="shared" si="640"/>
        <v>1.22864709553199E-7</v>
      </c>
      <c r="AD586" s="17">
        <f t="shared" si="641"/>
        <v>2.7165644775369667E-2</v>
      </c>
      <c r="AE586" s="17">
        <f t="shared" si="642"/>
        <v>2.7728387403564204E-3</v>
      </c>
      <c r="AF586" s="17">
        <f t="shared" si="643"/>
        <v>1.4151393687869413E-4</v>
      </c>
      <c r="AG586" s="17">
        <f t="shared" si="644"/>
        <v>4.8148476960793562E-6</v>
      </c>
      <c r="AH586" s="17">
        <f t="shared" si="645"/>
        <v>1.1531594773752791E-6</v>
      </c>
      <c r="AI586" s="17">
        <f t="shared" si="646"/>
        <v>1.458232017364666E-6</v>
      </c>
      <c r="AJ586" s="17">
        <f t="shared" si="647"/>
        <v>9.2200630449980886E-7</v>
      </c>
      <c r="AK586" s="17">
        <f t="shared" si="648"/>
        <v>3.886421435521153E-7</v>
      </c>
      <c r="AL586" s="17">
        <f t="shared" si="649"/>
        <v>6.3435008465919668E-10</v>
      </c>
      <c r="AM586" s="17">
        <f t="shared" si="650"/>
        <v>6.8704830096813097E-3</v>
      </c>
      <c r="AN586" s="17">
        <f t="shared" si="651"/>
        <v>7.0128066577229513E-4</v>
      </c>
      <c r="AO586" s="17">
        <f t="shared" si="652"/>
        <v>3.5790392865613503E-5</v>
      </c>
      <c r="AP586" s="17">
        <f t="shared" si="653"/>
        <v>1.2177266383203767E-6</v>
      </c>
      <c r="AQ586" s="17">
        <f t="shared" si="654"/>
        <v>3.1073803197192676E-8</v>
      </c>
      <c r="AR586" s="17">
        <f t="shared" si="655"/>
        <v>2.3540948864754679E-8</v>
      </c>
      <c r="AS586" s="17">
        <f t="shared" si="656"/>
        <v>2.9768792632103608E-8</v>
      </c>
      <c r="AT586" s="17">
        <f t="shared" si="657"/>
        <v>1.8822117576151945E-8</v>
      </c>
      <c r="AU586" s="17">
        <f t="shared" si="658"/>
        <v>7.9338591127683035E-9</v>
      </c>
      <c r="AV586" s="17">
        <f t="shared" si="659"/>
        <v>2.5081976098033829E-9</v>
      </c>
      <c r="AW586" s="17">
        <f t="shared" si="660"/>
        <v>2.2744078932794675E-12</v>
      </c>
      <c r="AX586" s="17">
        <f t="shared" si="661"/>
        <v>1.4480157191384393E-3</v>
      </c>
      <c r="AY586" s="17">
        <f t="shared" si="662"/>
        <v>1.4780117003931813E-4</v>
      </c>
      <c r="AZ586" s="17">
        <f t="shared" si="663"/>
        <v>7.5431452767616319E-6</v>
      </c>
      <c r="BA586" s="17">
        <f t="shared" si="664"/>
        <v>2.5664677598603154E-7</v>
      </c>
      <c r="BB586" s="17">
        <f t="shared" si="665"/>
        <v>6.5490818359561624E-9</v>
      </c>
      <c r="BC586" s="17">
        <f t="shared" si="666"/>
        <v>1.3369495168374251E-10</v>
      </c>
      <c r="BD586" s="17">
        <f t="shared" si="667"/>
        <v>4.0047675128332548E-10</v>
      </c>
      <c r="BE586" s="17">
        <f t="shared" si="668"/>
        <v>5.064243345254845E-10</v>
      </c>
      <c r="BF586" s="17">
        <f t="shared" si="669"/>
        <v>3.2020036840807528E-10</v>
      </c>
      <c r="BG586" s="17">
        <f t="shared" si="670"/>
        <v>1.3497018072105515E-10</v>
      </c>
      <c r="BH586" s="17">
        <f t="shared" si="671"/>
        <v>4.2669258411013003E-11</v>
      </c>
      <c r="BI586" s="17">
        <f t="shared" si="672"/>
        <v>1.0791513228295054E-11</v>
      </c>
      <c r="BJ586" s="18">
        <f t="shared" si="673"/>
        <v>0.68152915775083767</v>
      </c>
      <c r="BK586" s="18">
        <f t="shared" si="674"/>
        <v>0.28910079881591683</v>
      </c>
      <c r="BL586" s="18">
        <f t="shared" si="675"/>
        <v>2.9129814911706464E-2</v>
      </c>
      <c r="BM586" s="18">
        <f t="shared" si="676"/>
        <v>0.15815283047081408</v>
      </c>
      <c r="BN586" s="18">
        <f t="shared" si="677"/>
        <v>0.84150433009242132</v>
      </c>
    </row>
    <row r="587" spans="1:66" x14ac:dyDescent="0.25">
      <c r="A587" t="s">
        <v>175</v>
      </c>
      <c r="B587" t="s">
        <v>178</v>
      </c>
      <c r="C587" t="s">
        <v>284</v>
      </c>
      <c r="D587" t="s">
        <v>497</v>
      </c>
      <c r="E587" s="14">
        <f>VLOOKUP(A587,home!$A$2:$E$405,3,FALSE)</f>
        <v>1.1721854304635799</v>
      </c>
      <c r="F587" s="14">
        <f>VLOOKUP(B587,home!$B$2:$E$405,3,FALSE)</f>
        <v>0.43</v>
      </c>
      <c r="G587" s="14">
        <f>VLOOKUP(C587,away!$B$2:$E$405,4,FALSE)</f>
        <v>0.93</v>
      </c>
      <c r="H587" s="14">
        <f>VLOOKUP(A587,away!$A$2:$E$405,3,FALSE)</f>
        <v>1.1192052980132501</v>
      </c>
      <c r="I587" s="14">
        <f>VLOOKUP(C587,away!$B$2:$E$405,3,FALSE)</f>
        <v>1.47</v>
      </c>
      <c r="J587" s="14">
        <f>VLOOKUP(B587,home!$B$2:$E$405,4,FALSE)</f>
        <v>1.25</v>
      </c>
      <c r="K587" s="16">
        <f t="shared" si="622"/>
        <v>0.46875695364238568</v>
      </c>
      <c r="L587" s="16">
        <f t="shared" si="623"/>
        <v>2.0565397350993471</v>
      </c>
      <c r="M587" s="17">
        <f t="shared" si="624"/>
        <v>8.0034563909821027E-2</v>
      </c>
      <c r="N587" s="17">
        <f t="shared" si="625"/>
        <v>3.7516758364464525E-2</v>
      </c>
      <c r="O587" s="17">
        <f t="shared" si="626"/>
        <v>0.16459426086189505</v>
      </c>
      <c r="P587" s="17">
        <f t="shared" si="627"/>
        <v>7.7154704308642075E-2</v>
      </c>
      <c r="Q587" s="17">
        <f t="shared" si="628"/>
        <v>8.7931206807319411E-3</v>
      </c>
      <c r="R587" s="17">
        <f t="shared" si="629"/>
        <v>0.16924731881589727</v>
      </c>
      <c r="S587" s="17">
        <f t="shared" si="630"/>
        <v>1.8594617456969494E-2</v>
      </c>
      <c r="T587" s="17">
        <f t="shared" si="631"/>
        <v>1.8083402075449052E-2</v>
      </c>
      <c r="U587" s="17">
        <f t="shared" si="632"/>
        <v>7.9335857580281638E-2</v>
      </c>
      <c r="V587" s="17">
        <f t="shared" si="633"/>
        <v>1.9917258821122203E-3</v>
      </c>
      <c r="W587" s="17">
        <f t="shared" si="634"/>
        <v>1.3739454877699222E-3</v>
      </c>
      <c r="X587" s="17">
        <f t="shared" si="635"/>
        <v>2.8255734894592987E-3</v>
      </c>
      <c r="Y587" s="17">
        <f t="shared" si="636"/>
        <v>2.9054520777581825E-3</v>
      </c>
      <c r="Z587" s="17">
        <f t="shared" si="637"/>
        <v>0.11602127873464005</v>
      </c>
      <c r="AA587" s="17">
        <f t="shared" si="638"/>
        <v>5.4385781177343974E-2</v>
      </c>
      <c r="AB587" s="17">
        <f t="shared" si="639"/>
        <v>1.2746856553076578E-2</v>
      </c>
      <c r="AC587" s="17">
        <f t="shared" si="640"/>
        <v>1.2000363810892579E-4</v>
      </c>
      <c r="AD587" s="17">
        <f t="shared" si="641"/>
        <v>1.6101162532943257E-4</v>
      </c>
      <c r="AE587" s="17">
        <f t="shared" si="642"/>
        <v>3.311268053029065E-4</v>
      </c>
      <c r="AF587" s="17">
        <f t="shared" si="643"/>
        <v>3.4048771623096629E-4</v>
      </c>
      <c r="AG587" s="17">
        <f t="shared" si="644"/>
        <v>2.3340883924740437E-4</v>
      </c>
      <c r="AH587" s="17">
        <f t="shared" si="645"/>
        <v>5.9650592458706048E-2</v>
      </c>
      <c r="AI587" s="17">
        <f t="shared" si="646"/>
        <v>2.7961630003906515E-2</v>
      </c>
      <c r="AJ587" s="17">
        <f t="shared" si="647"/>
        <v>6.5536042497533718E-3</v>
      </c>
      <c r="AK587" s="17">
        <f t="shared" si="648"/>
        <v>1.0240158544973948E-3</v>
      </c>
      <c r="AL587" s="17">
        <f t="shared" si="649"/>
        <v>4.6274233340924376E-6</v>
      </c>
      <c r="AM587" s="17">
        <f t="shared" si="650"/>
        <v>1.5095063798086797E-5</v>
      </c>
      <c r="AN587" s="17">
        <f t="shared" si="651"/>
        <v>3.104359850462516E-5</v>
      </c>
      <c r="AO587" s="17">
        <f t="shared" si="652"/>
        <v>3.1921196922616168E-5</v>
      </c>
      <c r="AP587" s="17">
        <f t="shared" si="653"/>
        <v>2.1882403287763713E-5</v>
      </c>
      <c r="AQ587" s="17">
        <f t="shared" si="654"/>
        <v>1.1250507965188669E-5</v>
      </c>
      <c r="AR587" s="17">
        <f t="shared" si="655"/>
        <v>2.4534762722709279E-2</v>
      </c>
      <c r="AS587" s="17">
        <f t="shared" si="656"/>
        <v>1.1500840632235965E-2</v>
      </c>
      <c r="AT587" s="17">
        <f t="shared" si="657"/>
        <v>2.6955495095467496E-3</v>
      </c>
      <c r="AU587" s="17">
        <f t="shared" si="658"/>
        <v>4.2118585882912059E-4</v>
      </c>
      <c r="AV587" s="17">
        <f t="shared" si="659"/>
        <v>4.9358450025497604E-5</v>
      </c>
      <c r="AW587" s="17">
        <f t="shared" si="660"/>
        <v>1.2391433762122718E-7</v>
      </c>
      <c r="AX587" s="17">
        <f t="shared" si="661"/>
        <v>1.1793193535047716E-6</v>
      </c>
      <c r="AY587" s="17">
        <f t="shared" si="662"/>
        <v>2.4253171108542356E-6</v>
      </c>
      <c r="AZ587" s="17">
        <f t="shared" si="663"/>
        <v>2.4938805043440423E-6</v>
      </c>
      <c r="BA587" s="17">
        <f t="shared" si="664"/>
        <v>1.7095881172577078E-6</v>
      </c>
      <c r="BB587" s="17">
        <f t="shared" si="665"/>
        <v>8.7895897344853964E-7</v>
      </c>
      <c r="BC587" s="17">
        <f t="shared" si="666"/>
        <v>3.6152281088381054E-7</v>
      </c>
      <c r="BD587" s="17">
        <f t="shared" si="667"/>
        <v>8.4094524050809805E-3</v>
      </c>
      <c r="BE587" s="17">
        <f t="shared" si="668"/>
        <v>3.941989291206394E-3</v>
      </c>
      <c r="BF587" s="17">
        <f t="shared" si="669"/>
        <v>9.2391744571840805E-4</v>
      </c>
      <c r="BG587" s="17">
        <f t="shared" si="670"/>
        <v>1.4436424242400512E-4</v>
      </c>
      <c r="BH587" s="17">
        <f t="shared" si="671"/>
        <v>1.691793562339187E-5</v>
      </c>
      <c r="BI587" s="17">
        <f t="shared" si="672"/>
        <v>1.5860799929478335E-6</v>
      </c>
      <c r="BJ587" s="18">
        <f t="shared" si="673"/>
        <v>7.2684528519092198E-2</v>
      </c>
      <c r="BK587" s="18">
        <f t="shared" si="674"/>
        <v>0.17790266793609871</v>
      </c>
      <c r="BL587" s="18">
        <f t="shared" si="675"/>
        <v>0.62813984212875063</v>
      </c>
      <c r="BM587" s="18">
        <f t="shared" si="676"/>
        <v>0.45740528897435639</v>
      </c>
      <c r="BN587" s="18">
        <f t="shared" si="677"/>
        <v>0.53734072694145185</v>
      </c>
    </row>
    <row r="588" spans="1:66" x14ac:dyDescent="0.25">
      <c r="A588" t="s">
        <v>175</v>
      </c>
      <c r="B588" t="s">
        <v>278</v>
      </c>
      <c r="C588" t="s">
        <v>280</v>
      </c>
      <c r="D588" t="s">
        <v>497</v>
      </c>
      <c r="E588" s="14">
        <f>VLOOKUP(A588,home!$A$2:$E$405,3,FALSE)</f>
        <v>1.1721854304635799</v>
      </c>
      <c r="F588" s="14">
        <f>VLOOKUP(B588,home!$B$2:$E$405,3,FALSE)</f>
        <v>0.71</v>
      </c>
      <c r="G588" s="14">
        <f>VLOOKUP(C588,away!$B$2:$E$405,4,FALSE)</f>
        <v>1.28</v>
      </c>
      <c r="H588" s="14">
        <f>VLOOKUP(A588,away!$A$2:$E$405,3,FALSE)</f>
        <v>1.1192052980132501</v>
      </c>
      <c r="I588" s="14">
        <f>VLOOKUP(C588,away!$B$2:$E$405,3,FALSE)</f>
        <v>1.1399999999999999</v>
      </c>
      <c r="J588" s="14">
        <f>VLOOKUP(B588,home!$B$2:$E$405,4,FALSE)</f>
        <v>1.56</v>
      </c>
      <c r="K588" s="16">
        <f t="shared" si="622"/>
        <v>1.0652821192053015</v>
      </c>
      <c r="L588" s="16">
        <f t="shared" si="623"/>
        <v>1.990394701986764</v>
      </c>
      <c r="M588" s="17">
        <f t="shared" si="624"/>
        <v>4.7090837904999322E-2</v>
      </c>
      <c r="N588" s="17">
        <f t="shared" si="625"/>
        <v>5.0165027598591018E-2</v>
      </c>
      <c r="O588" s="17">
        <f t="shared" si="626"/>
        <v>9.372935427822815E-2</v>
      </c>
      <c r="P588" s="17">
        <f t="shared" si="627"/>
        <v>9.9848205157255371E-2</v>
      </c>
      <c r="Q588" s="17">
        <f t="shared" si="628"/>
        <v>2.6719953455109739E-2</v>
      </c>
      <c r="R588" s="17">
        <f t="shared" si="629"/>
        <v>9.3279205088012893E-2</v>
      </c>
      <c r="S588" s="17">
        <f t="shared" si="630"/>
        <v>5.2927833293379065E-2</v>
      </c>
      <c r="T588" s="17">
        <f t="shared" si="631"/>
        <v>5.3183253794383351E-2</v>
      </c>
      <c r="U588" s="17">
        <f t="shared" si="632"/>
        <v>9.9368669273944318E-2</v>
      </c>
      <c r="V588" s="17">
        <f t="shared" si="633"/>
        <v>1.2469396955418455E-2</v>
      </c>
      <c r="W588" s="17">
        <f t="shared" si="634"/>
        <v>9.4880962139087723E-3</v>
      </c>
      <c r="X588" s="17">
        <f t="shared" si="635"/>
        <v>1.8885056436104695E-2</v>
      </c>
      <c r="Y588" s="17">
        <f t="shared" si="636"/>
        <v>1.8794358138571918E-2</v>
      </c>
      <c r="Z588" s="17">
        <f t="shared" si="637"/>
        <v>6.1887478537572559E-2</v>
      </c>
      <c r="AA588" s="17">
        <f t="shared" si="638"/>
        <v>6.5927624288777908E-2</v>
      </c>
      <c r="AB588" s="17">
        <f t="shared" si="639"/>
        <v>3.5115759658260116E-2</v>
      </c>
      <c r="AC588" s="17">
        <f t="shared" si="640"/>
        <v>1.6524537478814151E-3</v>
      </c>
      <c r="AD588" s="17">
        <f t="shared" si="641"/>
        <v>2.5268748104941333E-3</v>
      </c>
      <c r="AE588" s="17">
        <f t="shared" si="642"/>
        <v>5.029478235391331E-3</v>
      </c>
      <c r="AF588" s="17">
        <f t="shared" si="643"/>
        <v>5.0053234167403236E-3</v>
      </c>
      <c r="AG588" s="17">
        <f t="shared" si="644"/>
        <v>3.3208564034700764E-3</v>
      </c>
      <c r="AH588" s="17">
        <f t="shared" si="645"/>
        <v>3.0795127350126E-2</v>
      </c>
      <c r="AI588" s="17">
        <f t="shared" si="646"/>
        <v>3.2805498524739365E-2</v>
      </c>
      <c r="AJ588" s="17">
        <f t="shared" si="647"/>
        <v>1.7473555495010371E-2</v>
      </c>
      <c r="AK588" s="17">
        <f t="shared" si="648"/>
        <v>6.2047554092586957E-3</v>
      </c>
      <c r="AL588" s="17">
        <f t="shared" si="649"/>
        <v>1.4015001488331777E-4</v>
      </c>
      <c r="AM588" s="17">
        <f t="shared" si="650"/>
        <v>5.3836691061793715E-4</v>
      </c>
      <c r="AN588" s="17">
        <f t="shared" si="651"/>
        <v>1.0715626466189238E-3</v>
      </c>
      <c r="AO588" s="17">
        <f t="shared" si="652"/>
        <v>1.0664163073386109E-3</v>
      </c>
      <c r="AP588" s="17">
        <f t="shared" si="653"/>
        <v>7.0752978941302001E-4</v>
      </c>
      <c r="AQ588" s="17">
        <f t="shared" si="654"/>
        <v>3.5206588608637147E-4</v>
      </c>
      <c r="AR588" s="17">
        <f t="shared" si="655"/>
        <v>1.2258891664939688E-2</v>
      </c>
      <c r="AS588" s="17">
        <f t="shared" si="656"/>
        <v>1.3059178091935157E-2</v>
      </c>
      <c r="AT588" s="17">
        <f t="shared" si="657"/>
        <v>6.9558544564280638E-3</v>
      </c>
      <c r="AU588" s="17">
        <f t="shared" si="658"/>
        <v>2.4699824587424424E-3</v>
      </c>
      <c r="AV588" s="17">
        <f t="shared" si="659"/>
        <v>6.5780703701226754E-4</v>
      </c>
      <c r="AW588" s="17">
        <f t="shared" si="660"/>
        <v>8.2545707057429593E-6</v>
      </c>
      <c r="AX588" s="17">
        <f t="shared" si="661"/>
        <v>9.5585440575514494E-5</v>
      </c>
      <c r="AY588" s="17">
        <f t="shared" si="662"/>
        <v>1.9025275450857473E-4</v>
      </c>
      <c r="AZ588" s="17">
        <f t="shared" si="663"/>
        <v>1.8933903730612784E-4</v>
      </c>
      <c r="BA588" s="17">
        <f t="shared" si="664"/>
        <v>1.2561980557779703E-4</v>
      </c>
      <c r="BB588" s="17">
        <f t="shared" si="665"/>
        <v>6.2508248871663653E-5</v>
      </c>
      <c r="BC588" s="17">
        <f t="shared" si="666"/>
        <v>2.4883217476925867E-5</v>
      </c>
      <c r="BD588" s="17">
        <f t="shared" si="667"/>
        <v>4.0666721703542796E-3</v>
      </c>
      <c r="BE588" s="17">
        <f t="shared" si="668"/>
        <v>4.3321531477482304E-3</v>
      </c>
      <c r="BF588" s="17">
        <f t="shared" si="669"/>
        <v>2.3074826429775762E-3</v>
      </c>
      <c r="BG588" s="17">
        <f t="shared" si="670"/>
        <v>8.1937333331353398E-4</v>
      </c>
      <c r="BH588" s="17">
        <f t="shared" si="671"/>
        <v>2.1821594023313832E-4</v>
      </c>
      <c r="BI588" s="17">
        <f t="shared" si="672"/>
        <v>4.6492307851187015E-5</v>
      </c>
      <c r="BJ588" s="18">
        <f t="shared" si="673"/>
        <v>0.19754240854715679</v>
      </c>
      <c r="BK588" s="18">
        <f t="shared" si="674"/>
        <v>0.21431912982832554</v>
      </c>
      <c r="BL588" s="18">
        <f t="shared" si="675"/>
        <v>0.52189165261789339</v>
      </c>
      <c r="BM588" s="18">
        <f t="shared" si="676"/>
        <v>0.58462608786494896</v>
      </c>
      <c r="BN588" s="18">
        <f t="shared" si="677"/>
        <v>0.41083258348219648</v>
      </c>
    </row>
    <row r="589" spans="1:66" x14ac:dyDescent="0.25">
      <c r="A589" t="s">
        <v>175</v>
      </c>
      <c r="B589" t="s">
        <v>283</v>
      </c>
      <c r="C589" t="s">
        <v>276</v>
      </c>
      <c r="D589" t="s">
        <v>497</v>
      </c>
      <c r="E589" s="14">
        <f>VLOOKUP(A589,home!$A$2:$E$405,3,FALSE)</f>
        <v>1.1721854304635799</v>
      </c>
      <c r="F589" s="14">
        <f>VLOOKUP(B589,home!$B$2:$E$405,3,FALSE)</f>
        <v>0.93</v>
      </c>
      <c r="G589" s="14">
        <f>VLOOKUP(C589,away!$B$2:$E$405,4,FALSE)</f>
        <v>0.62</v>
      </c>
      <c r="H589" s="14">
        <f>VLOOKUP(A589,away!$A$2:$E$405,3,FALSE)</f>
        <v>1.1192052980132501</v>
      </c>
      <c r="I589" s="14">
        <f>VLOOKUP(C589,away!$B$2:$E$405,3,FALSE)</f>
        <v>1.86</v>
      </c>
      <c r="J589" s="14">
        <f>VLOOKUP(B589,home!$B$2:$E$405,4,FALSE)</f>
        <v>0.41</v>
      </c>
      <c r="K589" s="16">
        <f t="shared" si="622"/>
        <v>0.67588211920530017</v>
      </c>
      <c r="L589" s="16">
        <f t="shared" si="623"/>
        <v>0.85350596026490444</v>
      </c>
      <c r="M589" s="17">
        <f t="shared" si="624"/>
        <v>0.21666821048507789</v>
      </c>
      <c r="N589" s="17">
        <f t="shared" si="625"/>
        <v>0.14644216926707448</v>
      </c>
      <c r="O589" s="17">
        <f t="shared" si="626"/>
        <v>0.18492760904894487</v>
      </c>
      <c r="P589" s="17">
        <f t="shared" si="627"/>
        <v>0.1249892643035701</v>
      </c>
      <c r="Q589" s="17">
        <f t="shared" si="628"/>
        <v>4.9488821852625792E-2</v>
      </c>
      <c r="R589" s="17">
        <f t="shared" si="629"/>
        <v>7.8918408270406248E-2</v>
      </c>
      <c r="S589" s="17">
        <f t="shared" si="630"/>
        <v>1.8025621013083064E-2</v>
      </c>
      <c r="T589" s="17">
        <f t="shared" si="631"/>
        <v>4.2239004417704167E-2</v>
      </c>
      <c r="U589" s="17">
        <f t="shared" si="632"/>
        <v>5.3339541026111263E-2</v>
      </c>
      <c r="V589" s="17">
        <f t="shared" si="633"/>
        <v>1.1553810542324792E-3</v>
      </c>
      <c r="W589" s="17">
        <f t="shared" si="634"/>
        <v>1.1149536596908762E-2</v>
      </c>
      <c r="X589" s="17">
        <f t="shared" si="635"/>
        <v>9.5161959396533082E-3</v>
      </c>
      <c r="Y589" s="17">
        <f t="shared" si="636"/>
        <v>4.06106497677139E-3</v>
      </c>
      <c r="Z589" s="17">
        <f t="shared" si="637"/>
        <v>2.2452443944470289E-2</v>
      </c>
      <c r="AA589" s="17">
        <f t="shared" si="638"/>
        <v>1.5175205394526789E-2</v>
      </c>
      <c r="AB589" s="17">
        <f t="shared" si="639"/>
        <v>5.1283249907142338E-3</v>
      </c>
      <c r="AC589" s="17">
        <f t="shared" si="640"/>
        <v>4.1656499710863904E-5</v>
      </c>
      <c r="AD589" s="17">
        <f t="shared" si="641"/>
        <v>1.8839431058189364E-3</v>
      </c>
      <c r="AE589" s="17">
        <f t="shared" si="642"/>
        <v>1.6079566696164378E-3</v>
      </c>
      <c r="AF589" s="17">
        <f t="shared" si="643"/>
        <v>6.8620030068266766E-4</v>
      </c>
      <c r="AG589" s="17">
        <f t="shared" si="644"/>
        <v>1.952253488560755E-4</v>
      </c>
      <c r="AH589" s="17">
        <f t="shared" si="645"/>
        <v>4.7908236822797618E-3</v>
      </c>
      <c r="AI589" s="17">
        <f t="shared" si="646"/>
        <v>3.2380320631181852E-3</v>
      </c>
      <c r="AJ589" s="17">
        <f t="shared" si="647"/>
        <v>1.0942639864375146E-3</v>
      </c>
      <c r="AK589" s="17">
        <f t="shared" si="648"/>
        <v>2.4653115404114239E-4</v>
      </c>
      <c r="AL589" s="17">
        <f t="shared" si="649"/>
        <v>9.6121442839559471E-7</v>
      </c>
      <c r="AM589" s="17">
        <f t="shared" si="650"/>
        <v>2.5466469176462365E-4</v>
      </c>
      <c r="AN589" s="17">
        <f t="shared" si="651"/>
        <v>2.1735783229013102E-4</v>
      </c>
      <c r="AO589" s="17">
        <f t="shared" si="652"/>
        <v>9.2758102684943145E-5</v>
      </c>
      <c r="AP589" s="17">
        <f t="shared" si="653"/>
        <v>2.6389864501487674E-5</v>
      </c>
      <c r="AQ589" s="17">
        <f t="shared" si="654"/>
        <v>5.630976660650736E-6</v>
      </c>
      <c r="AR589" s="17">
        <f t="shared" si="655"/>
        <v>8.1779931348080698E-4</v>
      </c>
      <c r="AS589" s="17">
        <f t="shared" si="656"/>
        <v>5.5273593308004753E-4</v>
      </c>
      <c r="AT589" s="17">
        <f t="shared" si="657"/>
        <v>1.8679216690553071E-4</v>
      </c>
      <c r="AU589" s="17">
        <f t="shared" si="658"/>
        <v>4.2083161873020078E-5</v>
      </c>
      <c r="AV589" s="17">
        <f t="shared" si="659"/>
        <v>7.1108141573991255E-6</v>
      </c>
      <c r="AW589" s="17">
        <f t="shared" si="660"/>
        <v>1.5402644641440033E-8</v>
      </c>
      <c r="AX589" s="17">
        <f t="shared" si="661"/>
        <v>2.8687218592773045E-5</v>
      </c>
      <c r="AY589" s="17">
        <f t="shared" si="662"/>
        <v>2.4484712052353981E-5</v>
      </c>
      <c r="AZ589" s="17">
        <f t="shared" si="663"/>
        <v>1.044892383602703E-5</v>
      </c>
      <c r="BA589" s="17">
        <f t="shared" si="664"/>
        <v>2.9727395908010333E-6</v>
      </c>
      <c r="BB589" s="17">
        <f t="shared" si="665"/>
        <v>6.3431273976603357E-7</v>
      </c>
      <c r="BC589" s="17">
        <f t="shared" si="666"/>
        <v>1.0827794081245422E-7</v>
      </c>
      <c r="BD589" s="17">
        <f t="shared" si="667"/>
        <v>1.1633276472606926E-4</v>
      </c>
      <c r="BE589" s="17">
        <f t="shared" si="668"/>
        <v>7.8627235556067278E-5</v>
      </c>
      <c r="BF589" s="17">
        <f t="shared" si="669"/>
        <v>2.6571371297444539E-5</v>
      </c>
      <c r="BG589" s="17">
        <f t="shared" si="670"/>
        <v>5.9863715809025668E-6</v>
      </c>
      <c r="BH589" s="17">
        <f t="shared" si="671"/>
        <v>1.0115203776127026E-6</v>
      </c>
      <c r="BI589" s="17">
        <f t="shared" si="672"/>
        <v>1.3673370728804381E-7</v>
      </c>
      <c r="BJ589" s="18">
        <f t="shared" si="673"/>
        <v>0.26793425612836652</v>
      </c>
      <c r="BK589" s="18">
        <f t="shared" si="674"/>
        <v>0.36090557928215516</v>
      </c>
      <c r="BL589" s="18">
        <f t="shared" si="675"/>
        <v>0.34869392700332225</v>
      </c>
      <c r="BM589" s="18">
        <f t="shared" si="676"/>
        <v>0.19852725382120695</v>
      </c>
      <c r="BN589" s="18">
        <f t="shared" si="677"/>
        <v>0.80143448322769939</v>
      </c>
    </row>
    <row r="590" spans="1:66" x14ac:dyDescent="0.25">
      <c r="A590" t="s">
        <v>24</v>
      </c>
      <c r="B590" t="s">
        <v>26</v>
      </c>
      <c r="C590" t="s">
        <v>185</v>
      </c>
      <c r="D590" t="s">
        <v>497</v>
      </c>
      <c r="E590" s="14">
        <f>VLOOKUP(A590,home!$A$2:$E$405,3,FALSE)</f>
        <v>1.58904109589041</v>
      </c>
      <c r="F590" s="14">
        <f>VLOOKUP(B590,home!$B$2:$E$405,3,FALSE)</f>
        <v>1.63</v>
      </c>
      <c r="G590" s="14">
        <f>VLOOKUP(C590,away!$B$2:$E$405,4,FALSE)</f>
        <v>1.0900000000000001</v>
      </c>
      <c r="H590" s="14">
        <f>VLOOKUP(A590,away!$A$2:$E$405,3,FALSE)</f>
        <v>1.4200913242009101</v>
      </c>
      <c r="I590" s="14">
        <f>VLOOKUP(C590,away!$B$2:$E$405,3,FALSE)</f>
        <v>0.8</v>
      </c>
      <c r="J590" s="14">
        <f>VLOOKUP(B590,home!$B$2:$E$405,4,FALSE)</f>
        <v>0.76</v>
      </c>
      <c r="K590" s="16">
        <f t="shared" si="622"/>
        <v>2.8232493150684914</v>
      </c>
      <c r="L590" s="16">
        <f t="shared" si="623"/>
        <v>0.86341552511415343</v>
      </c>
      <c r="M590" s="17">
        <f t="shared" si="624"/>
        <v>2.5055426699999855E-2</v>
      </c>
      <c r="N590" s="17">
        <f t="shared" si="625"/>
        <v>7.0737716269523382E-2</v>
      </c>
      <c r="O590" s="17">
        <f t="shared" si="626"/>
        <v>2.1633244401139555E-2</v>
      </c>
      <c r="P590" s="17">
        <f t="shared" si="627"/>
        <v>6.1076042438226529E-2</v>
      </c>
      <c r="Q590" s="17">
        <f t="shared" si="628"/>
        <v>9.9855104503720621E-2</v>
      </c>
      <c r="R590" s="17">
        <f t="shared" si="629"/>
        <v>9.3392395372663643E-3</v>
      </c>
      <c r="S590" s="17">
        <f t="shared" si="630"/>
        <v>3.7220309641703989E-2</v>
      </c>
      <c r="T590" s="17">
        <f t="shared" si="631"/>
        <v>8.6216447490408604E-2</v>
      </c>
      <c r="U590" s="17">
        <f t="shared" si="632"/>
        <v>2.6367001626847835E-2</v>
      </c>
      <c r="V590" s="17">
        <f t="shared" si="633"/>
        <v>1.0081068302685446E-2</v>
      </c>
      <c r="W590" s="17">
        <f t="shared" si="634"/>
        <v>9.3971951798740613E-2</v>
      </c>
      <c r="X590" s="17">
        <f t="shared" si="635"/>
        <v>8.1136842108311541E-2</v>
      </c>
      <c r="Y590" s="17">
        <f t="shared" si="636"/>
        <v>3.5027404567525976E-2</v>
      </c>
      <c r="Z590" s="17">
        <f t="shared" si="637"/>
        <v>2.6878814697452336E-3</v>
      </c>
      <c r="AA590" s="17">
        <f t="shared" si="638"/>
        <v>7.5885595184435207E-3</v>
      </c>
      <c r="AB590" s="17">
        <f t="shared" si="639"/>
        <v>1.071219773140108E-2</v>
      </c>
      <c r="AC590" s="17">
        <f t="shared" si="640"/>
        <v>1.5358742510396962E-3</v>
      </c>
      <c r="AD590" s="17">
        <f t="shared" si="641"/>
        <v>6.6326562137860923E-2</v>
      </c>
      <c r="AE590" s="17">
        <f t="shared" si="642"/>
        <v>5.7267383477277715E-2</v>
      </c>
      <c r="AF590" s="17">
        <f t="shared" si="643"/>
        <v>2.4722773988473664E-2</v>
      </c>
      <c r="AG590" s="17">
        <f t="shared" si="644"/>
        <v>7.1153422951788416E-3</v>
      </c>
      <c r="AH590" s="17">
        <f t="shared" si="645"/>
        <v>5.8018964766117084E-4</v>
      </c>
      <c r="AI590" s="17">
        <f t="shared" si="646"/>
        <v>1.63802002536923E-3</v>
      </c>
      <c r="AJ590" s="17">
        <f t="shared" si="647"/>
        <v>2.3122694573460764E-3</v>
      </c>
      <c r="AK590" s="17">
        <f t="shared" si="648"/>
        <v>2.1760377205687007E-3</v>
      </c>
      <c r="AL590" s="17">
        <f t="shared" si="649"/>
        <v>1.4975617387714331E-4</v>
      </c>
      <c r="AM590" s="17">
        <f t="shared" si="650"/>
        <v>3.7451284225312735E-2</v>
      </c>
      <c r="AN590" s="17">
        <f t="shared" si="651"/>
        <v>3.2336020235597805E-2</v>
      </c>
      <c r="AO590" s="17">
        <f t="shared" si="652"/>
        <v>1.3959710945910284E-2</v>
      </c>
      <c r="AP590" s="17">
        <f t="shared" si="653"/>
        <v>4.0176770522683085E-3</v>
      </c>
      <c r="AQ590" s="17">
        <f t="shared" si="654"/>
        <v>8.6723118545583135E-4</v>
      </c>
      <c r="AR590" s="17">
        <f t="shared" si="655"/>
        <v>1.0018894986023312E-4</v>
      </c>
      <c r="AS590" s="17">
        <f t="shared" si="656"/>
        <v>2.828583840703346E-4</v>
      </c>
      <c r="AT590" s="17">
        <f t="shared" si="657"/>
        <v>3.9928986954397637E-4</v>
      </c>
      <c r="AU590" s="17">
        <f t="shared" si="658"/>
        <v>3.7576495023460612E-4</v>
      </c>
      <c r="AV590" s="17">
        <f t="shared" si="659"/>
        <v>2.6521953459414935E-4</v>
      </c>
      <c r="AW590" s="17">
        <f t="shared" si="660"/>
        <v>1.014031205098273E-5</v>
      </c>
      <c r="AX590" s="17">
        <f t="shared" si="661"/>
        <v>1.7622385422924922E-2</v>
      </c>
      <c r="AY590" s="17">
        <f t="shared" si="662"/>
        <v>1.5215441163698724E-2</v>
      </c>
      <c r="AZ590" s="17">
        <f t="shared" si="663"/>
        <v>6.5686240610992189E-3</v>
      </c>
      <c r="BA590" s="17">
        <f t="shared" si="664"/>
        <v>1.8904839976638154E-3</v>
      </c>
      <c r="BB590" s="17">
        <f t="shared" si="665"/>
        <v>4.0806830839070174E-4</v>
      </c>
      <c r="BC590" s="17">
        <f t="shared" si="666"/>
        <v>7.0466502554320437E-5</v>
      </c>
      <c r="BD590" s="17">
        <f t="shared" si="667"/>
        <v>1.4417449125701454E-5</v>
      </c>
      <c r="BE590" s="17">
        <f t="shared" si="668"/>
        <v>4.070405336917145E-5</v>
      </c>
      <c r="BF590" s="17">
        <f t="shared" si="669"/>
        <v>5.7458845397512328E-5</v>
      </c>
      <c r="BG590" s="17">
        <f t="shared" si="670"/>
        <v>5.4073548637717663E-5</v>
      </c>
      <c r="BH590" s="17">
        <f t="shared" si="671"/>
        <v>3.8165777288689784E-5</v>
      </c>
      <c r="BI590" s="17">
        <f t="shared" si="672"/>
        <v>2.1550300917870017E-5</v>
      </c>
      <c r="BJ590" s="18">
        <f t="shared" si="673"/>
        <v>0.75278492173789846</v>
      </c>
      <c r="BK590" s="18">
        <f t="shared" si="674"/>
        <v>0.15033391867123139</v>
      </c>
      <c r="BL590" s="18">
        <f t="shared" si="675"/>
        <v>8.3996451329083482E-2</v>
      </c>
      <c r="BM590" s="18">
        <f t="shared" si="676"/>
        <v>0.68690109850643455</v>
      </c>
      <c r="BN590" s="18">
        <f t="shared" si="677"/>
        <v>0.2876967738498763</v>
      </c>
    </row>
    <row r="591" spans="1:66" x14ac:dyDescent="0.25">
      <c r="A591" t="s">
        <v>24</v>
      </c>
      <c r="B591" t="s">
        <v>326</v>
      </c>
      <c r="C591" t="s">
        <v>292</v>
      </c>
      <c r="D591" t="s">
        <v>497</v>
      </c>
      <c r="E591" s="14">
        <f>VLOOKUP(A591,home!$A$2:$E$405,3,FALSE)</f>
        <v>1.58904109589041</v>
      </c>
      <c r="F591" s="14">
        <f>VLOOKUP(B591,home!$B$2:$E$405,3,FALSE)</f>
        <v>0.74</v>
      </c>
      <c r="G591" s="14">
        <f>VLOOKUP(C591,away!$B$2:$E$405,4,FALSE)</f>
        <v>0.74</v>
      </c>
      <c r="H591" s="14">
        <f>VLOOKUP(A591,away!$A$2:$E$405,3,FALSE)</f>
        <v>1.4200913242009101</v>
      </c>
      <c r="I591" s="14">
        <f>VLOOKUP(C591,away!$B$2:$E$405,3,FALSE)</f>
        <v>1.32</v>
      </c>
      <c r="J591" s="14">
        <f>VLOOKUP(B591,home!$B$2:$E$405,4,FALSE)</f>
        <v>1.28</v>
      </c>
      <c r="K591" s="16">
        <f t="shared" ref="K591:K633" si="678">E591*F591*G591</f>
        <v>0.87015890410958852</v>
      </c>
      <c r="L591" s="16">
        <f t="shared" ref="L591:L633" si="679">H591*I591*J591</f>
        <v>2.3993863013698578</v>
      </c>
      <c r="M591" s="17">
        <f t="shared" si="624"/>
        <v>3.8023716121137606E-2</v>
      </c>
      <c r="N591" s="17">
        <f t="shared" si="625"/>
        <v>3.3086675150143192E-2</v>
      </c>
      <c r="O591" s="17">
        <f t="shared" si="626"/>
        <v>9.1233583588233802E-2</v>
      </c>
      <c r="P591" s="17">
        <f t="shared" si="627"/>
        <v>7.938771511312806E-2</v>
      </c>
      <c r="Q591" s="17">
        <f t="shared" si="628"/>
        <v>1.4395332494639276E-2</v>
      </c>
      <c r="R591" s="17">
        <f t="shared" si="629"/>
        <v>0.10945230534324506</v>
      </c>
      <c r="S591" s="17">
        <f t="shared" si="630"/>
        <v>4.1437357745391673E-2</v>
      </c>
      <c r="T591" s="17">
        <f t="shared" si="631"/>
        <v>3.4539963591301862E-2</v>
      </c>
      <c r="U591" s="17">
        <f t="shared" si="632"/>
        <v>9.5240898069746172E-2</v>
      </c>
      <c r="V591" s="17">
        <f t="shared" si="633"/>
        <v>9.6127641941843762E-3</v>
      </c>
      <c r="W591" s="17">
        <f t="shared" si="634"/>
        <v>4.1754089159428218E-3</v>
      </c>
      <c r="X591" s="17">
        <f t="shared" si="635"/>
        <v>1.0018418955530775E-2</v>
      </c>
      <c r="Y591" s="17">
        <f t="shared" si="636"/>
        <v>1.2019028601642332E-2</v>
      </c>
      <c r="Z591" s="17">
        <f t="shared" si="637"/>
        <v>8.7539454031311012E-2</v>
      </c>
      <c r="AA591" s="17">
        <f t="shared" si="638"/>
        <v>7.6173235386237284E-2</v>
      </c>
      <c r="AB591" s="17">
        <f t="shared" si="639"/>
        <v>3.3141409513084981E-2</v>
      </c>
      <c r="AC591" s="17">
        <f t="shared" si="640"/>
        <v>1.2543740182876216E-3</v>
      </c>
      <c r="AD591" s="17">
        <f t="shared" si="641"/>
        <v>9.0831731162655243E-4</v>
      </c>
      <c r="AE591" s="17">
        <f t="shared" si="642"/>
        <v>2.1794041148138462E-3</v>
      </c>
      <c r="AF591" s="17">
        <f t="shared" si="643"/>
        <v>2.614616189116722E-3</v>
      </c>
      <c r="AG591" s="17">
        <f t="shared" si="644"/>
        <v>2.0911580891688412E-3</v>
      </c>
      <c r="AH591" s="17">
        <f t="shared" si="645"/>
        <v>5.2510241708031015E-2</v>
      </c>
      <c r="AI591" s="17">
        <f t="shared" si="646"/>
        <v>4.5692254379189876E-2</v>
      </c>
      <c r="AJ591" s="17">
        <f t="shared" si="647"/>
        <v>1.9879760998446201E-2</v>
      </c>
      <c r="AK591" s="17">
        <f t="shared" si="648"/>
        <v>5.7661836814561634E-3</v>
      </c>
      <c r="AL591" s="17">
        <f t="shared" si="649"/>
        <v>1.0475765902719775E-4</v>
      </c>
      <c r="AM591" s="17">
        <f t="shared" si="650"/>
        <v>1.5807607929374575E-4</v>
      </c>
      <c r="AN591" s="17">
        <f t="shared" si="651"/>
        <v>3.7928557923166902E-4</v>
      </c>
      <c r="AO591" s="17">
        <f t="shared" si="652"/>
        <v>4.5502631155779928E-4</v>
      </c>
      <c r="AP591" s="17">
        <f t="shared" si="653"/>
        <v>3.6392796623821216E-4</v>
      </c>
      <c r="AQ591" s="17">
        <f t="shared" si="654"/>
        <v>2.1830094421933965E-4</v>
      </c>
      <c r="AR591" s="17">
        <f t="shared" si="655"/>
        <v>2.5198470927173946E-2</v>
      </c>
      <c r="AS591" s="17">
        <f t="shared" si="656"/>
        <v>2.1926673847227008E-2</v>
      </c>
      <c r="AT591" s="17">
        <f t="shared" si="657"/>
        <v>9.5398452428357133E-3</v>
      </c>
      <c r="AU591" s="17">
        <f t="shared" si="658"/>
        <v>2.7670604272936657E-3</v>
      </c>
      <c r="AV591" s="17">
        <f t="shared" si="659"/>
        <v>6.0194556725471629E-4</v>
      </c>
      <c r="AW591" s="17">
        <f t="shared" si="660"/>
        <v>6.0755000352020063E-6</v>
      </c>
      <c r="AX591" s="17">
        <f t="shared" si="661"/>
        <v>2.292521798736436E-5</v>
      </c>
      <c r="AY591" s="17">
        <f t="shared" si="662"/>
        <v>5.5006453994799906E-5</v>
      </c>
      <c r="AZ591" s="17">
        <f t="shared" si="663"/>
        <v>6.5990866101027103E-5</v>
      </c>
      <c r="BA591" s="17">
        <f t="shared" si="664"/>
        <v>5.2779193379445646E-5</v>
      </c>
      <c r="BB591" s="17">
        <f t="shared" si="665"/>
        <v>3.1659418397998149E-5</v>
      </c>
      <c r="BC591" s="17">
        <f t="shared" si="666"/>
        <v>1.5192634962698715E-5</v>
      </c>
      <c r="BD591" s="17">
        <f t="shared" si="667"/>
        <v>1.0076810993021292E-2</v>
      </c>
      <c r="BE591" s="17">
        <f t="shared" si="668"/>
        <v>8.7684268106068622E-3</v>
      </c>
      <c r="BF591" s="17">
        <f t="shared" si="669"/>
        <v>3.8149623321414002E-3</v>
      </c>
      <c r="BG591" s="17">
        <f t="shared" si="670"/>
        <v>1.1065411473851739E-3</v>
      </c>
      <c r="BH591" s="17">
        <f t="shared" si="671"/>
        <v>2.407166580402123E-4</v>
      </c>
      <c r="BI591" s="17">
        <f t="shared" si="672"/>
        <v>4.1892348672238757E-5</v>
      </c>
      <c r="BJ591" s="18">
        <f t="shared" si="673"/>
        <v>0.11784649407929035</v>
      </c>
      <c r="BK591" s="18">
        <f t="shared" si="674"/>
        <v>0.16987569130515137</v>
      </c>
      <c r="BL591" s="18">
        <f t="shared" si="675"/>
        <v>0.61317321896932286</v>
      </c>
      <c r="BM591" s="18">
        <f t="shared" si="676"/>
        <v>0.62280659962058893</v>
      </c>
      <c r="BN591" s="18">
        <f t="shared" si="677"/>
        <v>0.36557932781052699</v>
      </c>
    </row>
    <row r="592" spans="1:66" x14ac:dyDescent="0.25">
      <c r="A592" t="s">
        <v>24</v>
      </c>
      <c r="B592" t="s">
        <v>184</v>
      </c>
      <c r="C592" t="s">
        <v>287</v>
      </c>
      <c r="D592" t="s">
        <v>497</v>
      </c>
      <c r="E592" s="14">
        <f>VLOOKUP(A592,home!$A$2:$E$405,3,FALSE)</f>
        <v>1.58904109589041</v>
      </c>
      <c r="F592" s="14">
        <f>VLOOKUP(B592,home!$B$2:$E$405,3,FALSE)</f>
        <v>1.0900000000000001</v>
      </c>
      <c r="G592" s="14">
        <f>VLOOKUP(C592,away!$B$2:$E$405,4,FALSE)</f>
        <v>1.37</v>
      </c>
      <c r="H592" s="14">
        <f>VLOOKUP(A592,away!$A$2:$E$405,3,FALSE)</f>
        <v>1.4200913242009101</v>
      </c>
      <c r="I592" s="14">
        <f>VLOOKUP(C592,away!$B$2:$E$405,3,FALSE)</f>
        <v>0.63</v>
      </c>
      <c r="J592" s="14">
        <f>VLOOKUP(B592,home!$B$2:$E$405,4,FALSE)</f>
        <v>1.0900000000000001</v>
      </c>
      <c r="K592" s="16">
        <f t="shared" si="678"/>
        <v>2.3729150684931497</v>
      </c>
      <c r="L592" s="16">
        <f t="shared" si="679"/>
        <v>0.97517671232876502</v>
      </c>
      <c r="M592" s="17">
        <f t="shared" si="624"/>
        <v>3.515136665517727E-2</v>
      </c>
      <c r="N592" s="17">
        <f t="shared" si="625"/>
        <v>8.3411207614197777E-2</v>
      </c>
      <c r="O592" s="17">
        <f t="shared" si="626"/>
        <v>3.4278794168658748E-2</v>
      </c>
      <c r="P592" s="17">
        <f t="shared" si="627"/>
        <v>8.1340667212585441E-2</v>
      </c>
      <c r="Q592" s="17">
        <f t="shared" si="628"/>
        <v>9.896385571447025E-2</v>
      </c>
      <c r="R592" s="17">
        <f t="shared" si="629"/>
        <v>1.6713940899993535E-2</v>
      </c>
      <c r="S592" s="17">
        <f t="shared" si="630"/>
        <v>4.7055810144540217E-2</v>
      </c>
      <c r="T592" s="17">
        <f t="shared" si="631"/>
        <v>9.6507247455015363E-2</v>
      </c>
      <c r="U592" s="17">
        <f t="shared" si="632"/>
        <v>3.9660762215498614E-2</v>
      </c>
      <c r="V592" s="17">
        <f t="shared" si="633"/>
        <v>1.2098631836463137E-2</v>
      </c>
      <c r="W592" s="17">
        <f t="shared" si="634"/>
        <v>7.8277608153682773E-2</v>
      </c>
      <c r="X592" s="17">
        <f t="shared" si="635"/>
        <v>7.6334500568267696E-2</v>
      </c>
      <c r="Y592" s="17">
        <f t="shared" si="636"/>
        <v>3.721981365071076E-2</v>
      </c>
      <c r="Z592" s="17">
        <f t="shared" si="637"/>
        <v>5.4330153123043259E-3</v>
      </c>
      <c r="AA592" s="17">
        <f t="shared" si="638"/>
        <v>1.2892083901920948E-2</v>
      </c>
      <c r="AB592" s="17">
        <f t="shared" si="639"/>
        <v>1.5295910077573095E-2</v>
      </c>
      <c r="AC592" s="17">
        <f t="shared" si="640"/>
        <v>1.7497733366797755E-3</v>
      </c>
      <c r="AD592" s="17">
        <f t="shared" si="641"/>
        <v>4.6436528978369022E-2</v>
      </c>
      <c r="AE592" s="17">
        <f t="shared" si="642"/>
        <v>4.5283821661085327E-2</v>
      </c>
      <c r="AF592" s="17">
        <f t="shared" si="643"/>
        <v>2.2079864164569647E-2</v>
      </c>
      <c r="AG592" s="17">
        <f t="shared" si="644"/>
        <v>7.1772564482235814E-3</v>
      </c>
      <c r="AH592" s="17">
        <f t="shared" si="645"/>
        <v>1.3245375025711928E-3</v>
      </c>
      <c r="AI592" s="17">
        <f t="shared" si="646"/>
        <v>3.1430149986354668E-3</v>
      </c>
      <c r="AJ592" s="17">
        <f t="shared" si="647"/>
        <v>3.7290538253810391E-3</v>
      </c>
      <c r="AK592" s="17">
        <f t="shared" si="648"/>
        <v>2.9495760044895626E-3</v>
      </c>
      <c r="AL592" s="17">
        <f t="shared" si="649"/>
        <v>1.6195982599767544E-4</v>
      </c>
      <c r="AM592" s="17">
        <f t="shared" si="650"/>
        <v>2.2037987868258151E-2</v>
      </c>
      <c r="AN592" s="17">
        <f t="shared" si="651"/>
        <v>2.1490932555709191E-2</v>
      </c>
      <c r="AO592" s="17">
        <f t="shared" si="652"/>
        <v>1.0478728477277856E-2</v>
      </c>
      <c r="AP592" s="17">
        <f t="shared" si="653"/>
        <v>3.406203995285875E-3</v>
      </c>
      <c r="AQ592" s="17">
        <f t="shared" si="654"/>
        <v>8.30412703410996E-4</v>
      </c>
      <c r="AR592" s="17">
        <f t="shared" si="655"/>
        <v>2.5833162542270586E-4</v>
      </c>
      <c r="AS592" s="17">
        <f t="shared" si="656"/>
        <v>6.1299900663386666E-4</v>
      </c>
      <c r="AT592" s="17">
        <f t="shared" si="657"/>
        <v>7.2729728990641746E-4</v>
      </c>
      <c r="AU592" s="17">
        <f t="shared" si="658"/>
        <v>5.7527156616438949E-4</v>
      </c>
      <c r="AV592" s="17">
        <f t="shared" si="659"/>
        <v>3.4126764195678344E-4</v>
      </c>
      <c r="AW592" s="17">
        <f t="shared" si="660"/>
        <v>1.041046950963429E-5</v>
      </c>
      <c r="AX592" s="17">
        <f t="shared" si="661"/>
        <v>8.7157122486431569E-3</v>
      </c>
      <c r="AY592" s="17">
        <f t="shared" si="662"/>
        <v>8.4993596162353819E-3</v>
      </c>
      <c r="AZ592" s="17">
        <f t="shared" si="663"/>
        <v>4.1441887837301459E-3</v>
      </c>
      <c r="BA592" s="17">
        <f t="shared" si="664"/>
        <v>1.347105464462569E-3</v>
      </c>
      <c r="BB592" s="17">
        <f t="shared" si="665"/>
        <v>3.2841646949868054E-4</v>
      </c>
      <c r="BC592" s="17">
        <f t="shared" si="666"/>
        <v>6.4052818600068701E-5</v>
      </c>
      <c r="BD592" s="17">
        <f t="shared" si="667"/>
        <v>4.1986497528376693E-5</v>
      </c>
      <c r="BE592" s="17">
        <f t="shared" si="668"/>
        <v>9.9630392658335432E-5</v>
      </c>
      <c r="BF592" s="17">
        <f t="shared" si="669"/>
        <v>1.1820723000942675E-4</v>
      </c>
      <c r="BG592" s="17">
        <f t="shared" si="670"/>
        <v>9.3498572431401439E-5</v>
      </c>
      <c r="BH592" s="17">
        <f t="shared" si="671"/>
        <v>5.5466042851267667E-5</v>
      </c>
      <c r="BI592" s="17">
        <f t="shared" si="672"/>
        <v>2.6323241774291982E-5</v>
      </c>
      <c r="BJ592" s="18">
        <f t="shared" si="673"/>
        <v>0.6730348054097044</v>
      </c>
      <c r="BK592" s="18">
        <f t="shared" si="674"/>
        <v>0.18605756862767892</v>
      </c>
      <c r="BL592" s="18">
        <f t="shared" si="675"/>
        <v>0.13293795270205946</v>
      </c>
      <c r="BM592" s="18">
        <f t="shared" si="676"/>
        <v>0.6391145606399381</v>
      </c>
      <c r="BN592" s="18">
        <f t="shared" si="677"/>
        <v>0.34985983226508299</v>
      </c>
    </row>
    <row r="593" spans="1:66" x14ac:dyDescent="0.25">
      <c r="A593" t="s">
        <v>24</v>
      </c>
      <c r="B593" t="s">
        <v>288</v>
      </c>
      <c r="C593" t="s">
        <v>290</v>
      </c>
      <c r="D593" t="s">
        <v>497</v>
      </c>
      <c r="E593" s="14">
        <f>VLOOKUP(A593,home!$A$2:$E$405,3,FALSE)</f>
        <v>1.58904109589041</v>
      </c>
      <c r="F593" s="14">
        <f>VLOOKUP(B593,home!$B$2:$E$405,3,FALSE)</f>
        <v>0.8</v>
      </c>
      <c r="G593" s="14">
        <f>VLOOKUP(C593,away!$B$2:$E$405,4,FALSE)</f>
        <v>1</v>
      </c>
      <c r="H593" s="14">
        <f>VLOOKUP(A593,away!$A$2:$E$405,3,FALSE)</f>
        <v>1.4200913242009101</v>
      </c>
      <c r="I593" s="14">
        <f>VLOOKUP(C593,away!$B$2:$E$405,3,FALSE)</f>
        <v>1.1499999999999999</v>
      </c>
      <c r="J593" s="14">
        <f>VLOOKUP(B593,home!$B$2:$E$405,4,FALSE)</f>
        <v>1.41</v>
      </c>
      <c r="K593" s="16">
        <f t="shared" si="678"/>
        <v>1.271232876712328</v>
      </c>
      <c r="L593" s="16">
        <f t="shared" si="679"/>
        <v>2.3026780821917754</v>
      </c>
      <c r="M593" s="17">
        <f t="shared" si="624"/>
        <v>2.8045952343536167E-2</v>
      </c>
      <c r="N593" s="17">
        <f t="shared" si="625"/>
        <v>3.5652936677810339E-2</v>
      </c>
      <c r="O593" s="17">
        <f t="shared" si="626"/>
        <v>6.4580799755655782E-2</v>
      </c>
      <c r="P593" s="17">
        <f t="shared" si="627"/>
        <v>8.2097235853765105E-2</v>
      </c>
      <c r="Q593" s="17">
        <f t="shared" si="628"/>
        <v>2.266159262808766E-2</v>
      </c>
      <c r="R593" s="17">
        <f t="shared" si="629"/>
        <v>7.4354396063882292E-2</v>
      </c>
      <c r="S593" s="17">
        <f t="shared" si="630"/>
        <v>6.0079579864776078E-2</v>
      </c>
      <c r="T593" s="17">
        <f t="shared" si="631"/>
        <v>5.218235265225616E-2</v>
      </c>
      <c r="U593" s="17">
        <f t="shared" si="632"/>
        <v>9.4521752804496886E-2</v>
      </c>
      <c r="V593" s="17">
        <f t="shared" si="633"/>
        <v>1.9540817147106933E-2</v>
      </c>
      <c r="W593" s="17">
        <f t="shared" si="634"/>
        <v>9.6027205291622543E-3</v>
      </c>
      <c r="X593" s="17">
        <f t="shared" si="635"/>
        <v>2.2111974091914927E-2</v>
      </c>
      <c r="Y593" s="17">
        <f t="shared" si="636"/>
        <v>2.5458379047722454E-2</v>
      </c>
      <c r="Z593" s="17">
        <f t="shared" si="637"/>
        <v>5.7071412710302714E-2</v>
      </c>
      <c r="AA593" s="17">
        <f t="shared" si="638"/>
        <v>7.2551056157754631E-2</v>
      </c>
      <c r="AB593" s="17">
        <f t="shared" si="639"/>
        <v>4.6114643913970056E-2</v>
      </c>
      <c r="AC593" s="17">
        <f t="shared" si="640"/>
        <v>3.5750414499453429E-3</v>
      </c>
      <c r="AD593" s="17">
        <f t="shared" si="641"/>
        <v>3.0518235106378657E-3</v>
      </c>
      <c r="AE593" s="17">
        <f t="shared" si="642"/>
        <v>7.0273671086633713E-3</v>
      </c>
      <c r="AF593" s="17">
        <f t="shared" si="643"/>
        <v>8.090882108317269E-3</v>
      </c>
      <c r="AG593" s="17">
        <f t="shared" si="644"/>
        <v>6.2102322988065849E-3</v>
      </c>
      <c r="AH593" s="17">
        <f t="shared" si="645"/>
        <v>3.28542727919338E-2</v>
      </c>
      <c r="AI593" s="17">
        <f t="shared" si="646"/>
        <v>4.1765431713581574E-2</v>
      </c>
      <c r="AJ593" s="17">
        <f t="shared" si="647"/>
        <v>2.6546794952194308E-2</v>
      </c>
      <c r="AK593" s="17">
        <f t="shared" si="648"/>
        <v>1.1249052838190093E-2</v>
      </c>
      <c r="AL593" s="17">
        <f t="shared" si="649"/>
        <v>4.1860018516474826E-4</v>
      </c>
      <c r="AM593" s="17">
        <f t="shared" si="650"/>
        <v>7.7591567612929672E-4</v>
      </c>
      <c r="AN593" s="17">
        <f t="shared" si="651"/>
        <v>1.7866840210519436E-3</v>
      </c>
      <c r="AO593" s="17">
        <f t="shared" si="652"/>
        <v>2.0570790675392904E-3</v>
      </c>
      <c r="AP593" s="17">
        <f t="shared" si="653"/>
        <v>1.5789302940527393E-3</v>
      </c>
      <c r="AQ593" s="17">
        <f t="shared" si="654"/>
        <v>9.0894204535596468E-4</v>
      </c>
      <c r="AR593" s="17">
        <f t="shared" si="655"/>
        <v>1.5130562772867104E-2</v>
      </c>
      <c r="AS593" s="17">
        <f t="shared" si="656"/>
        <v>1.9234468840028305E-2</v>
      </c>
      <c r="AT593" s="17">
        <f t="shared" si="657"/>
        <v>1.2225744577771413E-2</v>
      </c>
      <c r="AU593" s="17">
        <f t="shared" si="658"/>
        <v>5.1805894831834995E-3</v>
      </c>
      <c r="AV593" s="17">
        <f t="shared" si="659"/>
        <v>1.6464339179432484E-3</v>
      </c>
      <c r="AW593" s="17">
        <f t="shared" si="660"/>
        <v>3.4037312238451416E-5</v>
      </c>
      <c r="AX593" s="17">
        <f t="shared" si="661"/>
        <v>1.643949195086729E-4</v>
      </c>
      <c r="AY593" s="17">
        <f t="shared" si="662"/>
        <v>3.7854857797630216E-4</v>
      </c>
      <c r="AZ593" s="17">
        <f t="shared" si="663"/>
        <v>4.3583775677544776E-4</v>
      </c>
      <c r="BA593" s="17">
        <f t="shared" si="664"/>
        <v>3.3453134997281776E-4</v>
      </c>
      <c r="BB593" s="17">
        <f t="shared" si="665"/>
        <v>1.9257950184710848E-4</v>
      </c>
      <c r="BC593" s="17">
        <f t="shared" si="666"/>
        <v>8.8689719596549398E-5</v>
      </c>
      <c r="BD593" s="17">
        <f t="shared" si="667"/>
        <v>5.8068025447179771E-3</v>
      </c>
      <c r="BE593" s="17">
        <f t="shared" si="668"/>
        <v>7.3817983034223005E-3</v>
      </c>
      <c r="BF593" s="17">
        <f t="shared" si="669"/>
        <v>4.6919923462848583E-3</v>
      </c>
      <c r="BG593" s="17">
        <f t="shared" si="670"/>
        <v>1.9882049759599751E-3</v>
      </c>
      <c r="BH593" s="17">
        <f t="shared" si="671"/>
        <v>6.3186788277084117E-4</v>
      </c>
      <c r="BI593" s="17">
        <f t="shared" si="672"/>
        <v>1.6065024526338062E-4</v>
      </c>
      <c r="BJ593" s="18">
        <f t="shared" si="673"/>
        <v>0.20075239358318506</v>
      </c>
      <c r="BK593" s="18">
        <f t="shared" si="674"/>
        <v>0.19413577542227067</v>
      </c>
      <c r="BL593" s="18">
        <f t="shared" si="675"/>
        <v>0.53861731688187231</v>
      </c>
      <c r="BM593" s="18">
        <f t="shared" si="676"/>
        <v>0.68283947400915568</v>
      </c>
      <c r="BN593" s="18">
        <f t="shared" si="677"/>
        <v>0.30739291332273733</v>
      </c>
    </row>
    <row r="594" spans="1:66" x14ac:dyDescent="0.25">
      <c r="A594" t="s">
        <v>24</v>
      </c>
      <c r="B594" t="s">
        <v>294</v>
      </c>
      <c r="C594" t="s">
        <v>25</v>
      </c>
      <c r="D594" t="s">
        <v>497</v>
      </c>
      <c r="E594" s="14">
        <f>VLOOKUP(A594,home!$A$2:$E$405,3,FALSE)</f>
        <v>1.58904109589041</v>
      </c>
      <c r="F594" s="14">
        <f>VLOOKUP(B594,home!$B$2:$E$405,3,FALSE)</f>
        <v>1.83</v>
      </c>
      <c r="G594" s="14">
        <f>VLOOKUP(C594,away!$B$2:$E$405,4,FALSE)</f>
        <v>0.92</v>
      </c>
      <c r="H594" s="14">
        <f>VLOOKUP(A594,away!$A$2:$E$405,3,FALSE)</f>
        <v>1.4200913242009101</v>
      </c>
      <c r="I594" s="14">
        <f>VLOOKUP(C594,away!$B$2:$E$405,3,FALSE)</f>
        <v>1.1399999999999999</v>
      </c>
      <c r="J594" s="14">
        <f>VLOOKUP(B594,home!$B$2:$E$405,4,FALSE)</f>
        <v>0.9</v>
      </c>
      <c r="K594" s="16">
        <f t="shared" si="678"/>
        <v>2.6753095890410945</v>
      </c>
      <c r="L594" s="16">
        <f t="shared" si="679"/>
        <v>1.4570136986301336</v>
      </c>
      <c r="M594" s="17">
        <f t="shared" si="624"/>
        <v>1.6045557039908381E-2</v>
      </c>
      <c r="N594" s="17">
        <f t="shared" si="625"/>
        <v>4.292683261037273E-2</v>
      </c>
      <c r="O594" s="17">
        <f t="shared" si="626"/>
        <v>2.3378596409297688E-2</v>
      </c>
      <c r="P594" s="17">
        <f t="shared" si="627"/>
        <v>6.2544983152115805E-2</v>
      </c>
      <c r="Q594" s="17">
        <f t="shared" si="628"/>
        <v>5.7421283454846074E-2</v>
      </c>
      <c r="R594" s="17">
        <f t="shared" si="629"/>
        <v>1.7031467611545999E-2</v>
      </c>
      <c r="S594" s="17">
        <f t="shared" si="630"/>
        <v>6.0949503151695943E-2</v>
      </c>
      <c r="T594" s="17">
        <f t="shared" si="631"/>
        <v>8.3663596586634567E-2</v>
      </c>
      <c r="U594" s="17">
        <f t="shared" si="632"/>
        <v>4.5564448616611831E-2</v>
      </c>
      <c r="V594" s="17">
        <f t="shared" si="633"/>
        <v>2.6397654560638136E-2</v>
      </c>
      <c r="W594" s="17">
        <f t="shared" si="634"/>
        <v>5.1206570080598805E-2</v>
      </c>
      <c r="X594" s="17">
        <f t="shared" si="635"/>
        <v>7.4608674067296404E-2</v>
      </c>
      <c r="Y594" s="17">
        <f t="shared" si="636"/>
        <v>5.4352930076340851E-2</v>
      </c>
      <c r="Z594" s="17">
        <f t="shared" si="637"/>
        <v>8.271693872599321E-3</v>
      </c>
      <c r="AA594" s="17">
        <f t="shared" si="638"/>
        <v>2.2129341934977426E-2</v>
      </c>
      <c r="AB594" s="17">
        <f t="shared" si="639"/>
        <v>2.9601420338907163E-2</v>
      </c>
      <c r="AC594" s="17">
        <f t="shared" si="640"/>
        <v>6.4310670846609982E-3</v>
      </c>
      <c r="AD594" s="17">
        <f t="shared" si="641"/>
        <v>3.4248356989632703E-2</v>
      </c>
      <c r="AE594" s="17">
        <f t="shared" si="642"/>
        <v>4.9900325289469936E-2</v>
      </c>
      <c r="AF594" s="17">
        <f t="shared" si="643"/>
        <v>3.6352728756428698E-2</v>
      </c>
      <c r="AG594" s="17">
        <f t="shared" si="644"/>
        <v>1.7655474593567397E-2</v>
      </c>
      <c r="AH594" s="17">
        <f t="shared" si="645"/>
        <v>3.0129928208130373E-3</v>
      </c>
      <c r="AI594" s="17">
        <f t="shared" si="646"/>
        <v>8.0606885852330945E-3</v>
      </c>
      <c r="AJ594" s="17">
        <f t="shared" si="647"/>
        <v>1.0782418733174098E-2</v>
      </c>
      <c r="AK594" s="17">
        <f t="shared" si="648"/>
        <v>9.615436076638997E-3</v>
      </c>
      <c r="AL594" s="17">
        <f t="shared" si="649"/>
        <v>1.0027223896554615E-3</v>
      </c>
      <c r="AM594" s="17">
        <f t="shared" si="650"/>
        <v>1.8324991572653392E-2</v>
      </c>
      <c r="AN594" s="17">
        <f t="shared" si="651"/>
        <v>2.6699763748637747E-2</v>
      </c>
      <c r="AO594" s="17">
        <f t="shared" si="652"/>
        <v>1.9450960765976726E-2</v>
      </c>
      <c r="AP594" s="17">
        <f t="shared" si="653"/>
        <v>9.446772095848455E-3</v>
      </c>
      <c r="AQ594" s="17">
        <f t="shared" si="654"/>
        <v>3.4410190878720243E-3</v>
      </c>
      <c r="AR594" s="17">
        <f t="shared" si="655"/>
        <v>8.7799436275976862E-4</v>
      </c>
      <c r="AS594" s="17">
        <f t="shared" si="656"/>
        <v>2.3489067378152338E-3</v>
      </c>
      <c r="AT594" s="17">
        <f t="shared" si="657"/>
        <v>3.1420263597201664E-3</v>
      </c>
      <c r="AU594" s="17">
        <f t="shared" si="658"/>
        <v>2.8019644163930811E-3</v>
      </c>
      <c r="AV594" s="17">
        <f t="shared" si="659"/>
        <v>1.8740305678320863E-3</v>
      </c>
      <c r="AW594" s="17">
        <f t="shared" si="660"/>
        <v>1.0857151368594038E-4</v>
      </c>
      <c r="AX594" s="17">
        <f t="shared" si="661"/>
        <v>8.1708376122361509E-3</v>
      </c>
      <c r="AY594" s="17">
        <f t="shared" si="662"/>
        <v>1.1905022330310404E-2</v>
      </c>
      <c r="AZ594" s="17">
        <f t="shared" si="663"/>
        <v>8.6728903088799485E-3</v>
      </c>
      <c r="BA594" s="17">
        <f t="shared" si="664"/>
        <v>4.2121733289182057E-3</v>
      </c>
      <c r="BB594" s="17">
        <f t="shared" si="665"/>
        <v>1.5342985603095792E-3</v>
      </c>
      <c r="BC594" s="17">
        <f t="shared" si="666"/>
        <v>4.4709880403190984E-4</v>
      </c>
      <c r="BD594" s="17">
        <f t="shared" si="667"/>
        <v>2.1320830231016962E-4</v>
      </c>
      <c r="BE594" s="17">
        <f t="shared" si="668"/>
        <v>5.7039821563356933E-4</v>
      </c>
      <c r="BF594" s="17">
        <f t="shared" si="669"/>
        <v>7.6299590792820911E-4</v>
      </c>
      <c r="BG594" s="17">
        <f t="shared" si="670"/>
        <v>6.8041675629315114E-4</v>
      </c>
      <c r="BH594" s="17">
        <f t="shared" si="671"/>
        <v>4.5508136816382628E-4</v>
      </c>
      <c r="BI594" s="17">
        <f t="shared" si="672"/>
        <v>2.4349670960852499E-4</v>
      </c>
      <c r="BJ594" s="18">
        <f t="shared" si="673"/>
        <v>0.61464260072086274</v>
      </c>
      <c r="BK594" s="18">
        <f t="shared" si="674"/>
        <v>0.18527650970898513</v>
      </c>
      <c r="BL594" s="18">
        <f t="shared" si="675"/>
        <v>0.18314733083165713</v>
      </c>
      <c r="BM594" s="18">
        <f t="shared" si="676"/>
        <v>0.76019296403939318</v>
      </c>
      <c r="BN594" s="18">
        <f t="shared" si="677"/>
        <v>0.21934872027808669</v>
      </c>
    </row>
    <row r="595" spans="1:66" x14ac:dyDescent="0.25">
      <c r="A595" t="s">
        <v>27</v>
      </c>
      <c r="B595" t="s">
        <v>29</v>
      </c>
      <c r="C595" t="s">
        <v>31</v>
      </c>
      <c r="D595" t="s">
        <v>497</v>
      </c>
      <c r="E595" s="14">
        <f>VLOOKUP(A595,home!$A$2:$E$405,3,FALSE)</f>
        <v>1.3</v>
      </c>
      <c r="F595" s="14">
        <f>VLOOKUP(B595,home!$B$2:$E$405,3,FALSE)</f>
        <v>0.83</v>
      </c>
      <c r="G595" s="14">
        <f>VLOOKUP(C595,away!$B$2:$E$405,4,FALSE)</f>
        <v>0.83</v>
      </c>
      <c r="H595" s="14">
        <f>VLOOKUP(A595,away!$A$2:$E$405,3,FALSE)</f>
        <v>1.1173913043478301</v>
      </c>
      <c r="I595" s="14">
        <f>VLOOKUP(C595,away!$B$2:$E$405,3,FALSE)</f>
        <v>0.96</v>
      </c>
      <c r="J595" s="14">
        <f>VLOOKUP(B595,home!$B$2:$E$405,4,FALSE)</f>
        <v>1.72</v>
      </c>
      <c r="K595" s="16">
        <f t="shared" si="678"/>
        <v>0.89556999999999998</v>
      </c>
      <c r="L595" s="16">
        <f t="shared" si="679"/>
        <v>1.8450365217391369</v>
      </c>
      <c r="M595" s="17">
        <f t="shared" si="624"/>
        <v>6.4531195448375586E-2</v>
      </c>
      <c r="N595" s="17">
        <f t="shared" si="625"/>
        <v>5.7792202707701724E-2</v>
      </c>
      <c r="O595" s="17">
        <f t="shared" si="626"/>
        <v>0.11906241239373931</v>
      </c>
      <c r="P595" s="17">
        <f t="shared" si="627"/>
        <v>0.10662872466746111</v>
      </c>
      <c r="Q595" s="17">
        <f t="shared" si="628"/>
        <v>2.5878481489468211E-2</v>
      </c>
      <c r="R595" s="17">
        <f t="shared" si="629"/>
        <v>0.10983724961640777</v>
      </c>
      <c r="S595" s="17">
        <f t="shared" si="630"/>
        <v>4.4047242752944513E-2</v>
      </c>
      <c r="T595" s="17">
        <f t="shared" si="631"/>
        <v>4.774674347521906E-2</v>
      </c>
      <c r="U595" s="17">
        <f t="shared" si="632"/>
        <v>9.8366945638966294E-2</v>
      </c>
      <c r="V595" s="17">
        <f t="shared" si="633"/>
        <v>8.0868748607741472E-3</v>
      </c>
      <c r="W595" s="17">
        <f t="shared" si="634"/>
        <v>7.7253305558410154E-3</v>
      </c>
      <c r="X595" s="17">
        <f t="shared" si="635"/>
        <v>1.4253517018033981E-2</v>
      </c>
      <c r="Y595" s="17">
        <f t="shared" si="636"/>
        <v>1.3149129730751507E-2</v>
      </c>
      <c r="Z595" s="17">
        <f t="shared" si="637"/>
        <v>6.7551245663216797E-2</v>
      </c>
      <c r="AA595" s="17">
        <f t="shared" si="638"/>
        <v>6.0496869078607053E-2</v>
      </c>
      <c r="AB595" s="17">
        <f t="shared" si="639"/>
        <v>2.7089590520364054E-2</v>
      </c>
      <c r="AC595" s="17">
        <f t="shared" si="640"/>
        <v>8.3515145945917634E-4</v>
      </c>
      <c r="AD595" s="17">
        <f t="shared" si="641"/>
        <v>1.7296435714736344E-3</v>
      </c>
      <c r="AE595" s="17">
        <f t="shared" si="642"/>
        <v>3.1912555589601725E-3</v>
      </c>
      <c r="AF595" s="17">
        <f t="shared" si="643"/>
        <v>2.9439915282422815E-3</v>
      </c>
      <c r="AG595" s="17">
        <f t="shared" si="644"/>
        <v>1.8105906297658755E-3</v>
      </c>
      <c r="AH595" s="17">
        <f t="shared" si="645"/>
        <v>3.1158628834401878E-2</v>
      </c>
      <c r="AI595" s="17">
        <f t="shared" si="646"/>
        <v>2.7904733225225287E-2</v>
      </c>
      <c r="AJ595" s="17">
        <f t="shared" si="647"/>
        <v>1.2495320967257502E-2</v>
      </c>
      <c r="AK595" s="17">
        <f t="shared" si="648"/>
        <v>3.7301448662156009E-3</v>
      </c>
      <c r="AL595" s="17">
        <f t="shared" si="649"/>
        <v>5.519881316783659E-5</v>
      </c>
      <c r="AM595" s="17">
        <f t="shared" si="650"/>
        <v>3.0980337866092866E-4</v>
      </c>
      <c r="AN595" s="17">
        <f t="shared" si="651"/>
        <v>5.7159854818759253E-4</v>
      </c>
      <c r="AO595" s="17">
        <f t="shared" si="652"/>
        <v>5.2731009858958812E-4</v>
      </c>
      <c r="AP595" s="17">
        <f t="shared" si="653"/>
        <v>3.2430213005988506E-4</v>
      </c>
      <c r="AQ595" s="17">
        <f t="shared" si="654"/>
        <v>1.4958731850957095E-4</v>
      </c>
      <c r="AR595" s="17">
        <f t="shared" si="655"/>
        <v>1.1497761633357114E-2</v>
      </c>
      <c r="AS595" s="17">
        <f t="shared" si="656"/>
        <v>1.0297050385985629E-2</v>
      </c>
      <c r="AT595" s="17">
        <f t="shared" si="657"/>
        <v>4.6108647070885736E-3</v>
      </c>
      <c r="AU595" s="17">
        <f t="shared" si="658"/>
        <v>1.3764507019091048E-3</v>
      </c>
      <c r="AV595" s="17">
        <f t="shared" si="659"/>
        <v>3.0817698877718422E-4</v>
      </c>
      <c r="AW595" s="17">
        <f t="shared" si="660"/>
        <v>2.5335632076635819E-6</v>
      </c>
      <c r="AX595" s="17">
        <f t="shared" si="661"/>
        <v>4.6241768637894625E-5</v>
      </c>
      <c r="AY595" s="17">
        <f t="shared" si="662"/>
        <v>8.5317751966727001E-5</v>
      </c>
      <c r="AZ595" s="17">
        <f t="shared" si="663"/>
        <v>7.8707184165646211E-5</v>
      </c>
      <c r="BA595" s="17">
        <f t="shared" si="664"/>
        <v>4.8405876436288529E-5</v>
      </c>
      <c r="BB595" s="17">
        <f t="shared" si="665"/>
        <v>2.2327652472936067E-5</v>
      </c>
      <c r="BC595" s="17">
        <f t="shared" si="666"/>
        <v>8.2390668514532335E-6</v>
      </c>
      <c r="BD595" s="17">
        <f t="shared" si="667"/>
        <v>3.535631688632484E-3</v>
      </c>
      <c r="BE595" s="17">
        <f t="shared" si="668"/>
        <v>3.1664056713885933E-3</v>
      </c>
      <c r="BF595" s="17">
        <f t="shared" si="669"/>
        <v>1.417868963562741E-3</v>
      </c>
      <c r="BG595" s="17">
        <f t="shared" si="670"/>
        <v>4.2326696923262802E-4</v>
      </c>
      <c r="BH595" s="17">
        <f t="shared" si="671"/>
        <v>9.4766299908916163E-5</v>
      </c>
      <c r="BI595" s="17">
        <f t="shared" si="672"/>
        <v>1.6973971041885614E-5</v>
      </c>
      <c r="BJ595" s="18">
        <f t="shared" si="673"/>
        <v>0.17839272703999595</v>
      </c>
      <c r="BK595" s="18">
        <f t="shared" si="674"/>
        <v>0.22426970575414912</v>
      </c>
      <c r="BL595" s="18">
        <f t="shared" si="675"/>
        <v>0.52688711312206959</v>
      </c>
      <c r="BM595" s="18">
        <f t="shared" si="676"/>
        <v>0.51328774106751862</v>
      </c>
      <c r="BN595" s="18">
        <f t="shared" si="677"/>
        <v>0.48373026632315369</v>
      </c>
    </row>
    <row r="596" spans="1:66" x14ac:dyDescent="0.25">
      <c r="A596" t="s">
        <v>27</v>
      </c>
      <c r="B596" t="s">
        <v>329</v>
      </c>
      <c r="C596" t="s">
        <v>187</v>
      </c>
      <c r="D596" t="s">
        <v>497</v>
      </c>
      <c r="E596" s="14">
        <f>VLOOKUP(A596,home!$A$2:$E$405,3,FALSE)</f>
        <v>1.3</v>
      </c>
      <c r="F596" s="14">
        <f>VLOOKUP(B596,home!$B$2:$E$405,3,FALSE)</f>
        <v>0.9</v>
      </c>
      <c r="G596" s="14">
        <f>VLOOKUP(C596,away!$B$2:$E$405,4,FALSE)</f>
        <v>1.1499999999999999</v>
      </c>
      <c r="H596" s="14">
        <f>VLOOKUP(A596,away!$A$2:$E$405,3,FALSE)</f>
        <v>1.1173913043478301</v>
      </c>
      <c r="I596" s="14">
        <f>VLOOKUP(C596,away!$B$2:$E$405,3,FALSE)</f>
        <v>0.64</v>
      </c>
      <c r="J596" s="14">
        <f>VLOOKUP(B596,home!$B$2:$E$405,4,FALSE)</f>
        <v>0.97</v>
      </c>
      <c r="K596" s="16">
        <f t="shared" si="678"/>
        <v>1.3455000000000001</v>
      </c>
      <c r="L596" s="16">
        <f t="shared" si="679"/>
        <v>0.69367652173913297</v>
      </c>
      <c r="M596" s="17">
        <f t="shared" si="624"/>
        <v>0.13013583079453064</v>
      </c>
      <c r="N596" s="17">
        <f t="shared" si="625"/>
        <v>0.17509776033404101</v>
      </c>
      <c r="O596" s="17">
        <f t="shared" si="626"/>
        <v>9.0272170459182358E-2</v>
      </c>
      <c r="P596" s="17">
        <f t="shared" si="627"/>
        <v>0.12146120535282988</v>
      </c>
      <c r="Q596" s="17">
        <f t="shared" si="628"/>
        <v>0.11779701826472612</v>
      </c>
      <c r="R596" s="17">
        <f t="shared" si="629"/>
        <v>3.1309842606983863E-2</v>
      </c>
      <c r="S596" s="17">
        <f t="shared" si="630"/>
        <v>2.8341203793933026E-2</v>
      </c>
      <c r="T596" s="17">
        <f t="shared" si="631"/>
        <v>8.1713025901116315E-2</v>
      </c>
      <c r="U596" s="17">
        <f t="shared" si="632"/>
        <v>4.2127393227696791E-2</v>
      </c>
      <c r="V596" s="17">
        <f t="shared" si="633"/>
        <v>2.9391143366164713E-3</v>
      </c>
      <c r="W596" s="17">
        <f t="shared" si="634"/>
        <v>5.2831962691729698E-2</v>
      </c>
      <c r="X596" s="17">
        <f t="shared" si="635"/>
        <v>3.6648292116650695E-2</v>
      </c>
      <c r="Y596" s="17">
        <f t="shared" si="636"/>
        <v>1.271102990157897E-2</v>
      </c>
      <c r="Z596" s="17">
        <f t="shared" si="637"/>
        <v>7.2396342386040913E-3</v>
      </c>
      <c r="AA596" s="17">
        <f t="shared" si="638"/>
        <v>9.740927868041805E-3</v>
      </c>
      <c r="AB596" s="17">
        <f t="shared" si="639"/>
        <v>6.5532092232251267E-3</v>
      </c>
      <c r="AC596" s="17">
        <f t="shared" si="640"/>
        <v>1.7144988423617864E-4</v>
      </c>
      <c r="AD596" s="17">
        <f t="shared" si="641"/>
        <v>1.7771351450430569E-2</v>
      </c>
      <c r="AE596" s="17">
        <f t="shared" si="642"/>
        <v>1.2327569260738372E-2</v>
      </c>
      <c r="AF596" s="17">
        <f t="shared" si="643"/>
        <v>4.2756726831436245E-3</v>
      </c>
      <c r="AG596" s="17">
        <f t="shared" si="644"/>
        <v>9.8864458497936497E-4</v>
      </c>
      <c r="AH596" s="17">
        <f t="shared" si="645"/>
        <v>1.2554910743246054E-3</v>
      </c>
      <c r="AI596" s="17">
        <f t="shared" si="646"/>
        <v>1.6892632405037568E-3</v>
      </c>
      <c r="AJ596" s="17">
        <f t="shared" si="647"/>
        <v>1.1364518450489027E-3</v>
      </c>
      <c r="AK596" s="17">
        <f t="shared" si="648"/>
        <v>5.0969865250443313E-4</v>
      </c>
      <c r="AL596" s="17">
        <f t="shared" si="649"/>
        <v>6.4008534681916753E-6</v>
      </c>
      <c r="AM596" s="17">
        <f t="shared" si="650"/>
        <v>4.7822706753108662E-3</v>
      </c>
      <c r="AN596" s="17">
        <f t="shared" si="651"/>
        <v>3.3173488880646959E-3</v>
      </c>
      <c r="AO596" s="17">
        <f t="shared" si="652"/>
        <v>1.1505835190339492E-3</v>
      </c>
      <c r="AP596" s="17">
        <f t="shared" si="653"/>
        <v>2.6604425781794717E-4</v>
      </c>
      <c r="AQ596" s="17">
        <f t="shared" si="654"/>
        <v>4.6137163847955673E-5</v>
      </c>
      <c r="AR596" s="17">
        <f t="shared" si="655"/>
        <v>1.7418093630240398E-4</v>
      </c>
      <c r="AS596" s="17">
        <f t="shared" si="656"/>
        <v>2.3436044979488461E-4</v>
      </c>
      <c r="AT596" s="17">
        <f t="shared" si="657"/>
        <v>1.5766599259950864E-4</v>
      </c>
      <c r="AU596" s="17">
        <f t="shared" si="658"/>
        <v>7.071319768087968E-5</v>
      </c>
      <c r="AV596" s="17">
        <f t="shared" si="659"/>
        <v>2.3786151869905892E-5</v>
      </c>
      <c r="AW596" s="17">
        <f t="shared" si="660"/>
        <v>1.6594955115289274E-7</v>
      </c>
      <c r="AX596" s="17">
        <f t="shared" si="661"/>
        <v>1.0724241989384616E-3</v>
      </c>
      <c r="AY596" s="17">
        <f t="shared" si="662"/>
        <v>7.4391548814850799E-4</v>
      </c>
      <c r="AZ596" s="17">
        <f t="shared" si="663"/>
        <v>2.5801835414336312E-4</v>
      </c>
      <c r="BA596" s="17">
        <f t="shared" si="664"/>
        <v>5.9660424815674644E-5</v>
      </c>
      <c r="BB596" s="17">
        <f t="shared" si="665"/>
        <v>1.0346258992904058E-5</v>
      </c>
      <c r="BC596" s="17">
        <f t="shared" si="666"/>
        <v>1.4353913902419831E-6</v>
      </c>
      <c r="BD596" s="17">
        <f t="shared" si="667"/>
        <v>2.0137537674586163E-5</v>
      </c>
      <c r="BE596" s="17">
        <f t="shared" si="668"/>
        <v>2.7095056941155686E-5</v>
      </c>
      <c r="BF596" s="17">
        <f t="shared" si="669"/>
        <v>1.8228199557162491E-5</v>
      </c>
      <c r="BG596" s="17">
        <f t="shared" si="670"/>
        <v>8.1753475013873835E-6</v>
      </c>
      <c r="BH596" s="17">
        <f t="shared" si="671"/>
        <v>2.7499825157791798E-6</v>
      </c>
      <c r="BI596" s="17">
        <f t="shared" si="672"/>
        <v>7.4002029499617738E-7</v>
      </c>
      <c r="BJ596" s="18">
        <f t="shared" si="673"/>
        <v>0.52387051180963939</v>
      </c>
      <c r="BK596" s="18">
        <f t="shared" si="674"/>
        <v>0.28379912050376288</v>
      </c>
      <c r="BL596" s="18">
        <f t="shared" si="675"/>
        <v>0.18533228107024427</v>
      </c>
      <c r="BM596" s="18">
        <f t="shared" si="676"/>
        <v>0.33342397027135923</v>
      </c>
      <c r="BN596" s="18">
        <f t="shared" si="677"/>
        <v>0.66607382781229385</v>
      </c>
    </row>
    <row r="597" spans="1:66" x14ac:dyDescent="0.25">
      <c r="A597" t="s">
        <v>27</v>
      </c>
      <c r="B597" t="s">
        <v>191</v>
      </c>
      <c r="C597" t="s">
        <v>28</v>
      </c>
      <c r="D597" t="s">
        <v>497</v>
      </c>
      <c r="E597" s="14">
        <f>VLOOKUP(A597,home!$A$2:$E$405,3,FALSE)</f>
        <v>1.3</v>
      </c>
      <c r="F597" s="14">
        <f>VLOOKUP(B597,home!$B$2:$E$405,3,FALSE)</f>
        <v>1.28</v>
      </c>
      <c r="G597" s="14">
        <f>VLOOKUP(C597,away!$B$2:$E$405,4,FALSE)</f>
        <v>0.64</v>
      </c>
      <c r="H597" s="14">
        <f>VLOOKUP(A597,away!$A$2:$E$405,3,FALSE)</f>
        <v>1.1173913043478301</v>
      </c>
      <c r="I597" s="14">
        <f>VLOOKUP(C597,away!$B$2:$E$405,3,FALSE)</f>
        <v>0.77</v>
      </c>
      <c r="J597" s="14">
        <f>VLOOKUP(B597,home!$B$2:$E$405,4,FALSE)</f>
        <v>1.42</v>
      </c>
      <c r="K597" s="16">
        <f t="shared" si="678"/>
        <v>1.0649600000000001</v>
      </c>
      <c r="L597" s="16">
        <f t="shared" si="679"/>
        <v>1.2217556521739175</v>
      </c>
      <c r="M597" s="17">
        <f t="shared" si="624"/>
        <v>0.1015996029138219</v>
      </c>
      <c r="N597" s="17">
        <f t="shared" si="625"/>
        <v>0.10819951311910378</v>
      </c>
      <c r="O597" s="17">
        <f t="shared" si="626"/>
        <v>0.12412988911858752</v>
      </c>
      <c r="P597" s="17">
        <f t="shared" si="627"/>
        <v>0.13219336671573098</v>
      </c>
      <c r="Q597" s="17">
        <f t="shared" si="628"/>
        <v>5.7614076745660381E-2</v>
      </c>
      <c r="R597" s="17">
        <f t="shared" si="629"/>
        <v>7.5828196817178006E-2</v>
      </c>
      <c r="S597" s="17">
        <f t="shared" si="630"/>
        <v>4.2999888046960012E-2</v>
      </c>
      <c r="T597" s="17">
        <f t="shared" si="631"/>
        <v>7.0390323908792435E-2</v>
      </c>
      <c r="U597" s="17">
        <f t="shared" si="632"/>
        <v>8.0753996482421889E-2</v>
      </c>
      <c r="V597" s="17">
        <f t="shared" si="633"/>
        <v>6.2164503341269727E-3</v>
      </c>
      <c r="W597" s="17">
        <f t="shared" si="634"/>
        <v>2.0452229057019503E-2</v>
      </c>
      <c r="X597" s="17">
        <f t="shared" si="635"/>
        <v>2.4987626449969207E-2</v>
      </c>
      <c r="Y597" s="17">
        <f t="shared" si="636"/>
        <v>1.5264386924830184E-2</v>
      </c>
      <c r="Z597" s="17">
        <f t="shared" si="637"/>
        <v>3.0881176018514492E-2</v>
      </c>
      <c r="AA597" s="17">
        <f t="shared" si="638"/>
        <v>3.2887217212677192E-2</v>
      </c>
      <c r="AB597" s="17">
        <f t="shared" si="639"/>
        <v>1.7511785421406353E-2</v>
      </c>
      <c r="AC597" s="17">
        <f t="shared" si="640"/>
        <v>5.0552209058977212E-4</v>
      </c>
      <c r="AD597" s="17">
        <f t="shared" si="641"/>
        <v>5.4452014641408718E-3</v>
      </c>
      <c r="AE597" s="17">
        <f t="shared" si="642"/>
        <v>6.6527056660398006E-3</v>
      </c>
      <c r="AF597" s="17">
        <f t="shared" si="643"/>
        <v>4.0639903748667877E-3</v>
      </c>
      <c r="AG597" s="17">
        <f t="shared" si="644"/>
        <v>1.655067736957965E-3</v>
      </c>
      <c r="AH597" s="17">
        <f t="shared" si="645"/>
        <v>9.4323128365994303E-3</v>
      </c>
      <c r="AI597" s="17">
        <f t="shared" si="646"/>
        <v>1.0045035878464928E-2</v>
      </c>
      <c r="AJ597" s="17">
        <f t="shared" si="647"/>
        <v>5.3487807045650053E-3</v>
      </c>
      <c r="AK597" s="17">
        <f t="shared" si="648"/>
        <v>1.8987458330445169E-3</v>
      </c>
      <c r="AL597" s="17">
        <f t="shared" si="649"/>
        <v>2.6309814285758574E-5</v>
      </c>
      <c r="AM597" s="17">
        <f t="shared" si="650"/>
        <v>1.159784350250293E-3</v>
      </c>
      <c r="AN597" s="17">
        <f t="shared" si="651"/>
        <v>1.4169730852211498E-3</v>
      </c>
      <c r="AO597" s="17">
        <f t="shared" si="652"/>
        <v>8.6559743792362722E-4</v>
      </c>
      <c r="AP597" s="17">
        <f t="shared" si="653"/>
        <v>3.5251618743015097E-4</v>
      </c>
      <c r="AQ597" s="17">
        <f t="shared" si="654"/>
        <v>1.0767216111889678E-4</v>
      </c>
      <c r="AR597" s="17">
        <f t="shared" si="655"/>
        <v>2.3047963042375904E-3</v>
      </c>
      <c r="AS597" s="17">
        <f t="shared" si="656"/>
        <v>2.4545158721608639E-3</v>
      </c>
      <c r="AT597" s="17">
        <f t="shared" si="657"/>
        <v>1.3069806116082169E-3</v>
      </c>
      <c r="AU597" s="17">
        <f t="shared" si="658"/>
        <v>4.6396069071276245E-4</v>
      </c>
      <c r="AV597" s="17">
        <f t="shared" si="659"/>
        <v>1.2352489429536586E-4</v>
      </c>
      <c r="AW597" s="17">
        <f t="shared" si="660"/>
        <v>9.5089581180366118E-7</v>
      </c>
      <c r="AX597" s="17">
        <f t="shared" si="661"/>
        <v>2.0585399027375865E-4</v>
      </c>
      <c r="AY597" s="17">
        <f t="shared" si="662"/>
        <v>2.5150327613951922E-4</v>
      </c>
      <c r="AZ597" s="17">
        <f t="shared" si="663"/>
        <v>1.5363777458185765E-4</v>
      </c>
      <c r="BA597" s="17">
        <f t="shared" si="664"/>
        <v>6.2569273160935593E-5</v>
      </c>
      <c r="BB597" s="17">
        <f t="shared" si="665"/>
        <v>1.9111090784196716E-5</v>
      </c>
      <c r="BC597" s="17">
        <f t="shared" si="666"/>
        <v>4.669816636960241E-6</v>
      </c>
      <c r="BD597" s="17">
        <f t="shared" si="667"/>
        <v>4.693163186353051E-4</v>
      </c>
      <c r="BE597" s="17">
        <f t="shared" si="668"/>
        <v>4.9980310669385454E-4</v>
      </c>
      <c r="BF597" s="17">
        <f t="shared" si="669"/>
        <v>2.6613515825234366E-4</v>
      </c>
      <c r="BG597" s="17">
        <f t="shared" si="670"/>
        <v>9.4474432710805342E-5</v>
      </c>
      <c r="BH597" s="17">
        <f t="shared" si="671"/>
        <v>2.5152872964924813E-5</v>
      </c>
      <c r="BI597" s="17">
        <f t="shared" si="672"/>
        <v>5.357360718545267E-6</v>
      </c>
      <c r="BJ597" s="18">
        <f t="shared" si="673"/>
        <v>0.31932500989090223</v>
      </c>
      <c r="BK597" s="18">
        <f t="shared" si="674"/>
        <v>0.28379264319165498</v>
      </c>
      <c r="BL597" s="18">
        <f t="shared" si="675"/>
        <v>0.36584997792793544</v>
      </c>
      <c r="BM597" s="18">
        <f t="shared" si="676"/>
        <v>0.40003360921859682</v>
      </c>
      <c r="BN597" s="18">
        <f t="shared" si="677"/>
        <v>0.59956464543008259</v>
      </c>
    </row>
    <row r="598" spans="1:66" x14ac:dyDescent="0.25">
      <c r="A598" t="s">
        <v>196</v>
      </c>
      <c r="B598" t="s">
        <v>205</v>
      </c>
      <c r="C598" t="s">
        <v>305</v>
      </c>
      <c r="D598" t="s">
        <v>497</v>
      </c>
      <c r="E598" s="14">
        <f>VLOOKUP(A598,home!$A$2:$E$405,3,FALSE)</f>
        <v>1.59278350515464</v>
      </c>
      <c r="F598" s="14">
        <f>VLOOKUP(B598,home!$B$2:$E$405,3,FALSE)</f>
        <v>1.2</v>
      </c>
      <c r="G598" s="14">
        <f>VLOOKUP(C598,away!$B$2:$E$405,4,FALSE)</f>
        <v>0.99</v>
      </c>
      <c r="H598" s="14">
        <f>VLOOKUP(A598,away!$A$2:$E$405,3,FALSE)</f>
        <v>1.4690721649484499</v>
      </c>
      <c r="I598" s="14">
        <f>VLOOKUP(C598,away!$B$2:$E$405,3,FALSE)</f>
        <v>0.73</v>
      </c>
      <c r="J598" s="14">
        <f>VLOOKUP(B598,home!$B$2:$E$405,4,FALSE)</f>
        <v>0.93</v>
      </c>
      <c r="K598" s="16">
        <f t="shared" si="678"/>
        <v>1.892226804123712</v>
      </c>
      <c r="L598" s="16">
        <f t="shared" si="679"/>
        <v>0.9973530927835027</v>
      </c>
      <c r="M598" s="17">
        <f t="shared" si="624"/>
        <v>5.5599565255201912E-2</v>
      </c>
      <c r="N598" s="17">
        <f t="shared" si="625"/>
        <v>0.10520698767351851</v>
      </c>
      <c r="O598" s="17">
        <f t="shared" si="626"/>
        <v>5.545239836469381E-2</v>
      </c>
      <c r="P598" s="17">
        <f t="shared" si="627"/>
        <v>0.10492851453861952</v>
      </c>
      <c r="Q598" s="17">
        <f t="shared" si="628"/>
        <v>9.9537741028472376E-2</v>
      </c>
      <c r="R598" s="17">
        <f t="shared" si="629"/>
        <v>2.7652810505645102E-2</v>
      </c>
      <c r="S598" s="17">
        <f t="shared" si="630"/>
        <v>4.9505752035764301E-2</v>
      </c>
      <c r="T598" s="17">
        <f t="shared" si="631"/>
        <v>9.9274273863430282E-2</v>
      </c>
      <c r="U598" s="17">
        <f t="shared" si="632"/>
        <v>5.2325389248135443E-2</v>
      </c>
      <c r="V598" s="17">
        <f t="shared" si="633"/>
        <v>1.0380906554028981E-2</v>
      </c>
      <c r="W598" s="17">
        <f t="shared" si="634"/>
        <v>6.278266053199999E-2</v>
      </c>
      <c r="X598" s="17">
        <f t="shared" si="635"/>
        <v>6.2616480654766937E-2</v>
      </c>
      <c r="Y598" s="17">
        <f t="shared" si="636"/>
        <v>3.1225370320125078E-2</v>
      </c>
      <c r="Z598" s="17">
        <f t="shared" si="637"/>
        <v>9.1932053606537615E-3</v>
      </c>
      <c r="AA598" s="17">
        <f t="shared" si="638"/>
        <v>1.7395629599242846E-2</v>
      </c>
      <c r="AB598" s="17">
        <f t="shared" si="639"/>
        <v>1.6458238301147576E-2</v>
      </c>
      <c r="AC598" s="17">
        <f t="shared" si="640"/>
        <v>1.224439772234291E-3</v>
      </c>
      <c r="AD598" s="17">
        <f t="shared" si="641"/>
        <v>2.9699758273212563E-2</v>
      </c>
      <c r="AE598" s="17">
        <f t="shared" si="642"/>
        <v>2.9621145768710975E-2</v>
      </c>
      <c r="AF598" s="17">
        <f t="shared" si="643"/>
        <v>1.4771370672107422E-2</v>
      </c>
      <c r="AG598" s="17">
        <f t="shared" si="644"/>
        <v>4.9107574081592893E-3</v>
      </c>
      <c r="AH598" s="17">
        <f t="shared" si="645"/>
        <v>2.292217949760476E-3</v>
      </c>
      <c r="AI598" s="17">
        <f t="shared" si="646"/>
        <v>4.3373962454302728E-3</v>
      </c>
      <c r="AJ598" s="17">
        <f t="shared" si="647"/>
        <v>4.103668717854358E-3</v>
      </c>
      <c r="AK598" s="17">
        <f t="shared" si="648"/>
        <v>2.5883573143893339E-3</v>
      </c>
      <c r="AL598" s="17">
        <f t="shared" si="649"/>
        <v>9.2431403629026981E-5</v>
      </c>
      <c r="AM598" s="17">
        <f t="shared" si="650"/>
        <v>1.1239735736113558E-2</v>
      </c>
      <c r="AN598" s="17">
        <f t="shared" si="651"/>
        <v>1.1209985198482117E-2</v>
      </c>
      <c r="AO598" s="17">
        <f t="shared" si="652"/>
        <v>5.5901567038817114E-3</v>
      </c>
      <c r="AP598" s="17">
        <f t="shared" si="653"/>
        <v>1.8584533592536192E-3</v>
      </c>
      <c r="AQ598" s="17">
        <f t="shared" si="654"/>
        <v>4.6338355141137169E-4</v>
      </c>
      <c r="AR598" s="17">
        <f t="shared" si="655"/>
        <v>4.5723013230549418E-4</v>
      </c>
      <c r="AS598" s="17">
        <f t="shared" si="656"/>
        <v>8.6518311200148735E-4</v>
      </c>
      <c r="AT598" s="17">
        <f t="shared" si="657"/>
        <v>8.1856133750219122E-4</v>
      </c>
      <c r="AU598" s="17">
        <f t="shared" si="658"/>
        <v>5.1630123454700079E-4</v>
      </c>
      <c r="AV598" s="17">
        <f t="shared" si="659"/>
        <v>2.4423975875299966E-4</v>
      </c>
      <c r="AW598" s="17">
        <f t="shared" si="660"/>
        <v>4.8455064526515917E-6</v>
      </c>
      <c r="AX598" s="17">
        <f t="shared" si="661"/>
        <v>3.5446882051901997E-3</v>
      </c>
      <c r="AY598" s="17">
        <f t="shared" si="662"/>
        <v>3.5353057443996494E-3</v>
      </c>
      <c r="AZ598" s="17">
        <f t="shared" si="663"/>
        <v>1.7629740590561363E-3</v>
      </c>
      <c r="BA598" s="17">
        <f t="shared" si="664"/>
        <v>5.8610254343224118E-4</v>
      </c>
      <c r="BB598" s="17">
        <f t="shared" si="665"/>
        <v>1.461377960951057E-4</v>
      </c>
      <c r="BC598" s="17">
        <f t="shared" si="666"/>
        <v>2.9150196581603721E-5</v>
      </c>
      <c r="BD598" s="17">
        <f t="shared" si="667"/>
        <v>7.6003314428115771E-5</v>
      </c>
      <c r="BE598" s="17">
        <f t="shared" si="668"/>
        <v>1.4381550876312312E-4</v>
      </c>
      <c r="BF598" s="17">
        <f t="shared" si="669"/>
        <v>1.3606578026513513E-4</v>
      </c>
      <c r="BG598" s="17">
        <f t="shared" si="670"/>
        <v>8.582243884723197E-5</v>
      </c>
      <c r="BH598" s="17">
        <f t="shared" si="671"/>
        <v>4.0598879795500118E-5</v>
      </c>
      <c r="BI598" s="17">
        <f t="shared" si="672"/>
        <v>1.5364457713288387E-5</v>
      </c>
      <c r="BJ598" s="18">
        <f t="shared" si="673"/>
        <v>0.5796126192884008</v>
      </c>
      <c r="BK598" s="18">
        <f t="shared" si="674"/>
        <v>0.22526691530387769</v>
      </c>
      <c r="BL598" s="18">
        <f t="shared" si="675"/>
        <v>0.18600529220122081</v>
      </c>
      <c r="BM598" s="18">
        <f t="shared" si="676"/>
        <v>0.54816955455005489</v>
      </c>
      <c r="BN598" s="18">
        <f t="shared" si="677"/>
        <v>0.44837801736615129</v>
      </c>
    </row>
    <row r="599" spans="1:66" x14ac:dyDescent="0.25">
      <c r="A599" t="s">
        <v>196</v>
      </c>
      <c r="B599" t="s">
        <v>307</v>
      </c>
      <c r="C599" t="s">
        <v>301</v>
      </c>
      <c r="D599" t="s">
        <v>497</v>
      </c>
      <c r="E599" s="14">
        <f>VLOOKUP(A599,home!$A$2:$E$405,3,FALSE)</f>
        <v>1.59278350515464</v>
      </c>
      <c r="F599" s="14">
        <f>VLOOKUP(B599,home!$B$2:$E$405,3,FALSE)</f>
        <v>1.31</v>
      </c>
      <c r="G599" s="14">
        <f>VLOOKUP(C599,away!$B$2:$E$405,4,FALSE)</f>
        <v>1.48</v>
      </c>
      <c r="H599" s="14">
        <f>VLOOKUP(A599,away!$A$2:$E$405,3,FALSE)</f>
        <v>1.4690721649484499</v>
      </c>
      <c r="I599" s="14">
        <f>VLOOKUP(C599,away!$B$2:$E$405,3,FALSE)</f>
        <v>0.51</v>
      </c>
      <c r="J599" s="14">
        <f>VLOOKUP(B599,home!$B$2:$E$405,4,FALSE)</f>
        <v>0.56000000000000005</v>
      </c>
      <c r="K599" s="16">
        <f t="shared" si="678"/>
        <v>3.0880886597938164</v>
      </c>
      <c r="L599" s="16">
        <f t="shared" si="679"/>
        <v>0.41956701030927734</v>
      </c>
      <c r="M599" s="17">
        <f t="shared" si="624"/>
        <v>2.9967084886470045E-2</v>
      </c>
      <c r="N599" s="17">
        <f t="shared" si="625"/>
        <v>9.2541015004986835E-2</v>
      </c>
      <c r="O599" s="17">
        <f t="shared" si="626"/>
        <v>1.2573200213500566E-2</v>
      </c>
      <c r="P599" s="17">
        <f t="shared" si="627"/>
        <v>3.8827156996628295E-2</v>
      </c>
      <c r="Q599" s="17">
        <f t="shared" si="628"/>
        <v>0.14288742950135463</v>
      </c>
      <c r="R599" s="17">
        <f t="shared" si="629"/>
        <v>2.6376500117991993E-3</v>
      </c>
      <c r="S599" s="17">
        <f t="shared" si="630"/>
        <v>1.2576699787050942E-2</v>
      </c>
      <c r="T599" s="17">
        <f t="shared" si="631"/>
        <v>5.9950851606660999E-2</v>
      </c>
      <c r="U599" s="17">
        <f t="shared" si="632"/>
        <v>8.1452970899421346E-3</v>
      </c>
      <c r="V599" s="17">
        <f t="shared" si="633"/>
        <v>1.8105698264214952E-3</v>
      </c>
      <c r="W599" s="17">
        <f t="shared" si="634"/>
        <v>0.14708301689007386</v>
      </c>
      <c r="X599" s="17">
        <f t="shared" si="635"/>
        <v>6.1711181663837225E-2</v>
      </c>
      <c r="Y599" s="17">
        <f t="shared" si="636"/>
        <v>1.2945987996674437E-2</v>
      </c>
      <c r="Z599" s="17">
        <f t="shared" si="637"/>
        <v>3.6889030989760679E-4</v>
      </c>
      <c r="AA599" s="17">
        <f t="shared" si="638"/>
        <v>1.1391659827026264E-3</v>
      </c>
      <c r="AB599" s="17">
        <f t="shared" si="639"/>
        <v>1.75892277640343E-3</v>
      </c>
      <c r="AC599" s="17">
        <f t="shared" si="640"/>
        <v>1.4661769565290012E-4</v>
      </c>
      <c r="AD599" s="17">
        <f t="shared" si="641"/>
        <v>0.11355134912662487</v>
      </c>
      <c r="AE599" s="17">
        <f t="shared" si="642"/>
        <v>4.7642400069642966E-2</v>
      </c>
      <c r="AF599" s="17">
        <f t="shared" si="643"/>
        <v>9.9945896805893001E-3</v>
      </c>
      <c r="AG599" s="17">
        <f t="shared" si="644"/>
        <v>1.3978000371842696E-3</v>
      </c>
      <c r="AH599" s="17">
        <f t="shared" si="645"/>
        <v>3.8693551113950412E-5</v>
      </c>
      <c r="AI599" s="17">
        <f t="shared" si="646"/>
        <v>1.1948911640214269E-4</v>
      </c>
      <c r="AJ599" s="17">
        <f t="shared" si="647"/>
        <v>1.844964926651201E-4</v>
      </c>
      <c r="AK599" s="17">
        <f t="shared" si="648"/>
        <v>1.8991384225696344E-4</v>
      </c>
      <c r="AL599" s="17">
        <f t="shared" si="649"/>
        <v>7.5986680842209787E-6</v>
      </c>
      <c r="AM599" s="17">
        <f t="shared" si="650"/>
        <v>7.0131326708443728E-2</v>
      </c>
      <c r="AN599" s="17">
        <f t="shared" si="651"/>
        <v>2.9424791076084904E-2</v>
      </c>
      <c r="AO599" s="17">
        <f t="shared" si="652"/>
        <v>6.1728358103840218E-3</v>
      </c>
      <c r="AP599" s="17">
        <f t="shared" si="653"/>
        <v>8.6330608869762335E-4</v>
      </c>
      <c r="AQ599" s="17">
        <f t="shared" si="654"/>
        <v>9.0553688654164372E-5</v>
      </c>
      <c r="AR599" s="17">
        <f t="shared" si="655"/>
        <v>3.2469075118258783E-6</v>
      </c>
      <c r="AS599" s="17">
        <f t="shared" si="656"/>
        <v>1.0026738266668854E-5</v>
      </c>
      <c r="AT599" s="17">
        <f t="shared" si="657"/>
        <v>1.5481728368010399E-5</v>
      </c>
      <c r="AU599" s="17">
        <f t="shared" si="658"/>
        <v>1.5936316602420378E-5</v>
      </c>
      <c r="AV599" s="17">
        <f t="shared" si="659"/>
        <v>1.2303189644704573E-5</v>
      </c>
      <c r="AW599" s="17">
        <f t="shared" si="660"/>
        <v>2.7348031254685326E-7</v>
      </c>
      <c r="AX599" s="17">
        <f t="shared" si="661"/>
        <v>3.6095292450773392E-2</v>
      </c>
      <c r="AY599" s="17">
        <f t="shared" si="662"/>
        <v>1.5144393939810021E-2</v>
      </c>
      <c r="AZ599" s="17">
        <f t="shared" si="663"/>
        <v>3.1770440441360134E-3</v>
      </c>
      <c r="BA599" s="17">
        <f t="shared" si="664"/>
        <v>4.4432762373968106E-4</v>
      </c>
      <c r="BB599" s="17">
        <f t="shared" si="665"/>
        <v>4.660630317257085E-5</v>
      </c>
      <c r="BC599" s="17">
        <f t="shared" si="666"/>
        <v>3.9108934567366697E-6</v>
      </c>
      <c r="BD599" s="17">
        <f t="shared" si="667"/>
        <v>2.2704921291458635E-7</v>
      </c>
      <c r="BE599" s="17">
        <f t="shared" si="668"/>
        <v>7.0114809961664596E-7</v>
      </c>
      <c r="BF599" s="17">
        <f t="shared" si="669"/>
        <v>1.0826037476310749E-6</v>
      </c>
      <c r="BG599" s="17">
        <f t="shared" si="670"/>
        <v>1.1143921187032695E-6</v>
      </c>
      <c r="BH599" s="17">
        <f t="shared" si="671"/>
        <v>8.6033541608279279E-7</v>
      </c>
      <c r="BI599" s="17">
        <f t="shared" si="672"/>
        <v>5.3135840840485328E-7</v>
      </c>
      <c r="BJ599" s="18">
        <f t="shared" si="673"/>
        <v>0.85130001020498225</v>
      </c>
      <c r="BK599" s="18">
        <f t="shared" si="674"/>
        <v>9.848012180011792E-2</v>
      </c>
      <c r="BL599" s="18">
        <f t="shared" si="675"/>
        <v>2.6848340844183107E-2</v>
      </c>
      <c r="BM599" s="18">
        <f t="shared" si="676"/>
        <v>0.64241970608494381</v>
      </c>
      <c r="BN599" s="18">
        <f t="shared" si="677"/>
        <v>0.31943353661473961</v>
      </c>
    </row>
    <row r="600" spans="1:66" x14ac:dyDescent="0.25">
      <c r="A600" t="s">
        <v>196</v>
      </c>
      <c r="B600" t="s">
        <v>201</v>
      </c>
      <c r="C600" t="s">
        <v>304</v>
      </c>
      <c r="D600" t="s">
        <v>497</v>
      </c>
      <c r="E600" s="14">
        <f>VLOOKUP(A600,home!$A$2:$E$405,3,FALSE)</f>
        <v>1.59278350515464</v>
      </c>
      <c r="F600" s="14">
        <f>VLOOKUP(B600,home!$B$2:$E$405,3,FALSE)</f>
        <v>1.1000000000000001</v>
      </c>
      <c r="G600" s="14">
        <f>VLOOKUP(C600,away!$B$2:$E$405,4,FALSE)</f>
        <v>1.37</v>
      </c>
      <c r="H600" s="14">
        <f>VLOOKUP(A600,away!$A$2:$E$405,3,FALSE)</f>
        <v>1.4690721649484499</v>
      </c>
      <c r="I600" s="14">
        <f>VLOOKUP(C600,away!$B$2:$E$405,3,FALSE)</f>
        <v>1.1399999999999999</v>
      </c>
      <c r="J600" s="14">
        <f>VLOOKUP(B600,home!$B$2:$E$405,4,FALSE)</f>
        <v>0.91</v>
      </c>
      <c r="K600" s="16">
        <f t="shared" si="678"/>
        <v>2.4003247422680429</v>
      </c>
      <c r="L600" s="16">
        <f t="shared" si="679"/>
        <v>1.5240154639175219</v>
      </c>
      <c r="M600" s="17">
        <f t="shared" si="624"/>
        <v>1.9755166909380829E-2</v>
      </c>
      <c r="N600" s="17">
        <f t="shared" si="625"/>
        <v>4.74188159202217E-2</v>
      </c>
      <c r="O600" s="17">
        <f t="shared" si="626"/>
        <v>3.0107179862168102E-2</v>
      </c>
      <c r="P600" s="17">
        <f t="shared" si="627"/>
        <v>7.2267008743076261E-2</v>
      </c>
      <c r="Q600" s="17">
        <f t="shared" si="628"/>
        <v>5.6910278551180971E-2</v>
      </c>
      <c r="R600" s="17">
        <f t="shared" si="629"/>
        <v>2.29419038424452E-2</v>
      </c>
      <c r="S600" s="17">
        <f t="shared" si="630"/>
        <v>6.6090564770069402E-2</v>
      </c>
      <c r="T600" s="17">
        <f t="shared" si="631"/>
        <v>8.673214456785347E-2</v>
      </c>
      <c r="U600" s="17">
        <f t="shared" si="632"/>
        <v>5.5068019427755494E-2</v>
      </c>
      <c r="V600" s="17">
        <f t="shared" si="633"/>
        <v>2.6863112397560878E-2</v>
      </c>
      <c r="W600" s="17">
        <f t="shared" si="634"/>
        <v>4.5534383231922E-2</v>
      </c>
      <c r="X600" s="17">
        <f t="shared" si="635"/>
        <v>6.9395104185395851E-2</v>
      </c>
      <c r="Y600" s="17">
        <f t="shared" si="636"/>
        <v>5.287960594935541E-2</v>
      </c>
      <c r="Z600" s="17">
        <f t="shared" si="637"/>
        <v>1.1654605409198432E-2</v>
      </c>
      <c r="AA600" s="17">
        <f t="shared" si="638"/>
        <v>2.7974837725069961E-2</v>
      </c>
      <c r="AB600" s="17">
        <f t="shared" si="639"/>
        <v>3.3574347576209446E-2</v>
      </c>
      <c r="AC600" s="17">
        <f t="shared" si="640"/>
        <v>6.1418007356183451E-3</v>
      </c>
      <c r="AD600" s="17">
        <f t="shared" si="641"/>
        <v>2.7324326673874379E-2</v>
      </c>
      <c r="AE600" s="17">
        <f t="shared" si="642"/>
        <v>4.1642696392118587E-2</v>
      </c>
      <c r="AF600" s="17">
        <f t="shared" si="643"/>
        <v>3.1732056630405563E-2</v>
      </c>
      <c r="AG600" s="17">
        <f t="shared" si="644"/>
        <v>1.6120048335548202E-2</v>
      </c>
      <c r="AH600" s="17">
        <f t="shared" si="645"/>
        <v>4.4404497173688041E-3</v>
      </c>
      <c r="AI600" s="17">
        <f t="shared" si="646"/>
        <v>1.0658521323397478E-2</v>
      </c>
      <c r="AJ600" s="17">
        <f t="shared" si="647"/>
        <v>1.2791956224271246E-2</v>
      </c>
      <c r="AK600" s="17">
        <f t="shared" si="648"/>
        <v>1.0234949675709324E-2</v>
      </c>
      <c r="AL600" s="17">
        <f t="shared" si="649"/>
        <v>8.9870071864267336E-4</v>
      </c>
      <c r="AM600" s="17">
        <f t="shared" si="650"/>
        <v>1.311745147622306E-2</v>
      </c>
      <c r="AN600" s="17">
        <f t="shared" si="651"/>
        <v>1.9991198896951671E-2</v>
      </c>
      <c r="AO600" s="17">
        <f t="shared" si="652"/>
        <v>1.5233448130602628E-2</v>
      </c>
      <c r="AP600" s="17">
        <f t="shared" si="653"/>
        <v>7.7386701732746225E-3</v>
      </c>
      <c r="AQ600" s="17">
        <f t="shared" si="654"/>
        <v>2.9484632535569546E-3</v>
      </c>
      <c r="AR600" s="17">
        <f t="shared" si="655"/>
        <v>1.3534628072036489E-3</v>
      </c>
      <c r="AS600" s="17">
        <f t="shared" si="656"/>
        <v>3.2487502638704801E-3</v>
      </c>
      <c r="AT600" s="17">
        <f t="shared" si="657"/>
        <v>3.8990278199090736E-3</v>
      </c>
      <c r="AU600" s="17">
        <f t="shared" si="658"/>
        <v>3.1196443156397257E-3</v>
      </c>
      <c r="AV600" s="17">
        <f t="shared" si="659"/>
        <v>1.8720398594764733E-3</v>
      </c>
      <c r="AW600" s="17">
        <f t="shared" si="660"/>
        <v>9.1321274453687616E-5</v>
      </c>
      <c r="AX600" s="17">
        <f t="shared" si="661"/>
        <v>5.2476905556464466E-3</v>
      </c>
      <c r="AY600" s="17">
        <f t="shared" si="662"/>
        <v>7.9975615566591184E-3</v>
      </c>
      <c r="AZ600" s="17">
        <f t="shared" si="663"/>
        <v>6.0942037429903926E-3</v>
      </c>
      <c r="BA600" s="17">
        <f t="shared" si="664"/>
        <v>3.0958869148604673E-3</v>
      </c>
      <c r="BB600" s="17">
        <f t="shared" si="665"/>
        <v>1.1795448831968156E-3</v>
      </c>
      <c r="BC600" s="17">
        <f t="shared" si="666"/>
        <v>3.595289284753467E-4</v>
      </c>
      <c r="BD600" s="17">
        <f t="shared" si="667"/>
        <v>3.4378304133593046E-4</v>
      </c>
      <c r="BE600" s="17">
        <f t="shared" si="668"/>
        <v>8.2519094009079119E-4</v>
      </c>
      <c r="BF600" s="17">
        <f t="shared" si="669"/>
        <v>9.9036311529767632E-4</v>
      </c>
      <c r="BG600" s="17">
        <f t="shared" si="670"/>
        <v>7.923976964928904E-4</v>
      </c>
      <c r="BH600" s="17">
        <f t="shared" si="671"/>
        <v>4.7550294915202221E-4</v>
      </c>
      <c r="BI600" s="17">
        <f t="shared" si="672"/>
        <v>2.2827229877420428E-4</v>
      </c>
      <c r="BJ600" s="18">
        <f t="shared" si="673"/>
        <v>0.55869310895031377</v>
      </c>
      <c r="BK600" s="18">
        <f t="shared" si="674"/>
        <v>0.2000139158310075</v>
      </c>
      <c r="BL600" s="18">
        <f t="shared" si="675"/>
        <v>0.22494060048163794</v>
      </c>
      <c r="BM600" s="18">
        <f t="shared" si="676"/>
        <v>0.73799563656147904</v>
      </c>
      <c r="BN600" s="18">
        <f t="shared" si="677"/>
        <v>0.24940035382847309</v>
      </c>
    </row>
    <row r="601" spans="1:66" x14ac:dyDescent="0.25">
      <c r="A601" t="s">
        <v>196</v>
      </c>
      <c r="B601" t="s">
        <v>198</v>
      </c>
      <c r="C601" t="s">
        <v>303</v>
      </c>
      <c r="D601" t="s">
        <v>497</v>
      </c>
      <c r="E601" s="14">
        <f>VLOOKUP(A601,home!$A$2:$E$405,3,FALSE)</f>
        <v>1.59278350515464</v>
      </c>
      <c r="F601" s="14">
        <f>VLOOKUP(B601,home!$B$2:$E$405,3,FALSE)</f>
        <v>0.97</v>
      </c>
      <c r="G601" s="14">
        <f>VLOOKUP(C601,away!$B$2:$E$405,4,FALSE)</f>
        <v>0.74</v>
      </c>
      <c r="H601" s="14">
        <f>VLOOKUP(A601,away!$A$2:$E$405,3,FALSE)</f>
        <v>1.4690721649484499</v>
      </c>
      <c r="I601" s="14">
        <f>VLOOKUP(C601,away!$B$2:$E$405,3,FALSE)</f>
        <v>1.2</v>
      </c>
      <c r="J601" s="14">
        <f>VLOOKUP(B601,home!$B$2:$E$405,4,FALSE)</f>
        <v>0.37</v>
      </c>
      <c r="K601" s="16">
        <f t="shared" si="678"/>
        <v>1.1433000000000006</v>
      </c>
      <c r="L601" s="16">
        <f t="shared" si="679"/>
        <v>0.65226804123711168</v>
      </c>
      <c r="M601" s="17">
        <f t="shared" si="624"/>
        <v>0.16603311190045231</v>
      </c>
      <c r="N601" s="17">
        <f t="shared" si="625"/>
        <v>0.1898256568357872</v>
      </c>
      <c r="O601" s="17">
        <f t="shared" si="626"/>
        <v>0.10829809267981022</v>
      </c>
      <c r="P601" s="17">
        <f t="shared" si="627"/>
        <v>0.12381720936082707</v>
      </c>
      <c r="Q601" s="17">
        <f t="shared" si="628"/>
        <v>0.10851383673017784</v>
      </c>
      <c r="R601" s="17">
        <f t="shared" si="629"/>
        <v>3.5319692390987492E-2</v>
      </c>
      <c r="S601" s="17">
        <f t="shared" si="630"/>
        <v>2.3083801114163662E-2</v>
      </c>
      <c r="T601" s="17">
        <f t="shared" si="631"/>
        <v>7.0780107731116856E-2</v>
      </c>
      <c r="U601" s="17">
        <f t="shared" si="632"/>
        <v>4.0381004310616017E-2</v>
      </c>
      <c r="V601" s="17">
        <f t="shared" si="633"/>
        <v>1.9127187627956449E-3</v>
      </c>
      <c r="W601" s="17">
        <f t="shared" si="634"/>
        <v>4.1354623177870795E-2</v>
      </c>
      <c r="X601" s="17">
        <f t="shared" si="635"/>
        <v>2.6974299056328647E-2</v>
      </c>
      <c r="Y601" s="17">
        <f t="shared" si="636"/>
        <v>8.797236604607777E-3</v>
      </c>
      <c r="Z601" s="17">
        <f t="shared" si="637"/>
        <v>7.6793021909889103E-3</v>
      </c>
      <c r="AA601" s="17">
        <f t="shared" si="638"/>
        <v>8.7797461949576262E-3</v>
      </c>
      <c r="AB601" s="17">
        <f t="shared" si="639"/>
        <v>5.0189419123475307E-3</v>
      </c>
      <c r="AC601" s="17">
        <f t="shared" si="640"/>
        <v>8.9149197707715349E-5</v>
      </c>
      <c r="AD601" s="17">
        <f t="shared" si="641"/>
        <v>1.1820185169814926E-2</v>
      </c>
      <c r="AE601" s="17">
        <f t="shared" si="642"/>
        <v>7.7099290277751389E-3</v>
      </c>
      <c r="AF601" s="17">
        <f t="shared" si="643"/>
        <v>2.5144701525120191E-3</v>
      </c>
      <c r="AG601" s="17">
        <f t="shared" si="644"/>
        <v>5.4670284037606543E-4</v>
      </c>
      <c r="AH601" s="17">
        <f t="shared" si="645"/>
        <v>1.2522408495460487E-3</v>
      </c>
      <c r="AI601" s="17">
        <f t="shared" si="646"/>
        <v>1.4316869632859982E-3</v>
      </c>
      <c r="AJ601" s="17">
        <f t="shared" si="647"/>
        <v>8.1842385256244141E-4</v>
      </c>
      <c r="AK601" s="17">
        <f t="shared" si="648"/>
        <v>3.1190133021154659E-4</v>
      </c>
      <c r="AL601" s="17">
        <f t="shared" si="649"/>
        <v>2.6592779598190227E-6</v>
      </c>
      <c r="AM601" s="17">
        <f t="shared" si="650"/>
        <v>2.7028035409298822E-3</v>
      </c>
      <c r="AN601" s="17">
        <f t="shared" si="651"/>
        <v>1.7629523714910642E-3</v>
      </c>
      <c r="AO601" s="17">
        <f t="shared" si="652"/>
        <v>5.7495874507339857E-4</v>
      </c>
      <c r="AP601" s="17">
        <f t="shared" si="653"/>
        <v>1.2500907148039119E-4</v>
      </c>
      <c r="AQ601" s="17">
        <f t="shared" si="654"/>
        <v>2.0384855547846201E-5</v>
      </c>
      <c r="AR601" s="17">
        <f t="shared" si="655"/>
        <v>1.633593372180996E-4</v>
      </c>
      <c r="AS601" s="17">
        <f t="shared" si="656"/>
        <v>1.8676873024145338E-4</v>
      </c>
      <c r="AT601" s="17">
        <f t="shared" si="657"/>
        <v>1.0676634464252689E-4</v>
      </c>
      <c r="AU601" s="17">
        <f t="shared" si="658"/>
        <v>4.0688653943267024E-5</v>
      </c>
      <c r="AV601" s="17">
        <f t="shared" si="659"/>
        <v>1.1629834513334302E-5</v>
      </c>
      <c r="AW601" s="17">
        <f t="shared" si="660"/>
        <v>5.5086799007658284E-8</v>
      </c>
      <c r="AX601" s="17">
        <f t="shared" si="661"/>
        <v>5.1501921472418941E-4</v>
      </c>
      <c r="AY601" s="17">
        <f t="shared" si="662"/>
        <v>3.359305743876225E-4</v>
      </c>
      <c r="AZ601" s="17">
        <f t="shared" si="663"/>
        <v>1.0955838887373617E-4</v>
      </c>
      <c r="BA601" s="17">
        <f t="shared" si="664"/>
        <v>2.3820478570588559E-5</v>
      </c>
      <c r="BB601" s="17">
        <f t="shared" si="665"/>
        <v>3.8843342246420966E-6</v>
      </c>
      <c r="BC601" s="17">
        <f t="shared" si="666"/>
        <v>5.0672541524351512E-7</v>
      </c>
      <c r="BD601" s="17">
        <f t="shared" si="667"/>
        <v>1.775901248417377E-5</v>
      </c>
      <c r="BE601" s="17">
        <f t="shared" si="668"/>
        <v>2.0303878973155882E-5</v>
      </c>
      <c r="BF601" s="17">
        <f t="shared" si="669"/>
        <v>1.1606712415004568E-5</v>
      </c>
      <c r="BG601" s="17">
        <f t="shared" si="670"/>
        <v>4.4233181013582432E-6</v>
      </c>
      <c r="BH601" s="17">
        <f t="shared" si="671"/>
        <v>1.2642948963207206E-6</v>
      </c>
      <c r="BI601" s="17">
        <f t="shared" si="672"/>
        <v>2.8909367099269612E-7</v>
      </c>
      <c r="BJ601" s="18">
        <f t="shared" si="673"/>
        <v>0.4750118756270858</v>
      </c>
      <c r="BK601" s="18">
        <f t="shared" si="674"/>
        <v>0.31527458018829385</v>
      </c>
      <c r="BL601" s="18">
        <f t="shared" si="675"/>
        <v>0.20217658969542465</v>
      </c>
      <c r="BM601" s="18">
        <f t="shared" si="676"/>
        <v>0.26799887231616248</v>
      </c>
      <c r="BN601" s="18">
        <f t="shared" si="677"/>
        <v>0.73180759989804223</v>
      </c>
    </row>
    <row r="602" spans="1:66" x14ac:dyDescent="0.25">
      <c r="A602" t="s">
        <v>32</v>
      </c>
      <c r="B602" t="s">
        <v>330</v>
      </c>
      <c r="C602" t="s">
        <v>312</v>
      </c>
      <c r="D602" t="s">
        <v>497</v>
      </c>
      <c r="E602" s="14">
        <f>VLOOKUP(A602,home!$A$2:$E$405,3,FALSE)</f>
        <v>1.2307692307692299</v>
      </c>
      <c r="F602" s="14">
        <f>VLOOKUP(B602,home!$B$2:$E$405,3,FALSE)</f>
        <v>0.99</v>
      </c>
      <c r="G602" s="14">
        <f>VLOOKUP(C602,away!$B$2:$E$405,4,FALSE)</f>
        <v>1.3</v>
      </c>
      <c r="H602" s="14">
        <f>VLOOKUP(A602,away!$A$2:$E$405,3,FALSE)</f>
        <v>1.14201183431953</v>
      </c>
      <c r="I602" s="14">
        <f>VLOOKUP(C602,away!$B$2:$E$405,3,FALSE)</f>
        <v>0.65</v>
      </c>
      <c r="J602" s="14">
        <f>VLOOKUP(B602,home!$B$2:$E$405,4,FALSE)</f>
        <v>0.78</v>
      </c>
      <c r="K602" s="16">
        <f t="shared" si="678"/>
        <v>1.583999999999999</v>
      </c>
      <c r="L602" s="16">
        <f t="shared" si="679"/>
        <v>0.57900000000000174</v>
      </c>
      <c r="M602" s="17">
        <f t="shared" si="624"/>
        <v>0.11497966411941886</v>
      </c>
      <c r="N602" s="17">
        <f t="shared" si="625"/>
        <v>0.18212778796515935</v>
      </c>
      <c r="O602" s="17">
        <f t="shared" si="626"/>
        <v>6.6573225525143734E-2</v>
      </c>
      <c r="P602" s="17">
        <f t="shared" si="627"/>
        <v>0.10545198923182759</v>
      </c>
      <c r="Q602" s="17">
        <f t="shared" si="628"/>
        <v>0.14424520806840616</v>
      </c>
      <c r="R602" s="17">
        <f t="shared" si="629"/>
        <v>1.9272948789529166E-2</v>
      </c>
      <c r="S602" s="17">
        <f t="shared" si="630"/>
        <v>2.4178453899030422E-2</v>
      </c>
      <c r="T602" s="17">
        <f t="shared" si="631"/>
        <v>8.3517975471607428E-2</v>
      </c>
      <c r="U602" s="17">
        <f t="shared" si="632"/>
        <v>3.0528350882614179E-2</v>
      </c>
      <c r="V602" s="17">
        <f t="shared" si="633"/>
        <v>2.4638811661268026E-3</v>
      </c>
      <c r="W602" s="17">
        <f t="shared" si="634"/>
        <v>7.6161469860118403E-2</v>
      </c>
      <c r="X602" s="17">
        <f t="shared" si="635"/>
        <v>4.4097491049008695E-2</v>
      </c>
      <c r="Y602" s="17">
        <f t="shared" si="636"/>
        <v>1.2766223658688056E-2</v>
      </c>
      <c r="Z602" s="17">
        <f t="shared" si="637"/>
        <v>3.7196791163791412E-3</v>
      </c>
      <c r="AA602" s="17">
        <f t="shared" si="638"/>
        <v>5.891971720344555E-3</v>
      </c>
      <c r="AB602" s="17">
        <f t="shared" si="639"/>
        <v>4.6664416025128863E-3</v>
      </c>
      <c r="AC602" s="17">
        <f t="shared" si="640"/>
        <v>1.4123213232355479E-4</v>
      </c>
      <c r="AD602" s="17">
        <f t="shared" si="641"/>
        <v>3.0159942064606877E-2</v>
      </c>
      <c r="AE602" s="17">
        <f t="shared" si="642"/>
        <v>1.7462606455407436E-2</v>
      </c>
      <c r="AF602" s="17">
        <f t="shared" si="643"/>
        <v>5.055424568840468E-3</v>
      </c>
      <c r="AG602" s="17">
        <f t="shared" si="644"/>
        <v>9.7569694178621332E-4</v>
      </c>
      <c r="AH602" s="17">
        <f t="shared" si="645"/>
        <v>5.3842355209588215E-4</v>
      </c>
      <c r="AI602" s="17">
        <f t="shared" si="646"/>
        <v>8.5286290651987676E-4</v>
      </c>
      <c r="AJ602" s="17">
        <f t="shared" si="647"/>
        <v>6.7546742196374218E-4</v>
      </c>
      <c r="AK602" s="17">
        <f t="shared" si="648"/>
        <v>3.5664679879685566E-4</v>
      </c>
      <c r="AL602" s="17">
        <f t="shared" si="649"/>
        <v>5.1811629164278408E-6</v>
      </c>
      <c r="AM602" s="17">
        <f t="shared" si="650"/>
        <v>9.5546696460674443E-3</v>
      </c>
      <c r="AN602" s="17">
        <f t="shared" si="651"/>
        <v>5.5321537250730673E-3</v>
      </c>
      <c r="AO602" s="17">
        <f t="shared" si="652"/>
        <v>1.601558503408658E-3</v>
      </c>
      <c r="AP602" s="17">
        <f t="shared" si="653"/>
        <v>3.0910079115787194E-4</v>
      </c>
      <c r="AQ602" s="17">
        <f t="shared" si="654"/>
        <v>4.4742339520102089E-5</v>
      </c>
      <c r="AR602" s="17">
        <f t="shared" si="655"/>
        <v>6.2349447332703386E-5</v>
      </c>
      <c r="AS602" s="17">
        <f t="shared" si="656"/>
        <v>9.8761524575002087E-5</v>
      </c>
      <c r="AT602" s="17">
        <f t="shared" si="657"/>
        <v>7.8219127463401627E-5</v>
      </c>
      <c r="AU602" s="17">
        <f t="shared" si="658"/>
        <v>4.129969930067604E-5</v>
      </c>
      <c r="AV602" s="17">
        <f t="shared" si="659"/>
        <v>1.6354680923067703E-5</v>
      </c>
      <c r="AW602" s="17">
        <f t="shared" si="660"/>
        <v>1.3199530645891606E-7</v>
      </c>
      <c r="AX602" s="17">
        <f t="shared" si="661"/>
        <v>2.5224327865618068E-3</v>
      </c>
      <c r="AY602" s="17">
        <f t="shared" si="662"/>
        <v>1.4604885834192908E-3</v>
      </c>
      <c r="AZ602" s="17">
        <f t="shared" si="663"/>
        <v>4.2281144489988591E-4</v>
      </c>
      <c r="BA602" s="17">
        <f t="shared" si="664"/>
        <v>8.1602608865678249E-5</v>
      </c>
      <c r="BB602" s="17">
        <f t="shared" si="665"/>
        <v>1.1811977633306958E-5</v>
      </c>
      <c r="BC602" s="17">
        <f t="shared" si="666"/>
        <v>1.3678270099369509E-6</v>
      </c>
      <c r="BD602" s="17">
        <f t="shared" si="667"/>
        <v>6.0167216676058906E-6</v>
      </c>
      <c r="BE602" s="17">
        <f t="shared" si="668"/>
        <v>9.5304871214877239E-6</v>
      </c>
      <c r="BF602" s="17">
        <f t="shared" si="669"/>
        <v>7.5481458002182744E-6</v>
      </c>
      <c r="BG602" s="17">
        <f t="shared" si="670"/>
        <v>3.9854209825152468E-6</v>
      </c>
      <c r="BH602" s="17">
        <f t="shared" si="671"/>
        <v>1.5782267090760371E-6</v>
      </c>
      <c r="BI602" s="17">
        <f t="shared" si="672"/>
        <v>4.9998222143528787E-7</v>
      </c>
      <c r="BJ602" s="18">
        <f t="shared" si="673"/>
        <v>0.61811256633724643</v>
      </c>
      <c r="BK602" s="18">
        <f t="shared" si="674"/>
        <v>0.24868089029506296</v>
      </c>
      <c r="BL602" s="18">
        <f t="shared" si="675"/>
        <v>0.12968248266361806</v>
      </c>
      <c r="BM602" s="18">
        <f t="shared" si="676"/>
        <v>0.36608443812470859</v>
      </c>
      <c r="BN602" s="18">
        <f t="shared" si="677"/>
        <v>0.63265082369948478</v>
      </c>
    </row>
    <row r="603" spans="1:66" x14ac:dyDescent="0.25">
      <c r="A603" t="s">
        <v>32</v>
      </c>
      <c r="B603" t="s">
        <v>310</v>
      </c>
      <c r="C603" t="s">
        <v>208</v>
      </c>
      <c r="D603" t="s">
        <v>497</v>
      </c>
      <c r="E603" s="14">
        <f>VLOOKUP(A603,home!$A$2:$E$405,3,FALSE)</f>
        <v>1.2307692307692299</v>
      </c>
      <c r="F603" s="14">
        <f>VLOOKUP(B603,home!$B$2:$E$405,3,FALSE)</f>
        <v>0.63</v>
      </c>
      <c r="G603" s="14">
        <f>VLOOKUP(C603,away!$B$2:$E$405,4,FALSE)</f>
        <v>0.97</v>
      </c>
      <c r="H603" s="14">
        <f>VLOOKUP(A603,away!$A$2:$E$405,3,FALSE)</f>
        <v>1.14201183431953</v>
      </c>
      <c r="I603" s="14">
        <f>VLOOKUP(C603,away!$B$2:$E$405,3,FALSE)</f>
        <v>1.54</v>
      </c>
      <c r="J603" s="14">
        <f>VLOOKUP(B603,home!$B$2:$E$405,4,FALSE)</f>
        <v>1.07</v>
      </c>
      <c r="K603" s="16">
        <f t="shared" si="678"/>
        <v>0.75212307692307645</v>
      </c>
      <c r="L603" s="16">
        <f t="shared" si="679"/>
        <v>1.8818071005917216</v>
      </c>
      <c r="M603" s="17">
        <f t="shared" si="624"/>
        <v>7.1795737031222176E-2</v>
      </c>
      <c r="N603" s="17">
        <f t="shared" si="625"/>
        <v>5.3999230645882891E-2</v>
      </c>
      <c r="O603" s="17">
        <f t="shared" si="626"/>
        <v>0.13510572773756988</v>
      </c>
      <c r="P603" s="17">
        <f t="shared" si="627"/>
        <v>0.1016161356559125</v>
      </c>
      <c r="Q603" s="17">
        <f t="shared" si="628"/>
        <v>2.0307033752430158E-2</v>
      </c>
      <c r="R603" s="17">
        <f t="shared" si="629"/>
        <v>0.1271214588935855</v>
      </c>
      <c r="S603" s="17">
        <f t="shared" si="630"/>
        <v>3.5955613287841748E-2</v>
      </c>
      <c r="T603" s="17">
        <f t="shared" si="631"/>
        <v>3.8213920307278819E-2</v>
      </c>
      <c r="U603" s="17">
        <f t="shared" si="632"/>
        <v>9.5610982805993922E-2</v>
      </c>
      <c r="V603" s="17">
        <f t="shared" si="633"/>
        <v>5.6544218803222671E-3</v>
      </c>
      <c r="W603" s="17">
        <f t="shared" si="634"/>
        <v>5.09112956968618E-3</v>
      </c>
      <c r="X603" s="17">
        <f t="shared" si="635"/>
        <v>9.5805237742679281E-3</v>
      </c>
      <c r="Y603" s="17">
        <f t="shared" si="636"/>
        <v>9.014348832902596E-3</v>
      </c>
      <c r="Z603" s="17">
        <f t="shared" si="637"/>
        <v>7.9739354661175946E-2</v>
      </c>
      <c r="AA603" s="17">
        <f t="shared" si="638"/>
        <v>5.9973808779624112E-2</v>
      </c>
      <c r="AB603" s="17">
        <f t="shared" si="639"/>
        <v>2.2553842797063548E-2</v>
      </c>
      <c r="AC603" s="17">
        <f t="shared" si="640"/>
        <v>5.0018681871452598E-4</v>
      </c>
      <c r="AD603" s="17">
        <f t="shared" si="641"/>
        <v>9.5728900924160678E-4</v>
      </c>
      <c r="AE603" s="17">
        <f t="shared" si="642"/>
        <v>1.8014332549092695E-3</v>
      </c>
      <c r="AF603" s="17">
        <f t="shared" si="643"/>
        <v>1.6949749451651607E-3</v>
      </c>
      <c r="AG603" s="17">
        <f t="shared" si="644"/>
        <v>1.0632052957122876E-3</v>
      </c>
      <c r="AH603" s="17">
        <f t="shared" si="645"/>
        <v>3.7513520949500619E-2</v>
      </c>
      <c r="AI603" s="17">
        <f t="shared" si="646"/>
        <v>2.8214784802756694E-2</v>
      </c>
      <c r="AJ603" s="17">
        <f t="shared" si="647"/>
        <v>1.0610495380285908E-2</v>
      </c>
      <c r="AK603" s="17">
        <f t="shared" si="648"/>
        <v>2.6601328110329087E-3</v>
      </c>
      <c r="AL603" s="17">
        <f t="shared" si="649"/>
        <v>2.831758749224412E-5</v>
      </c>
      <c r="AM603" s="17">
        <f t="shared" si="650"/>
        <v>1.4399983102708817E-4</v>
      </c>
      <c r="AN603" s="17">
        <f t="shared" si="651"/>
        <v>2.7097990451078259E-4</v>
      </c>
      <c r="AO603" s="17">
        <f t="shared" si="652"/>
        <v>2.5496595421302881E-4</v>
      </c>
      <c r="AP603" s="17">
        <f t="shared" si="653"/>
        <v>1.5993224768240708E-4</v>
      </c>
      <c r="AQ603" s="17">
        <f t="shared" si="654"/>
        <v>7.5240409825586883E-5</v>
      </c>
      <c r="AR603" s="17">
        <f t="shared" si="655"/>
        <v>1.4118642018193319E-2</v>
      </c>
      <c r="AS603" s="17">
        <f t="shared" si="656"/>
        <v>1.0618956476698993E-2</v>
      </c>
      <c r="AT603" s="17">
        <f t="shared" si="657"/>
        <v>3.9933811094835384E-3</v>
      </c>
      <c r="AU603" s="17">
        <f t="shared" si="658"/>
        <v>1.0011713624637493E-3</v>
      </c>
      <c r="AV603" s="17">
        <f t="shared" si="659"/>
        <v>1.8825102141587592E-4</v>
      </c>
      <c r="AW603" s="17">
        <f t="shared" si="660"/>
        <v>1.1133142482666879E-6</v>
      </c>
      <c r="AX603" s="17">
        <f t="shared" si="661"/>
        <v>1.8050932664749435E-5</v>
      </c>
      <c r="AY603" s="17">
        <f t="shared" si="662"/>
        <v>3.3968373260828527E-5</v>
      </c>
      <c r="AZ603" s="17">
        <f t="shared" si="663"/>
        <v>3.1960962998888564E-5</v>
      </c>
      <c r="BA603" s="17">
        <f t="shared" si="664"/>
        <v>2.0048122371019254E-5</v>
      </c>
      <c r="BB603" s="17">
        <f t="shared" si="665"/>
        <v>9.4316747578289434E-6</v>
      </c>
      <c r="BC603" s="17">
        <f t="shared" si="666"/>
        <v>3.5497185059508438E-6</v>
      </c>
      <c r="BD603" s="17">
        <f t="shared" si="667"/>
        <v>4.4280934667581323E-3</v>
      </c>
      <c r="BE603" s="17">
        <f t="shared" si="668"/>
        <v>3.3304712831210988E-3</v>
      </c>
      <c r="BF603" s="17">
        <f t="shared" si="669"/>
        <v>1.2524621545324935E-3</v>
      </c>
      <c r="BG603" s="17">
        <f t="shared" si="670"/>
        <v>3.1400189646556156E-4</v>
      </c>
      <c r="BH603" s="17">
        <f t="shared" si="671"/>
        <v>5.9042018132339856E-5</v>
      </c>
      <c r="BI603" s="17">
        <f t="shared" si="672"/>
        <v>8.8813728690887089E-6</v>
      </c>
      <c r="BJ603" s="18">
        <f t="shared" si="673"/>
        <v>0.14274521751929509</v>
      </c>
      <c r="BK603" s="18">
        <f t="shared" si="674"/>
        <v>0.21558438063476631</v>
      </c>
      <c r="BL603" s="18">
        <f t="shared" si="675"/>
        <v>0.55867810913754745</v>
      </c>
      <c r="BM603" s="18">
        <f t="shared" si="676"/>
        <v>0.48676888317716893</v>
      </c>
      <c r="BN603" s="18">
        <f t="shared" si="677"/>
        <v>0.50994532371660317</v>
      </c>
    </row>
    <row r="604" spans="1:66" x14ac:dyDescent="0.25">
      <c r="A604" t="s">
        <v>32</v>
      </c>
      <c r="B604" t="s">
        <v>309</v>
      </c>
      <c r="C604" t="s">
        <v>36</v>
      </c>
      <c r="D604" t="s">
        <v>497</v>
      </c>
      <c r="E604" s="14">
        <f>VLOOKUP(A604,home!$A$2:$E$405,3,FALSE)</f>
        <v>1.2307692307692299</v>
      </c>
      <c r="F604" s="14">
        <f>VLOOKUP(B604,home!$B$2:$E$405,3,FALSE)</f>
        <v>0.97</v>
      </c>
      <c r="G604" s="14">
        <f>VLOOKUP(C604,away!$B$2:$E$405,4,FALSE)</f>
        <v>0.81</v>
      </c>
      <c r="H604" s="14">
        <f>VLOOKUP(A604,away!$A$2:$E$405,3,FALSE)</f>
        <v>1.14201183431953</v>
      </c>
      <c r="I604" s="14">
        <f>VLOOKUP(C604,away!$B$2:$E$405,3,FALSE)</f>
        <v>1.35</v>
      </c>
      <c r="J604" s="14">
        <f>VLOOKUP(B604,home!$B$2:$E$405,4,FALSE)</f>
        <v>1.1399999999999999</v>
      </c>
      <c r="K604" s="16">
        <f t="shared" si="678"/>
        <v>0.96701538461538405</v>
      </c>
      <c r="L604" s="16">
        <f t="shared" si="679"/>
        <v>1.7575562130177567</v>
      </c>
      <c r="M604" s="17">
        <f t="shared" si="624"/>
        <v>6.55742888820674E-2</v>
      </c>
      <c r="N604" s="17">
        <f t="shared" si="625"/>
        <v>6.3411346184172698E-2</v>
      </c>
      <c r="O604" s="17">
        <f t="shared" si="626"/>
        <v>0.11525049883889876</v>
      </c>
      <c r="P604" s="17">
        <f t="shared" si="627"/>
        <v>0.11144900546181255</v>
      </c>
      <c r="Q604" s="17">
        <f t="shared" si="628"/>
        <v>3.0659873659633519E-2</v>
      </c>
      <c r="R604" s="17">
        <f t="shared" si="629"/>
        <v>0.10127961514385116</v>
      </c>
      <c r="S604" s="17">
        <f t="shared" si="630"/>
        <v>4.7354233763653768E-2</v>
      </c>
      <c r="T604" s="17">
        <f t="shared" si="631"/>
        <v>5.3886451440828355E-2</v>
      </c>
      <c r="U604" s="17">
        <f t="shared" si="632"/>
        <v>9.7938945992029292E-2</v>
      </c>
      <c r="V604" s="17">
        <f t="shared" si="633"/>
        <v>8.9424992415970787E-3</v>
      </c>
      <c r="W604" s="17">
        <f t="shared" si="634"/>
        <v>9.8828565064098643E-3</v>
      </c>
      <c r="X604" s="17">
        <f t="shared" si="635"/>
        <v>1.7369675855203617E-2</v>
      </c>
      <c r="Y604" s="17">
        <f t="shared" si="636"/>
        <v>1.5264090858708819E-2</v>
      </c>
      <c r="Z604" s="17">
        <f t="shared" si="637"/>
        <v>5.9334872282707632E-2</v>
      </c>
      <c r="AA604" s="17">
        <f t="shared" si="638"/>
        <v>5.7377734341567205E-2</v>
      </c>
      <c r="AB604" s="17">
        <f t="shared" si="639"/>
        <v>2.7742575921334976E-2</v>
      </c>
      <c r="AC604" s="17">
        <f t="shared" si="640"/>
        <v>9.4990798204785834E-4</v>
      </c>
      <c r="AD604" s="17">
        <f t="shared" si="641"/>
        <v>2.3892185714111461E-3</v>
      </c>
      <c r="AE604" s="17">
        <f t="shared" si="642"/>
        <v>4.1991859444410681E-3</v>
      </c>
      <c r="AF604" s="17">
        <f t="shared" si="643"/>
        <v>3.6901526731346187E-3</v>
      </c>
      <c r="AG604" s="17">
        <f t="shared" si="644"/>
        <v>2.1618835858839445E-3</v>
      </c>
      <c r="AH604" s="17">
        <f t="shared" si="645"/>
        <v>2.6071093357271972E-2</v>
      </c>
      <c r="AI604" s="17">
        <f t="shared" si="646"/>
        <v>2.5211148370225936E-2</v>
      </c>
      <c r="AJ604" s="17">
        <f t="shared" si="647"/>
        <v>1.2189784168914775E-2</v>
      </c>
      <c r="AK604" s="17">
        <f t="shared" si="648"/>
        <v>3.9292362754938803E-3</v>
      </c>
      <c r="AL604" s="17">
        <f t="shared" si="649"/>
        <v>6.4577932408762953E-5</v>
      </c>
      <c r="AM604" s="17">
        <f t="shared" si="650"/>
        <v>4.6208222315267369E-4</v>
      </c>
      <c r="AN604" s="17">
        <f t="shared" si="651"/>
        <v>8.1213548222703908E-4</v>
      </c>
      <c r="AO604" s="17">
        <f t="shared" si="652"/>
        <v>7.1368688130015237E-4</v>
      </c>
      <c r="AP604" s="17">
        <f t="shared" si="653"/>
        <v>4.1811493745944972E-4</v>
      </c>
      <c r="AQ604" s="17">
        <f t="shared" si="654"/>
        <v>1.8371512652184667E-4</v>
      </c>
      <c r="AR604" s="17">
        <f t="shared" si="655"/>
        <v>9.1642824220478612E-3</v>
      </c>
      <c r="AS604" s="17">
        <f t="shared" si="656"/>
        <v>8.862002091080616E-3</v>
      </c>
      <c r="AT604" s="17">
        <f t="shared" si="657"/>
        <v>4.2848461802843301E-3</v>
      </c>
      <c r="AU604" s="17">
        <f t="shared" si="658"/>
        <v>1.3811707256818036E-3</v>
      </c>
      <c r="AV604" s="17">
        <f t="shared" si="659"/>
        <v>3.3390333512867457E-4</v>
      </c>
      <c r="AW604" s="17">
        <f t="shared" si="660"/>
        <v>3.0487670567722008E-6</v>
      </c>
      <c r="AX604" s="17">
        <f t="shared" si="661"/>
        <v>7.4473436457652372E-5</v>
      </c>
      <c r="AY604" s="17">
        <f t="shared" si="662"/>
        <v>1.3089125095093004E-4</v>
      </c>
      <c r="AZ604" s="17">
        <f t="shared" si="663"/>
        <v>1.1502436566923674E-4</v>
      </c>
      <c r="BA604" s="17">
        <f t="shared" si="664"/>
        <v>6.7387262843464479E-5</v>
      </c>
      <c r="BB604" s="17">
        <f t="shared" si="665"/>
        <v>2.9609225622197903E-5</v>
      </c>
      <c r="BC604" s="17">
        <f t="shared" si="666"/>
        <v>1.0407975690987694E-5</v>
      </c>
      <c r="BD604" s="17">
        <f t="shared" si="667"/>
        <v>2.6844569181199403E-3</v>
      </c>
      <c r="BE604" s="17">
        <f t="shared" si="668"/>
        <v>2.5959111391591822E-3</v>
      </c>
      <c r="BF604" s="17">
        <f t="shared" si="669"/>
        <v>1.2551430043306884E-3</v>
      </c>
      <c r="BG604" s="17">
        <f t="shared" si="670"/>
        <v>4.0458086502671641E-4</v>
      </c>
      <c r="BH604" s="17">
        <f t="shared" si="671"/>
        <v>9.7808980200458719E-5</v>
      </c>
      <c r="BI604" s="17">
        <f t="shared" si="672"/>
        <v>1.891655772147702E-5</v>
      </c>
      <c r="BJ604" s="18">
        <f t="shared" si="673"/>
        <v>0.20593226344772325</v>
      </c>
      <c r="BK604" s="18">
        <f t="shared" si="674"/>
        <v>0.23446540451453834</v>
      </c>
      <c r="BL604" s="18">
        <f t="shared" si="675"/>
        <v>0.49807365462836961</v>
      </c>
      <c r="BM604" s="18">
        <f t="shared" si="676"/>
        <v>0.51005372421900874</v>
      </c>
      <c r="BN604" s="18">
        <f t="shared" si="677"/>
        <v>0.48762462817043611</v>
      </c>
    </row>
    <row r="605" spans="1:66" x14ac:dyDescent="0.25">
      <c r="A605" t="s">
        <v>213</v>
      </c>
      <c r="B605" t="s">
        <v>222</v>
      </c>
      <c r="C605" t="s">
        <v>214</v>
      </c>
      <c r="D605" t="s">
        <v>497</v>
      </c>
      <c r="E605" s="14">
        <f>VLOOKUP(A605,home!$A$2:$E$405,3,FALSE)</f>
        <v>1.23668639053254</v>
      </c>
      <c r="F605" s="14">
        <f>VLOOKUP(B605,home!$B$2:$E$405,3,FALSE)</f>
        <v>0.35</v>
      </c>
      <c r="G605" s="14">
        <f>VLOOKUP(C605,away!$B$2:$E$405,4,FALSE)</f>
        <v>0.69</v>
      </c>
      <c r="H605" s="14">
        <f>VLOOKUP(A605,away!$A$2:$E$405,3,FALSE)</f>
        <v>1.2307692307692299</v>
      </c>
      <c r="I605" s="14">
        <f>VLOOKUP(C605,away!$B$2:$E$405,3,FALSE)</f>
        <v>2.02</v>
      </c>
      <c r="J605" s="14">
        <f>VLOOKUP(B605,home!$B$2:$E$405,4,FALSE)</f>
        <v>0.75</v>
      </c>
      <c r="K605" s="16">
        <f t="shared" si="678"/>
        <v>0.29865976331360838</v>
      </c>
      <c r="L605" s="16">
        <f t="shared" si="679"/>
        <v>1.8646153846153835</v>
      </c>
      <c r="M605" s="17">
        <f t="shared" si="624"/>
        <v>0.1149480320549084</v>
      </c>
      <c r="N605" s="17">
        <f t="shared" si="625"/>
        <v>3.4330352046884012E-2</v>
      </c>
      <c r="O605" s="17">
        <f t="shared" si="626"/>
        <v>0.21433386900084442</v>
      </c>
      <c r="P605" s="17">
        <f t="shared" si="627"/>
        <v>6.4012902585882145E-2</v>
      </c>
      <c r="Q605" s="17">
        <f t="shared" si="628"/>
        <v>5.1265474083976147E-3</v>
      </c>
      <c r="R605" s="17">
        <f t="shared" si="629"/>
        <v>0.19982511479155643</v>
      </c>
      <c r="S605" s="17">
        <f t="shared" si="630"/>
        <v>8.9119657470783636E-3</v>
      </c>
      <c r="T605" s="17">
        <f t="shared" si="631"/>
        <v>9.5590391676583127E-3</v>
      </c>
      <c r="U605" s="17">
        <f t="shared" si="632"/>
        <v>5.9679721487760871E-2</v>
      </c>
      <c r="V605" s="17">
        <f t="shared" si="633"/>
        <v>5.5143836645912261E-4</v>
      </c>
      <c r="W605" s="17">
        <f t="shared" si="634"/>
        <v>5.1036447853600815E-4</v>
      </c>
      <c r="X605" s="17">
        <f t="shared" si="635"/>
        <v>9.516334584394482E-4</v>
      </c>
      <c r="Y605" s="17">
        <f t="shared" si="636"/>
        <v>8.8721519356046996E-4</v>
      </c>
      <c r="Z605" s="17">
        <f t="shared" si="637"/>
        <v>0.12419899442429039</v>
      </c>
      <c r="AA605" s="17">
        <f t="shared" si="638"/>
        <v>3.709324227854674E-2</v>
      </c>
      <c r="AB605" s="17">
        <f t="shared" si="639"/>
        <v>5.5391294797225493E-3</v>
      </c>
      <c r="AC605" s="17">
        <f t="shared" si="640"/>
        <v>1.9193004984093627E-5</v>
      </c>
      <c r="AD605" s="17">
        <f t="shared" si="641"/>
        <v>3.8106333590809325E-5</v>
      </c>
      <c r="AE605" s="17">
        <f t="shared" si="642"/>
        <v>7.1053655864709018E-5</v>
      </c>
      <c r="AF605" s="17">
        <f t="shared" si="643"/>
        <v>6.6243869929251772E-5</v>
      </c>
      <c r="AG605" s="17">
        <f t="shared" si="644"/>
        <v>4.1173113002181079E-5</v>
      </c>
      <c r="AH605" s="17">
        <f t="shared" si="645"/>
        <v>5.7895838939323013E-2</v>
      </c>
      <c r="AI605" s="17">
        <f t="shared" si="646"/>
        <v>1.7291157554461003E-2</v>
      </c>
      <c r="AJ605" s="17">
        <f t="shared" si="647"/>
        <v>2.5820865113168169E-3</v>
      </c>
      <c r="AK605" s="17">
        <f t="shared" si="648"/>
        <v>2.5705511544171387E-4</v>
      </c>
      <c r="AL605" s="17">
        <f t="shared" si="649"/>
        <v>4.2753231574778355E-7</v>
      </c>
      <c r="AM605" s="17">
        <f t="shared" si="650"/>
        <v>2.2761657141961036E-6</v>
      </c>
      <c r="AN605" s="17">
        <f t="shared" si="651"/>
        <v>4.2441736086241158E-6</v>
      </c>
      <c r="AO605" s="17">
        <f t="shared" si="652"/>
        <v>3.9568757028095589E-6</v>
      </c>
      <c r="AP605" s="17">
        <f t="shared" si="653"/>
        <v>2.4593504368231707E-6</v>
      </c>
      <c r="AQ605" s="17">
        <f t="shared" si="654"/>
        <v>1.1464356651652619E-6</v>
      </c>
      <c r="AR605" s="17">
        <f t="shared" si="655"/>
        <v>2.1590694398295217E-2</v>
      </c>
      <c r="AS605" s="17">
        <f t="shared" si="656"/>
        <v>6.4482716787713007E-3</v>
      </c>
      <c r="AT605" s="17">
        <f t="shared" si="657"/>
        <v>9.6291964668184025E-4</v>
      </c>
      <c r="AU605" s="17">
        <f t="shared" si="658"/>
        <v>9.5861784589340636E-5</v>
      </c>
      <c r="AV605" s="17">
        <f t="shared" si="659"/>
        <v>7.1575144740681432E-6</v>
      </c>
      <c r="AW605" s="17">
        <f t="shared" si="660"/>
        <v>6.6135162683309355E-9</v>
      </c>
      <c r="AX605" s="17">
        <f t="shared" si="661"/>
        <v>1.1329985224405981E-7</v>
      </c>
      <c r="AY605" s="17">
        <f t="shared" si="662"/>
        <v>2.1126064756892365E-7</v>
      </c>
      <c r="AZ605" s="17">
        <f t="shared" si="663"/>
        <v>1.9695992681041183E-7</v>
      </c>
      <c r="BA605" s="17">
        <f t="shared" si="664"/>
        <v>1.224181698944713E-7</v>
      </c>
      <c r="BB605" s="17">
        <f t="shared" si="665"/>
        <v>5.7065700735422724E-8</v>
      </c>
      <c r="BC605" s="17">
        <f t="shared" si="666"/>
        <v>2.1281116705025327E-8</v>
      </c>
      <c r="BD605" s="17">
        <f t="shared" si="667"/>
        <v>6.7097234899317322E-3</v>
      </c>
      <c r="BE605" s="17">
        <f t="shared" si="668"/>
        <v>2.0039244294027697E-3</v>
      </c>
      <c r="BF605" s="17">
        <f t="shared" si="669"/>
        <v>2.9924579789189439E-4</v>
      </c>
      <c r="BG605" s="17">
        <f t="shared" si="670"/>
        <v>2.9790893056995032E-5</v>
      </c>
      <c r="BH605" s="17">
        <f t="shared" si="671"/>
        <v>2.2243352673257881E-6</v>
      </c>
      <c r="BI605" s="17">
        <f t="shared" si="672"/>
        <v>1.3286388889392634E-7</v>
      </c>
      <c r="BJ605" s="18">
        <f t="shared" si="673"/>
        <v>5.1596534012404389E-2</v>
      </c>
      <c r="BK605" s="18">
        <f t="shared" si="674"/>
        <v>0.18844417055227544</v>
      </c>
      <c r="BL605" s="18">
        <f t="shared" si="675"/>
        <v>0.63264716199122484</v>
      </c>
      <c r="BM605" s="18">
        <f t="shared" si="676"/>
        <v>0.36430983844459069</v>
      </c>
      <c r="BN605" s="18">
        <f t="shared" si="677"/>
        <v>0.63257681788847309</v>
      </c>
    </row>
    <row r="606" spans="1:66" x14ac:dyDescent="0.25">
      <c r="A606" t="s">
        <v>340</v>
      </c>
      <c r="B606" t="s">
        <v>385</v>
      </c>
      <c r="C606" t="s">
        <v>418</v>
      </c>
      <c r="D606" t="s">
        <v>497</v>
      </c>
      <c r="E606" s="14">
        <f>VLOOKUP(A606,home!$A$2:$E$405,3,FALSE)</f>
        <v>1.3672566371681401</v>
      </c>
      <c r="F606" s="14">
        <f>VLOOKUP(B606,home!$B$2:$E$405,3,FALSE)</f>
        <v>0.55000000000000004</v>
      </c>
      <c r="G606" s="14">
        <f>VLOOKUP(C606,away!$B$2:$E$405,4,FALSE)</f>
        <v>0.61</v>
      </c>
      <c r="H606" s="14">
        <f>VLOOKUP(A606,away!$A$2:$E$405,3,FALSE)</f>
        <v>1.15486725663717</v>
      </c>
      <c r="I606" s="14">
        <f>VLOOKUP(C606,away!$B$2:$E$405,3,FALSE)</f>
        <v>1.1599999999999999</v>
      </c>
      <c r="J606" s="14">
        <f>VLOOKUP(B606,home!$B$2:$E$405,4,FALSE)</f>
        <v>0.65</v>
      </c>
      <c r="K606" s="16">
        <f t="shared" si="678"/>
        <v>0.45871460176991102</v>
      </c>
      <c r="L606" s="16">
        <f t="shared" si="679"/>
        <v>0.87076991150442618</v>
      </c>
      <c r="M606" s="17">
        <f t="shared" si="624"/>
        <v>0.26461363096261942</v>
      </c>
      <c r="N606" s="17">
        <f t="shared" si="625"/>
        <v>0.12138213634990817</v>
      </c>
      <c r="O606" s="17">
        <f t="shared" si="626"/>
        <v>0.230417588016185</v>
      </c>
      <c r="P606" s="17">
        <f t="shared" si="627"/>
        <v>0.10569591212762773</v>
      </c>
      <c r="Q606" s="17">
        <f t="shared" si="628"/>
        <v>2.783987916886458E-2</v>
      </c>
      <c r="R606" s="17">
        <f t="shared" si="629"/>
        <v>0.10032035136295835</v>
      </c>
      <c r="S606" s="17">
        <f t="shared" si="630"/>
        <v>1.0554658314322963E-2</v>
      </c>
      <c r="T606" s="17">
        <f t="shared" si="631"/>
        <v>2.4242129120166128E-2</v>
      </c>
      <c r="U606" s="17">
        <f t="shared" si="632"/>
        <v>4.6018410024876992E-2</v>
      </c>
      <c r="V606" s="17">
        <f t="shared" si="633"/>
        <v>4.6843317837050433E-4</v>
      </c>
      <c r="W606" s="17">
        <f t="shared" si="634"/>
        <v>4.2568530287560528E-3</v>
      </c>
      <c r="X606" s="17">
        <f t="shared" si="635"/>
        <v>3.7067395351372571E-3</v>
      </c>
      <c r="Y606" s="17">
        <f t="shared" si="636"/>
        <v>1.6138586284907132E-3</v>
      </c>
      <c r="Z606" s="17">
        <f t="shared" si="637"/>
        <v>2.9118647826138728E-2</v>
      </c>
      <c r="AA606" s="17">
        <f t="shared" si="638"/>
        <v>1.3357148941645513E-2</v>
      </c>
      <c r="AB606" s="17">
        <f t="shared" si="639"/>
        <v>3.0635596287741547E-3</v>
      </c>
      <c r="AC606" s="17">
        <f t="shared" si="640"/>
        <v>1.1694284199995636E-5</v>
      </c>
      <c r="AD606" s="17">
        <f t="shared" si="641"/>
        <v>4.8817016046971809E-4</v>
      </c>
      <c r="AE606" s="17">
        <f t="shared" si="642"/>
        <v>4.2508388743131797E-4</v>
      </c>
      <c r="AF606" s="17">
        <f t="shared" si="643"/>
        <v>1.8507512952026307E-4</v>
      </c>
      <c r="AG606" s="17">
        <f t="shared" si="644"/>
        <v>5.3719284718009896E-5</v>
      </c>
      <c r="AH606" s="17">
        <f t="shared" si="645"/>
        <v>6.3389105976738424E-3</v>
      </c>
      <c r="AI606" s="17">
        <f t="shared" si="646"/>
        <v>2.9077508504670255E-3</v>
      </c>
      <c r="AJ606" s="17">
        <f t="shared" si="647"/>
        <v>6.6691388670905079E-4</v>
      </c>
      <c r="AK606" s="17">
        <f t="shared" si="648"/>
        <v>1.0197437931885528E-4</v>
      </c>
      <c r="AL606" s="17">
        <f t="shared" si="649"/>
        <v>1.8684419705844308E-7</v>
      </c>
      <c r="AM606" s="17">
        <f t="shared" si="650"/>
        <v>4.4786156151164076E-5</v>
      </c>
      <c r="AN606" s="17">
        <f t="shared" si="651"/>
        <v>3.8998437228372555E-5</v>
      </c>
      <c r="AO606" s="17">
        <f t="shared" si="652"/>
        <v>1.6979332867080441E-5</v>
      </c>
      <c r="AP606" s="17">
        <f t="shared" si="653"/>
        <v>4.9283640593572771E-6</v>
      </c>
      <c r="AQ606" s="17">
        <f t="shared" si="654"/>
        <v>1.0728677839570325E-6</v>
      </c>
      <c r="AR606" s="17">
        <f t="shared" si="655"/>
        <v>1.1039465240341845E-3</v>
      </c>
      <c r="AS606" s="17">
        <f t="shared" si="656"/>
        <v>5.0639639014761853E-4</v>
      </c>
      <c r="AT606" s="17">
        <f t="shared" si="657"/>
        <v>1.1614570922214264E-4</v>
      </c>
      <c r="AU606" s="17">
        <f t="shared" si="658"/>
        <v>1.7759244251039686E-5</v>
      </c>
      <c r="AV606" s="17">
        <f t="shared" si="659"/>
        <v>2.0366061635875627E-6</v>
      </c>
      <c r="AW606" s="17">
        <f t="shared" si="660"/>
        <v>2.0731135599481865E-9</v>
      </c>
      <c r="AX606" s="17">
        <f t="shared" si="661"/>
        <v>3.4240106306143784E-6</v>
      </c>
      <c r="AY606" s="17">
        <f t="shared" si="662"/>
        <v>2.9815254338102967E-6</v>
      </c>
      <c r="AZ606" s="17">
        <f t="shared" si="663"/>
        <v>1.2981113190735936E-6</v>
      </c>
      <c r="BA606" s="17">
        <f t="shared" si="664"/>
        <v>3.7678542614420239E-7</v>
      </c>
      <c r="BB606" s="17">
        <f t="shared" si="665"/>
        <v>8.2023353044936146E-8</v>
      </c>
      <c r="BC606" s="17">
        <f t="shared" si="666"/>
        <v>1.4284693574447074E-8</v>
      </c>
      <c r="BD606" s="17">
        <f t="shared" si="667"/>
        <v>1.6021390283981089E-4</v>
      </c>
      <c r="BE606" s="17">
        <f t="shared" si="668"/>
        <v>7.3492456639167065E-5</v>
      </c>
      <c r="BF606" s="17">
        <f t="shared" si="669"/>
        <v>1.6856031490163984E-5</v>
      </c>
      <c r="BG606" s="17">
        <f t="shared" si="670"/>
        <v>2.5773692574772178E-6</v>
      </c>
      <c r="BH606" s="17">
        <f t="shared" si="671"/>
        <v>2.9556922813941829E-7</v>
      </c>
      <c r="BI606" s="17">
        <f t="shared" si="672"/>
        <v>2.711638415628266E-8</v>
      </c>
      <c r="BJ606" s="18">
        <f t="shared" si="673"/>
        <v>0.18430858619240839</v>
      </c>
      <c r="BK606" s="18">
        <f t="shared" si="674"/>
        <v>0.38134749723677153</v>
      </c>
      <c r="BL606" s="18">
        <f t="shared" si="675"/>
        <v>0.40519235460826619</v>
      </c>
      <c r="BM606" s="18">
        <f t="shared" si="676"/>
        <v>0.14969460842310142</v>
      </c>
      <c r="BN606" s="18">
        <f t="shared" si="677"/>
        <v>0.8502694979881632</v>
      </c>
    </row>
    <row r="607" spans="1:66" x14ac:dyDescent="0.25">
      <c r="A607" t="s">
        <v>340</v>
      </c>
      <c r="B607" t="s">
        <v>413</v>
      </c>
      <c r="C607" t="s">
        <v>428</v>
      </c>
      <c r="D607" t="s">
        <v>497</v>
      </c>
      <c r="E607" s="14">
        <f>VLOOKUP(A607,home!$A$2:$E$405,3,FALSE)</f>
        <v>1.3672566371681401</v>
      </c>
      <c r="F607" s="14">
        <f>VLOOKUP(B607,home!$B$2:$E$405,3,FALSE)</f>
        <v>1.33</v>
      </c>
      <c r="G607" s="14">
        <f>VLOOKUP(C607,away!$B$2:$E$405,4,FALSE)</f>
        <v>1.1000000000000001</v>
      </c>
      <c r="H607" s="14">
        <f>VLOOKUP(A607,away!$A$2:$E$405,3,FALSE)</f>
        <v>1.15486725663717</v>
      </c>
      <c r="I607" s="14">
        <f>VLOOKUP(C607,away!$B$2:$E$405,3,FALSE)</f>
        <v>0.73</v>
      </c>
      <c r="J607" s="14">
        <f>VLOOKUP(B607,home!$B$2:$E$405,4,FALSE)</f>
        <v>0.55000000000000004</v>
      </c>
      <c r="K607" s="16">
        <f t="shared" si="678"/>
        <v>2.0002964601769895</v>
      </c>
      <c r="L607" s="16">
        <f t="shared" si="679"/>
        <v>0.46367920353982378</v>
      </c>
      <c r="M607" s="17">
        <f t="shared" si="624"/>
        <v>8.5095964626958287E-2</v>
      </c>
      <c r="N607" s="17">
        <f t="shared" si="625"/>
        <v>0.17021715681865096</v>
      </c>
      <c r="O607" s="17">
        <f t="shared" si="626"/>
        <v>3.9457229102681027E-2</v>
      </c>
      <c r="P607" s="17">
        <f t="shared" si="627"/>
        <v>7.8926155702485346E-2</v>
      </c>
      <c r="Q607" s="17">
        <f t="shared" si="628"/>
        <v>0.17024238812286957</v>
      </c>
      <c r="R607" s="17">
        <f t="shared" si="629"/>
        <v>9.1477482821097477E-3</v>
      </c>
      <c r="S607" s="17">
        <f t="shared" si="630"/>
        <v>1.8300920852360597E-2</v>
      </c>
      <c r="T607" s="17">
        <f t="shared" si="631"/>
        <v>7.89378549335297E-2</v>
      </c>
      <c r="U607" s="17">
        <f t="shared" si="632"/>
        <v>1.8298208507294262E-2</v>
      </c>
      <c r="V607" s="17">
        <f t="shared" si="633"/>
        <v>1.8860031665090559E-3</v>
      </c>
      <c r="W607" s="17">
        <f t="shared" si="634"/>
        <v>0.11351174877808437</v>
      </c>
      <c r="X607" s="17">
        <f t="shared" si="635"/>
        <v>5.2633037265834716E-2</v>
      </c>
      <c r="Y607" s="17">
        <f t="shared" si="636"/>
        <v>1.2202422399652052E-2</v>
      </c>
      <c r="Z607" s="17">
        <f t="shared" si="637"/>
        <v>1.413873545877146E-3</v>
      </c>
      <c r="AA607" s="17">
        <f t="shared" si="638"/>
        <v>2.8281662489559431E-3</v>
      </c>
      <c r="AB607" s="17">
        <f t="shared" si="639"/>
        <v>2.8285854682893047E-3</v>
      </c>
      <c r="AC607" s="17">
        <f t="shared" si="640"/>
        <v>1.0932875917487776E-4</v>
      </c>
      <c r="AD607" s="17">
        <f t="shared" si="641"/>
        <v>5.6764287317325482E-2</v>
      </c>
      <c r="AE607" s="17">
        <f t="shared" si="642"/>
        <v>2.6320419532803195E-2</v>
      </c>
      <c r="AF607" s="17">
        <f t="shared" si="643"/>
        <v>6.1021155829021024E-3</v>
      </c>
      <c r="AG607" s="17">
        <f t="shared" si="644"/>
        <v>9.4314136446266468E-4</v>
      </c>
      <c r="AH607" s="17">
        <f t="shared" si="645"/>
        <v>1.638959399145854E-4</v>
      </c>
      <c r="AI607" s="17">
        <f t="shared" si="646"/>
        <v>3.2784046844852572E-4</v>
      </c>
      <c r="AJ607" s="17">
        <f t="shared" si="647"/>
        <v>3.2788906427017609E-4</v>
      </c>
      <c r="AK607" s="17">
        <f t="shared" si="648"/>
        <v>2.1862511153012619E-4</v>
      </c>
      <c r="AL607" s="17">
        <f t="shared" si="649"/>
        <v>4.0560789020833581E-6</v>
      </c>
      <c r="AM607" s="17">
        <f t="shared" si="650"/>
        <v>2.2709080597063145E-2</v>
      </c>
      <c r="AN607" s="17">
        <f t="shared" si="651"/>
        <v>1.0529728404367904E-2</v>
      </c>
      <c r="AO607" s="17">
        <f t="shared" si="652"/>
        <v>2.4412080400139841E-3</v>
      </c>
      <c r="AP607" s="17">
        <f t="shared" si="653"/>
        <v>3.7731246655623276E-4</v>
      </c>
      <c r="AQ607" s="17">
        <f t="shared" si="654"/>
        <v>4.3737985994610101E-5</v>
      </c>
      <c r="AR607" s="17">
        <f t="shared" si="655"/>
        <v>1.5199027776601162E-5</v>
      </c>
      <c r="AS607" s="17">
        <f t="shared" si="656"/>
        <v>3.0402561459667039E-5</v>
      </c>
      <c r="AT607" s="17">
        <f t="shared" si="657"/>
        <v>3.0407068034042683E-5</v>
      </c>
      <c r="AU607" s="17">
        <f t="shared" si="658"/>
        <v>2.0274383517618822E-5</v>
      </c>
      <c r="AV607" s="17">
        <f t="shared" si="659"/>
        <v>1.0138694395640909E-5</v>
      </c>
      <c r="AW607" s="17">
        <f t="shared" si="660"/>
        <v>1.044999007789415E-7</v>
      </c>
      <c r="AX607" s="17">
        <f t="shared" si="661"/>
        <v>7.5708155886965566E-3</v>
      </c>
      <c r="AY607" s="17">
        <f t="shared" si="662"/>
        <v>3.5104297423137003E-3</v>
      </c>
      <c r="AZ607" s="17">
        <f t="shared" si="663"/>
        <v>8.1385663349926266E-4</v>
      </c>
      <c r="BA607" s="17">
        <f t="shared" si="664"/>
        <v>1.2578946520551345E-4</v>
      </c>
      <c r="BB607" s="17">
        <f t="shared" si="665"/>
        <v>1.4581489760048212E-5</v>
      </c>
      <c r="BC607" s="17">
        <f t="shared" si="666"/>
        <v>1.3522267116726511E-6</v>
      </c>
      <c r="BD607" s="17">
        <f t="shared" si="667"/>
        <v>1.1745788490056795E-6</v>
      </c>
      <c r="BE607" s="17">
        <f t="shared" si="668"/>
        <v>2.349505913864823E-6</v>
      </c>
      <c r="BF607" s="17">
        <f t="shared" si="669"/>
        <v>2.3498541813343551E-6</v>
      </c>
      <c r="BG607" s="17">
        <f t="shared" si="670"/>
        <v>1.5668016669517358E-6</v>
      </c>
      <c r="BH607" s="17">
        <f t="shared" si="671"/>
        <v>7.8351695705074108E-7</v>
      </c>
      <c r="BI607" s="17">
        <f t="shared" si="672"/>
        <v>3.1345323913544871E-7</v>
      </c>
      <c r="BJ607" s="18">
        <f t="shared" si="673"/>
        <v>0.73601246475629767</v>
      </c>
      <c r="BK607" s="18">
        <f t="shared" si="674"/>
        <v>0.18783285892870394</v>
      </c>
      <c r="BL607" s="18">
        <f t="shared" si="675"/>
        <v>7.3713147639484625E-2</v>
      </c>
      <c r="BM607" s="18">
        <f t="shared" si="676"/>
        <v>0.44237537697219514</v>
      </c>
      <c r="BN607" s="18">
        <f t="shared" si="677"/>
        <v>0.55308664265575491</v>
      </c>
    </row>
    <row r="608" spans="1:66" x14ac:dyDescent="0.25">
      <c r="A608" t="s">
        <v>340</v>
      </c>
      <c r="B608" t="s">
        <v>394</v>
      </c>
      <c r="C608" t="s">
        <v>405</v>
      </c>
      <c r="D608" t="s">
        <v>497</v>
      </c>
      <c r="E608" s="14">
        <f>VLOOKUP(A608,home!$A$2:$E$405,3,FALSE)</f>
        <v>1.3672566371681401</v>
      </c>
      <c r="F608" s="14">
        <f>VLOOKUP(B608,home!$B$2:$E$405,3,FALSE)</f>
        <v>1.2</v>
      </c>
      <c r="G608" s="14">
        <f>VLOOKUP(C608,away!$B$2:$E$405,4,FALSE)</f>
        <v>0.98</v>
      </c>
      <c r="H608" s="14">
        <f>VLOOKUP(A608,away!$A$2:$E$405,3,FALSE)</f>
        <v>1.15486725663717</v>
      </c>
      <c r="I608" s="14">
        <f>VLOOKUP(C608,away!$B$2:$E$405,3,FALSE)</f>
        <v>0.55000000000000004</v>
      </c>
      <c r="J608" s="14">
        <f>VLOOKUP(B608,home!$B$2:$E$405,4,FALSE)</f>
        <v>1.18</v>
      </c>
      <c r="K608" s="16">
        <f t="shared" si="678"/>
        <v>1.6078938053097325</v>
      </c>
      <c r="L608" s="16">
        <f t="shared" si="679"/>
        <v>0.74950884955752339</v>
      </c>
      <c r="M608" s="17">
        <f t="shared" si="624"/>
        <v>9.4665783868311856E-2</v>
      </c>
      <c r="N608" s="17">
        <f t="shared" si="625"/>
        <v>0.15221252745664865</v>
      </c>
      <c r="O608" s="17">
        <f t="shared" si="626"/>
        <v>7.0952842759599566E-2</v>
      </c>
      <c r="P608" s="17">
        <f t="shared" si="627"/>
        <v>0.11408463634227564</v>
      </c>
      <c r="Q608" s="17">
        <f t="shared" si="628"/>
        <v>0.12237078999404148</v>
      </c>
      <c r="R608" s="17">
        <f t="shared" si="629"/>
        <v>2.6589891774791659E-2</v>
      </c>
      <c r="S608" s="17">
        <f t="shared" si="630"/>
        <v>3.4371722594762108E-2</v>
      </c>
      <c r="T608" s="17">
        <f t="shared" si="631"/>
        <v>9.1717990027879309E-2</v>
      </c>
      <c r="U608" s="17">
        <f t="shared" si="632"/>
        <v>4.2753722268543716E-2</v>
      </c>
      <c r="V608" s="17">
        <f t="shared" si="633"/>
        <v>4.6024906576545089E-3</v>
      </c>
      <c r="W608" s="17">
        <f t="shared" si="634"/>
        <v>6.5586411727425839E-2</v>
      </c>
      <c r="X608" s="17">
        <f t="shared" si="635"/>
        <v>4.9157596000428995E-2</v>
      </c>
      <c r="Y608" s="17">
        <f t="shared" si="636"/>
        <v>1.8422026612647521E-2</v>
      </c>
      <c r="Z608" s="17">
        <f t="shared" si="637"/>
        <v>6.6431197313277183E-3</v>
      </c>
      <c r="AA608" s="17">
        <f t="shared" si="638"/>
        <v>1.0681431063932692E-2</v>
      </c>
      <c r="AB608" s="17">
        <f t="shared" si="639"/>
        <v>8.5873034197701623E-3</v>
      </c>
      <c r="AC608" s="17">
        <f t="shared" si="640"/>
        <v>3.466626559058931E-4</v>
      </c>
      <c r="AD608" s="17">
        <f t="shared" si="641"/>
        <v>2.6363996282255404E-2</v>
      </c>
      <c r="AE608" s="17">
        <f t="shared" si="642"/>
        <v>1.9760048523252069E-2</v>
      </c>
      <c r="AF608" s="17">
        <f t="shared" si="643"/>
        <v>7.4051656179317474E-3</v>
      </c>
      <c r="AG608" s="17">
        <f t="shared" si="644"/>
        <v>1.8500790543596508E-3</v>
      </c>
      <c r="AH608" s="17">
        <f t="shared" si="645"/>
        <v>1.2447692568250803E-3</v>
      </c>
      <c r="AI608" s="17">
        <f t="shared" si="646"/>
        <v>2.0014567770890459E-3</v>
      </c>
      <c r="AJ608" s="17">
        <f t="shared" si="647"/>
        <v>1.6090649767383299E-3</v>
      </c>
      <c r="AK608" s="17">
        <f t="shared" si="648"/>
        <v>8.6240186947946992E-4</v>
      </c>
      <c r="AL608" s="17">
        <f t="shared" si="649"/>
        <v>1.671095148273936E-5</v>
      </c>
      <c r="AM608" s="17">
        <f t="shared" si="650"/>
        <v>8.4781012610894504E-3</v>
      </c>
      <c r="AN608" s="17">
        <f t="shared" si="651"/>
        <v>6.3544119226313419E-3</v>
      </c>
      <c r="AO608" s="17">
        <f t="shared" si="652"/>
        <v>2.3813439848730132E-3</v>
      </c>
      <c r="AP608" s="17">
        <f t="shared" si="653"/>
        <v>5.9494613016763368E-4</v>
      </c>
      <c r="AQ608" s="17">
        <f t="shared" si="654"/>
        <v>1.114793473926609E-4</v>
      </c>
      <c r="AR608" s="17">
        <f t="shared" si="655"/>
        <v>1.8659311472950794E-4</v>
      </c>
      <c r="AS608" s="17">
        <f t="shared" si="656"/>
        <v>3.00021913287024E-4</v>
      </c>
      <c r="AT608" s="17">
        <f t="shared" si="657"/>
        <v>2.4120168791568982E-4</v>
      </c>
      <c r="AU608" s="17">
        <f t="shared" si="658"/>
        <v>1.2927556660996303E-4</v>
      </c>
      <c r="AV608" s="17">
        <f t="shared" si="659"/>
        <v>5.1965345682516325E-5</v>
      </c>
      <c r="AW608" s="17">
        <f t="shared" si="660"/>
        <v>5.5941332201041759E-7</v>
      </c>
      <c r="AX608" s="17">
        <f t="shared" si="661"/>
        <v>2.2719810830823931E-3</v>
      </c>
      <c r="AY608" s="17">
        <f t="shared" si="662"/>
        <v>1.7028699277975403E-3</v>
      </c>
      <c r="AZ608" s="17">
        <f t="shared" si="663"/>
        <v>6.381580402648186E-4</v>
      </c>
      <c r="BA608" s="17">
        <f t="shared" si="664"/>
        <v>1.5943503286492265E-4</v>
      </c>
      <c r="BB608" s="17">
        <f t="shared" si="665"/>
        <v>2.9874492015438522E-5</v>
      </c>
      <c r="BC608" s="17">
        <f t="shared" si="666"/>
        <v>4.4782392283213509E-6</v>
      </c>
      <c r="BD608" s="17">
        <f t="shared" si="667"/>
        <v>2.3308865126044731E-5</v>
      </c>
      <c r="BE608" s="17">
        <f t="shared" si="668"/>
        <v>3.7478179844967378E-5</v>
      </c>
      <c r="BF608" s="17">
        <f t="shared" si="669"/>
        <v>3.0130466603503564E-5</v>
      </c>
      <c r="BG608" s="17">
        <f t="shared" si="670"/>
        <v>1.6148863534288389E-5</v>
      </c>
      <c r="BH608" s="17">
        <f t="shared" si="671"/>
        <v>6.4914144098936345E-6</v>
      </c>
      <c r="BI608" s="17">
        <f t="shared" si="672"/>
        <v>2.08750100347326E-6</v>
      </c>
      <c r="BJ608" s="18">
        <f t="shared" si="673"/>
        <v>0.57757371075827824</v>
      </c>
      <c r="BK608" s="18">
        <f t="shared" si="674"/>
        <v>0.24979087699819025</v>
      </c>
      <c r="BL608" s="18">
        <f t="shared" si="675"/>
        <v>0.16630758708551657</v>
      </c>
      <c r="BM608" s="18">
        <f t="shared" si="676"/>
        <v>0.4177365118631684</v>
      </c>
      <c r="BN608" s="18">
        <f t="shared" si="677"/>
        <v>0.58087647219566885</v>
      </c>
    </row>
    <row r="609" spans="1:66" x14ac:dyDescent="0.25">
      <c r="A609" t="s">
        <v>340</v>
      </c>
      <c r="B609" t="s">
        <v>431</v>
      </c>
      <c r="C609" t="s">
        <v>356</v>
      </c>
      <c r="D609" t="s">
        <v>497</v>
      </c>
      <c r="E609" s="14">
        <f>VLOOKUP(A609,home!$A$2:$E$405,3,FALSE)</f>
        <v>1.3672566371681401</v>
      </c>
      <c r="F609" s="14">
        <f>VLOOKUP(B609,home!$B$2:$E$405,3,FALSE)</f>
        <v>1.1000000000000001</v>
      </c>
      <c r="G609" s="14">
        <f>VLOOKUP(C609,away!$B$2:$E$405,4,FALSE)</f>
        <v>1.4</v>
      </c>
      <c r="H609" s="14">
        <f>VLOOKUP(A609,away!$A$2:$E$405,3,FALSE)</f>
        <v>1.15486725663717</v>
      </c>
      <c r="I609" s="14">
        <f>VLOOKUP(C609,away!$B$2:$E$405,3,FALSE)</f>
        <v>0.98</v>
      </c>
      <c r="J609" s="14">
        <f>VLOOKUP(B609,home!$B$2:$E$405,4,FALSE)</f>
        <v>0.87</v>
      </c>
      <c r="K609" s="16">
        <f t="shared" si="678"/>
        <v>2.1055752212389356</v>
      </c>
      <c r="L609" s="16">
        <f t="shared" si="679"/>
        <v>0.98463982300885111</v>
      </c>
      <c r="M609" s="17">
        <f t="shared" si="624"/>
        <v>4.5492170523085226E-2</v>
      </c>
      <c r="N609" s="17">
        <f t="shared" si="625"/>
        <v>9.5787187013784567E-2</v>
      </c>
      <c r="O609" s="17">
        <f t="shared" si="626"/>
        <v>4.4793402732139109E-2</v>
      </c>
      <c r="P609" s="17">
        <f t="shared" si="627"/>
        <v>9.4315878867768557E-2</v>
      </c>
      <c r="Q609" s="17">
        <f t="shared" si="628"/>
        <v>0.10084356374420235</v>
      </c>
      <c r="R609" s="17">
        <f t="shared" si="629"/>
        <v>2.2052684069068816E-2</v>
      </c>
      <c r="S609" s="17">
        <f t="shared" si="630"/>
        <v>4.8884703149553677E-2</v>
      </c>
      <c r="T609" s="17">
        <f t="shared" si="631"/>
        <v>9.9294588756673199E-2</v>
      </c>
      <c r="U609" s="17">
        <f t="shared" si="632"/>
        <v>4.6433585137641932E-2</v>
      </c>
      <c r="V609" s="17">
        <f t="shared" si="633"/>
        <v>1.1261043353970488E-2</v>
      </c>
      <c r="W609" s="17">
        <f t="shared" si="634"/>
        <v>7.077790301374054E-2</v>
      </c>
      <c r="X609" s="17">
        <f t="shared" si="635"/>
        <v>6.9690741896387104E-2</v>
      </c>
      <c r="Y609" s="17">
        <f t="shared" si="636"/>
        <v>3.4310139883107063E-2</v>
      </c>
      <c r="Z609" s="17">
        <f t="shared" si="637"/>
        <v>7.2379836462126788E-3</v>
      </c>
      <c r="AA609" s="17">
        <f t="shared" si="638"/>
        <v>1.5240119017198061E-2</v>
      </c>
      <c r="AB609" s="17">
        <f t="shared" si="639"/>
        <v>1.6044608485672254E-2</v>
      </c>
      <c r="AC609" s="17">
        <f t="shared" si="640"/>
        <v>1.459173068526711E-3</v>
      </c>
      <c r="AD609" s="17">
        <f t="shared" si="641"/>
        <v>3.7257049699246168E-2</v>
      </c>
      <c r="AE609" s="17">
        <f t="shared" si="642"/>
        <v>3.6684774821697713E-2</v>
      </c>
      <c r="AF609" s="17">
        <f t="shared" si="643"/>
        <v>1.8060645093777996E-2</v>
      </c>
      <c r="AG609" s="17">
        <f t="shared" si="644"/>
        <v>5.9277434628544146E-3</v>
      </c>
      <c r="AH609" s="17">
        <f t="shared" si="645"/>
        <v>1.7817017340869524E-3</v>
      </c>
      <c r="AI609" s="17">
        <f t="shared" si="646"/>
        <v>3.7515070229319301E-3</v>
      </c>
      <c r="AJ609" s="17">
        <f t="shared" si="647"/>
        <v>3.9495401148946594E-3</v>
      </c>
      <c r="AK609" s="17">
        <f t="shared" si="648"/>
        <v>2.7720179337371248E-3</v>
      </c>
      <c r="AL609" s="17">
        <f t="shared" si="649"/>
        <v>1.2100824277745804E-4</v>
      </c>
      <c r="AM609" s="17">
        <f t="shared" si="650"/>
        <v>1.5689504132640048E-2</v>
      </c>
      <c r="AN609" s="17">
        <f t="shared" si="651"/>
        <v>1.5448510572259336E-2</v>
      </c>
      <c r="AO609" s="17">
        <f t="shared" si="652"/>
        <v>7.6056093578098982E-3</v>
      </c>
      <c r="AP609" s="17">
        <f t="shared" si="653"/>
        <v>2.4962619506494672E-3</v>
      </c>
      <c r="AQ609" s="17">
        <f t="shared" si="654"/>
        <v>6.1447973131780506E-4</v>
      </c>
      <c r="AR609" s="17">
        <f t="shared" si="655"/>
        <v>3.508668960211881E-4</v>
      </c>
      <c r="AS609" s="17">
        <f t="shared" si="656"/>
        <v>7.3877664221523186E-4</v>
      </c>
      <c r="AT609" s="17">
        <f t="shared" si="657"/>
        <v>7.7777489593924723E-4</v>
      </c>
      <c r="AU609" s="17">
        <f t="shared" si="658"/>
        <v>5.4588784953045694E-4</v>
      </c>
      <c r="AV609" s="17">
        <f t="shared" si="659"/>
        <v>2.8735198238668468E-4</v>
      </c>
      <c r="AW609" s="17">
        <f t="shared" si="660"/>
        <v>6.968841888718635E-6</v>
      </c>
      <c r="AX609" s="17">
        <f t="shared" si="661"/>
        <v>5.5059051892021333E-3</v>
      </c>
      <c r="AY609" s="17">
        <f t="shared" si="662"/>
        <v>5.4213335109995035E-3</v>
      </c>
      <c r="AZ609" s="17">
        <f t="shared" si="663"/>
        <v>2.6690304343712518E-3</v>
      </c>
      <c r="BA609" s="17">
        <f t="shared" si="664"/>
        <v>8.7601121816818241E-4</v>
      </c>
      <c r="BB609" s="17">
        <f t="shared" si="665"/>
        <v>2.1563888270272175E-4</v>
      </c>
      <c r="BC609" s="17">
        <f t="shared" si="666"/>
        <v>4.2465326259646884E-5</v>
      </c>
      <c r="BD609" s="17">
        <f t="shared" si="667"/>
        <v>5.7579586399661243E-5</v>
      </c>
      <c r="BE609" s="17">
        <f t="shared" si="668"/>
        <v>1.2123815037231315E-4</v>
      </c>
      <c r="BF609" s="17">
        <f t="shared" si="669"/>
        <v>1.2763802264639129E-4</v>
      </c>
      <c r="BG609" s="17">
        <f t="shared" si="670"/>
        <v>8.9583819257391879E-5</v>
      </c>
      <c r="BH609" s="17">
        <f t="shared" si="671"/>
        <v>4.7156367513077934E-5</v>
      </c>
      <c r="BI609" s="17">
        <f t="shared" si="672"/>
        <v>1.985825579183472E-5</v>
      </c>
      <c r="BJ609" s="18">
        <f t="shared" si="673"/>
        <v>0.62521908769185097</v>
      </c>
      <c r="BK609" s="18">
        <f t="shared" si="674"/>
        <v>0.20695531071668163</v>
      </c>
      <c r="BL609" s="18">
        <f t="shared" si="675"/>
        <v>0.15998287871544431</v>
      </c>
      <c r="BM609" s="18">
        <f t="shared" si="676"/>
        <v>0.59069600915103027</v>
      </c>
      <c r="BN609" s="18">
        <f t="shared" si="677"/>
        <v>0.4032848869500486</v>
      </c>
    </row>
    <row r="610" spans="1:66" x14ac:dyDescent="0.25">
      <c r="A610" t="s">
        <v>342</v>
      </c>
      <c r="B610" t="s">
        <v>400</v>
      </c>
      <c r="C610" t="s">
        <v>380</v>
      </c>
      <c r="D610" t="s">
        <v>497</v>
      </c>
      <c r="E610" s="14">
        <f>VLOOKUP(A610,home!$A$2:$E$405,3,FALSE)</f>
        <v>1.1459854014598501</v>
      </c>
      <c r="F610" s="14">
        <f>VLOOKUP(B610,home!$B$2:$E$405,3,FALSE)</f>
        <v>1.34</v>
      </c>
      <c r="G610" s="14">
        <f>VLOOKUP(C610,away!$B$2:$E$405,4,FALSE)</f>
        <v>0.6</v>
      </c>
      <c r="H610" s="14">
        <f>VLOOKUP(A610,away!$A$2:$E$405,3,FALSE)</f>
        <v>0.86496350364963503</v>
      </c>
      <c r="I610" s="14">
        <f>VLOOKUP(C610,away!$B$2:$E$405,3,FALSE)</f>
        <v>1.07</v>
      </c>
      <c r="J610" s="14">
        <f>VLOOKUP(B610,home!$B$2:$E$405,4,FALSE)</f>
        <v>0.8</v>
      </c>
      <c r="K610" s="16">
        <f t="shared" si="678"/>
        <v>0.92137226277371942</v>
      </c>
      <c r="L610" s="16">
        <f t="shared" si="679"/>
        <v>0.74040875912408766</v>
      </c>
      <c r="M610" s="17">
        <f t="shared" si="624"/>
        <v>0.18980063979951212</v>
      </c>
      <c r="N610" s="17">
        <f t="shared" si="625"/>
        <v>0.17487704496797613</v>
      </c>
      <c r="O610" s="17">
        <f t="shared" si="626"/>
        <v>0.14053005619491471</v>
      </c>
      <c r="P610" s="17">
        <f t="shared" si="627"/>
        <v>0.12948049586402649</v>
      </c>
      <c r="Q610" s="17">
        <f t="shared" si="628"/>
        <v>8.0563429314662829E-2</v>
      </c>
      <c r="R610" s="17">
        <f t="shared" si="629"/>
        <v>5.2024842263457535E-2</v>
      </c>
      <c r="S610" s="17">
        <f t="shared" si="630"/>
        <v>2.2082642644017672E-2</v>
      </c>
      <c r="T610" s="17">
        <f t="shared" si="631"/>
        <v>5.9649868729650654E-2</v>
      </c>
      <c r="U610" s="17">
        <f t="shared" si="632"/>
        <v>4.7934246636727698E-2</v>
      </c>
      <c r="V610" s="17">
        <f t="shared" si="633"/>
        <v>1.6738449134814865E-3</v>
      </c>
      <c r="W610" s="17">
        <f t="shared" si="634"/>
        <v>2.4742969721487162E-2</v>
      </c>
      <c r="X610" s="17">
        <f t="shared" si="635"/>
        <v>1.8319911508531184E-2</v>
      </c>
      <c r="Y610" s="17">
        <f t="shared" si="636"/>
        <v>6.7821114736473318E-3</v>
      </c>
      <c r="Z610" s="17">
        <f t="shared" si="637"/>
        <v>1.2839882967970999E-2</v>
      </c>
      <c r="AA610" s="17">
        <f t="shared" si="638"/>
        <v>1.1830312023949179E-2</v>
      </c>
      <c r="AB610" s="17">
        <f t="shared" si="639"/>
        <v>5.450060679412597E-3</v>
      </c>
      <c r="AC610" s="17">
        <f t="shared" si="640"/>
        <v>7.1367735386059281E-5</v>
      </c>
      <c r="AD610" s="17">
        <f t="shared" si="641"/>
        <v>5.6993715000070635E-3</v>
      </c>
      <c r="AE610" s="17">
        <f t="shared" si="642"/>
        <v>4.2198645801074198E-3</v>
      </c>
      <c r="AF610" s="17">
        <f t="shared" si="643"/>
        <v>1.5622123487145116E-3</v>
      </c>
      <c r="AG610" s="17">
        <f t="shared" si="644"/>
        <v>3.8555856886667944E-4</v>
      </c>
      <c r="AH610" s="17">
        <f t="shared" si="645"/>
        <v>2.3766904539034781E-3</v>
      </c>
      <c r="AI610" s="17">
        <f t="shared" si="646"/>
        <v>2.1898166614257456E-3</v>
      </c>
      <c r="AJ610" s="17">
        <f t="shared" si="647"/>
        <v>1.0088181661987155E-3</v>
      </c>
      <c r="AK610" s="17">
        <f t="shared" si="648"/>
        <v>3.098323588392482E-4</v>
      </c>
      <c r="AL610" s="17">
        <f t="shared" si="649"/>
        <v>1.9474601932302544E-6</v>
      </c>
      <c r="AM610" s="17">
        <f t="shared" si="650"/>
        <v>1.0502485630699114E-3</v>
      </c>
      <c r="AN610" s="17">
        <f t="shared" si="651"/>
        <v>7.7761323535444917E-4</v>
      </c>
      <c r="AO610" s="17">
        <f t="shared" si="652"/>
        <v>2.8787582533362733E-4</v>
      </c>
      <c r="AP610" s="17">
        <f t="shared" si="653"/>
        <v>7.1048594205697899E-5</v>
      </c>
      <c r="AQ610" s="17">
        <f t="shared" si="654"/>
        <v>1.3151250368337902E-5</v>
      </c>
      <c r="AR610" s="17">
        <f t="shared" si="655"/>
        <v>3.5194448595934793E-4</v>
      </c>
      <c r="AS610" s="17">
        <f t="shared" si="656"/>
        <v>3.2427188739909789E-4</v>
      </c>
      <c r="AT610" s="17">
        <f t="shared" si="657"/>
        <v>1.4938756132340579E-4</v>
      </c>
      <c r="AU610" s="17">
        <f t="shared" si="658"/>
        <v>4.588051846893139E-5</v>
      </c>
      <c r="AV610" s="17">
        <f t="shared" si="659"/>
        <v>1.0568259279737684E-5</v>
      </c>
      <c r="AW610" s="17">
        <f t="shared" si="660"/>
        <v>3.6903942965463141E-8</v>
      </c>
      <c r="AX610" s="17">
        <f t="shared" si="661"/>
        <v>1.6127831583842854E-4</v>
      </c>
      <c r="AY610" s="17">
        <f t="shared" si="662"/>
        <v>1.1941187770355357E-4</v>
      </c>
      <c r="AZ610" s="17">
        <f t="shared" si="663"/>
        <v>4.4206800097582693E-5</v>
      </c>
      <c r="BA610" s="17">
        <f t="shared" si="664"/>
        <v>1.0910367335032603E-5</v>
      </c>
      <c r="BB610" s="17">
        <f t="shared" si="665"/>
        <v>2.0195328850298665E-6</v>
      </c>
      <c r="BC610" s="17">
        <f t="shared" si="666"/>
        <v>2.9905596748305057E-7</v>
      </c>
      <c r="BD610" s="17">
        <f t="shared" si="667"/>
        <v>4.3430463354954255E-5</v>
      </c>
      <c r="BE610" s="17">
        <f t="shared" si="668"/>
        <v>4.0015624294665302E-5</v>
      </c>
      <c r="BF610" s="17">
        <f t="shared" si="669"/>
        <v>1.8434643151339393E-5</v>
      </c>
      <c r="BG610" s="17">
        <f t="shared" si="670"/>
        <v>5.6617229579252095E-6</v>
      </c>
      <c r="BH610" s="17">
        <f t="shared" si="671"/>
        <v>1.3041386232353663E-6</v>
      </c>
      <c r="BI610" s="17">
        <f t="shared" si="672"/>
        <v>2.4031943085219463E-7</v>
      </c>
      <c r="BJ610" s="18">
        <f t="shared" si="673"/>
        <v>0.37934040613181008</v>
      </c>
      <c r="BK610" s="18">
        <f t="shared" si="674"/>
        <v>0.34323035029432059</v>
      </c>
      <c r="BL610" s="18">
        <f t="shared" si="675"/>
        <v>0.26464581506307244</v>
      </c>
      <c r="BM610" s="18">
        <f t="shared" si="676"/>
        <v>0.23266057107886368</v>
      </c>
      <c r="BN610" s="18">
        <f t="shared" si="677"/>
        <v>0.76727650840454986</v>
      </c>
    </row>
    <row r="611" spans="1:66" x14ac:dyDescent="0.25">
      <c r="A611" t="s">
        <v>342</v>
      </c>
      <c r="B611" t="s">
        <v>348</v>
      </c>
      <c r="C611" t="s">
        <v>392</v>
      </c>
      <c r="D611" t="s">
        <v>497</v>
      </c>
      <c r="E611" s="14">
        <f>VLOOKUP(A611,home!$A$2:$E$405,3,FALSE)</f>
        <v>1.1459854014598501</v>
      </c>
      <c r="F611" s="14">
        <f>VLOOKUP(B611,home!$B$2:$E$405,3,FALSE)</f>
        <v>1.54</v>
      </c>
      <c r="G611" s="14">
        <f>VLOOKUP(C611,away!$B$2:$E$405,4,FALSE)</f>
        <v>1.28</v>
      </c>
      <c r="H611" s="14">
        <f>VLOOKUP(A611,away!$A$2:$E$405,3,FALSE)</f>
        <v>0.86496350364963503</v>
      </c>
      <c r="I611" s="14">
        <f>VLOOKUP(C611,away!$B$2:$E$405,3,FALSE)</f>
        <v>0.54</v>
      </c>
      <c r="J611" s="14">
        <f>VLOOKUP(B611,home!$B$2:$E$405,4,FALSE)</f>
        <v>0.89</v>
      </c>
      <c r="K611" s="16">
        <f t="shared" si="678"/>
        <v>2.2589664233576565</v>
      </c>
      <c r="L611" s="16">
        <f t="shared" si="679"/>
        <v>0.41570145985401463</v>
      </c>
      <c r="M611" s="17">
        <f t="shared" si="624"/>
        <v>6.8929717309889046E-2</v>
      </c>
      <c r="N611" s="17">
        <f t="shared" si="625"/>
        <v>0.15570991697457437</v>
      </c>
      <c r="O611" s="17">
        <f t="shared" si="626"/>
        <v>2.8654184113045416E-2</v>
      </c>
      <c r="P611" s="17">
        <f t="shared" si="627"/>
        <v>6.4728839800077972E-2</v>
      </c>
      <c r="Q611" s="17">
        <f t="shared" si="628"/>
        <v>0.17587173711468601</v>
      </c>
      <c r="R611" s="17">
        <f t="shared" si="629"/>
        <v>5.9557930833593455E-3</v>
      </c>
      <c r="S611" s="17">
        <f t="shared" si="630"/>
        <v>1.5195995520436672E-2</v>
      </c>
      <c r="T611" s="17">
        <f t="shared" si="631"/>
        <v>7.3110137865636457E-2</v>
      </c>
      <c r="U611" s="17">
        <f t="shared" si="632"/>
        <v>1.3453936599774527E-2</v>
      </c>
      <c r="V611" s="17">
        <f t="shared" si="633"/>
        <v>1.5855428109039873E-3</v>
      </c>
      <c r="W611" s="17">
        <f t="shared" si="634"/>
        <v>0.13242944965322012</v>
      </c>
      <c r="X611" s="17">
        <f t="shared" si="635"/>
        <v>5.5051115548507321E-2</v>
      </c>
      <c r="Y611" s="17">
        <f t="shared" si="636"/>
        <v>1.1442414550053267E-2</v>
      </c>
      <c r="Z611" s="17">
        <f t="shared" si="637"/>
        <v>8.2527729311364113E-4</v>
      </c>
      <c r="AA611" s="17">
        <f t="shared" si="638"/>
        <v>1.8642736951032099E-3</v>
      </c>
      <c r="AB611" s="17">
        <f t="shared" si="639"/>
        <v>2.105665840593531E-3</v>
      </c>
      <c r="AC611" s="17">
        <f t="shared" si="640"/>
        <v>9.3057057435194906E-5</v>
      </c>
      <c r="AD611" s="17">
        <f t="shared" si="641"/>
        <v>7.4788420057589358E-2</v>
      </c>
      <c r="AE611" s="17">
        <f t="shared" si="642"/>
        <v>3.108965539811516E-2</v>
      </c>
      <c r="AF611" s="17">
        <f t="shared" si="643"/>
        <v>6.4620075676773579E-3</v>
      </c>
      <c r="AG611" s="17">
        <f t="shared" si="644"/>
        <v>8.9542199315705625E-4</v>
      </c>
      <c r="AH611" s="17">
        <f t="shared" si="645"/>
        <v>8.5767243882927505E-5</v>
      </c>
      <c r="AI611" s="17">
        <f t="shared" si="646"/>
        <v>1.9374532415546058E-4</v>
      </c>
      <c r="AJ611" s="17">
        <f t="shared" si="647"/>
        <v>2.1883209097486533E-4</v>
      </c>
      <c r="AK611" s="17">
        <f t="shared" si="648"/>
        <v>1.647781152884563E-4</v>
      </c>
      <c r="AL611" s="17">
        <f t="shared" si="649"/>
        <v>3.4954301848704803E-6</v>
      </c>
      <c r="AM611" s="17">
        <f t="shared" si="650"/>
        <v>3.3788905953212503E-2</v>
      </c>
      <c r="AN611" s="17">
        <f t="shared" si="651"/>
        <v>1.4046097531620443E-2</v>
      </c>
      <c r="AO611" s="17">
        <f t="shared" si="652"/>
        <v>2.919491624573244E-3</v>
      </c>
      <c r="AP611" s="17">
        <f t="shared" si="653"/>
        <v>4.0454564345555557E-4</v>
      </c>
      <c r="AQ611" s="17">
        <f t="shared" si="654"/>
        <v>4.2042553640514024E-5</v>
      </c>
      <c r="AR611" s="17">
        <f t="shared" si="655"/>
        <v>7.1307136979576565E-6</v>
      </c>
      <c r="AS611" s="17">
        <f t="shared" si="656"/>
        <v>1.6108042818262854E-5</v>
      </c>
      <c r="AT611" s="17">
        <f t="shared" si="657"/>
        <v>1.8193763936231616E-5</v>
      </c>
      <c r="AU611" s="17">
        <f t="shared" si="658"/>
        <v>1.3699700615480886E-5</v>
      </c>
      <c r="AV611" s="17">
        <f t="shared" si="659"/>
        <v>7.7367909251058844E-6</v>
      </c>
      <c r="AW611" s="17">
        <f t="shared" si="660"/>
        <v>9.1177873032153437E-8</v>
      </c>
      <c r="AX611" s="17">
        <f t="shared" si="661"/>
        <v>1.2721334005049463E-2</v>
      </c>
      <c r="AY611" s="17">
        <f t="shared" si="662"/>
        <v>5.2882771171895802E-3</v>
      </c>
      <c r="AZ611" s="17">
        <f t="shared" si="663"/>
        <v>1.0991722588641439E-3</v>
      </c>
      <c r="BA611" s="17">
        <f t="shared" si="664"/>
        <v>1.5230917088028656E-4</v>
      </c>
      <c r="BB611" s="17">
        <f t="shared" si="665"/>
        <v>1.5828786171022418E-5</v>
      </c>
      <c r="BC611" s="17">
        <f t="shared" si="666"/>
        <v>1.3160099038022118E-6</v>
      </c>
      <c r="BD611" s="17">
        <f t="shared" si="667"/>
        <v>4.9404134900700265E-7</v>
      </c>
      <c r="BE611" s="17">
        <f t="shared" si="668"/>
        <v>1.1160228191571404E-6</v>
      </c>
      <c r="BF611" s="17">
        <f t="shared" si="669"/>
        <v>1.2605290380884672E-6</v>
      </c>
      <c r="BG611" s="17">
        <f t="shared" si="670"/>
        <v>9.491642575697241E-7</v>
      </c>
      <c r="BH611" s="17">
        <f t="shared" si="671"/>
        <v>5.3603254702530124E-7</v>
      </c>
      <c r="BI611" s="17">
        <f t="shared" si="672"/>
        <v>2.4217590511140774E-7</v>
      </c>
      <c r="BJ611" s="18">
        <f t="shared" si="673"/>
        <v>0.78732959737777708</v>
      </c>
      <c r="BK611" s="18">
        <f t="shared" si="674"/>
        <v>0.15582492504611734</v>
      </c>
      <c r="BL611" s="18">
        <f t="shared" si="675"/>
        <v>5.2764443084086746E-2</v>
      </c>
      <c r="BM611" s="18">
        <f t="shared" si="676"/>
        <v>0.49160586846614596</v>
      </c>
      <c r="BN611" s="18">
        <f t="shared" si="677"/>
        <v>0.49985018839563222</v>
      </c>
    </row>
    <row r="612" spans="1:66" x14ac:dyDescent="0.25">
      <c r="A612" t="s">
        <v>342</v>
      </c>
      <c r="B612" t="s">
        <v>346</v>
      </c>
      <c r="C612" t="s">
        <v>396</v>
      </c>
      <c r="D612" t="s">
        <v>497</v>
      </c>
      <c r="E612" s="14">
        <f>VLOOKUP(A612,home!$A$2:$E$405,3,FALSE)</f>
        <v>1.1459854014598501</v>
      </c>
      <c r="F612" s="14">
        <f>VLOOKUP(B612,home!$B$2:$E$405,3,FALSE)</f>
        <v>0.6</v>
      </c>
      <c r="G612" s="14">
        <f>VLOOKUP(C612,away!$B$2:$E$405,4,FALSE)</f>
        <v>1.07</v>
      </c>
      <c r="H612" s="14">
        <f>VLOOKUP(A612,away!$A$2:$E$405,3,FALSE)</f>
        <v>0.86496350364963503</v>
      </c>
      <c r="I612" s="14">
        <f>VLOOKUP(C612,away!$B$2:$E$405,3,FALSE)</f>
        <v>0.47</v>
      </c>
      <c r="J612" s="14">
        <f>VLOOKUP(B612,home!$B$2:$E$405,4,FALSE)</f>
        <v>1.1599999999999999</v>
      </c>
      <c r="K612" s="16">
        <f t="shared" si="678"/>
        <v>0.73572262773722386</v>
      </c>
      <c r="L612" s="16">
        <f t="shared" si="679"/>
        <v>0.47157810218978097</v>
      </c>
      <c r="M612" s="17">
        <f t="shared" si="624"/>
        <v>0.29900328174167895</v>
      </c>
      <c r="N612" s="17">
        <f t="shared" si="625"/>
        <v>0.21998348014504149</v>
      </c>
      <c r="O612" s="17">
        <f t="shared" si="626"/>
        <v>0.14100340015225732</v>
      </c>
      <c r="P612" s="17">
        <f t="shared" si="627"/>
        <v>0.10373939207990203</v>
      </c>
      <c r="Q612" s="17">
        <f t="shared" si="628"/>
        <v>8.0923412035544651E-2</v>
      </c>
      <c r="R612" s="17">
        <f t="shared" si="629"/>
        <v>3.3247057923053894E-2</v>
      </c>
      <c r="S612" s="17">
        <f t="shared" si="630"/>
        <v>8.9981131698792256E-3</v>
      </c>
      <c r="T612" s="17">
        <f t="shared" si="631"/>
        <v>3.8161709070443826E-2</v>
      </c>
      <c r="U612" s="17">
        <f t="shared" si="632"/>
        <v>2.4460612819680896E-2</v>
      </c>
      <c r="V612" s="17">
        <f t="shared" si="633"/>
        <v>3.4687794308257215E-4</v>
      </c>
      <c r="W612" s="17">
        <f t="shared" si="634"/>
        <v>1.9845728449417673E-2</v>
      </c>
      <c r="X612" s="17">
        <f t="shared" si="635"/>
        <v>9.35881095875013E-3</v>
      </c>
      <c r="Y612" s="17">
        <f t="shared" si="636"/>
        <v>2.2067051553401554E-3</v>
      </c>
      <c r="Z612" s="17">
        <f t="shared" si="637"/>
        <v>5.2261948262491593E-3</v>
      </c>
      <c r="AA612" s="17">
        <f t="shared" si="638"/>
        <v>3.8450297906347155E-3</v>
      </c>
      <c r="AB612" s="17">
        <f t="shared" si="639"/>
        <v>1.4144377106468399E-3</v>
      </c>
      <c r="AC612" s="17">
        <f t="shared" si="640"/>
        <v>7.521846150755985E-6</v>
      </c>
      <c r="AD612" s="17">
        <f t="shared" si="641"/>
        <v>3.6502378710412372E-3</v>
      </c>
      <c r="AE612" s="17">
        <f t="shared" si="642"/>
        <v>1.721372247766893E-3</v>
      </c>
      <c r="AF612" s="17">
        <f t="shared" si="643"/>
        <v>4.0588072888203438E-4</v>
      </c>
      <c r="AG612" s="17">
        <f t="shared" si="644"/>
        <v>6.380148794719828E-5</v>
      </c>
      <c r="AH612" s="17">
        <f t="shared" si="645"/>
        <v>6.1613975945915749E-4</v>
      </c>
      <c r="AI612" s="17">
        <f t="shared" si="646"/>
        <v>4.5330796288267237E-4</v>
      </c>
      <c r="AJ612" s="17">
        <f t="shared" si="647"/>
        <v>1.6675446281312379E-4</v>
      </c>
      <c r="AK612" s="17">
        <f t="shared" si="648"/>
        <v>4.0895010522593546E-5</v>
      </c>
      <c r="AL612" s="17">
        <f t="shared" si="649"/>
        <v>1.0438838563278653E-7</v>
      </c>
      <c r="AM612" s="17">
        <f t="shared" si="650"/>
        <v>5.371125196696778E-4</v>
      </c>
      <c r="AN612" s="17">
        <f t="shared" si="651"/>
        <v>2.5329050268819802E-4</v>
      </c>
      <c r="AO612" s="17">
        <f t="shared" si="652"/>
        <v>5.9723127280198023E-5</v>
      </c>
      <c r="AP612" s="17">
        <f t="shared" si="653"/>
        <v>9.3880396732115075E-6</v>
      </c>
      <c r="AQ612" s="17">
        <f t="shared" si="654"/>
        <v>1.1067984830938634E-6</v>
      </c>
      <c r="AR612" s="17">
        <f t="shared" si="655"/>
        <v>5.8111603689883544E-5</v>
      </c>
      <c r="AS612" s="17">
        <f t="shared" si="656"/>
        <v>4.2754021768745272E-5</v>
      </c>
      <c r="AT612" s="17">
        <f t="shared" si="657"/>
        <v>1.572755062101787E-5</v>
      </c>
      <c r="AU612" s="17">
        <f t="shared" si="658"/>
        <v>3.8570382902551588E-6</v>
      </c>
      <c r="AV612" s="17">
        <f t="shared" si="659"/>
        <v>7.0942758654740356E-7</v>
      </c>
      <c r="AW612" s="17">
        <f t="shared" si="660"/>
        <v>1.0060450398429838E-9</v>
      </c>
      <c r="AX612" s="17">
        <f t="shared" si="661"/>
        <v>6.5860972393656098E-5</v>
      </c>
      <c r="AY612" s="17">
        <f t="shared" si="662"/>
        <v>3.1058592369773899E-5</v>
      </c>
      <c r="AZ612" s="17">
        <f t="shared" si="663"/>
        <v>7.3232760232119935E-6</v>
      </c>
      <c r="BA612" s="17">
        <f t="shared" si="664"/>
        <v>1.1511655362794129E-6</v>
      </c>
      <c r="BB612" s="17">
        <f t="shared" si="665"/>
        <v>1.3571611472623171E-7</v>
      </c>
      <c r="BC612" s="17">
        <f t="shared" si="666"/>
        <v>1.2800149563833392E-8</v>
      </c>
      <c r="BD612" s="17">
        <f t="shared" si="667"/>
        <v>4.5673599638799921E-6</v>
      </c>
      <c r="BE612" s="17">
        <f t="shared" si="668"/>
        <v>3.3603100744475796E-6</v>
      </c>
      <c r="BF612" s="17">
        <f t="shared" si="669"/>
        <v>1.2361280789922196E-6</v>
      </c>
      <c r="BG612" s="17">
        <f t="shared" si="670"/>
        <v>3.0314913283197417E-7</v>
      </c>
      <c r="BH612" s="17">
        <f t="shared" si="671"/>
        <v>5.5758419150850189E-8</v>
      </c>
      <c r="BI612" s="17">
        <f t="shared" si="672"/>
        <v>8.2045461312274104E-9</v>
      </c>
      <c r="BJ612" s="18">
        <f t="shared" si="673"/>
        <v>0.37728730166055691</v>
      </c>
      <c r="BK612" s="18">
        <f t="shared" si="674"/>
        <v>0.41212634976144902</v>
      </c>
      <c r="BL612" s="18">
        <f t="shared" si="675"/>
        <v>0.20537832614412302</v>
      </c>
      <c r="BM612" s="18">
        <f t="shared" si="676"/>
        <v>0.122087090728575</v>
      </c>
      <c r="BN612" s="18">
        <f t="shared" si="677"/>
        <v>0.87790002407747836</v>
      </c>
    </row>
    <row r="613" spans="1:66" x14ac:dyDescent="0.25">
      <c r="A613" t="s">
        <v>342</v>
      </c>
      <c r="B613" t="s">
        <v>393</v>
      </c>
      <c r="C613" t="s">
        <v>343</v>
      </c>
      <c r="D613" t="s">
        <v>497</v>
      </c>
      <c r="E613" s="14">
        <f>VLOOKUP(A613,home!$A$2:$E$405,3,FALSE)</f>
        <v>1.1459854014598501</v>
      </c>
      <c r="F613" s="14">
        <f>VLOOKUP(B613,home!$B$2:$E$405,3,FALSE)</f>
        <v>1.31</v>
      </c>
      <c r="G613" s="14">
        <f>VLOOKUP(C613,away!$B$2:$E$405,4,FALSE)</f>
        <v>1.21</v>
      </c>
      <c r="H613" s="14">
        <f>VLOOKUP(A613,away!$A$2:$E$405,3,FALSE)</f>
        <v>0.86496350364963503</v>
      </c>
      <c r="I613" s="14">
        <f>VLOOKUP(C613,away!$B$2:$E$405,3,FALSE)</f>
        <v>0.47</v>
      </c>
      <c r="J613" s="14">
        <f>VLOOKUP(B613,home!$B$2:$E$405,4,FALSE)</f>
        <v>0.67</v>
      </c>
      <c r="K613" s="16">
        <f t="shared" si="678"/>
        <v>1.8165014598540083</v>
      </c>
      <c r="L613" s="16">
        <f t="shared" si="679"/>
        <v>0.27237700729927011</v>
      </c>
      <c r="M613" s="17">
        <f t="shared" si="624"/>
        <v>0.12382593282114165</v>
      </c>
      <c r="N613" s="17">
        <f t="shared" si="625"/>
        <v>0.2249299877373882</v>
      </c>
      <c r="O613" s="17">
        <f t="shared" si="626"/>
        <v>3.3727337007863026E-2</v>
      </c>
      <c r="P613" s="17">
        <f t="shared" si="627"/>
        <v>6.1265756911771316E-2</v>
      </c>
      <c r="Q613" s="17">
        <f t="shared" si="628"/>
        <v>0.20429282554495495</v>
      </c>
      <c r="R613" s="17">
        <f t="shared" si="629"/>
        <v>4.5932755591878253E-3</v>
      </c>
      <c r="S613" s="17">
        <f t="shared" si="630"/>
        <v>7.5781641301946147E-3</v>
      </c>
      <c r="T613" s="17">
        <f t="shared" si="631"/>
        <v>5.5644668434646702E-2</v>
      </c>
      <c r="U613" s="17">
        <f t="shared" si="632"/>
        <v>8.3436917587764205E-3</v>
      </c>
      <c r="V613" s="17">
        <f t="shared" si="633"/>
        <v>4.1660808385539865E-4</v>
      </c>
      <c r="W613" s="17">
        <f t="shared" si="634"/>
        <v>0.12369940528003701</v>
      </c>
      <c r="X613" s="17">
        <f t="shared" si="635"/>
        <v>3.3692873814876005E-2</v>
      </c>
      <c r="Y613" s="17">
        <f t="shared" si="636"/>
        <v>4.5885820685039342E-3</v>
      </c>
      <c r="Z613" s="17">
        <f t="shared" si="637"/>
        <v>4.1703421683748703E-4</v>
      </c>
      <c r="AA613" s="17">
        <f t="shared" si="638"/>
        <v>7.5754326369436838E-4</v>
      </c>
      <c r="AB613" s="17">
        <f t="shared" si="639"/>
        <v>6.8803922220169508E-4</v>
      </c>
      <c r="AC613" s="17">
        <f t="shared" si="640"/>
        <v>1.2882907992015261E-5</v>
      </c>
      <c r="AD613" s="17">
        <f t="shared" si="641"/>
        <v>5.6175037568564963E-2</v>
      </c>
      <c r="AE613" s="17">
        <f t="shared" si="642"/>
        <v>1.530078861784979E-2</v>
      </c>
      <c r="AF613" s="17">
        <f t="shared" si="643"/>
        <v>2.0837915065243305E-3</v>
      </c>
      <c r="AG613" s="17">
        <f t="shared" si="644"/>
        <v>1.8919229812757818E-4</v>
      </c>
      <c r="AH613" s="17">
        <f t="shared" si="645"/>
        <v>2.8397632980897395E-5</v>
      </c>
      <c r="AI613" s="17">
        <f t="shared" si="646"/>
        <v>5.1584341766198457E-5</v>
      </c>
      <c r="AJ613" s="17">
        <f t="shared" si="647"/>
        <v>4.68515160619538E-5</v>
      </c>
      <c r="AK613" s="17">
        <f t="shared" si="648"/>
        <v>2.8368615774304207E-5</v>
      </c>
      <c r="AL613" s="17">
        <f t="shared" si="649"/>
        <v>2.5496472067626959E-7</v>
      </c>
      <c r="AM613" s="17">
        <f t="shared" si="650"/>
        <v>2.0408407550130403E-2</v>
      </c>
      <c r="AN613" s="17">
        <f t="shared" si="651"/>
        <v>5.5587809722483471E-3</v>
      </c>
      <c r="AO613" s="17">
        <f t="shared" si="652"/>
        <v>7.5704206272656589E-4</v>
      </c>
      <c r="AP613" s="17">
        <f t="shared" si="653"/>
        <v>6.8733617148376112E-5</v>
      </c>
      <c r="AQ613" s="17">
        <f t="shared" si="654"/>
        <v>4.680364234932118E-6</v>
      </c>
      <c r="AR613" s="17">
        <f t="shared" si="655"/>
        <v>1.5469724571439764E-6</v>
      </c>
      <c r="AS613" s="17">
        <f t="shared" si="656"/>
        <v>2.8100777267559755E-6</v>
      </c>
      <c r="AT613" s="17">
        <f t="shared" si="657"/>
        <v>2.5522551464777315E-6</v>
      </c>
      <c r="AU613" s="17">
        <f t="shared" si="658"/>
        <v>1.5453917331655689E-6</v>
      </c>
      <c r="AV613" s="17">
        <f t="shared" si="659"/>
        <v>7.0180158483539305E-7</v>
      </c>
      <c r="AW613" s="17">
        <f t="shared" si="660"/>
        <v>3.5041588538720333E-9</v>
      </c>
      <c r="AX613" s="17">
        <f t="shared" si="661"/>
        <v>6.178650351351244E-3</v>
      </c>
      <c r="AY613" s="17">
        <f t="shared" si="662"/>
        <v>1.6829222918496355E-3</v>
      </c>
      <c r="AZ613" s="17">
        <f t="shared" si="663"/>
        <v>2.2919466868561627E-4</v>
      </c>
      <c r="BA613" s="17">
        <f t="shared" si="664"/>
        <v>2.0809119315178631E-5</v>
      </c>
      <c r="BB613" s="17">
        <f t="shared" si="665"/>
        <v>1.4169814109004478E-6</v>
      </c>
      <c r="BC613" s="17">
        <f t="shared" si="666"/>
        <v>7.7190631219952253E-8</v>
      </c>
      <c r="BD613" s="17">
        <f t="shared" si="667"/>
        <v>7.0226621375212434E-8</v>
      </c>
      <c r="BE613" s="17">
        <f t="shared" si="668"/>
        <v>1.275667602486881E-7</v>
      </c>
      <c r="BF613" s="17">
        <f t="shared" si="669"/>
        <v>1.1586260311029413E-7</v>
      </c>
      <c r="BG613" s="17">
        <f t="shared" si="670"/>
        <v>7.0154862564111632E-8</v>
      </c>
      <c r="BH613" s="17">
        <f t="shared" si="671"/>
        <v>3.1859102565891522E-8</v>
      </c>
      <c r="BI613" s="17">
        <f t="shared" si="672"/>
        <v>1.1574421264116108E-8</v>
      </c>
      <c r="BJ613" s="18">
        <f t="shared" si="673"/>
        <v>0.75550786804120595</v>
      </c>
      <c r="BK613" s="18">
        <f t="shared" si="674"/>
        <v>0.19478252211152527</v>
      </c>
      <c r="BL613" s="18">
        <f t="shared" si="675"/>
        <v>4.8274672661326179E-2</v>
      </c>
      <c r="BM613" s="18">
        <f t="shared" si="676"/>
        <v>0.34466406266089716</v>
      </c>
      <c r="BN613" s="18">
        <f t="shared" si="677"/>
        <v>0.65263511558230702</v>
      </c>
    </row>
    <row r="614" spans="1:66" x14ac:dyDescent="0.25">
      <c r="A614" t="s">
        <v>342</v>
      </c>
      <c r="B614" t="s">
        <v>420</v>
      </c>
      <c r="C614" t="s">
        <v>399</v>
      </c>
      <c r="D614" t="s">
        <v>497</v>
      </c>
      <c r="E614" s="14">
        <f>VLOOKUP(A614,home!$A$2:$E$405,3,FALSE)</f>
        <v>1.1459854014598501</v>
      </c>
      <c r="F614" s="14">
        <f>VLOOKUP(B614,home!$B$2:$E$405,3,FALSE)</f>
        <v>1.07</v>
      </c>
      <c r="G614" s="14">
        <f>VLOOKUP(C614,away!$B$2:$E$405,4,FALSE)</f>
        <v>1.1399999999999999</v>
      </c>
      <c r="H614" s="14">
        <f>VLOOKUP(A614,away!$A$2:$E$405,3,FALSE)</f>
        <v>0.86496350364963503</v>
      </c>
      <c r="I614" s="14">
        <f>VLOOKUP(C614,away!$B$2:$E$405,3,FALSE)</f>
        <v>0.87</v>
      </c>
      <c r="J614" s="14">
        <f>VLOOKUP(B614,home!$B$2:$E$405,4,FALSE)</f>
        <v>0.53</v>
      </c>
      <c r="K614" s="16">
        <f t="shared" si="678"/>
        <v>1.3978729927007252</v>
      </c>
      <c r="L614" s="16">
        <f t="shared" si="679"/>
        <v>0.39883467153284669</v>
      </c>
      <c r="M614" s="17">
        <f t="shared" si="624"/>
        <v>0.16584400452398113</v>
      </c>
      <c r="N614" s="17">
        <f t="shared" si="625"/>
        <v>0.23182885492541011</v>
      </c>
      <c r="O614" s="17">
        <f t="shared" si="626"/>
        <v>6.6144339070013949E-2</v>
      </c>
      <c r="P614" s="17">
        <f t="shared" si="627"/>
        <v>9.2461385206011895E-2</v>
      </c>
      <c r="Q614" s="17">
        <f t="shared" si="628"/>
        <v>0.16203364761448266</v>
      </c>
      <c r="R614" s="17">
        <f t="shared" si="629"/>
        <v>1.319032787337312E-2</v>
      </c>
      <c r="S614" s="17">
        <f t="shared" si="630"/>
        <v>1.2887272860349784E-2</v>
      </c>
      <c r="T614" s="17">
        <f t="shared" si="631"/>
        <v>6.462463662359122E-2</v>
      </c>
      <c r="U614" s="17">
        <f t="shared" si="632"/>
        <v>1.8438403099055877E-2</v>
      </c>
      <c r="V614" s="17">
        <f t="shared" si="633"/>
        <v>7.9832390525725922E-4</v>
      </c>
      <c r="W614" s="17">
        <f t="shared" si="634"/>
        <v>7.5500819969690533E-2</v>
      </c>
      <c r="X614" s="17">
        <f t="shared" si="635"/>
        <v>3.0112344733072116E-2</v>
      </c>
      <c r="Y614" s="17">
        <f t="shared" si="636"/>
        <v>6.0049235603493291E-3</v>
      </c>
      <c r="Z614" s="17">
        <f t="shared" si="637"/>
        <v>1.7535866949291074E-3</v>
      </c>
      <c r="AA614" s="17">
        <f t="shared" si="638"/>
        <v>2.4512914812007251E-3</v>
      </c>
      <c r="AB614" s="17">
        <f t="shared" si="639"/>
        <v>1.7132970794039258E-3</v>
      </c>
      <c r="AC614" s="17">
        <f t="shared" si="640"/>
        <v>2.7817607250495166E-5</v>
      </c>
      <c r="AD614" s="17">
        <f t="shared" si="641"/>
        <v>2.638513929059751E-2</v>
      </c>
      <c r="AE614" s="17">
        <f t="shared" si="642"/>
        <v>1.0523308362313865E-2</v>
      </c>
      <c r="AF614" s="17">
        <f t="shared" si="643"/>
        <v>2.0985301170611537E-3</v>
      </c>
      <c r="AG614" s="17">
        <f t="shared" si="644"/>
        <v>2.7898885664662395E-4</v>
      </c>
      <c r="AH614" s="17">
        <f t="shared" si="645"/>
        <v>1.7484779336910514E-4</v>
      </c>
      <c r="AI614" s="17">
        <f t="shared" si="646"/>
        <v>2.4441500818398902E-4</v>
      </c>
      <c r="AJ614" s="17">
        <f t="shared" si="647"/>
        <v>1.7083056947556251E-4</v>
      </c>
      <c r="AK614" s="17">
        <f t="shared" si="648"/>
        <v>7.9599813132524578E-5</v>
      </c>
      <c r="AL614" s="17">
        <f t="shared" si="649"/>
        <v>6.2035513599182572E-7</v>
      </c>
      <c r="AM614" s="17">
        <f t="shared" si="650"/>
        <v>7.3766147245945962E-3</v>
      </c>
      <c r="AN614" s="17">
        <f t="shared" si="651"/>
        <v>2.9420497107080458E-3</v>
      </c>
      <c r="AO614" s="17">
        <f t="shared" si="652"/>
        <v>5.8669571500177483E-4</v>
      </c>
      <c r="AP614" s="17">
        <f t="shared" si="653"/>
        <v>7.7998197594153856E-5</v>
      </c>
      <c r="AQ614" s="17">
        <f t="shared" si="654"/>
        <v>7.7770963794046032E-6</v>
      </c>
      <c r="AR614" s="17">
        <f t="shared" si="655"/>
        <v>1.394707244732203E-5</v>
      </c>
      <c r="AS614" s="17">
        <f t="shared" si="656"/>
        <v>1.9496235901351873E-5</v>
      </c>
      <c r="AT614" s="17">
        <f t="shared" si="657"/>
        <v>1.3626630812911034E-5</v>
      </c>
      <c r="AU614" s="17">
        <f t="shared" si="658"/>
        <v>6.3494330649572881E-6</v>
      </c>
      <c r="AV614" s="17">
        <f t="shared" si="659"/>
        <v>2.2189252501161968E-6</v>
      </c>
      <c r="AW614" s="17">
        <f t="shared" si="660"/>
        <v>9.6072369262683403E-9</v>
      </c>
      <c r="AX614" s="17">
        <f t="shared" si="661"/>
        <v>1.7185950835115508E-3</v>
      </c>
      <c r="AY614" s="17">
        <f t="shared" si="662"/>
        <v>6.8543530563029459E-4</v>
      </c>
      <c r="AZ614" s="17">
        <f t="shared" si="663"/>
        <v>1.366876824890374E-4</v>
      </c>
      <c r="BA614" s="17">
        <f t="shared" si="664"/>
        <v>1.817192898270043E-5</v>
      </c>
      <c r="BB614" s="17">
        <f t="shared" si="665"/>
        <v>1.8118988317333851E-6</v>
      </c>
      <c r="BC614" s="17">
        <f t="shared" si="666"/>
        <v>1.4452961508102677E-7</v>
      </c>
      <c r="BD614" s="17">
        <f t="shared" si="667"/>
        <v>9.2709600972874904E-7</v>
      </c>
      <c r="BE614" s="17">
        <f t="shared" si="668"/>
        <v>1.2959624736404271E-6</v>
      </c>
      <c r="BF614" s="17">
        <f t="shared" si="669"/>
        <v>9.057954707277894E-7</v>
      </c>
      <c r="BG614" s="17">
        <f t="shared" si="670"/>
        <v>4.2206234181367237E-7</v>
      </c>
      <c r="BH614" s="17">
        <f t="shared" si="671"/>
        <v>1.4749738721433874E-7</v>
      </c>
      <c r="BI614" s="17">
        <f t="shared" si="672"/>
        <v>4.1236522816169019E-8</v>
      </c>
      <c r="BJ614" s="18">
        <f t="shared" si="673"/>
        <v>0.62294317592655346</v>
      </c>
      <c r="BK614" s="18">
        <f t="shared" si="674"/>
        <v>0.27270485976361686</v>
      </c>
      <c r="BL614" s="18">
        <f t="shared" si="675"/>
        <v>0.10266672973489138</v>
      </c>
      <c r="BM614" s="18">
        <f t="shared" si="676"/>
        <v>0.26788036720832459</v>
      </c>
      <c r="BN614" s="18">
        <f t="shared" si="677"/>
        <v>0.7315025592132729</v>
      </c>
    </row>
    <row r="615" spans="1:66" x14ac:dyDescent="0.25">
      <c r="A615" t="s">
        <v>40</v>
      </c>
      <c r="B615" t="s">
        <v>232</v>
      </c>
      <c r="C615" t="s">
        <v>316</v>
      </c>
      <c r="D615" t="s">
        <v>497</v>
      </c>
      <c r="E615" s="14">
        <f>VLOOKUP(A615,home!$A$2:$E$405,3,FALSE)</f>
        <v>1.488</v>
      </c>
      <c r="F615" s="14">
        <f>VLOOKUP(B615,home!$B$2:$E$405,3,FALSE)</f>
        <v>1.06</v>
      </c>
      <c r="G615" s="14">
        <f>VLOOKUP(C615,away!$B$2:$E$405,4,FALSE)</f>
        <v>1.57</v>
      </c>
      <c r="H615" s="14">
        <f>VLOOKUP(A615,away!$A$2:$E$405,3,FALSE)</f>
        <v>1.18</v>
      </c>
      <c r="I615" s="14">
        <f>VLOOKUP(C615,away!$B$2:$E$405,3,FALSE)</f>
        <v>0.78</v>
      </c>
      <c r="J615" s="14">
        <f>VLOOKUP(B615,home!$B$2:$E$405,4,FALSE)</f>
        <v>0.92</v>
      </c>
      <c r="K615" s="16">
        <f t="shared" si="678"/>
        <v>2.4763296000000001</v>
      </c>
      <c r="L615" s="16">
        <f t="shared" si="679"/>
        <v>0.84676800000000008</v>
      </c>
      <c r="M615" s="17">
        <f t="shared" si="624"/>
        <v>3.6041018008939066E-2</v>
      </c>
      <c r="N615" s="17">
        <f t="shared" si="625"/>
        <v>8.9249439709668851E-2</v>
      </c>
      <c r="O615" s="17">
        <f t="shared" si="626"/>
        <v>3.0518380737393318E-2</v>
      </c>
      <c r="P615" s="17">
        <f t="shared" si="627"/>
        <v>7.557356956407689E-2</v>
      </c>
      <c r="Q615" s="17">
        <f t="shared" si="628"/>
        <v>0.11050551466823426</v>
      </c>
      <c r="R615" s="17">
        <f t="shared" si="629"/>
        <v>1.2920994110120531E-2</v>
      </c>
      <c r="S615" s="17">
        <f t="shared" si="630"/>
        <v>3.9617113584581677E-2</v>
      </c>
      <c r="T615" s="17">
        <f t="shared" si="631"/>
        <v>9.3572533644591394E-2</v>
      </c>
      <c r="U615" s="17">
        <f t="shared" si="632"/>
        <v>3.1996640176317127E-2</v>
      </c>
      <c r="V615" s="17">
        <f t="shared" si="633"/>
        <v>9.2302445467048796E-3</v>
      </c>
      <c r="W615" s="17">
        <f t="shared" si="634"/>
        <v>9.1216025645394203E-2</v>
      </c>
      <c r="X615" s="17">
        <f t="shared" si="635"/>
        <v>7.7238811603699165E-2</v>
      </c>
      <c r="Y615" s="17">
        <f t="shared" si="636"/>
        <v>3.2701677012020564E-2</v>
      </c>
      <c r="Z615" s="17">
        <f t="shared" si="637"/>
        <v>3.6470281135461816E-3</v>
      </c>
      <c r="AA615" s="17">
        <f t="shared" si="638"/>
        <v>9.0312436696065694E-3</v>
      </c>
      <c r="AB615" s="17">
        <f t="shared" si="639"/>
        <v>1.1182168011929691E-2</v>
      </c>
      <c r="AC615" s="17">
        <f t="shared" si="640"/>
        <v>1.2096677738313846E-3</v>
      </c>
      <c r="AD615" s="17">
        <f t="shared" si="641"/>
        <v>5.6470236075012205E-2</v>
      </c>
      <c r="AE615" s="17">
        <f t="shared" si="642"/>
        <v>4.7817188860765941E-2</v>
      </c>
      <c r="AF615" s="17">
        <f t="shared" si="643"/>
        <v>2.0245032688626523E-2</v>
      </c>
      <c r="AG615" s="17">
        <f t="shared" si="644"/>
        <v>5.7142819465609701E-3</v>
      </c>
      <c r="AH615" s="17">
        <f t="shared" si="645"/>
        <v>7.720466754128182E-4</v>
      </c>
      <c r="AI615" s="17">
        <f t="shared" si="646"/>
        <v>1.9118420349063536E-3</v>
      </c>
      <c r="AJ615" s="17">
        <f t="shared" si="647"/>
        <v>2.3671755107814198E-3</v>
      </c>
      <c r="AK615" s="17">
        <f t="shared" si="648"/>
        <v>1.9539689285810488E-3</v>
      </c>
      <c r="AL615" s="17">
        <f t="shared" si="649"/>
        <v>1.0146096498427885E-4</v>
      </c>
      <c r="AM615" s="17">
        <f t="shared" si="650"/>
        <v>2.7967783422308119E-2</v>
      </c>
      <c r="AN615" s="17">
        <f t="shared" si="651"/>
        <v>2.3682224032941002E-2</v>
      </c>
      <c r="AO615" s="17">
        <f t="shared" si="652"/>
        <v>1.0026674739962693E-2</v>
      </c>
      <c r="AP615" s="17">
        <f t="shared" si="653"/>
        <v>2.8300891054029108E-3</v>
      </c>
      <c r="AQ615" s="17">
        <f t="shared" si="654"/>
        <v>5.9910722290095289E-4</v>
      </c>
      <c r="AR615" s="17">
        <f t="shared" si="655"/>
        <v>1.307488838491923E-4</v>
      </c>
      <c r="AS615" s="17">
        <f t="shared" si="656"/>
        <v>3.2377733124271677E-4</v>
      </c>
      <c r="AT615" s="17">
        <f t="shared" si="657"/>
        <v>4.0088969458267239E-4</v>
      </c>
      <c r="AU615" s="17">
        <f t="shared" si="658"/>
        <v>3.3091167234334368E-4</v>
      </c>
      <c r="AV615" s="17">
        <f t="shared" si="659"/>
        <v>2.0486159230233088E-4</v>
      </c>
      <c r="AW615" s="17">
        <f t="shared" si="660"/>
        <v>5.90975360149678E-6</v>
      </c>
      <c r="AX615" s="17">
        <f t="shared" si="661"/>
        <v>1.1542908322508483E-2</v>
      </c>
      <c r="AY615" s="17">
        <f t="shared" si="662"/>
        <v>9.7741653944338636E-3</v>
      </c>
      <c r="AZ615" s="17">
        <f t="shared" si="663"/>
        <v>4.1382252413569871E-3</v>
      </c>
      <c r="BA615" s="17">
        <f t="shared" si="664"/>
        <v>1.168038903724458E-3</v>
      </c>
      <c r="BB615" s="17">
        <f t="shared" si="665"/>
        <v>2.4726449160723791E-4</v>
      </c>
      <c r="BC615" s="17">
        <f t="shared" si="666"/>
        <v>4.1875131805855545E-5</v>
      </c>
      <c r="BD615" s="17">
        <f t="shared" si="667"/>
        <v>1.8452328479868806E-5</v>
      </c>
      <c r="BE615" s="17">
        <f t="shared" si="668"/>
        <v>4.5694047203622121E-5</v>
      </c>
      <c r="BF615" s="17">
        <f t="shared" si="669"/>
        <v>5.6576760817063377E-5</v>
      </c>
      <c r="BG615" s="17">
        <f t="shared" si="670"/>
        <v>4.6700902494471398E-5</v>
      </c>
      <c r="BH615" s="17">
        <f t="shared" si="671"/>
        <v>2.8911706798443345E-5</v>
      </c>
      <c r="BI615" s="17">
        <f t="shared" si="672"/>
        <v>1.4318983066301304E-5</v>
      </c>
      <c r="BJ615" s="18">
        <f t="shared" si="673"/>
        <v>0.71674909786352659</v>
      </c>
      <c r="BK615" s="18">
        <f t="shared" si="674"/>
        <v>0.17154723983755205</v>
      </c>
      <c r="BL615" s="18">
        <f t="shared" si="675"/>
        <v>0.10425630375822889</v>
      </c>
      <c r="BM615" s="18">
        <f t="shared" si="676"/>
        <v>0.63162249713358842</v>
      </c>
      <c r="BN615" s="18">
        <f t="shared" si="677"/>
        <v>0.35480891679843296</v>
      </c>
    </row>
    <row r="616" spans="1:66" x14ac:dyDescent="0.25">
      <c r="A616" t="s">
        <v>40</v>
      </c>
      <c r="B616" t="s">
        <v>321</v>
      </c>
      <c r="C616" t="s">
        <v>334</v>
      </c>
      <c r="D616" t="s">
        <v>497</v>
      </c>
      <c r="E616" s="14">
        <f>VLOOKUP(A616,home!$A$2:$E$405,3,FALSE)</f>
        <v>1.488</v>
      </c>
      <c r="F616" s="14">
        <f>VLOOKUP(B616,home!$B$2:$E$405,3,FALSE)</f>
        <v>1.62</v>
      </c>
      <c r="G616" s="14">
        <f>VLOOKUP(C616,away!$B$2:$E$405,4,FALSE)</f>
        <v>1.1200000000000001</v>
      </c>
      <c r="H616" s="14">
        <f>VLOOKUP(A616,away!$A$2:$E$405,3,FALSE)</f>
        <v>1.18</v>
      </c>
      <c r="I616" s="14">
        <f>VLOOKUP(C616,away!$B$2:$E$405,3,FALSE)</f>
        <v>0.67</v>
      </c>
      <c r="J616" s="14">
        <f>VLOOKUP(B616,home!$B$2:$E$405,4,FALSE)</f>
        <v>0.49</v>
      </c>
      <c r="K616" s="16">
        <f t="shared" si="678"/>
        <v>2.6998272000000005</v>
      </c>
      <c r="L616" s="16">
        <f t="shared" si="679"/>
        <v>0.38739399999999996</v>
      </c>
      <c r="M616" s="17">
        <f t="shared" si="624"/>
        <v>4.5628571075248307E-2</v>
      </c>
      <c r="N616" s="17">
        <f t="shared" si="625"/>
        <v>0.12318925728608866</v>
      </c>
      <c r="O616" s="17">
        <f t="shared" si="626"/>
        <v>1.7676234663124742E-2</v>
      </c>
      <c r="P616" s="17">
        <f t="shared" si="627"/>
        <v>4.7722779137087022E-2</v>
      </c>
      <c r="Q616" s="17">
        <f t="shared" si="628"/>
        <v>0.16629485378439024</v>
      </c>
      <c r="R616" s="17">
        <f t="shared" si="629"/>
        <v>3.423833625543272E-3</v>
      </c>
      <c r="S616" s="17">
        <f t="shared" si="630"/>
        <v>1.2478276192406464E-2</v>
      </c>
      <c r="T616" s="17">
        <f t="shared" si="631"/>
        <v>6.4421628586950067E-2</v>
      </c>
      <c r="U616" s="17">
        <f t="shared" si="632"/>
        <v>9.2437591505163431E-3</v>
      </c>
      <c r="V616" s="17">
        <f t="shared" si="633"/>
        <v>1.4501099852052494E-3</v>
      </c>
      <c r="W616" s="17">
        <f t="shared" si="634"/>
        <v>0.14965578982237326</v>
      </c>
      <c r="X616" s="17">
        <f t="shared" si="635"/>
        <v>5.7975755042448458E-2</v>
      </c>
      <c r="Y616" s="17">
        <f t="shared" si="636"/>
        <v>1.1229729824457137E-2</v>
      </c>
      <c r="Z616" s="17">
        <f t="shared" si="637"/>
        <v>4.4212420117790345E-4</v>
      </c>
      <c r="AA616" s="17">
        <f t="shared" si="638"/>
        <v>1.1936589441183761E-3</v>
      </c>
      <c r="AB616" s="17">
        <f t="shared" si="639"/>
        <v>1.6113364424270365E-3</v>
      </c>
      <c r="AC616" s="17">
        <f t="shared" si="640"/>
        <v>9.4791592358749475E-5</v>
      </c>
      <c r="AD616" s="17">
        <f t="shared" si="641"/>
        <v>0.10101119299998164</v>
      </c>
      <c r="AE616" s="17">
        <f t="shared" si="642"/>
        <v>3.9131130101034882E-2</v>
      </c>
      <c r="AF616" s="17">
        <f t="shared" si="643"/>
        <v>7.5795825071801517E-3</v>
      </c>
      <c r="AG616" s="17">
        <f t="shared" si="644"/>
        <v>9.7876159526218251E-4</v>
      </c>
      <c r="AH616" s="17">
        <f t="shared" si="645"/>
        <v>4.2819065697778175E-5</v>
      </c>
      <c r="AI616" s="17">
        <f t="shared" si="646"/>
        <v>1.1560407824944852E-4</v>
      </c>
      <c r="AJ616" s="17">
        <f t="shared" si="647"/>
        <v>1.5605551744439481E-4</v>
      </c>
      <c r="AK616" s="17">
        <f t="shared" si="648"/>
        <v>1.4044097690215057E-4</v>
      </c>
      <c r="AL616" s="17">
        <f t="shared" si="649"/>
        <v>3.9656891457145145E-6</v>
      </c>
      <c r="AM616" s="17">
        <f t="shared" si="650"/>
        <v>5.4542553273160002E-2</v>
      </c>
      <c r="AN616" s="17">
        <f t="shared" si="651"/>
        <v>2.112945788270254E-2</v>
      </c>
      <c r="AO616" s="17">
        <f t="shared" si="652"/>
        <v>4.0927126035058331E-3</v>
      </c>
      <c r="AP616" s="17">
        <f t="shared" si="653"/>
        <v>5.2849743544084631E-4</v>
      </c>
      <c r="AQ616" s="17">
        <f t="shared" si="654"/>
        <v>5.1184183876292789E-5</v>
      </c>
      <c r="AR616" s="17">
        <f t="shared" si="655"/>
        <v>3.3175698273850164E-6</v>
      </c>
      <c r="AS616" s="17">
        <f t="shared" si="656"/>
        <v>8.9568652578733751E-6</v>
      </c>
      <c r="AT616" s="17">
        <f t="shared" si="657"/>
        <v>1.209099422497078E-5</v>
      </c>
      <c r="AU616" s="17">
        <f t="shared" si="658"/>
        <v>1.0881198361206346E-5</v>
      </c>
      <c r="AV616" s="17">
        <f t="shared" si="659"/>
        <v>7.3443388260450809E-6</v>
      </c>
      <c r="AW616" s="17">
        <f t="shared" si="660"/>
        <v>1.1521393940455124E-7</v>
      </c>
      <c r="AX616" s="17">
        <f t="shared" si="661"/>
        <v>2.454257814738774E-2</v>
      </c>
      <c r="AY616" s="17">
        <f t="shared" si="662"/>
        <v>9.5076475188291248E-3</v>
      </c>
      <c r="AZ616" s="17">
        <f t="shared" si="663"/>
        <v>1.8416028014546445E-3</v>
      </c>
      <c r="BA616" s="17">
        <f t="shared" si="664"/>
        <v>2.3780862522224019E-4</v>
      </c>
      <c r="BB616" s="17">
        <f t="shared" si="665"/>
        <v>2.3031408639836125E-5</v>
      </c>
      <c r="BC616" s="17">
        <f t="shared" si="666"/>
        <v>1.7844459037241356E-6</v>
      </c>
      <c r="BD616" s="17">
        <f t="shared" si="667"/>
        <v>2.1420110761833171E-7</v>
      </c>
      <c r="BE616" s="17">
        <f t="shared" si="668"/>
        <v>5.7830597661809933E-7</v>
      </c>
      <c r="BF616" s="17">
        <f t="shared" si="669"/>
        <v>7.8066310279805462E-7</v>
      </c>
      <c r="BG616" s="17">
        <f t="shared" si="670"/>
        <v>7.0255182632352816E-7</v>
      </c>
      <c r="BH616" s="17">
        <f t="shared" si="671"/>
        <v>4.7419213252948442E-7</v>
      </c>
      <c r="BI616" s="17">
        <f t="shared" si="672"/>
        <v>2.5604736348582129E-7</v>
      </c>
      <c r="BJ616" s="18">
        <f t="shared" si="673"/>
        <v>0.83796653987628944</v>
      </c>
      <c r="BK616" s="18">
        <f t="shared" si="674"/>
        <v>0.11688614119028065</v>
      </c>
      <c r="BL616" s="18">
        <f t="shared" si="675"/>
        <v>3.3649339392030402E-2</v>
      </c>
      <c r="BM616" s="18">
        <f t="shared" si="676"/>
        <v>0.5755010827834065</v>
      </c>
      <c r="BN616" s="18">
        <f t="shared" si="677"/>
        <v>0.40393552957148221</v>
      </c>
    </row>
    <row r="617" spans="1:66" x14ac:dyDescent="0.25">
      <c r="A617" t="s">
        <v>40</v>
      </c>
      <c r="B617" t="s">
        <v>233</v>
      </c>
      <c r="C617" t="s">
        <v>234</v>
      </c>
      <c r="D617" t="s">
        <v>497</v>
      </c>
      <c r="E617" s="14">
        <f>VLOOKUP(A617,home!$A$2:$E$405,3,FALSE)</f>
        <v>1.488</v>
      </c>
      <c r="F617" s="14">
        <f>VLOOKUP(B617,home!$B$2:$E$405,3,FALSE)</f>
        <v>1.29</v>
      </c>
      <c r="G617" s="14">
        <f>VLOOKUP(C617,away!$B$2:$E$405,4,FALSE)</f>
        <v>1.34</v>
      </c>
      <c r="H617" s="14">
        <f>VLOOKUP(A617,away!$A$2:$E$405,3,FALSE)</f>
        <v>1.18</v>
      </c>
      <c r="I617" s="14">
        <f>VLOOKUP(C617,away!$B$2:$E$405,3,FALSE)</f>
        <v>0.62</v>
      </c>
      <c r="J617" s="14">
        <f>VLOOKUP(B617,home!$B$2:$E$405,4,FALSE)</f>
        <v>0.99</v>
      </c>
      <c r="K617" s="16">
        <f t="shared" si="678"/>
        <v>2.5721568000000001</v>
      </c>
      <c r="L617" s="16">
        <f t="shared" si="679"/>
        <v>0.72428399999999993</v>
      </c>
      <c r="M617" s="17">
        <f t="shared" si="624"/>
        <v>3.7014675864287305E-2</v>
      </c>
      <c r="N617" s="17">
        <f t="shared" si="625"/>
        <v>9.5207550224122486E-2</v>
      </c>
      <c r="O617" s="17">
        <f t="shared" si="626"/>
        <v>2.6809137493689468E-2</v>
      </c>
      <c r="P617" s="17">
        <f t="shared" si="627"/>
        <v>6.8957305306528327E-2</v>
      </c>
      <c r="Q617" s="17">
        <f t="shared" si="628"/>
        <v>0.12244437386015909</v>
      </c>
      <c r="R617" s="17">
        <f t="shared" si="629"/>
        <v>9.7087146702396886E-3</v>
      </c>
      <c r="S617" s="17">
        <f t="shared" si="630"/>
        <v>3.2116382516573706E-2</v>
      </c>
      <c r="T617" s="17">
        <f t="shared" si="631"/>
        <v>8.8684500876931471E-2</v>
      </c>
      <c r="U617" s="17">
        <f t="shared" si="632"/>
        <v>2.4972336458316775E-2</v>
      </c>
      <c r="V617" s="17">
        <f t="shared" si="633"/>
        <v>6.6479913194328454E-3</v>
      </c>
      <c r="W617" s="17">
        <f t="shared" si="634"/>
        <v>0.10498204294871684</v>
      </c>
      <c r="X617" s="17">
        <f t="shared" si="635"/>
        <v>7.6036813995068425E-2</v>
      </c>
      <c r="Y617" s="17">
        <f t="shared" si="636"/>
        <v>2.7536123893802063E-2</v>
      </c>
      <c r="Z617" s="17">
        <f t="shared" si="637"/>
        <v>2.3439555654066278E-3</v>
      </c>
      <c r="AA617" s="17">
        <f t="shared" si="638"/>
        <v>6.0290212464585036E-3</v>
      </c>
      <c r="AB617" s="17">
        <f t="shared" si="639"/>
        <v>7.7537939982113583E-3</v>
      </c>
      <c r="AC617" s="17">
        <f t="shared" si="640"/>
        <v>7.7406386180795797E-4</v>
      </c>
      <c r="AD617" s="17">
        <f t="shared" si="641"/>
        <v>6.7507568912108532E-2</v>
      </c>
      <c r="AE617" s="17">
        <f t="shared" si="642"/>
        <v>4.889465204193761E-2</v>
      </c>
      <c r="AF617" s="17">
        <f t="shared" si="643"/>
        <v>1.7706807079771365E-2</v>
      </c>
      <c r="AG617" s="17">
        <f t="shared" si="644"/>
        <v>4.2749190196550418E-3</v>
      </c>
      <c r="AH617" s="17">
        <f t="shared" si="645"/>
        <v>4.2442237818374342E-4</v>
      </c>
      <c r="AI617" s="17">
        <f t="shared" si="646"/>
        <v>1.0916809061174873E-3</v>
      </c>
      <c r="AJ617" s="17">
        <f t="shared" si="647"/>
        <v>1.4039872330501284E-3</v>
      </c>
      <c r="AK617" s="17">
        <f t="shared" si="648"/>
        <v>1.2037584362010244E-3</v>
      </c>
      <c r="AL617" s="17">
        <f t="shared" si="649"/>
        <v>5.7682372517481923E-5</v>
      </c>
      <c r="AM617" s="17">
        <f t="shared" si="650"/>
        <v>3.4728010485749701E-2</v>
      </c>
      <c r="AN617" s="17">
        <f t="shared" si="651"/>
        <v>2.5152942346660736E-2</v>
      </c>
      <c r="AO617" s="17">
        <f t="shared" si="652"/>
        <v>9.1089368473044087E-3</v>
      </c>
      <c r="AP617" s="17">
        <f t="shared" si="653"/>
        <v>2.1991524051710094E-3</v>
      </c>
      <c r="AQ617" s="17">
        <f t="shared" si="654"/>
        <v>3.9820272515671973E-4</v>
      </c>
      <c r="AR617" s="17">
        <f t="shared" si="655"/>
        <v>6.1480467552086892E-5</v>
      </c>
      <c r="AS617" s="17">
        <f t="shared" si="656"/>
        <v>1.5813740268127966E-4</v>
      </c>
      <c r="AT617" s="17">
        <f t="shared" si="657"/>
        <v>2.0337709782049587E-4</v>
      </c>
      <c r="AU617" s="17">
        <f t="shared" si="658"/>
        <v>1.7437259504108458E-4</v>
      </c>
      <c r="AV617" s="17">
        <f t="shared" si="659"/>
        <v>1.1212841401714302E-4</v>
      </c>
      <c r="AW617" s="17">
        <f t="shared" si="660"/>
        <v>2.9850179389180917E-6</v>
      </c>
      <c r="AX617" s="17">
        <f t="shared" si="661"/>
        <v>1.4887648053565409E-2</v>
      </c>
      <c r="AY617" s="17">
        <f t="shared" si="662"/>
        <v>1.0782885282828569E-2</v>
      </c>
      <c r="AZ617" s="17">
        <f t="shared" si="663"/>
        <v>3.9049356420941018E-3</v>
      </c>
      <c r="BA617" s="17">
        <f t="shared" si="664"/>
        <v>9.4276080219949504E-4</v>
      </c>
      <c r="BB617" s="17">
        <f t="shared" si="665"/>
        <v>1.7070664121506473E-4</v>
      </c>
      <c r="BC617" s="17">
        <f t="shared" si="666"/>
        <v>2.4728017785162392E-5</v>
      </c>
      <c r="BD617" s="17">
        <f t="shared" si="667"/>
        <v>7.4215531600826134E-6</v>
      </c>
      <c r="BE617" s="17">
        <f t="shared" si="668"/>
        <v>1.9089398427267984E-5</v>
      </c>
      <c r="BF617" s="17">
        <f t="shared" si="669"/>
        <v>2.4550462986303328E-5</v>
      </c>
      <c r="BG617" s="17">
        <f t="shared" si="670"/>
        <v>2.1049213437789474E-5</v>
      </c>
      <c r="BH617" s="17">
        <f t="shared" si="671"/>
        <v>1.3535469369665396E-5</v>
      </c>
      <c r="BI617" s="17">
        <f t="shared" si="672"/>
        <v>6.9630699160753097E-6</v>
      </c>
      <c r="BJ617" s="18">
        <f t="shared" si="673"/>
        <v>0.75557626210200346</v>
      </c>
      <c r="BK617" s="18">
        <f t="shared" si="674"/>
        <v>0.15635098652397617</v>
      </c>
      <c r="BL617" s="18">
        <f t="shared" si="675"/>
        <v>8.0198957964877415E-2</v>
      </c>
      <c r="BM617" s="18">
        <f t="shared" si="676"/>
        <v>0.62354850447234744</v>
      </c>
      <c r="BN617" s="18">
        <f t="shared" si="677"/>
        <v>0.36014175741902638</v>
      </c>
    </row>
    <row r="618" spans="1:66" x14ac:dyDescent="0.25">
      <c r="A618" t="s">
        <v>40</v>
      </c>
      <c r="B618" t="s">
        <v>317</v>
      </c>
      <c r="C618" t="s">
        <v>339</v>
      </c>
      <c r="D618" t="s">
        <v>497</v>
      </c>
      <c r="E618" s="14">
        <f>VLOOKUP(A618,home!$A$2:$E$405,3,FALSE)</f>
        <v>1.488</v>
      </c>
      <c r="F618" s="14">
        <f>VLOOKUP(B618,home!$B$2:$E$405,3,FALSE)</f>
        <v>1.01</v>
      </c>
      <c r="G618" s="14">
        <f>VLOOKUP(C618,away!$B$2:$E$405,4,FALSE)</f>
        <v>0.73</v>
      </c>
      <c r="H618" s="14">
        <f>VLOOKUP(A618,away!$A$2:$E$405,3,FALSE)</f>
        <v>1.18</v>
      </c>
      <c r="I618" s="14">
        <f>VLOOKUP(C618,away!$B$2:$E$405,3,FALSE)</f>
        <v>0.67</v>
      </c>
      <c r="J618" s="14">
        <f>VLOOKUP(B618,home!$B$2:$E$405,4,FALSE)</f>
        <v>0.85</v>
      </c>
      <c r="K618" s="16">
        <f t="shared" si="678"/>
        <v>1.0971024</v>
      </c>
      <c r="L618" s="16">
        <f t="shared" si="679"/>
        <v>0.67201</v>
      </c>
      <c r="M618" s="17">
        <f t="shared" si="624"/>
        <v>0.17048424350318658</v>
      </c>
      <c r="N618" s="17">
        <f t="shared" si="625"/>
        <v>0.1870386727095304</v>
      </c>
      <c r="O618" s="17">
        <f t="shared" si="626"/>
        <v>0.11456711647657641</v>
      </c>
      <c r="P618" s="17">
        <f t="shared" si="627"/>
        <v>0.12569185844753153</v>
      </c>
      <c r="Q618" s="17">
        <f t="shared" si="628"/>
        <v>0.10260028836122013</v>
      </c>
      <c r="R618" s="17">
        <f t="shared" si="629"/>
        <v>3.8495123971712043E-2</v>
      </c>
      <c r="S618" s="17">
        <f t="shared" si="630"/>
        <v>2.3167013788724412E-2</v>
      </c>
      <c r="T618" s="17">
        <f t="shared" si="631"/>
        <v>6.8948419781623541E-2</v>
      </c>
      <c r="U618" s="17">
        <f t="shared" si="632"/>
        <v>4.2233092897662819E-2</v>
      </c>
      <c r="V618" s="17">
        <f t="shared" si="633"/>
        <v>1.8978000273086389E-3</v>
      </c>
      <c r="W618" s="17">
        <f t="shared" si="634"/>
        <v>3.7521007533928903E-2</v>
      </c>
      <c r="X618" s="17">
        <f t="shared" si="635"/>
        <v>2.521449227287556E-2</v>
      </c>
      <c r="Y618" s="17">
        <f t="shared" si="636"/>
        <v>8.4721954761475503E-3</v>
      </c>
      <c r="Z618" s="17">
        <f t="shared" si="637"/>
        <v>8.6230360867434065E-3</v>
      </c>
      <c r="AA618" s="17">
        <f t="shared" si="638"/>
        <v>9.4603535860527978E-3</v>
      </c>
      <c r="AB618" s="17">
        <f t="shared" si="639"/>
        <v>5.1894883120535652E-3</v>
      </c>
      <c r="AC618" s="17">
        <f t="shared" si="640"/>
        <v>8.7448701817178557E-5</v>
      </c>
      <c r="AD618" s="17">
        <f t="shared" si="641"/>
        <v>1.0291096853972868E-2</v>
      </c>
      <c r="AE618" s="17">
        <f t="shared" si="642"/>
        <v>6.9157199968383071E-3</v>
      </c>
      <c r="AF618" s="17">
        <f t="shared" si="643"/>
        <v>2.3237164975376547E-3</v>
      </c>
      <c r="AG618" s="17">
        <f t="shared" si="644"/>
        <v>5.2052024117009324E-4</v>
      </c>
      <c r="AH618" s="17">
        <f t="shared" si="645"/>
        <v>1.4486916201631086E-3</v>
      </c>
      <c r="AI618" s="17">
        <f t="shared" si="646"/>
        <v>1.5893630533408349E-3</v>
      </c>
      <c r="AJ618" s="17">
        <f t="shared" si="647"/>
        <v>8.7184701014577889E-4</v>
      </c>
      <c r="AK618" s="17">
        <f t="shared" si="648"/>
        <v>3.1883514908791953E-4</v>
      </c>
      <c r="AL618" s="17">
        <f t="shared" si="649"/>
        <v>2.5789104316891928E-6</v>
      </c>
      <c r="AM618" s="17">
        <f t="shared" si="650"/>
        <v>2.2580774114252175E-3</v>
      </c>
      <c r="AN618" s="17">
        <f t="shared" si="651"/>
        <v>1.5174506012518604E-3</v>
      </c>
      <c r="AO618" s="17">
        <f t="shared" si="652"/>
        <v>5.0987098927363127E-4</v>
      </c>
      <c r="AP618" s="17">
        <f t="shared" si="653"/>
        <v>1.1421280116725767E-4</v>
      </c>
      <c r="AQ618" s="17">
        <f t="shared" si="654"/>
        <v>1.9188036128102202E-5</v>
      </c>
      <c r="AR618" s="17">
        <f t="shared" si="655"/>
        <v>1.947070511331622E-4</v>
      </c>
      <c r="AS618" s="17">
        <f t="shared" si="656"/>
        <v>2.1361357309511496E-4</v>
      </c>
      <c r="AT618" s="17">
        <f t="shared" si="657"/>
        <v>1.17177981857613E-4</v>
      </c>
      <c r="AU618" s="17">
        <f t="shared" si="658"/>
        <v>4.2852081707714571E-5</v>
      </c>
      <c r="AV618" s="17">
        <f t="shared" si="659"/>
        <v>1.1753280421632437E-5</v>
      </c>
      <c r="AW618" s="17">
        <f t="shared" si="660"/>
        <v>5.2814923972509952E-8</v>
      </c>
      <c r="AX618" s="17">
        <f t="shared" si="661"/>
        <v>4.1289035791006553E-4</v>
      </c>
      <c r="AY618" s="17">
        <f t="shared" si="662"/>
        <v>2.774664494191431E-4</v>
      </c>
      <c r="AZ618" s="17">
        <f t="shared" si="663"/>
        <v>9.3230114337079152E-5</v>
      </c>
      <c r="BA618" s="17">
        <f t="shared" si="664"/>
        <v>2.0883856378553527E-5</v>
      </c>
      <c r="BB618" s="17">
        <f t="shared" si="665"/>
        <v>3.5085400812379379E-6</v>
      </c>
      <c r="BC618" s="17">
        <f t="shared" si="666"/>
        <v>4.7155480399854148E-7</v>
      </c>
      <c r="BD618" s="17">
        <f t="shared" si="667"/>
        <v>2.1807514238666043E-5</v>
      </c>
      <c r="BE618" s="17">
        <f t="shared" si="668"/>
        <v>2.3925076209274689E-5</v>
      </c>
      <c r="BF618" s="17">
        <f t="shared" si="669"/>
        <v>1.312412926468908E-5</v>
      </c>
      <c r="BG618" s="17">
        <f t="shared" si="670"/>
        <v>4.7995045714002096E-6</v>
      </c>
      <c r="BH618" s="17">
        <f t="shared" si="671"/>
        <v>1.3163869960235351E-6</v>
      </c>
      <c r="BI618" s="17">
        <f t="shared" si="672"/>
        <v>2.8884226653324228E-7</v>
      </c>
      <c r="BJ618" s="18">
        <f t="shared" si="673"/>
        <v>0.45507338043702117</v>
      </c>
      <c r="BK618" s="18">
        <f t="shared" si="674"/>
        <v>0.32160840982841921</v>
      </c>
      <c r="BL618" s="18">
        <f t="shared" si="675"/>
        <v>0.21481927749855714</v>
      </c>
      <c r="BM618" s="18">
        <f t="shared" si="676"/>
        <v>0.26096938674648862</v>
      </c>
      <c r="BN618" s="18">
        <f t="shared" si="677"/>
        <v>0.73887730346975711</v>
      </c>
    </row>
    <row r="619" spans="1:66" x14ac:dyDescent="0.25">
      <c r="A619" t="s">
        <v>10</v>
      </c>
      <c r="B619" t="s">
        <v>240</v>
      </c>
      <c r="C619" t="s">
        <v>45</v>
      </c>
      <c r="D619" t="s">
        <v>498</v>
      </c>
      <c r="E619" s="14">
        <f>VLOOKUP(A619,home!$A$2:$E$405,3,FALSE)</f>
        <v>1.50416666666667</v>
      </c>
      <c r="F619" s="14">
        <f>VLOOKUP(B619,home!$B$2:$E$405,3,FALSE)</f>
        <v>1.18</v>
      </c>
      <c r="G619" s="14">
        <f>VLOOKUP(C619,away!$B$2:$E$405,4,FALSE)</f>
        <v>1.19</v>
      </c>
      <c r="H619" s="14">
        <f>VLOOKUP(A619,away!$A$2:$E$405,3,FALSE)</f>
        <v>1.4125000000000001</v>
      </c>
      <c r="I619" s="14">
        <f>VLOOKUP(C619,away!$B$2:$E$405,3,FALSE)</f>
        <v>0.47</v>
      </c>
      <c r="J619" s="14">
        <f>VLOOKUP(B619,home!$B$2:$E$405,4,FALSE)</f>
        <v>0.93</v>
      </c>
      <c r="K619" s="16">
        <f t="shared" si="678"/>
        <v>2.1121508333333376</v>
      </c>
      <c r="L619" s="16">
        <f t="shared" si="679"/>
        <v>0.61740375000000003</v>
      </c>
      <c r="M619" s="17">
        <f t="shared" si="624"/>
        <v>6.5248345897317567E-2</v>
      </c>
      <c r="N619" s="17">
        <f t="shared" si="625"/>
        <v>0.13781434816064117</v>
      </c>
      <c r="O619" s="17">
        <f t="shared" si="626"/>
        <v>4.028457343830099E-2</v>
      </c>
      <c r="P619" s="17">
        <f t="shared" si="627"/>
        <v>8.5087095358185469E-2</v>
      </c>
      <c r="Q619" s="17">
        <f t="shared" si="628"/>
        <v>0.1455423451563945</v>
      </c>
      <c r="R619" s="17">
        <f t="shared" si="629"/>
        <v>1.2435923353978711E-2</v>
      </c>
      <c r="S619" s="17">
        <f t="shared" si="630"/>
        <v>2.7739453379731511E-2</v>
      </c>
      <c r="T619" s="17">
        <f t="shared" si="631"/>
        <v>8.9858389683352302E-2</v>
      </c>
      <c r="U619" s="17">
        <f t="shared" si="632"/>
        <v>2.6266545875375653E-2</v>
      </c>
      <c r="V619" s="17">
        <f t="shared" si="633"/>
        <v>4.0192922091160108E-3</v>
      </c>
      <c r="W619" s="17">
        <f t="shared" si="634"/>
        <v>0.10246912853578898</v>
      </c>
      <c r="X619" s="17">
        <f t="shared" si="635"/>
        <v>6.3264824217228136E-2</v>
      </c>
      <c r="Y619" s="17">
        <f t="shared" si="636"/>
        <v>1.9529969857403733E-2</v>
      </c>
      <c r="Z619" s="17">
        <f t="shared" si="637"/>
        <v>2.5593285711530116E-3</v>
      </c>
      <c r="AA619" s="17">
        <f t="shared" si="638"/>
        <v>5.4056879743346548E-3</v>
      </c>
      <c r="AB619" s="17">
        <f t="shared" si="639"/>
        <v>5.708814179865471E-3</v>
      </c>
      <c r="AC619" s="17">
        <f t="shared" si="640"/>
        <v>3.2758483641070097E-4</v>
      </c>
      <c r="AD619" s="17">
        <f t="shared" si="641"/>
        <v>5.4107563806951885E-2</v>
      </c>
      <c r="AE619" s="17">
        <f t="shared" si="642"/>
        <v>3.340621279777637E-2</v>
      </c>
      <c r="AF619" s="17">
        <f t="shared" si="643"/>
        <v>1.0312560527322562E-2</v>
      </c>
      <c r="AG619" s="17">
        <f t="shared" si="644"/>
        <v>2.122337847223643E-3</v>
      </c>
      <c r="AH619" s="17">
        <f t="shared" si="645"/>
        <v>3.9503476432800274E-4</v>
      </c>
      <c r="AI619" s="17">
        <f t="shared" si="646"/>
        <v>8.3437300667102974E-4</v>
      </c>
      <c r="AJ619" s="17">
        <f t="shared" si="647"/>
        <v>8.8116082067552892E-4</v>
      </c>
      <c r="AK619" s="17">
        <f t="shared" si="648"/>
        <v>6.2038152056350217E-4</v>
      </c>
      <c r="AL619" s="17">
        <f t="shared" si="649"/>
        <v>1.708747820668896E-5</v>
      </c>
      <c r="AM619" s="17">
        <f t="shared" si="650"/>
        <v>2.2856667196898044E-2</v>
      </c>
      <c r="AN619" s="17">
        <f t="shared" si="651"/>
        <v>1.4111792039866842E-2</v>
      </c>
      <c r="AO619" s="17">
        <f t="shared" si="652"/>
        <v>4.3563366623169692E-3</v>
      </c>
      <c r="AP619" s="17">
        <f t="shared" si="653"/>
        <v>8.9653953052566031E-4</v>
      </c>
      <c r="AQ619" s="17">
        <f t="shared" si="654"/>
        <v>1.383817170424455E-4</v>
      </c>
      <c r="AR619" s="17">
        <f t="shared" si="655"/>
        <v>4.8779188975295043E-5</v>
      </c>
      <c r="AS619" s="17">
        <f t="shared" si="656"/>
        <v>1.0302900464349379E-4</v>
      </c>
      <c r="AT619" s="17">
        <f t="shared" si="657"/>
        <v>1.0880639900762986E-4</v>
      </c>
      <c r="AU619" s="17">
        <f t="shared" si="658"/>
        <v>7.6605175445321698E-5</v>
      </c>
      <c r="AV619" s="17">
        <f t="shared" si="659"/>
        <v>4.0450421288620682E-5</v>
      </c>
      <c r="AW619" s="17">
        <f t="shared" si="660"/>
        <v>6.1897009188875054E-7</v>
      </c>
      <c r="AX619" s="17">
        <f t="shared" si="661"/>
        <v>8.0461214445251613E-3</v>
      </c>
      <c r="AY619" s="17">
        <f t="shared" si="662"/>
        <v>4.9677055528052523E-3</v>
      </c>
      <c r="AZ619" s="17">
        <f t="shared" si="663"/>
        <v>1.5335400185988927E-3</v>
      </c>
      <c r="BA619" s="17">
        <f t="shared" si="664"/>
        <v>3.1560445275267545E-4</v>
      </c>
      <c r="BB619" s="17">
        <f t="shared" si="665"/>
        <v>4.8713843161549903E-5</v>
      </c>
      <c r="BC619" s="17">
        <f t="shared" si="666"/>
        <v>6.015221888970556E-6</v>
      </c>
      <c r="BD619" s="17">
        <f t="shared" si="667"/>
        <v>5.0194090325509682E-6</v>
      </c>
      <c r="BE619" s="17">
        <f t="shared" si="668"/>
        <v>1.060174897094341E-5</v>
      </c>
      <c r="BF619" s="17">
        <f t="shared" si="669"/>
        <v>1.1196246461884488E-5</v>
      </c>
      <c r="BG619" s="17">
        <f t="shared" si="670"/>
        <v>7.8827204315582532E-6</v>
      </c>
      <c r="BH619" s="17">
        <f t="shared" si="671"/>
        <v>4.1623736321123719E-6</v>
      </c>
      <c r="BI619" s="17">
        <f t="shared" si="672"/>
        <v>1.7583121871421726E-6</v>
      </c>
      <c r="BJ619" s="18">
        <f t="shared" si="673"/>
        <v>0.71570509827046558</v>
      </c>
      <c r="BK619" s="18">
        <f t="shared" si="674"/>
        <v>0.18740656471177322</v>
      </c>
      <c r="BL619" s="18">
        <f t="shared" si="675"/>
        <v>9.3250785934170119E-2</v>
      </c>
      <c r="BM619" s="18">
        <f t="shared" si="676"/>
        <v>0.50754205954003007</v>
      </c>
      <c r="BN619" s="18">
        <f t="shared" si="677"/>
        <v>0.48641263136481838</v>
      </c>
    </row>
    <row r="620" spans="1:66" x14ac:dyDescent="0.25">
      <c r="A620" t="s">
        <v>13</v>
      </c>
      <c r="B620" t="s">
        <v>248</v>
      </c>
      <c r="C620" t="s">
        <v>56</v>
      </c>
      <c r="D620" t="s">
        <v>498</v>
      </c>
      <c r="E620" s="14">
        <f>VLOOKUP(A620,home!$A$2:$E$405,3,FALSE)</f>
        <v>1.61170212765957</v>
      </c>
      <c r="F620" s="14">
        <f>VLOOKUP(B620,home!$B$2:$E$405,3,FALSE)</f>
        <v>2.2999999999999998</v>
      </c>
      <c r="G620" s="14">
        <f>VLOOKUP(C620,away!$B$2:$E$405,4,FALSE)</f>
        <v>1.18</v>
      </c>
      <c r="H620" s="14">
        <f>VLOOKUP(A620,away!$A$2:$E$405,3,FALSE)</f>
        <v>1.44148936170213</v>
      </c>
      <c r="I620" s="14">
        <f>VLOOKUP(C620,away!$B$2:$E$405,3,FALSE)</f>
        <v>0.5</v>
      </c>
      <c r="J620" s="14">
        <f>VLOOKUP(B620,home!$B$2:$E$405,4,FALSE)</f>
        <v>1.04</v>
      </c>
      <c r="K620" s="16">
        <f t="shared" si="678"/>
        <v>4.3741595744680728</v>
      </c>
      <c r="L620" s="16">
        <f t="shared" si="679"/>
        <v>0.74957446808510764</v>
      </c>
      <c r="M620" s="17">
        <f t="shared" si="624"/>
        <v>5.9537497814737038E-3</v>
      </c>
      <c r="N620" s="17">
        <f t="shared" si="625"/>
        <v>2.6042651610620398E-2</v>
      </c>
      <c r="O620" s="17">
        <f t="shared" si="626"/>
        <v>4.4627788255599777E-3</v>
      </c>
      <c r="P620" s="17">
        <f t="shared" si="627"/>
        <v>1.9520906728556556E-2</v>
      </c>
      <c r="Q620" s="17">
        <f t="shared" si="628"/>
        <v>5.6957356943565809E-2</v>
      </c>
      <c r="R620" s="17">
        <f t="shared" si="629"/>
        <v>1.6725925321753007E-3</v>
      </c>
      <c r="S620" s="17">
        <f t="shared" si="630"/>
        <v>1.6001083917347683E-2</v>
      </c>
      <c r="T620" s="17">
        <f t="shared" si="631"/>
        <v>4.269378053450696E-2</v>
      </c>
      <c r="U620" s="17">
        <f t="shared" si="632"/>
        <v>7.3161866387983889E-3</v>
      </c>
      <c r="V620" s="17">
        <f t="shared" si="633"/>
        <v>5.8292985871844687E-3</v>
      </c>
      <c r="W620" s="17">
        <f t="shared" si="634"/>
        <v>8.3046856070364633E-2</v>
      </c>
      <c r="X620" s="17">
        <f t="shared" si="635"/>
        <v>6.2249802965084068E-2</v>
      </c>
      <c r="Y620" s="17">
        <f t="shared" si="636"/>
        <v>2.3330431472977819E-2</v>
      </c>
      <c r="Z620" s="17">
        <f t="shared" si="637"/>
        <v>4.1791088587614145E-4</v>
      </c>
      <c r="AA620" s="17">
        <f t="shared" si="638"/>
        <v>1.8280089027295581E-3</v>
      </c>
      <c r="AB620" s="17">
        <f t="shared" si="639"/>
        <v>3.998001322043687E-3</v>
      </c>
      <c r="AC620" s="17">
        <f t="shared" si="640"/>
        <v>1.1945538336132408E-3</v>
      </c>
      <c r="AD620" s="17">
        <f t="shared" si="641"/>
        <v>9.0815050152414381E-2</v>
      </c>
      <c r="AE620" s="17">
        <f t="shared" si="642"/>
        <v>6.8072642912118397E-2</v>
      </c>
      <c r="AF620" s="17">
        <f t="shared" si="643"/>
        <v>2.5512757550999306E-2</v>
      </c>
      <c r="AG620" s="17">
        <f t="shared" si="644"/>
        <v>6.3745705568915394E-3</v>
      </c>
      <c r="AH620" s="17">
        <f t="shared" si="645"/>
        <v>7.8313832496896188E-5</v>
      </c>
      <c r="AI620" s="17">
        <f t="shared" si="646"/>
        <v>3.4255720022958737E-4</v>
      </c>
      <c r="AJ620" s="17">
        <f t="shared" si="647"/>
        <v>7.4919992859361333E-4</v>
      </c>
      <c r="AK620" s="17">
        <f t="shared" si="648"/>
        <v>1.0923733469495166E-3</v>
      </c>
      <c r="AL620" s="17">
        <f t="shared" si="649"/>
        <v>1.5666613360719206E-4</v>
      </c>
      <c r="AM620" s="17">
        <f t="shared" si="650"/>
        <v>7.9447904225996305E-2</v>
      </c>
      <c r="AN620" s="17">
        <f t="shared" si="651"/>
        <v>5.9552120550677767E-2</v>
      </c>
      <c r="AO620" s="17">
        <f t="shared" si="652"/>
        <v>2.2319374542557242E-2</v>
      </c>
      <c r="AP620" s="17">
        <f t="shared" si="653"/>
        <v>5.5766777669098797E-3</v>
      </c>
      <c r="AQ620" s="17">
        <f t="shared" si="654"/>
        <v>1.0450338177033795E-3</v>
      </c>
      <c r="AR620" s="17">
        <f t="shared" si="655"/>
        <v>1.174040986751344E-5</v>
      </c>
      <c r="AS620" s="17">
        <f t="shared" si="656"/>
        <v>5.135442623016335E-5</v>
      </c>
      <c r="AT620" s="17">
        <f t="shared" si="657"/>
        <v>1.1231622759299171E-4</v>
      </c>
      <c r="AU620" s="17">
        <f t="shared" si="658"/>
        <v>1.6376303409800657E-4</v>
      </c>
      <c r="AV620" s="17">
        <f t="shared" si="659"/>
        <v>1.7908141088593429E-4</v>
      </c>
      <c r="AW620" s="17">
        <f t="shared" si="660"/>
        <v>1.426862198856959E-5</v>
      </c>
      <c r="AX620" s="17">
        <f t="shared" si="661"/>
        <v>5.7919635156927364E-2</v>
      </c>
      <c r="AY620" s="17">
        <f t="shared" si="662"/>
        <v>4.3415079714437331E-2</v>
      </c>
      <c r="AZ620" s="17">
        <f t="shared" si="663"/>
        <v>1.6271417641910951E-2</v>
      </c>
      <c r="BA620" s="17">
        <f t="shared" si="664"/>
        <v>4.0655464079753468E-3</v>
      </c>
      <c r="BB620" s="17">
        <f t="shared" si="665"/>
        <v>7.6185744655835985E-4</v>
      </c>
      <c r="BC620" s="17">
        <f t="shared" si="666"/>
        <v>1.1421377805213223E-4</v>
      </c>
      <c r="BD620" s="17">
        <f t="shared" si="667"/>
        <v>1.466718580257089E-6</v>
      </c>
      <c r="BE620" s="17">
        <f t="shared" si="668"/>
        <v>6.4156611208817645E-6</v>
      </c>
      <c r="BF620" s="17">
        <f t="shared" si="669"/>
        <v>1.4031562759223773E-5</v>
      </c>
      <c r="BG620" s="17">
        <f t="shared" si="670"/>
        <v>2.0458764862669436E-5</v>
      </c>
      <c r="BH620" s="17">
        <f t="shared" si="671"/>
        <v>2.2372475551459128E-5</v>
      </c>
      <c r="BI620" s="17">
        <f t="shared" si="672"/>
        <v>1.9572155627593564E-5</v>
      </c>
      <c r="BJ620" s="18">
        <f t="shared" si="673"/>
        <v>0.77558476181924918</v>
      </c>
      <c r="BK620" s="18">
        <f t="shared" si="674"/>
        <v>9.2071338696220181E-2</v>
      </c>
      <c r="BL620" s="18">
        <f t="shared" si="675"/>
        <v>2.2142585376753218E-2</v>
      </c>
      <c r="BM620" s="18">
        <f t="shared" si="676"/>
        <v>0.73220574926369864</v>
      </c>
      <c r="BN620" s="18">
        <f t="shared" si="677"/>
        <v>0.11461003642195175</v>
      </c>
    </row>
    <row r="621" spans="1:66" x14ac:dyDescent="0.25">
      <c r="A621" t="s">
        <v>69</v>
      </c>
      <c r="B621" t="s">
        <v>74</v>
      </c>
      <c r="C621" t="s">
        <v>258</v>
      </c>
      <c r="D621" t="s">
        <v>498</v>
      </c>
      <c r="E621" s="14">
        <f>VLOOKUP(A621,home!$A$2:$E$405,3,FALSE)</f>
        <v>1.36170212765957</v>
      </c>
      <c r="F621" s="14">
        <f>VLOOKUP(B621,home!$B$2:$E$405,3,FALSE)</f>
        <v>1.1599999999999999</v>
      </c>
      <c r="G621" s="14">
        <f>VLOOKUP(C621,away!$B$2:$E$405,4,FALSE)</f>
        <v>1.35</v>
      </c>
      <c r="H621" s="14">
        <f>VLOOKUP(A621,away!$A$2:$E$405,3,FALSE)</f>
        <v>1.3574468085106399</v>
      </c>
      <c r="I621" s="14">
        <f>VLOOKUP(C621,away!$B$2:$E$405,3,FALSE)</f>
        <v>0.37</v>
      </c>
      <c r="J621" s="14">
        <f>VLOOKUP(B621,home!$B$2:$E$405,4,FALSE)</f>
        <v>0.86</v>
      </c>
      <c r="K621" s="16">
        <f t="shared" si="678"/>
        <v>2.1324255319148868</v>
      </c>
      <c r="L621" s="16">
        <f t="shared" si="679"/>
        <v>0.43193957446808556</v>
      </c>
      <c r="M621" s="17">
        <f t="shared" si="624"/>
        <v>7.6968032445113049E-2</v>
      </c>
      <c r="N621" s="17">
        <f t="shared" si="625"/>
        <v>0.16412859752721243</v>
      </c>
      <c r="O621" s="17">
        <f t="shared" si="626"/>
        <v>3.3245539181987929E-2</v>
      </c>
      <c r="P621" s="17">
        <f t="shared" si="627"/>
        <v>7.0893636573947816E-2</v>
      </c>
      <c r="Q621" s="17">
        <f t="shared" si="628"/>
        <v>0.17499600594220524</v>
      </c>
      <c r="R621" s="17">
        <f t="shared" si="629"/>
        <v>7.1800320236149644E-3</v>
      </c>
      <c r="S621" s="17">
        <f t="shared" si="630"/>
        <v>1.632465956000316E-2</v>
      </c>
      <c r="T621" s="17">
        <f t="shared" si="631"/>
        <v>7.5587700340290706E-2</v>
      </c>
      <c r="U621" s="17">
        <f t="shared" si="632"/>
        <v>1.5310883607123059E-2</v>
      </c>
      <c r="V621" s="17">
        <f t="shared" si="633"/>
        <v>1.6707000805324728E-3</v>
      </c>
      <c r="W621" s="17">
        <f t="shared" si="634"/>
        <v>0.12438865035142922</v>
      </c>
      <c r="X621" s="17">
        <f t="shared" si="635"/>
        <v>5.3728380701455816E-2</v>
      </c>
      <c r="Y621" s="17">
        <f t="shared" si="636"/>
        <v>1.1603706948523059E-2</v>
      </c>
      <c r="Z621" s="17">
        <f t="shared" si="637"/>
        <v>1.0337799923158251E-3</v>
      </c>
      <c r="AA621" s="17">
        <f t="shared" si="638"/>
        <v>2.2044588499970405E-3</v>
      </c>
      <c r="AB621" s="17">
        <f t="shared" si="639"/>
        <v>2.3504221678947103E-3</v>
      </c>
      <c r="AC621" s="17">
        <f t="shared" si="640"/>
        <v>9.6177920048980345E-5</v>
      </c>
      <c r="AD621" s="17">
        <f t="shared" si="641"/>
        <v>6.6312383472455369E-2</v>
      </c>
      <c r="AE621" s="17">
        <f t="shared" si="642"/>
        <v>2.8642942699056879E-2</v>
      </c>
      <c r="AF621" s="17">
        <f t="shared" si="643"/>
        <v>6.1860102404721912E-3</v>
      </c>
      <c r="AG621" s="17">
        <f t="shared" si="644"/>
        <v>8.906608769749261E-4</v>
      </c>
      <c r="AH621" s="17">
        <f t="shared" si="645"/>
        <v>1.1163262249362954E-4</v>
      </c>
      <c r="AI621" s="17">
        <f t="shared" si="646"/>
        <v>2.380482544000317E-4</v>
      </c>
      <c r="AJ621" s="17">
        <f t="shared" si="647"/>
        <v>2.5381008775519903E-4</v>
      </c>
      <c r="AK621" s="17">
        <f t="shared" si="648"/>
        <v>1.8041037046224811E-4</v>
      </c>
      <c r="AL621" s="17">
        <f t="shared" si="649"/>
        <v>3.543498407733325E-6</v>
      </c>
      <c r="AM621" s="17">
        <f t="shared" si="650"/>
        <v>2.8281243919758909E-2</v>
      </c>
      <c r="AN621" s="17">
        <f t="shared" si="651"/>
        <v>1.2215788464128794E-2</v>
      </c>
      <c r="AO621" s="17">
        <f t="shared" si="652"/>
        <v>2.6382412354939693E-3</v>
      </c>
      <c r="AP621" s="17">
        <f t="shared" si="653"/>
        <v>3.7985359886780716E-4</v>
      </c>
      <c r="AQ621" s="17">
        <f t="shared" si="654"/>
        <v>4.1018450463782865E-5</v>
      </c>
      <c r="AR621" s="17">
        <f t="shared" si="655"/>
        <v>9.6437094913309598E-6</v>
      </c>
      <c r="AS621" s="17">
        <f t="shared" si="656"/>
        <v>2.0564492341684062E-5</v>
      </c>
      <c r="AT621" s="17">
        <f t="shared" si="657"/>
        <v>2.1926124260137634E-5</v>
      </c>
      <c r="AU621" s="17">
        <f t="shared" si="658"/>
        <v>1.5585275729418631E-5</v>
      </c>
      <c r="AV621" s="17">
        <f t="shared" si="659"/>
        <v>8.3086099718364283E-6</v>
      </c>
      <c r="AW621" s="17">
        <f t="shared" si="660"/>
        <v>9.0662274661940985E-8</v>
      </c>
      <c r="AX621" s="17">
        <f t="shared" si="661"/>
        <v>1.0051274434801088E-2</v>
      </c>
      <c r="AY621" s="17">
        <f t="shared" si="662"/>
        <v>4.3415432022299288E-3</v>
      </c>
      <c r="AZ621" s="17">
        <f t="shared" si="663"/>
        <v>9.3764216165300221E-4</v>
      </c>
      <c r="BA621" s="17">
        <f t="shared" si="664"/>
        <v>1.3500158543591125E-4</v>
      </c>
      <c r="BB621" s="17">
        <f t="shared" si="665"/>
        <v>1.4578131841426097E-5</v>
      </c>
      <c r="BC621" s="17">
        <f t="shared" si="666"/>
        <v>1.2593744128250479E-6</v>
      </c>
      <c r="BD621" s="17">
        <f t="shared" si="667"/>
        <v>6.9424996232988824E-7</v>
      </c>
      <c r="BE621" s="17">
        <f t="shared" si="668"/>
        <v>1.4804363452032018E-6</v>
      </c>
      <c r="BF621" s="17">
        <f t="shared" si="669"/>
        <v>1.5784601304430349E-6</v>
      </c>
      <c r="BG621" s="17">
        <f t="shared" si="670"/>
        <v>1.1219828944221432E-6</v>
      </c>
      <c r="BH621" s="17">
        <f t="shared" si="671"/>
        <v>5.9813624260938611E-7</v>
      </c>
      <c r="BI621" s="17">
        <f t="shared" si="672"/>
        <v>2.550961990607783E-7</v>
      </c>
      <c r="BJ621" s="18">
        <f t="shared" si="673"/>
        <v>0.7655024836591634</v>
      </c>
      <c r="BK621" s="18">
        <f t="shared" si="674"/>
        <v>0.17029829328028312</v>
      </c>
      <c r="BL621" s="18">
        <f t="shared" si="675"/>
        <v>6.1156993739297283E-2</v>
      </c>
      <c r="BM621" s="18">
        <f t="shared" si="676"/>
        <v>0.46623825443702283</v>
      </c>
      <c r="BN621" s="18">
        <f t="shared" si="677"/>
        <v>0.52741184369408145</v>
      </c>
    </row>
    <row r="622" spans="1:66" x14ac:dyDescent="0.25">
      <c r="A622" t="s">
        <v>69</v>
      </c>
      <c r="B622" t="s">
        <v>77</v>
      </c>
      <c r="C622" t="s">
        <v>325</v>
      </c>
      <c r="D622" t="s">
        <v>498</v>
      </c>
      <c r="E622" s="14">
        <f>VLOOKUP(A622,home!$A$2:$E$405,3,FALSE)</f>
        <v>1.36170212765957</v>
      </c>
      <c r="F622" s="14">
        <f>VLOOKUP(B622,home!$B$2:$E$405,3,FALSE)</f>
        <v>1.41</v>
      </c>
      <c r="G622" s="14">
        <f>VLOOKUP(C622,away!$B$2:$E$405,4,FALSE)</f>
        <v>1.1599999999999999</v>
      </c>
      <c r="H622" s="14">
        <f>VLOOKUP(A622,away!$A$2:$E$405,3,FALSE)</f>
        <v>1.3574468085106399</v>
      </c>
      <c r="I622" s="14">
        <f>VLOOKUP(C622,away!$B$2:$E$405,3,FALSE)</f>
        <v>0.61</v>
      </c>
      <c r="J622" s="14">
        <f>VLOOKUP(B622,home!$B$2:$E$405,4,FALSE)</f>
        <v>0.68</v>
      </c>
      <c r="K622" s="16">
        <f t="shared" si="678"/>
        <v>2.2271999999999923</v>
      </c>
      <c r="L622" s="16">
        <f t="shared" si="679"/>
        <v>0.56306893617021347</v>
      </c>
      <c r="M622" s="17">
        <f t="shared" si="624"/>
        <v>6.1404697749957077E-2</v>
      </c>
      <c r="N622" s="17">
        <f t="shared" si="625"/>
        <v>0.1367605428287039</v>
      </c>
      <c r="O622" s="17">
        <f t="shared" si="626"/>
        <v>3.4575077837921825E-2</v>
      </c>
      <c r="P622" s="17">
        <f t="shared" si="627"/>
        <v>7.7005613360619216E-2</v>
      </c>
      <c r="Q622" s="17">
        <f t="shared" si="628"/>
        <v>0.1522965404940442</v>
      </c>
      <c r="R622" s="17">
        <f t="shared" si="629"/>
        <v>9.7340761481004828E-3</v>
      </c>
      <c r="S622" s="17">
        <f t="shared" si="630"/>
        <v>2.4142552224554043E-2</v>
      </c>
      <c r="T622" s="17">
        <f t="shared" si="631"/>
        <v>8.5753451038385275E-2</v>
      </c>
      <c r="U622" s="17">
        <f t="shared" si="632"/>
        <v>2.1679734397049316E-2</v>
      </c>
      <c r="V622" s="17">
        <f t="shared" si="633"/>
        <v>3.3640423656779881E-3</v>
      </c>
      <c r="W622" s="17">
        <f t="shared" si="634"/>
        <v>0.11306495166277801</v>
      </c>
      <c r="X622" s="17">
        <f t="shared" si="635"/>
        <v>6.366336205089701E-2</v>
      </c>
      <c r="Y622" s="17">
        <f t="shared" si="636"/>
        <v>1.7923430771508857E-2</v>
      </c>
      <c r="Z622" s="17">
        <f t="shared" si="637"/>
        <v>1.8269853004369298E-3</v>
      </c>
      <c r="AA622" s="17">
        <f t="shared" si="638"/>
        <v>4.0690616611331158E-3</v>
      </c>
      <c r="AB622" s="17">
        <f t="shared" si="639"/>
        <v>4.5313070658378231E-3</v>
      </c>
      <c r="AC622" s="17">
        <f t="shared" si="640"/>
        <v>2.636709356454766E-4</v>
      </c>
      <c r="AD622" s="17">
        <f t="shared" si="641"/>
        <v>6.2954565085834593E-2</v>
      </c>
      <c r="AE622" s="17">
        <f t="shared" si="642"/>
        <v>3.5447759989939334E-2</v>
      </c>
      <c r="AF622" s="17">
        <f t="shared" si="643"/>
        <v>9.9797662535760986E-3</v>
      </c>
      <c r="AG622" s="17">
        <f t="shared" si="644"/>
        <v>1.8730987892094976E-3</v>
      </c>
      <c r="AH622" s="17">
        <f t="shared" si="645"/>
        <v>2.5717966737890991E-4</v>
      </c>
      <c r="AI622" s="17">
        <f t="shared" si="646"/>
        <v>5.727905551863061E-4</v>
      </c>
      <c r="AJ622" s="17">
        <f t="shared" si="647"/>
        <v>6.3785956225546848E-4</v>
      </c>
      <c r="AK622" s="17">
        <f t="shared" si="648"/>
        <v>4.7354693901845808E-4</v>
      </c>
      <c r="AL622" s="17">
        <f t="shared" si="649"/>
        <v>1.3226442190092853E-5</v>
      </c>
      <c r="AM622" s="17">
        <f t="shared" si="650"/>
        <v>2.8042481471834073E-2</v>
      </c>
      <c r="AN622" s="17">
        <f t="shared" si="651"/>
        <v>1.5789850209918532E-2</v>
      </c>
      <c r="AO622" s="17">
        <f t="shared" si="652"/>
        <v>4.445387079992924E-3</v>
      </c>
      <c r="AP622" s="17">
        <f t="shared" si="653"/>
        <v>8.343531246654761E-4</v>
      </c>
      <c r="AQ622" s="17">
        <f t="shared" si="654"/>
        <v>1.1744958157392074E-4</v>
      </c>
      <c r="AR622" s="17">
        <f t="shared" si="655"/>
        <v>2.896197634313043E-5</v>
      </c>
      <c r="AS622" s="17">
        <f t="shared" si="656"/>
        <v>6.4504113711419869E-5</v>
      </c>
      <c r="AT622" s="17">
        <f t="shared" si="657"/>
        <v>7.1831781029036933E-5</v>
      </c>
      <c r="AU622" s="17">
        <f t="shared" si="658"/>
        <v>5.3327914235956829E-5</v>
      </c>
      <c r="AV622" s="17">
        <f t="shared" si="659"/>
        <v>2.9692982646580668E-5</v>
      </c>
      <c r="AW622" s="17">
        <f t="shared" si="660"/>
        <v>4.6074573496635509E-7</v>
      </c>
      <c r="AX622" s="17">
        <f t="shared" si="661"/>
        <v>1.0409369122344761E-2</v>
      </c>
      <c r="AY622" s="17">
        <f t="shared" si="662"/>
        <v>5.8611923979217323E-3</v>
      </c>
      <c r="AZ622" s="17">
        <f t="shared" si="663"/>
        <v>1.6501276840933661E-3</v>
      </c>
      <c r="BA622" s="17">
        <f t="shared" si="664"/>
        <v>3.097118798758233E-4</v>
      </c>
      <c r="BB622" s="17">
        <f t="shared" si="665"/>
        <v>4.3597284680239183E-5</v>
      </c>
      <c r="BC622" s="17">
        <f t="shared" si="666"/>
        <v>4.9096553409624445E-6</v>
      </c>
      <c r="BD622" s="17">
        <f t="shared" si="667"/>
        <v>2.7179315348188904E-6</v>
      </c>
      <c r="BE622" s="17">
        <f t="shared" si="668"/>
        <v>6.0533771143486109E-6</v>
      </c>
      <c r="BF622" s="17">
        <f t="shared" si="669"/>
        <v>6.7410407545385916E-6</v>
      </c>
      <c r="BG622" s="17">
        <f t="shared" si="670"/>
        <v>5.0045486561694324E-6</v>
      </c>
      <c r="BH622" s="17">
        <f t="shared" si="671"/>
        <v>2.7865326917551312E-6</v>
      </c>
      <c r="BI622" s="17">
        <f t="shared" si="672"/>
        <v>1.2412331222154019E-6</v>
      </c>
      <c r="BJ622" s="18">
        <f t="shared" si="673"/>
        <v>0.74722589845711873</v>
      </c>
      <c r="BK622" s="18">
        <f t="shared" si="674"/>
        <v>0.17205499547656564</v>
      </c>
      <c r="BL622" s="18">
        <f t="shared" si="675"/>
        <v>7.6803497265721679E-2</v>
      </c>
      <c r="BM622" s="18">
        <f t="shared" si="676"/>
        <v>0.52027409642830935</v>
      </c>
      <c r="BN622" s="18">
        <f t="shared" si="677"/>
        <v>0.47177654841934663</v>
      </c>
    </row>
    <row r="623" spans="1:66" x14ac:dyDescent="0.25">
      <c r="A623" t="s">
        <v>154</v>
      </c>
      <c r="B623" t="s">
        <v>158</v>
      </c>
      <c r="C623" t="s">
        <v>173</v>
      </c>
      <c r="D623" t="s">
        <v>498</v>
      </c>
      <c r="E623" s="14">
        <f>VLOOKUP(A623,home!$A$2:$E$405,3,FALSE)</f>
        <v>1.3333333333333299</v>
      </c>
      <c r="F623" s="14">
        <f>VLOOKUP(B623,home!$B$2:$E$405,3,FALSE)</f>
        <v>1.1000000000000001</v>
      </c>
      <c r="G623" s="14">
        <f>VLOOKUP(C623,away!$B$2:$E$405,4,FALSE)</f>
        <v>1.1200000000000001</v>
      </c>
      <c r="H623" s="14">
        <f>VLOOKUP(A623,away!$A$2:$E$405,3,FALSE)</f>
        <v>1.01204819277108</v>
      </c>
      <c r="I623" s="14">
        <f>VLOOKUP(C623,away!$B$2:$E$405,3,FALSE)</f>
        <v>1</v>
      </c>
      <c r="J623" s="14">
        <f>VLOOKUP(B623,home!$B$2:$E$405,4,FALSE)</f>
        <v>1.22</v>
      </c>
      <c r="K623" s="16">
        <f t="shared" si="678"/>
        <v>1.6426666666666627</v>
      </c>
      <c r="L623" s="16">
        <f t="shared" si="679"/>
        <v>1.2346987951807176</v>
      </c>
      <c r="M623" s="17">
        <f t="shared" si="624"/>
        <v>5.6282846989535354E-2</v>
      </c>
      <c r="N623" s="17">
        <f t="shared" si="625"/>
        <v>9.2453956654809849E-2</v>
      </c>
      <c r="O623" s="17">
        <f t="shared" si="626"/>
        <v>6.9492363367319981E-2</v>
      </c>
      <c r="P623" s="17">
        <f t="shared" si="627"/>
        <v>0.114152788891384</v>
      </c>
      <c r="Q623" s="17">
        <f t="shared" si="628"/>
        <v>7.5935516399150305E-2</v>
      </c>
      <c r="R623" s="17">
        <f t="shared" si="629"/>
        <v>4.2901068661945319E-2</v>
      </c>
      <c r="S623" s="17">
        <f t="shared" si="630"/>
        <v>5.7881130347331715E-2</v>
      </c>
      <c r="T623" s="17">
        <f t="shared" si="631"/>
        <v>9.3757490609456498E-2</v>
      </c>
      <c r="U623" s="17">
        <f t="shared" si="632"/>
        <v>7.0472155455355345E-2</v>
      </c>
      <c r="V623" s="17">
        <f t="shared" si="633"/>
        <v>1.3043824987432822E-2</v>
      </c>
      <c r="W623" s="17">
        <f t="shared" si="634"/>
        <v>4.1578913868334642E-2</v>
      </c>
      <c r="X623" s="17">
        <f t="shared" si="635"/>
        <v>5.133743485815561E-2</v>
      </c>
      <c r="Y623" s="17">
        <f t="shared" si="636"/>
        <v>3.1693134483516669E-2</v>
      </c>
      <c r="Z623" s="17">
        <f t="shared" si="637"/>
        <v>1.76566325962897E-2</v>
      </c>
      <c r="AA623" s="17">
        <f t="shared" si="638"/>
        <v>2.9003961811505146E-2</v>
      </c>
      <c r="AB623" s="17">
        <f t="shared" si="639"/>
        <v>2.3821920634516169E-2</v>
      </c>
      <c r="AC623" s="17">
        <f t="shared" si="640"/>
        <v>1.6534666863105591E-3</v>
      </c>
      <c r="AD623" s="17">
        <f t="shared" si="641"/>
        <v>1.7075073961929397E-2</v>
      </c>
      <c r="AE623" s="17">
        <f t="shared" si="642"/>
        <v>2.1082573248415868E-2</v>
      </c>
      <c r="AF623" s="17">
        <f t="shared" si="643"/>
        <v>1.3015313894564156E-2</v>
      </c>
      <c r="AG623" s="17">
        <f t="shared" si="644"/>
        <v>5.3566641281724029E-3</v>
      </c>
      <c r="AH623" s="17">
        <f t="shared" si="645"/>
        <v>5.4501557483968713E-3</v>
      </c>
      <c r="AI623" s="17">
        <f t="shared" si="646"/>
        <v>8.9527891760332393E-3</v>
      </c>
      <c r="AJ623" s="17">
        <f t="shared" si="647"/>
        <v>7.3532241765819489E-3</v>
      </c>
      <c r="AK623" s="17">
        <f t="shared" si="648"/>
        <v>4.0262987491328618E-3</v>
      </c>
      <c r="AL623" s="17">
        <f t="shared" si="649"/>
        <v>1.341423497048323E-4</v>
      </c>
      <c r="AM623" s="17">
        <f t="shared" si="650"/>
        <v>5.6097309656258591E-3</v>
      </c>
      <c r="AN623" s="17">
        <f t="shared" si="651"/>
        <v>6.9263280645462111E-3</v>
      </c>
      <c r="AO623" s="17">
        <f t="shared" si="652"/>
        <v>4.2759644581608011E-3</v>
      </c>
      <c r="AP623" s="17">
        <f t="shared" si="653"/>
        <v>1.7598427215755694E-3</v>
      </c>
      <c r="AQ623" s="17">
        <f t="shared" si="654"/>
        <v>5.432189220092278E-4</v>
      </c>
      <c r="AR623" s="17">
        <f t="shared" si="655"/>
        <v>1.3458601472185754E-3</v>
      </c>
      <c r="AS623" s="17">
        <f t="shared" si="656"/>
        <v>2.210799601831041E-3</v>
      </c>
      <c r="AT623" s="17">
        <f t="shared" si="657"/>
        <v>1.8158034063038907E-3</v>
      </c>
      <c r="AU623" s="17">
        <f t="shared" si="658"/>
        <v>9.9425324291839466E-4</v>
      </c>
      <c r="AV623" s="17">
        <f t="shared" si="659"/>
        <v>4.0830666509182004E-4</v>
      </c>
      <c r="AW623" s="17">
        <f t="shared" si="660"/>
        <v>7.5574255480720154E-6</v>
      </c>
      <c r="AX623" s="17">
        <f t="shared" si="661"/>
        <v>1.5358196777002311E-3</v>
      </c>
      <c r="AY623" s="17">
        <f t="shared" si="662"/>
        <v>1.8962747056713134E-3</v>
      </c>
      <c r="AZ623" s="17">
        <f t="shared" si="663"/>
        <v>1.1706640472120206E-3</v>
      </c>
      <c r="BA623" s="17">
        <f t="shared" si="664"/>
        <v>4.8180582955135466E-4</v>
      </c>
      <c r="BB623" s="17">
        <f t="shared" si="665"/>
        <v>1.4872126931452596E-4</v>
      </c>
      <c r="BC623" s="17">
        <f t="shared" si="666"/>
        <v>3.6725194408078433E-5</v>
      </c>
      <c r="BD623" s="17">
        <f t="shared" si="667"/>
        <v>2.7695531704208649E-4</v>
      </c>
      <c r="BE623" s="17">
        <f t="shared" si="668"/>
        <v>4.54945267461133E-4</v>
      </c>
      <c r="BF623" s="17">
        <f t="shared" si="669"/>
        <v>3.7366171300807631E-4</v>
      </c>
      <c r="BG623" s="17">
        <f t="shared" si="670"/>
        <v>2.0460054685597729E-4</v>
      </c>
      <c r="BH623" s="17">
        <f t="shared" si="671"/>
        <v>8.4022624575521188E-5</v>
      </c>
      <c r="BI623" s="17">
        <f t="shared" si="672"/>
        <v>2.7604232927211168E-5</v>
      </c>
      <c r="BJ623" s="18">
        <f t="shared" si="673"/>
        <v>0.4676711679622807</v>
      </c>
      <c r="BK623" s="18">
        <f t="shared" si="674"/>
        <v>0.24504447495737058</v>
      </c>
      <c r="BL623" s="18">
        <f t="shared" si="675"/>
        <v>0.26967075054602063</v>
      </c>
      <c r="BM623" s="18">
        <f t="shared" si="676"/>
        <v>0.54693576781769371</v>
      </c>
      <c r="BN623" s="18">
        <f t="shared" si="677"/>
        <v>0.45121854096414482</v>
      </c>
    </row>
    <row r="624" spans="1:66" x14ac:dyDescent="0.25">
      <c r="A624" t="s">
        <v>154</v>
      </c>
      <c r="B624" t="s">
        <v>155</v>
      </c>
      <c r="C624" t="s">
        <v>159</v>
      </c>
      <c r="D624" t="s">
        <v>498</v>
      </c>
      <c r="E624" s="14">
        <f>VLOOKUP(A624,home!$A$2:$E$405,3,FALSE)</f>
        <v>1.3333333333333299</v>
      </c>
      <c r="F624" s="14">
        <f>VLOOKUP(B624,home!$B$2:$E$405,3,FALSE)</f>
        <v>1.56</v>
      </c>
      <c r="G624" s="14">
        <f>VLOOKUP(C624,away!$B$2:$E$405,4,FALSE)</f>
        <v>1.1499999999999999</v>
      </c>
      <c r="H624" s="14">
        <f>VLOOKUP(A624,away!$A$2:$E$405,3,FALSE)</f>
        <v>1.01204819277108</v>
      </c>
      <c r="I624" s="14">
        <f>VLOOKUP(C624,away!$B$2:$E$405,3,FALSE)</f>
        <v>0.63</v>
      </c>
      <c r="J624" s="14">
        <f>VLOOKUP(B624,home!$B$2:$E$405,4,FALSE)</f>
        <v>1.1399999999999999</v>
      </c>
      <c r="K624" s="16">
        <f t="shared" si="678"/>
        <v>2.3919999999999937</v>
      </c>
      <c r="L624" s="16">
        <f t="shared" si="679"/>
        <v>0.72685301204818964</v>
      </c>
      <c r="M624" s="17">
        <f t="shared" si="624"/>
        <v>4.4207845217138858E-2</v>
      </c>
      <c r="N624" s="17">
        <f t="shared" si="625"/>
        <v>0.10574516575939588</v>
      </c>
      <c r="O624" s="17">
        <f t="shared" si="626"/>
        <v>3.2132605452237534E-2</v>
      </c>
      <c r="P624" s="17">
        <f t="shared" si="627"/>
        <v>7.6861192241751974E-2</v>
      </c>
      <c r="Q624" s="17">
        <f t="shared" si="628"/>
        <v>0.12647121824823715</v>
      </c>
      <c r="R624" s="17">
        <f t="shared" si="629"/>
        <v>1.1677840528957465E-2</v>
      </c>
      <c r="S624" s="17">
        <f t="shared" si="630"/>
        <v>3.3408339876138275E-2</v>
      </c>
      <c r="T624" s="17">
        <f t="shared" si="631"/>
        <v>9.1925985921135128E-2</v>
      </c>
      <c r="U624" s="17">
        <f t="shared" si="632"/>
        <v>2.7933394545266187E-2</v>
      </c>
      <c r="V624" s="17">
        <f t="shared" si="633"/>
        <v>6.4538691444299577E-3</v>
      </c>
      <c r="W624" s="17">
        <f t="shared" si="634"/>
        <v>0.10083971801659414</v>
      </c>
      <c r="X624" s="17">
        <f t="shared" si="635"/>
        <v>7.3295652774451547E-2</v>
      </c>
      <c r="Y624" s="17">
        <f t="shared" si="636"/>
        <v>2.6637582994574176E-2</v>
      </c>
      <c r="Z624" s="17">
        <f t="shared" si="637"/>
        <v>2.8293578542303859E-3</v>
      </c>
      <c r="AA624" s="17">
        <f t="shared" si="638"/>
        <v>6.7678239873190651E-3</v>
      </c>
      <c r="AB624" s="17">
        <f t="shared" si="639"/>
        <v>8.0943174888335814E-3</v>
      </c>
      <c r="AC624" s="17">
        <f t="shared" si="640"/>
        <v>7.0130662693556928E-4</v>
      </c>
      <c r="AD624" s="17">
        <f t="shared" si="641"/>
        <v>6.0302151373923127E-2</v>
      </c>
      <c r="AE624" s="17">
        <f t="shared" si="642"/>
        <v>4.3830800359121902E-2</v>
      </c>
      <c r="AF624" s="17">
        <f t="shared" si="643"/>
        <v>1.5929274630755313E-2</v>
      </c>
      <c r="AG624" s="17">
        <f t="shared" si="644"/>
        <v>3.859413748369104E-3</v>
      </c>
      <c r="AH624" s="17">
        <f t="shared" si="645"/>
        <v>5.1413181962738953E-4</v>
      </c>
      <c r="AI624" s="17">
        <f t="shared" si="646"/>
        <v>1.2298033125487128E-3</v>
      </c>
      <c r="AJ624" s="17">
        <f t="shared" si="647"/>
        <v>1.4708447618082567E-3</v>
      </c>
      <c r="AK624" s="17">
        <f t="shared" si="648"/>
        <v>1.1727535567484467E-3</v>
      </c>
      <c r="AL624" s="17">
        <f t="shared" si="649"/>
        <v>4.8772577092187059E-5</v>
      </c>
      <c r="AM624" s="17">
        <f t="shared" si="650"/>
        <v>2.884854921728475E-2</v>
      </c>
      <c r="AN624" s="17">
        <f t="shared" si="651"/>
        <v>2.0968654891803863E-2</v>
      </c>
      <c r="AO624" s="17">
        <f t="shared" si="652"/>
        <v>7.6205649833533222E-3</v>
      </c>
      <c r="AP624" s="17">
        <f t="shared" si="653"/>
        <v>1.8463435372197748E-3</v>
      </c>
      <c r="AQ624" s="17">
        <f t="shared" si="654"/>
        <v>3.3550509032597548E-4</v>
      </c>
      <c r="AR624" s="17">
        <f t="shared" si="655"/>
        <v>7.4739652337196959E-5</v>
      </c>
      <c r="AS624" s="17">
        <f t="shared" si="656"/>
        <v>1.7877724839057468E-4</v>
      </c>
      <c r="AT624" s="17">
        <f t="shared" si="657"/>
        <v>2.1381758907512675E-4</v>
      </c>
      <c r="AU624" s="17">
        <f t="shared" si="658"/>
        <v>1.7048389102256728E-4</v>
      </c>
      <c r="AV624" s="17">
        <f t="shared" si="659"/>
        <v>1.0194936683149494E-4</v>
      </c>
      <c r="AW624" s="17">
        <f t="shared" si="660"/>
        <v>2.3554884166395027E-6</v>
      </c>
      <c r="AX624" s="17">
        <f t="shared" si="661"/>
        <v>1.1500954954624153E-2</v>
      </c>
      <c r="AY624" s="17">
        <f t="shared" si="662"/>
        <v>8.3595037501991154E-3</v>
      </c>
      <c r="AZ624" s="17">
        <f t="shared" si="663"/>
        <v>3.0380652400301819E-3</v>
      </c>
      <c r="BA624" s="17">
        <f t="shared" si="664"/>
        <v>7.3607562350494796E-4</v>
      </c>
      <c r="BB624" s="17">
        <f t="shared" si="665"/>
        <v>1.3375469600995516E-4</v>
      </c>
      <c r="BC624" s="17">
        <f t="shared" si="666"/>
        <v>1.9444000734085182E-5</v>
      </c>
      <c r="BD624" s="17">
        <f t="shared" si="667"/>
        <v>9.0541235701210156E-6</v>
      </c>
      <c r="BE624" s="17">
        <f t="shared" si="668"/>
        <v>2.1657463579729416E-5</v>
      </c>
      <c r="BF624" s="17">
        <f t="shared" si="669"/>
        <v>2.5902326441356314E-5</v>
      </c>
      <c r="BG624" s="17">
        <f t="shared" si="670"/>
        <v>2.0652788282574711E-5</v>
      </c>
      <c r="BH624" s="17">
        <f t="shared" si="671"/>
        <v>1.2350367392979643E-5</v>
      </c>
      <c r="BI624" s="17">
        <f t="shared" si="672"/>
        <v>5.9084157608014461E-6</v>
      </c>
      <c r="BJ624" s="18">
        <f t="shared" si="673"/>
        <v>0.73224437981164747</v>
      </c>
      <c r="BK624" s="18">
        <f t="shared" si="674"/>
        <v>0.17004082943368595</v>
      </c>
      <c r="BL624" s="18">
        <f t="shared" si="675"/>
        <v>9.182880868603116E-2</v>
      </c>
      <c r="BM624" s="18">
        <f t="shared" si="676"/>
        <v>0.59149036007609368</v>
      </c>
      <c r="BN624" s="18">
        <f t="shared" si="677"/>
        <v>0.39709586744771885</v>
      </c>
    </row>
    <row r="625" spans="1:66" x14ac:dyDescent="0.25">
      <c r="A625" t="s">
        <v>175</v>
      </c>
      <c r="B625" t="s">
        <v>277</v>
      </c>
      <c r="C625" t="s">
        <v>279</v>
      </c>
      <c r="D625" t="s">
        <v>498</v>
      </c>
      <c r="E625" s="14">
        <f>VLOOKUP(A625,home!$A$2:$E$405,3,FALSE)</f>
        <v>1.1721854304635799</v>
      </c>
      <c r="F625" s="14">
        <f>VLOOKUP(B625,home!$B$2:$E$405,3,FALSE)</f>
        <v>0.54</v>
      </c>
      <c r="G625" s="14">
        <f>VLOOKUP(C625,away!$B$2:$E$405,4,FALSE)</f>
        <v>0.85</v>
      </c>
      <c r="H625" s="14">
        <f>VLOOKUP(A625,away!$A$2:$E$405,3,FALSE)</f>
        <v>1.1192052980132501</v>
      </c>
      <c r="I625" s="14">
        <f>VLOOKUP(C625,away!$B$2:$E$405,3,FALSE)</f>
        <v>1.32</v>
      </c>
      <c r="J625" s="14">
        <f>VLOOKUP(B625,home!$B$2:$E$405,4,FALSE)</f>
        <v>1.06</v>
      </c>
      <c r="K625" s="16">
        <f t="shared" si="678"/>
        <v>0.53803311258278319</v>
      </c>
      <c r="L625" s="16">
        <f t="shared" si="679"/>
        <v>1.5659920529801397</v>
      </c>
      <c r="M625" s="17">
        <f t="shared" si="624"/>
        <v>0.12196451154228896</v>
      </c>
      <c r="N625" s="17">
        <f t="shared" si="625"/>
        <v>6.5620945769736511E-2</v>
      </c>
      <c r="O625" s="17">
        <f t="shared" si="626"/>
        <v>0.19099545582082902</v>
      </c>
      <c r="P625" s="17">
        <f t="shared" si="627"/>
        <v>0.10276187958444809</v>
      </c>
      <c r="Q625" s="17">
        <f t="shared" si="628"/>
        <v>1.7653120851558676E-2</v>
      </c>
      <c r="R625" s="17">
        <f t="shared" si="629"/>
        <v>0.14954868298536883</v>
      </c>
      <c r="S625" s="17">
        <f t="shared" si="630"/>
        <v>2.1645648726406619E-2</v>
      </c>
      <c r="T625" s="17">
        <f t="shared" si="631"/>
        <v>2.7644646963838882E-2</v>
      </c>
      <c r="U625" s="17">
        <f t="shared" si="632"/>
        <v>8.0462143389273891E-2</v>
      </c>
      <c r="V625" s="17">
        <f t="shared" si="633"/>
        <v>2.0264068984061335E-3</v>
      </c>
      <c r="W625" s="17">
        <f t="shared" si="634"/>
        <v>3.165987852854716E-3</v>
      </c>
      <c r="X625" s="17">
        <f t="shared" si="635"/>
        <v>4.9579118174021414E-3</v>
      </c>
      <c r="Y625" s="17">
        <f t="shared" si="636"/>
        <v>3.8820252527140375E-3</v>
      </c>
      <c r="Z625" s="17">
        <f t="shared" si="637"/>
        <v>7.806401636291127E-2</v>
      </c>
      <c r="AA625" s="17">
        <f t="shared" si="638"/>
        <v>4.2001025704450461E-2</v>
      </c>
      <c r="AB625" s="17">
        <f t="shared" si="639"/>
        <v>1.1298971295717481E-2</v>
      </c>
      <c r="AC625" s="17">
        <f t="shared" si="640"/>
        <v>1.067100272908605E-4</v>
      </c>
      <c r="AD625" s="17">
        <f t="shared" si="641"/>
        <v>4.2585157471767627E-4</v>
      </c>
      <c r="AE625" s="17">
        <f t="shared" si="642"/>
        <v>6.6688018175695921E-4</v>
      </c>
      <c r="AF625" s="17">
        <f t="shared" si="643"/>
        <v>5.221645324606746E-4</v>
      </c>
      <c r="AG625" s="17">
        <f t="shared" si="644"/>
        <v>2.7256850272716886E-4</v>
      </c>
      <c r="AH625" s="17">
        <f t="shared" si="645"/>
        <v>3.0561907312007659E-2</v>
      </c>
      <c r="AI625" s="17">
        <f t="shared" si="646"/>
        <v>1.6443318117545999E-2</v>
      </c>
      <c r="AJ625" s="17">
        <f t="shared" si="647"/>
        <v>4.423524813986072E-3</v>
      </c>
      <c r="AK625" s="17">
        <f t="shared" si="648"/>
        <v>7.9333427475203463E-4</v>
      </c>
      <c r="AL625" s="17">
        <f t="shared" si="649"/>
        <v>3.5963651512233248E-6</v>
      </c>
      <c r="AM625" s="17">
        <f t="shared" si="650"/>
        <v>4.5824449648726219E-5</v>
      </c>
      <c r="AN625" s="17">
        <f t="shared" si="651"/>
        <v>7.1760723982093816E-5</v>
      </c>
      <c r="AO625" s="17">
        <f t="shared" si="652"/>
        <v>5.6188361736030125E-5</v>
      </c>
      <c r="AP625" s="17">
        <f t="shared" si="653"/>
        <v>2.9330175982865513E-5</v>
      </c>
      <c r="AQ625" s="17">
        <f t="shared" si="654"/>
        <v>1.1482705625419087E-5</v>
      </c>
      <c r="AR625" s="17">
        <f t="shared" si="655"/>
        <v>9.5719407949039163E-3</v>
      </c>
      <c r="AS625" s="17">
        <f t="shared" si="656"/>
        <v>5.1500210993402741E-3</v>
      </c>
      <c r="AT625" s="17">
        <f t="shared" si="657"/>
        <v>1.385440940972527E-3</v>
      </c>
      <c r="AU625" s="17">
        <f t="shared" si="658"/>
        <v>2.4847103392368965E-4</v>
      </c>
      <c r="AV625" s="17">
        <f t="shared" si="659"/>
        <v>3.342141094215625E-5</v>
      </c>
      <c r="AW625" s="17">
        <f t="shared" si="660"/>
        <v>8.41704866846486E-8</v>
      </c>
      <c r="AX625" s="17">
        <f t="shared" si="661"/>
        <v>4.1091785461495304E-6</v>
      </c>
      <c r="AY625" s="17">
        <f t="shared" si="662"/>
        <v>6.4349409475466501E-6</v>
      </c>
      <c r="AZ625" s="17">
        <f t="shared" si="663"/>
        <v>5.0385331926272722E-6</v>
      </c>
      <c r="BA625" s="17">
        <f t="shared" si="664"/>
        <v>2.6301009794436529E-6</v>
      </c>
      <c r="BB625" s="17">
        <f t="shared" si="665"/>
        <v>1.0296793080860107E-6</v>
      </c>
      <c r="BC625" s="17">
        <f t="shared" si="666"/>
        <v>3.224939227161561E-7</v>
      </c>
      <c r="BD625" s="17">
        <f t="shared" si="667"/>
        <v>2.498263869402655E-3</v>
      </c>
      <c r="BE625" s="17">
        <f t="shared" si="668"/>
        <v>1.3441486857078181E-3</v>
      </c>
      <c r="BF625" s="17">
        <f t="shared" si="669"/>
        <v>3.6159825057271723E-4</v>
      </c>
      <c r="BG625" s="17">
        <f t="shared" si="670"/>
        <v>6.4850610753376087E-5</v>
      </c>
      <c r="BH625" s="17">
        <f t="shared" si="671"/>
        <v>8.7229439891333596E-6</v>
      </c>
      <c r="BI625" s="17">
        <f t="shared" si="672"/>
        <v>9.3864654107174046E-7</v>
      </c>
      <c r="BJ625" s="18">
        <f t="shared" si="673"/>
        <v>0.12504625464363917</v>
      </c>
      <c r="BK625" s="18">
        <f t="shared" si="674"/>
        <v>0.24851518808493944</v>
      </c>
      <c r="BL625" s="18">
        <f t="shared" si="675"/>
        <v>0.54719618200098064</v>
      </c>
      <c r="BM625" s="18">
        <f t="shared" si="676"/>
        <v>0.3502706937677797</v>
      </c>
      <c r="BN625" s="18">
        <f t="shared" si="677"/>
        <v>0.64854459655423002</v>
      </c>
    </row>
    <row r="626" spans="1:66" x14ac:dyDescent="0.25">
      <c r="A626" t="s">
        <v>24</v>
      </c>
      <c r="B626" t="s">
        <v>181</v>
      </c>
      <c r="C626" t="s">
        <v>291</v>
      </c>
      <c r="D626" t="s">
        <v>498</v>
      </c>
      <c r="E626" s="14">
        <f>VLOOKUP(A626,home!$A$2:$E$405,3,FALSE)</f>
        <v>1.58904109589041</v>
      </c>
      <c r="F626" s="14">
        <f>VLOOKUP(B626,home!$B$2:$E$405,3,FALSE)</f>
        <v>0.8</v>
      </c>
      <c r="G626" s="14">
        <f>VLOOKUP(C626,away!$B$2:$E$405,4,FALSE)</f>
        <v>1.43</v>
      </c>
      <c r="H626" s="14">
        <f>VLOOKUP(A626,away!$A$2:$E$405,3,FALSE)</f>
        <v>1.4200913242009101</v>
      </c>
      <c r="I626" s="14">
        <f>VLOOKUP(C626,away!$B$2:$E$405,3,FALSE)</f>
        <v>0.69</v>
      </c>
      <c r="J626" s="14">
        <f>VLOOKUP(B626,home!$B$2:$E$405,4,FALSE)</f>
        <v>0.7</v>
      </c>
      <c r="K626" s="16">
        <f t="shared" si="678"/>
        <v>1.8178630136986289</v>
      </c>
      <c r="L626" s="16">
        <f t="shared" si="679"/>
        <v>0.68590410958903947</v>
      </c>
      <c r="M626" s="17">
        <f t="shared" si="624"/>
        <v>8.1776356026373939E-2</v>
      </c>
      <c r="N626" s="17">
        <f t="shared" si="625"/>
        <v>0.14865821301539617</v>
      </c>
      <c r="O626" s="17">
        <f t="shared" si="626"/>
        <v>5.6090738665706304E-2</v>
      </c>
      <c r="P626" s="17">
        <f t="shared" si="627"/>
        <v>0.10196527923142307</v>
      </c>
      <c r="Q626" s="17">
        <f t="shared" si="628"/>
        <v>0.13512013356161043</v>
      </c>
      <c r="R626" s="17">
        <f t="shared" si="629"/>
        <v>1.9236434080346393E-2</v>
      </c>
      <c r="S626" s="17">
        <f t="shared" si="630"/>
        <v>3.1784609494549178E-2</v>
      </c>
      <c r="T626" s="17">
        <f t="shared" si="631"/>
        <v>9.2679454898128497E-2</v>
      </c>
      <c r="U626" s="17">
        <f t="shared" si="632"/>
        <v>3.49692020301135E-2</v>
      </c>
      <c r="V626" s="17">
        <f t="shared" si="633"/>
        <v>4.4035094139057976E-3</v>
      </c>
      <c r="W626" s="17">
        <f t="shared" si="634"/>
        <v>8.1876631069223452E-2</v>
      </c>
      <c r="X626" s="17">
        <f t="shared" si="635"/>
        <v>5.6159517729686005E-2</v>
      </c>
      <c r="Y626" s="17">
        <f t="shared" si="636"/>
        <v>1.9260022001665072E-2</v>
      </c>
      <c r="Z626" s="17">
        <f t="shared" si="637"/>
        <v>4.3981163965160818E-3</v>
      </c>
      <c r="AA626" s="17">
        <f t="shared" si="638"/>
        <v>7.9951731271680777E-3</v>
      </c>
      <c r="AB626" s="17">
        <f t="shared" si="639"/>
        <v>7.2670647579980274E-3</v>
      </c>
      <c r="AC626" s="17">
        <f t="shared" si="640"/>
        <v>3.4316540929805469E-4</v>
      </c>
      <c r="AD626" s="17">
        <f t="shared" si="641"/>
        <v>3.7210124826747348E-2</v>
      </c>
      <c r="AE626" s="17">
        <f t="shared" si="642"/>
        <v>2.5522577536987154E-2</v>
      </c>
      <c r="AF626" s="17">
        <f t="shared" si="643"/>
        <v>8.7530204099621964E-3</v>
      </c>
      <c r="AG626" s="17">
        <f t="shared" si="644"/>
        <v>2.0012442235032698E-3</v>
      </c>
      <c r="AH626" s="17">
        <f t="shared" si="645"/>
        <v>7.541715277053294E-4</v>
      </c>
      <c r="AI626" s="17">
        <f t="shared" si="646"/>
        <v>1.370980526200109E-3</v>
      </c>
      <c r="AJ626" s="17">
        <f t="shared" si="647"/>
        <v>1.2461273955401313E-3</v>
      </c>
      <c r="AK626" s="17">
        <f t="shared" si="648"/>
        <v>7.5509630090300219E-4</v>
      </c>
      <c r="AL626" s="17">
        <f t="shared" si="649"/>
        <v>1.7115439465342119E-5</v>
      </c>
      <c r="AM626" s="17">
        <f t="shared" si="650"/>
        <v>1.3528581931530609E-2</v>
      </c>
      <c r="AN626" s="17">
        <f t="shared" si="651"/>
        <v>9.2793099437488702E-3</v>
      </c>
      <c r="AO626" s="17">
        <f t="shared" si="652"/>
        <v>3.1823584122838942E-3</v>
      </c>
      <c r="AP626" s="17">
        <f t="shared" si="653"/>
        <v>7.2759757105692459E-4</v>
      </c>
      <c r="AQ626" s="17">
        <f t="shared" si="654"/>
        <v>1.2476554102873691E-4</v>
      </c>
      <c r="AR626" s="17">
        <f t="shared" si="655"/>
        <v>1.0345787003762595E-4</v>
      </c>
      <c r="AS626" s="17">
        <f t="shared" si="656"/>
        <v>1.8807223541743979E-4</v>
      </c>
      <c r="AT626" s="17">
        <f t="shared" si="657"/>
        <v>1.7094478033449257E-4</v>
      </c>
      <c r="AU626" s="17">
        <f t="shared" si="658"/>
        <v>1.0358473118497025E-4</v>
      </c>
      <c r="AV626" s="17">
        <f t="shared" si="659"/>
        <v>4.7075712901268115E-5</v>
      </c>
      <c r="AW626" s="17">
        <f t="shared" si="660"/>
        <v>5.9280261742474682E-7</v>
      </c>
      <c r="AX626" s="17">
        <f t="shared" si="661"/>
        <v>4.0988514535201786E-3</v>
      </c>
      <c r="AY626" s="17">
        <f t="shared" si="662"/>
        <v>2.8114190565644986E-3</v>
      </c>
      <c r="AZ626" s="17">
        <f t="shared" si="663"/>
        <v>9.6418194233726469E-4</v>
      </c>
      <c r="BA626" s="17">
        <f t="shared" si="664"/>
        <v>2.2044545221355737E-4</v>
      </c>
      <c r="BB626" s="17">
        <f t="shared" si="665"/>
        <v>3.7801110403373299E-5</v>
      </c>
      <c r="BC626" s="17">
        <f t="shared" si="666"/>
        <v>5.1855873945405499E-6</v>
      </c>
      <c r="BD626" s="17">
        <f t="shared" si="667"/>
        <v>1.1827029704689392E-5</v>
      </c>
      <c r="BE626" s="17">
        <f t="shared" si="668"/>
        <v>2.1499919862069862E-5</v>
      </c>
      <c r="BF626" s="17">
        <f t="shared" si="669"/>
        <v>1.9541954557370669E-5</v>
      </c>
      <c r="BG626" s="17">
        <f t="shared" si="670"/>
        <v>1.18415321350745E-5</v>
      </c>
      <c r="BH626" s="17">
        <f t="shared" si="671"/>
        <v>5.3815708234689242E-6</v>
      </c>
      <c r="BI626" s="17">
        <f t="shared" si="672"/>
        <v>1.9565917111167645E-6</v>
      </c>
      <c r="BJ626" s="18">
        <f t="shared" si="673"/>
        <v>0.64222143727499192</v>
      </c>
      <c r="BK626" s="18">
        <f t="shared" si="674"/>
        <v>0.22310145407157989</v>
      </c>
      <c r="BL626" s="18">
        <f t="shared" si="675"/>
        <v>0.13037017234035048</v>
      </c>
      <c r="BM626" s="18">
        <f t="shared" si="676"/>
        <v>0.45443319924863523</v>
      </c>
      <c r="BN626" s="18">
        <f t="shared" si="677"/>
        <v>0.54284715458085631</v>
      </c>
    </row>
    <row r="627" spans="1:66" x14ac:dyDescent="0.25">
      <c r="A627" t="s">
        <v>27</v>
      </c>
      <c r="B627" t="s">
        <v>189</v>
      </c>
      <c r="C627" t="s">
        <v>194</v>
      </c>
      <c r="D627" t="s">
        <v>498</v>
      </c>
      <c r="E627" s="14">
        <f>VLOOKUP(A627,home!$A$2:$E$405,3,FALSE)</f>
        <v>1.3</v>
      </c>
      <c r="F627" s="14">
        <f>VLOOKUP(B627,home!$B$2:$E$405,3,FALSE)</f>
        <v>0.45</v>
      </c>
      <c r="G627" s="14">
        <f>VLOOKUP(C627,away!$B$2:$E$405,4,FALSE)</f>
        <v>1.0900000000000001</v>
      </c>
      <c r="H627" s="14">
        <f>VLOOKUP(A627,away!$A$2:$E$405,3,FALSE)</f>
        <v>1.1173913043478301</v>
      </c>
      <c r="I627" s="14">
        <f>VLOOKUP(C627,away!$B$2:$E$405,3,FALSE)</f>
        <v>0.77</v>
      </c>
      <c r="J627" s="14">
        <f>VLOOKUP(B627,home!$B$2:$E$405,4,FALSE)</f>
        <v>0.89</v>
      </c>
      <c r="K627" s="16">
        <f t="shared" si="678"/>
        <v>0.63765000000000016</v>
      </c>
      <c r="L627" s="16">
        <f t="shared" si="679"/>
        <v>0.76574826086956793</v>
      </c>
      <c r="M627" s="17">
        <f t="shared" si="624"/>
        <v>0.24576038538964776</v>
      </c>
      <c r="N627" s="17">
        <f t="shared" si="625"/>
        <v>0.15670910974370891</v>
      </c>
      <c r="O627" s="17">
        <f t="shared" si="626"/>
        <v>0.18819058770275754</v>
      </c>
      <c r="P627" s="17">
        <f t="shared" si="627"/>
        <v>0.11999972824866337</v>
      </c>
      <c r="Q627" s="17">
        <f t="shared" si="628"/>
        <v>4.9962781914038003E-2</v>
      </c>
      <c r="R627" s="17">
        <f t="shared" si="629"/>
        <v>7.2053307622704232E-2</v>
      </c>
      <c r="S627" s="17">
        <f t="shared" si="630"/>
        <v>1.4648348183660958E-2</v>
      </c>
      <c r="T627" s="17">
        <f t="shared" si="631"/>
        <v>3.8258913358880105E-2</v>
      </c>
      <c r="U627" s="17">
        <f t="shared" si="632"/>
        <v>4.5944791605617361E-2</v>
      </c>
      <c r="V627" s="17">
        <f t="shared" si="633"/>
        <v>7.9472070531183222E-4</v>
      </c>
      <c r="W627" s="17">
        <f t="shared" si="634"/>
        <v>1.061958929582878E-2</v>
      </c>
      <c r="X627" s="17">
        <f t="shared" si="635"/>
        <v>8.131932034429969E-3</v>
      </c>
      <c r="Y627" s="17">
        <f t="shared" si="636"/>
        <v>3.1135064064371377E-3</v>
      </c>
      <c r="Z627" s="17">
        <f t="shared" si="637"/>
        <v>1.8391565000661921E-2</v>
      </c>
      <c r="AA627" s="17">
        <f t="shared" si="638"/>
        <v>1.1727381422672075E-2</v>
      </c>
      <c r="AB627" s="17">
        <f t="shared" si="639"/>
        <v>3.7389823820834249E-3</v>
      </c>
      <c r="AC627" s="17">
        <f t="shared" si="640"/>
        <v>2.4252858256581097E-5</v>
      </c>
      <c r="AD627" s="17">
        <f t="shared" si="641"/>
        <v>1.6928952786213057E-3</v>
      </c>
      <c r="AE627" s="17">
        <f t="shared" si="642"/>
        <v>1.2963316154385677E-3</v>
      </c>
      <c r="AF627" s="17">
        <f t="shared" si="643"/>
        <v>4.9633184001616028E-4</v>
      </c>
      <c r="AG627" s="17">
        <f t="shared" si="644"/>
        <v>1.2668841443552248E-4</v>
      </c>
      <c r="AH627" s="17">
        <f t="shared" si="645"/>
        <v>3.5208272284816193E-3</v>
      </c>
      <c r="AI627" s="17">
        <f t="shared" si="646"/>
        <v>2.2450554822413048E-3</v>
      </c>
      <c r="AJ627" s="17">
        <f t="shared" si="647"/>
        <v>7.1577981412558416E-4</v>
      </c>
      <c r="AK627" s="17">
        <f t="shared" si="648"/>
        <v>1.5213899949239297E-4</v>
      </c>
      <c r="AL627" s="17">
        <f t="shared" si="649"/>
        <v>4.736868222970613E-7</v>
      </c>
      <c r="AM627" s="17">
        <f t="shared" si="650"/>
        <v>2.1589493488257519E-4</v>
      </c>
      <c r="AN627" s="17">
        <f t="shared" si="651"/>
        <v>1.653211709168806E-4</v>
      </c>
      <c r="AO627" s="17">
        <f t="shared" si="652"/>
        <v>6.3297199557260935E-5</v>
      </c>
      <c r="AP627" s="17">
        <f t="shared" si="653"/>
        <v>1.6156573492962188E-5</v>
      </c>
      <c r="AQ627" s="17">
        <f t="shared" si="654"/>
        <v>3.0929670134617883E-6</v>
      </c>
      <c r="AR627" s="17">
        <f t="shared" si="655"/>
        <v>5.3921346540640436E-4</v>
      </c>
      <c r="AS627" s="17">
        <f t="shared" si="656"/>
        <v>3.4382946621639376E-4</v>
      </c>
      <c r="AT627" s="17">
        <f t="shared" si="657"/>
        <v>1.0962142956644177E-4</v>
      </c>
      <c r="AU627" s="17">
        <f t="shared" si="658"/>
        <v>2.3300034854347202E-5</v>
      </c>
      <c r="AV627" s="17">
        <f t="shared" si="659"/>
        <v>3.7143168062186242E-6</v>
      </c>
      <c r="AW627" s="17">
        <f t="shared" si="660"/>
        <v>6.4247640893179134E-9</v>
      </c>
      <c r="AX627" s="17">
        <f t="shared" si="661"/>
        <v>2.294423420464568E-5</v>
      </c>
      <c r="AY627" s="17">
        <f t="shared" si="662"/>
        <v>1.7569507439191483E-5</v>
      </c>
      <c r="AZ627" s="17">
        <f t="shared" si="663"/>
        <v>6.7269098829479069E-6</v>
      </c>
      <c r="BA627" s="17">
        <f t="shared" si="664"/>
        <v>1.7170398479645565E-6</v>
      </c>
      <c r="BB627" s="17">
        <f t="shared" si="665"/>
        <v>3.2870506935565155E-7</v>
      </c>
      <c r="BC627" s="17">
        <f t="shared" si="666"/>
        <v>5.034106703962019E-8</v>
      </c>
      <c r="BD627" s="17">
        <f t="shared" si="667"/>
        <v>6.8816962228734489E-5</v>
      </c>
      <c r="BE627" s="17">
        <f t="shared" si="668"/>
        <v>4.388113596515255E-5</v>
      </c>
      <c r="BF627" s="17">
        <f t="shared" si="669"/>
        <v>1.3990403174089766E-5</v>
      </c>
      <c r="BG627" s="17">
        <f t="shared" si="670"/>
        <v>2.9736601946527802E-6</v>
      </c>
      <c r="BH627" s="17">
        <f t="shared" si="671"/>
        <v>4.7403860578008642E-7</v>
      </c>
      <c r="BI627" s="17">
        <f t="shared" si="672"/>
        <v>6.0454143395134447E-8</v>
      </c>
      <c r="BJ627" s="18">
        <f t="shared" si="673"/>
        <v>0.27092117948520877</v>
      </c>
      <c r="BK627" s="18">
        <f t="shared" si="674"/>
        <v>0.38124547857980201</v>
      </c>
      <c r="BL627" s="18">
        <f t="shared" si="675"/>
        <v>0.32943872762733717</v>
      </c>
      <c r="BM627" s="18">
        <f t="shared" si="676"/>
        <v>0.16730348698881486</v>
      </c>
      <c r="BN627" s="18">
        <f t="shared" si="677"/>
        <v>0.83267590062151975</v>
      </c>
    </row>
    <row r="628" spans="1:66" x14ac:dyDescent="0.25">
      <c r="A628" t="s">
        <v>32</v>
      </c>
      <c r="B628" t="s">
        <v>33</v>
      </c>
      <c r="C628" t="s">
        <v>207</v>
      </c>
      <c r="D628" t="s">
        <v>498</v>
      </c>
      <c r="E628" s="14">
        <f>VLOOKUP(A628,home!$A$2:$E$405,3,FALSE)</f>
        <v>1.2307692307692299</v>
      </c>
      <c r="F628" s="14">
        <f>VLOOKUP(B628,home!$B$2:$E$405,3,FALSE)</f>
        <v>1.62</v>
      </c>
      <c r="G628" s="14">
        <f>VLOOKUP(C628,away!$B$2:$E$405,4,FALSE)</f>
        <v>0.73</v>
      </c>
      <c r="H628" s="14">
        <f>VLOOKUP(A628,away!$A$2:$E$405,3,FALSE)</f>
        <v>1.14201183431953</v>
      </c>
      <c r="I628" s="14">
        <f>VLOOKUP(C628,away!$B$2:$E$405,3,FALSE)</f>
        <v>0.97</v>
      </c>
      <c r="J628" s="14">
        <f>VLOOKUP(B628,home!$B$2:$E$405,4,FALSE)</f>
        <v>0.49</v>
      </c>
      <c r="K628" s="16">
        <f t="shared" si="678"/>
        <v>1.4555076923076915</v>
      </c>
      <c r="L628" s="16">
        <f t="shared" si="679"/>
        <v>0.54279822485207263</v>
      </c>
      <c r="M628" s="17">
        <f t="shared" si="624"/>
        <v>0.13556474672782531</v>
      </c>
      <c r="N628" s="17">
        <f t="shared" si="625"/>
        <v>0.19731553166809371</v>
      </c>
      <c r="O628" s="17">
        <f t="shared" si="626"/>
        <v>7.3584303876384413E-2</v>
      </c>
      <c r="P628" s="17">
        <f t="shared" si="627"/>
        <v>0.10710252032518419</v>
      </c>
      <c r="Q628" s="17">
        <f t="shared" si="628"/>
        <v>0.14359713707734617</v>
      </c>
      <c r="R628" s="17">
        <f t="shared" si="629"/>
        <v>1.9970714760538473E-2</v>
      </c>
      <c r="S628" s="17">
        <f t="shared" si="630"/>
        <v>2.1154005995077826E-2</v>
      </c>
      <c r="T628" s="17">
        <f t="shared" si="631"/>
        <v>7.7944271099423257E-2</v>
      </c>
      <c r="U628" s="17">
        <f t="shared" si="632"/>
        <v>2.9067528954846503E-2</v>
      </c>
      <c r="V628" s="17">
        <f t="shared" si="633"/>
        <v>1.8569620886236032E-3</v>
      </c>
      <c r="W628" s="17">
        <f t="shared" si="634"/>
        <v>6.9668912536479791E-2</v>
      </c>
      <c r="X628" s="17">
        <f t="shared" si="635"/>
        <v>3.7816162052175542E-2</v>
      </c>
      <c r="Y628" s="17">
        <f t="shared" si="636"/>
        <v>1.0263272816319597E-2</v>
      </c>
      <c r="Z628" s="17">
        <f t="shared" si="637"/>
        <v>3.6133561736824563E-3</v>
      </c>
      <c r="AA628" s="17">
        <f t="shared" si="638"/>
        <v>5.2592677058423019E-3</v>
      </c>
      <c r="AB628" s="17">
        <f t="shared" si="639"/>
        <v>3.8274523008794488E-3</v>
      </c>
      <c r="AC628" s="17">
        <f t="shared" si="640"/>
        <v>9.1692956982028807E-5</v>
      </c>
      <c r="AD628" s="17">
        <f t="shared" si="641"/>
        <v>2.5350909527889518E-2</v>
      </c>
      <c r="AE628" s="17">
        <f t="shared" si="642"/>
        <v>1.3760428690123927E-2</v>
      </c>
      <c r="AF628" s="17">
        <f t="shared" si="643"/>
        <v>3.734568133101399E-3</v>
      </c>
      <c r="AG628" s="17">
        <f t="shared" si="644"/>
        <v>6.757056510788528E-4</v>
      </c>
      <c r="AH628" s="17">
        <f t="shared" si="645"/>
        <v>4.9033082920827862E-4</v>
      </c>
      <c r="AI628" s="17">
        <f t="shared" si="646"/>
        <v>7.1368029368825835E-4</v>
      </c>
      <c r="AJ628" s="17">
        <f t="shared" si="647"/>
        <v>5.1938357865583635E-4</v>
      </c>
      <c r="AK628" s="17">
        <f t="shared" si="648"/>
        <v>2.5198893133062224E-4</v>
      </c>
      <c r="AL628" s="17">
        <f t="shared" si="649"/>
        <v>2.8976697927406714E-6</v>
      </c>
      <c r="AM628" s="17">
        <f t="shared" si="650"/>
        <v>7.3796887649679056E-3</v>
      </c>
      <c r="AN628" s="17">
        <f t="shared" si="651"/>
        <v>4.0056819615853639E-3</v>
      </c>
      <c r="AO628" s="17">
        <f t="shared" si="652"/>
        <v>1.0871385290352517E-3</v>
      </c>
      <c r="AP628" s="17">
        <f t="shared" si="653"/>
        <v>1.9669895457620937E-4</v>
      </c>
      <c r="AQ628" s="17">
        <f t="shared" si="654"/>
        <v>2.6691960843556224E-5</v>
      </c>
      <c r="AR628" s="17">
        <f t="shared" si="655"/>
        <v>5.3230140736899711E-5</v>
      </c>
      <c r="AS628" s="17">
        <f t="shared" si="656"/>
        <v>7.747687930517853E-5</v>
      </c>
      <c r="AT628" s="17">
        <f t="shared" si="657"/>
        <v>5.638409690234099E-5</v>
      </c>
      <c r="AU628" s="17">
        <f t="shared" si="658"/>
        <v>2.7355828921726525E-5</v>
      </c>
      <c r="AV628" s="17">
        <f t="shared" si="659"/>
        <v>9.9541548562565426E-6</v>
      </c>
      <c r="AW628" s="17">
        <f t="shared" si="660"/>
        <v>6.3591536181388905E-8</v>
      </c>
      <c r="AX628" s="17">
        <f t="shared" si="661"/>
        <v>1.7901989607079049E-3</v>
      </c>
      <c r="AY628" s="17">
        <f t="shared" si="662"/>
        <v>9.7171681800427626E-4</v>
      </c>
      <c r="AZ628" s="17">
        <f t="shared" si="663"/>
        <v>2.6372308193581284E-4</v>
      </c>
      <c r="BA628" s="17">
        <f t="shared" si="664"/>
        <v>4.7716140242425639E-5</v>
      </c>
      <c r="BB628" s="17">
        <f t="shared" si="665"/>
        <v>6.4750590550952949E-6</v>
      </c>
      <c r="BC628" s="17">
        <f t="shared" si="666"/>
        <v>7.0293011218361328E-7</v>
      </c>
      <c r="BD628" s="17">
        <f t="shared" si="667"/>
        <v>4.8155376501025247E-6</v>
      </c>
      <c r="BE628" s="17">
        <f t="shared" si="668"/>
        <v>7.0090520923215293E-6</v>
      </c>
      <c r="BF628" s="17">
        <f t="shared" si="669"/>
        <v>5.1008646180796541E-6</v>
      </c>
      <c r="BG628" s="17">
        <f t="shared" si="670"/>
        <v>2.4747825630116903E-6</v>
      </c>
      <c r="BH628" s="17">
        <f t="shared" si="671"/>
        <v>9.0051626431311475E-7</v>
      </c>
      <c r="BI628" s="17">
        <f t="shared" si="672"/>
        <v>2.6214166995118487E-7</v>
      </c>
      <c r="BJ628" s="18">
        <f t="shared" si="673"/>
        <v>0.59590333241309767</v>
      </c>
      <c r="BK628" s="18">
        <f t="shared" si="674"/>
        <v>0.26674454258149</v>
      </c>
      <c r="BL628" s="18">
        <f t="shared" si="675"/>
        <v>0.13392961522695432</v>
      </c>
      <c r="BM628" s="18">
        <f t="shared" si="676"/>
        <v>0.32208423873338404</v>
      </c>
      <c r="BN628" s="18">
        <f t="shared" si="677"/>
        <v>0.6771349544353723</v>
      </c>
    </row>
    <row r="629" spans="1:66" x14ac:dyDescent="0.25">
      <c r="A629" t="s">
        <v>340</v>
      </c>
      <c r="B629" t="s">
        <v>361</v>
      </c>
      <c r="C629" t="s">
        <v>352</v>
      </c>
      <c r="D629" t="s">
        <v>498</v>
      </c>
      <c r="E629" s="14">
        <f>VLOOKUP(A629,home!$A$2:$E$405,3,FALSE)</f>
        <v>1.3672566371681401</v>
      </c>
      <c r="F629" s="14">
        <f>VLOOKUP(B629,home!$B$2:$E$405,3,FALSE)</f>
        <v>0.67</v>
      </c>
      <c r="G629" s="14">
        <f>VLOOKUP(C629,away!$B$2:$E$405,4,FALSE)</f>
        <v>1.06</v>
      </c>
      <c r="H629" s="14">
        <f>VLOOKUP(A629,away!$A$2:$E$405,3,FALSE)</f>
        <v>1.15486725663717</v>
      </c>
      <c r="I629" s="14">
        <f>VLOOKUP(C629,away!$B$2:$E$405,3,FALSE)</f>
        <v>0.86</v>
      </c>
      <c r="J629" s="14">
        <f>VLOOKUP(B629,home!$B$2:$E$405,4,FALSE)</f>
        <v>1.52</v>
      </c>
      <c r="K629" s="16">
        <f t="shared" si="678"/>
        <v>0.97102566371681309</v>
      </c>
      <c r="L629" s="16">
        <f t="shared" si="679"/>
        <v>1.5096424778761086</v>
      </c>
      <c r="M629" s="17">
        <f t="shared" si="624"/>
        <v>8.3687291947930273E-2</v>
      </c>
      <c r="N629" s="17">
        <f t="shared" si="625"/>
        <v>8.1262508208401696E-2</v>
      </c>
      <c r="O629" s="17">
        <f t="shared" si="626"/>
        <v>0.12633789078301477</v>
      </c>
      <c r="P629" s="17">
        <f t="shared" si="627"/>
        <v>0.12267733425015916</v>
      </c>
      <c r="Q629" s="17">
        <f t="shared" si="628"/>
        <v>3.9453990484178109E-2</v>
      </c>
      <c r="R629" s="17">
        <f t="shared" si="629"/>
        <v>9.536252324565582E-2</v>
      </c>
      <c r="S629" s="17">
        <f t="shared" si="630"/>
        <v>4.4958224804577035E-2</v>
      </c>
      <c r="T629" s="17">
        <f t="shared" si="631"/>
        <v>5.9561419956635053E-2</v>
      </c>
      <c r="U629" s="17">
        <f t="shared" si="632"/>
        <v>9.2599457428322957E-2</v>
      </c>
      <c r="V629" s="17">
        <f t="shared" si="633"/>
        <v>7.3227036869010905E-3</v>
      </c>
      <c r="W629" s="17">
        <f t="shared" si="634"/>
        <v>1.2770279098725294E-2</v>
      </c>
      <c r="X629" s="17">
        <f t="shared" si="635"/>
        <v>1.9278555781769131E-2</v>
      </c>
      <c r="Y629" s="17">
        <f t="shared" si="636"/>
        <v>1.4551863360131369E-2</v>
      </c>
      <c r="Z629" s="17">
        <f t="shared" si="637"/>
        <v>4.7987771963029939E-2</v>
      </c>
      <c r="AA629" s="17">
        <f t="shared" si="638"/>
        <v>4.6597358120692225E-2</v>
      </c>
      <c r="AB629" s="17">
        <f t="shared" si="639"/>
        <v>2.2623615298297595E-2</v>
      </c>
      <c r="AC629" s="17">
        <f t="shared" si="640"/>
        <v>6.708976856753334E-4</v>
      </c>
      <c r="AD629" s="17">
        <f t="shared" si="641"/>
        <v>3.1000671844221683E-3</v>
      </c>
      <c r="AE629" s="17">
        <f t="shared" si="642"/>
        <v>4.6799931058734935E-3</v>
      </c>
      <c r="AF629" s="17">
        <f t="shared" si="643"/>
        <v>3.5325581943969836E-3</v>
      </c>
      <c r="AG629" s="17">
        <f t="shared" si="644"/>
        <v>1.7776333019436713E-3</v>
      </c>
      <c r="AH629" s="17">
        <f t="shared" si="645"/>
        <v>1.811109474350555E-2</v>
      </c>
      <c r="AI629" s="17">
        <f t="shared" si="646"/>
        <v>1.7586337793950562E-2</v>
      </c>
      <c r="AJ629" s="17">
        <f t="shared" si="647"/>
        <v>8.5383926643594586E-3</v>
      </c>
      <c r="AK629" s="17">
        <f t="shared" si="648"/>
        <v>2.7636661346614709E-3</v>
      </c>
      <c r="AL629" s="17">
        <f t="shared" si="649"/>
        <v>3.9338799340984782E-5</v>
      </c>
      <c r="AM629" s="17">
        <f t="shared" si="650"/>
        <v>6.0204895906404974E-4</v>
      </c>
      <c r="AN629" s="17">
        <f t="shared" si="651"/>
        <v>9.0887868236418405E-4</v>
      </c>
      <c r="AO629" s="17">
        <f t="shared" si="652"/>
        <v>6.8604093306651984E-4</v>
      </c>
      <c r="AP629" s="17">
        <f t="shared" si="653"/>
        <v>3.4522551137299278E-4</v>
      </c>
      <c r="AQ629" s="17">
        <f t="shared" si="654"/>
        <v>1.3029177410379294E-4</v>
      </c>
      <c r="AR629" s="17">
        <f t="shared" si="655"/>
        <v>5.4682555891269295E-3</v>
      </c>
      <c r="AS629" s="17">
        <f t="shared" si="656"/>
        <v>5.3098165128051492E-3</v>
      </c>
      <c r="AT629" s="17">
        <f t="shared" si="657"/>
        <v>2.5779840517805566E-3</v>
      </c>
      <c r="AU629" s="17">
        <f t="shared" si="658"/>
        <v>8.344295583105248E-4</v>
      </c>
      <c r="AV629" s="17">
        <f t="shared" si="659"/>
        <v>2.025631289208511E-4</v>
      </c>
      <c r="AW629" s="17">
        <f t="shared" si="660"/>
        <v>1.6018557907070908E-6</v>
      </c>
      <c r="AX629" s="17">
        <f t="shared" si="661"/>
        <v>9.7434165010864174E-5</v>
      </c>
      <c r="AY629" s="17">
        <f t="shared" si="662"/>
        <v>1.4709075429679064E-4</v>
      </c>
      <c r="AZ629" s="17">
        <f t="shared" si="663"/>
        <v>1.1102722539463647E-4</v>
      </c>
      <c r="BA629" s="17">
        <f t="shared" si="664"/>
        <v>5.5870471885489389E-5</v>
      </c>
      <c r="BB629" s="17">
        <f t="shared" si="665"/>
        <v>2.1086109404329425E-5</v>
      </c>
      <c r="BC629" s="17">
        <f t="shared" si="666"/>
        <v>6.3664972899837091E-6</v>
      </c>
      <c r="BD629" s="17">
        <f t="shared" si="667"/>
        <v>1.3758518195382441E-3</v>
      </c>
      <c r="BE629" s="17">
        <f t="shared" si="668"/>
        <v>1.3359874262431084E-3</v>
      </c>
      <c r="BF629" s="17">
        <f t="shared" si="669"/>
        <v>6.4863903864251552E-4</v>
      </c>
      <c r="BG629" s="17">
        <f t="shared" si="670"/>
        <v>2.099483843368281E-4</v>
      </c>
      <c r="BH629" s="17">
        <f t="shared" si="671"/>
        <v>5.0966317311735264E-5</v>
      </c>
      <c r="BI629" s="17">
        <f t="shared" si="672"/>
        <v>9.897920418965891E-6</v>
      </c>
      <c r="BJ629" s="18">
        <f t="shared" si="673"/>
        <v>0.24308022975973059</v>
      </c>
      <c r="BK629" s="18">
        <f t="shared" si="674"/>
        <v>0.25950288192888071</v>
      </c>
      <c r="BL629" s="18">
        <f t="shared" si="675"/>
        <v>0.44854467595989589</v>
      </c>
      <c r="BM629" s="18">
        <f t="shared" si="676"/>
        <v>0.45018853179369117</v>
      </c>
      <c r="BN629" s="18">
        <f t="shared" si="677"/>
        <v>0.5487815389193399</v>
      </c>
    </row>
    <row r="630" spans="1:66" x14ac:dyDescent="0.25">
      <c r="A630" t="s">
        <v>342</v>
      </c>
      <c r="B630" t="s">
        <v>364</v>
      </c>
      <c r="C630" t="s">
        <v>384</v>
      </c>
      <c r="D630" t="s">
        <v>498</v>
      </c>
      <c r="E630" s="14">
        <f>VLOOKUP(A630,home!$A$2:$E$405,3,FALSE)</f>
        <v>1.1459854014598501</v>
      </c>
      <c r="F630" s="14">
        <f>VLOOKUP(B630,home!$B$2:$E$405,3,FALSE)</f>
        <v>0.81</v>
      </c>
      <c r="G630" s="14">
        <f>VLOOKUP(C630,away!$B$2:$E$405,4,FALSE)</f>
        <v>1.21</v>
      </c>
      <c r="H630" s="14">
        <f>VLOOKUP(A630,away!$A$2:$E$405,3,FALSE)</f>
        <v>0.86496350364963503</v>
      </c>
      <c r="I630" s="14">
        <f>VLOOKUP(C630,away!$B$2:$E$405,3,FALSE)</f>
        <v>1.21</v>
      </c>
      <c r="J630" s="14">
        <f>VLOOKUP(B630,home!$B$2:$E$405,4,FALSE)</f>
        <v>1.07</v>
      </c>
      <c r="K630" s="16">
        <f t="shared" si="678"/>
        <v>1.1231802919707992</v>
      </c>
      <c r="L630" s="16">
        <f t="shared" si="679"/>
        <v>1.1198682481751827</v>
      </c>
      <c r="M630" s="17">
        <f t="shared" si="624"/>
        <v>0.10613445554367865</v>
      </c>
      <c r="N630" s="17">
        <f t="shared" si="625"/>
        <v>0.11920812876571078</v>
      </c>
      <c r="O630" s="17">
        <f t="shared" si="626"/>
        <v>0.1188566068007262</v>
      </c>
      <c r="P630" s="17">
        <f t="shared" si="627"/>
        <v>0.13349739832909813</v>
      </c>
      <c r="Q630" s="17">
        <f t="shared" si="628"/>
        <v>6.694611043618183E-2</v>
      </c>
      <c r="R630" s="17">
        <f t="shared" si="629"/>
        <v>6.6551870020987905E-2</v>
      </c>
      <c r="S630" s="17">
        <f t="shared" si="630"/>
        <v>4.1978722341736628E-2</v>
      </c>
      <c r="T630" s="17">
        <f t="shared" si="631"/>
        <v>7.4970823416309257E-2</v>
      </c>
      <c r="U630" s="17">
        <f t="shared" si="632"/>
        <v>7.4749748801375873E-2</v>
      </c>
      <c r="V630" s="17">
        <f t="shared" si="633"/>
        <v>5.866824710530745E-3</v>
      </c>
      <c r="W630" s="17">
        <f t="shared" si="634"/>
        <v>2.506418395534003E-2</v>
      </c>
      <c r="X630" s="17">
        <f t="shared" si="635"/>
        <v>2.8068583778007156E-2</v>
      </c>
      <c r="Y630" s="17">
        <f t="shared" si="636"/>
        <v>1.571655787211762E-2</v>
      </c>
      <c r="Z630" s="17">
        <f t="shared" si="637"/>
        <v>2.4843108697728725E-2</v>
      </c>
      <c r="AA630" s="17">
        <f t="shared" si="638"/>
        <v>2.790329008057725E-2</v>
      </c>
      <c r="AB630" s="17">
        <f t="shared" si="639"/>
        <v>1.567021274982433E-2</v>
      </c>
      <c r="AC630" s="17">
        <f t="shared" si="640"/>
        <v>4.6121087121090326E-4</v>
      </c>
      <c r="AD630" s="17">
        <f t="shared" si="641"/>
        <v>7.0378993632421579E-3</v>
      </c>
      <c r="AE630" s="17">
        <f t="shared" si="642"/>
        <v>7.8815200307472272E-3</v>
      </c>
      <c r="AF630" s="17">
        <f t="shared" si="643"/>
        <v>4.4131320148952571E-3</v>
      </c>
      <c r="AG630" s="17">
        <f t="shared" si="644"/>
        <v>1.647375472828855E-3</v>
      </c>
      <c r="AH630" s="17">
        <f t="shared" si="645"/>
        <v>6.9552521541377775E-3</v>
      </c>
      <c r="AI630" s="17">
        <f t="shared" si="646"/>
        <v>7.8120021452149982E-3</v>
      </c>
      <c r="AJ630" s="17">
        <f t="shared" si="647"/>
        <v>4.3871434251695459E-3</v>
      </c>
      <c r="AK630" s="17">
        <f t="shared" si="648"/>
        <v>1.6425176777332346E-3</v>
      </c>
      <c r="AL630" s="17">
        <f t="shared" si="649"/>
        <v>2.3204698633390939E-5</v>
      </c>
      <c r="AM630" s="17">
        <f t="shared" si="650"/>
        <v>1.5809659723334851E-3</v>
      </c>
      <c r="AN630" s="17">
        <f t="shared" si="651"/>
        <v>1.7704735938616741E-3</v>
      </c>
      <c r="AO630" s="17">
        <f t="shared" si="652"/>
        <v>9.9134858099914698E-4</v>
      </c>
      <c r="AP630" s="17">
        <f t="shared" si="653"/>
        <v>3.7005993291148922E-4</v>
      </c>
      <c r="AQ630" s="17">
        <f t="shared" si="654"/>
        <v>1.0360459219735376E-4</v>
      </c>
      <c r="AR630" s="17">
        <f t="shared" si="655"/>
        <v>1.5577932090941869E-3</v>
      </c>
      <c r="AS630" s="17">
        <f t="shared" si="656"/>
        <v>1.749682631420537E-3</v>
      </c>
      <c r="AT630" s="17">
        <f t="shared" si="657"/>
        <v>9.8260452440757746E-4</v>
      </c>
      <c r="AU630" s="17">
        <f t="shared" si="658"/>
        <v>3.6788067887197714E-4</v>
      </c>
      <c r="AV630" s="17">
        <f t="shared" si="659"/>
        <v>1.0329908207646076E-4</v>
      </c>
      <c r="AW630" s="17">
        <f t="shared" si="660"/>
        <v>8.1075537646511558E-7</v>
      </c>
      <c r="AX630" s="17">
        <f t="shared" si="661"/>
        <v>2.9595163706690387E-4</v>
      </c>
      <c r="AY630" s="17">
        <f t="shared" si="662"/>
        <v>3.3142684134669105E-4</v>
      </c>
      <c r="AZ630" s="17">
        <f t="shared" si="663"/>
        <v>1.8557719810857664E-4</v>
      </c>
      <c r="BA630" s="17">
        <f t="shared" si="664"/>
        <v>6.927400391570351E-5</v>
      </c>
      <c r="BB630" s="17">
        <f t="shared" si="665"/>
        <v>1.9394439352289905E-5</v>
      </c>
      <c r="BC630" s="17">
        <f t="shared" si="666"/>
        <v>4.3438433643577427E-6</v>
      </c>
      <c r="BD630" s="17">
        <f t="shared" si="667"/>
        <v>2.9075385868125033E-4</v>
      </c>
      <c r="BE630" s="17">
        <f t="shared" si="668"/>
        <v>3.2656900388524323E-4</v>
      </c>
      <c r="BF630" s="17">
        <f t="shared" si="669"/>
        <v>1.8339793456622028E-4</v>
      </c>
      <c r="BG630" s="17">
        <f t="shared" si="670"/>
        <v>6.8662981897642947E-5</v>
      </c>
      <c r="BH630" s="17">
        <f t="shared" si="671"/>
        <v>1.9280227013845075E-5</v>
      </c>
      <c r="BI630" s="17">
        <f t="shared" si="672"/>
        <v>4.331034201334758E-6</v>
      </c>
      <c r="BJ630" s="18">
        <f t="shared" si="673"/>
        <v>0.3566767357408378</v>
      </c>
      <c r="BK630" s="18">
        <f t="shared" si="674"/>
        <v>0.28829324333623513</v>
      </c>
      <c r="BL630" s="18">
        <f t="shared" si="675"/>
        <v>0.33018289902186337</v>
      </c>
      <c r="BM630" s="18">
        <f t="shared" si="676"/>
        <v>0.38847080081431123</v>
      </c>
      <c r="BN630" s="18">
        <f t="shared" si="677"/>
        <v>0.61119456989638354</v>
      </c>
    </row>
    <row r="631" spans="1:66" x14ac:dyDescent="0.25">
      <c r="A631" t="s">
        <v>342</v>
      </c>
      <c r="B631" t="s">
        <v>406</v>
      </c>
      <c r="C631" t="s">
        <v>398</v>
      </c>
      <c r="D631" t="s">
        <v>498</v>
      </c>
      <c r="E631" s="14">
        <f>VLOOKUP(A631,home!$A$2:$E$405,3,FALSE)</f>
        <v>1.1459854014598501</v>
      </c>
      <c r="F631" s="14">
        <f>VLOOKUP(B631,home!$B$2:$E$405,3,FALSE)</f>
        <v>1.28</v>
      </c>
      <c r="G631" s="14">
        <f>VLOOKUP(C631,away!$B$2:$E$405,4,FALSE)</f>
        <v>1.34</v>
      </c>
      <c r="H631" s="14">
        <f>VLOOKUP(A631,away!$A$2:$E$405,3,FALSE)</f>
        <v>0.86496350364963503</v>
      </c>
      <c r="I631" s="14">
        <f>VLOOKUP(C631,away!$B$2:$E$405,3,FALSE)</f>
        <v>0.87</v>
      </c>
      <c r="J631" s="14">
        <f>VLOOKUP(B631,home!$B$2:$E$405,4,FALSE)</f>
        <v>1.33</v>
      </c>
      <c r="K631" s="16">
        <f t="shared" si="678"/>
        <v>1.9655941605839351</v>
      </c>
      <c r="L631" s="16">
        <f t="shared" si="679"/>
        <v>1.0008492700729927</v>
      </c>
      <c r="M631" s="17">
        <f t="shared" si="624"/>
        <v>5.1486098970200088E-2</v>
      </c>
      <c r="N631" s="17">
        <f t="shared" si="625"/>
        <v>0.10120077548707182</v>
      </c>
      <c r="O631" s="17">
        <f t="shared" si="626"/>
        <v>5.1529824573230625E-2</v>
      </c>
      <c r="P631" s="17">
        <f t="shared" si="627"/>
        <v>0.10128672227705665</v>
      </c>
      <c r="Q631" s="17">
        <f t="shared" si="628"/>
        <v>9.9459826671977142E-2</v>
      </c>
      <c r="R631" s="17">
        <f t="shared" si="629"/>
        <v>2.5786793655553614E-2</v>
      </c>
      <c r="S631" s="17">
        <f t="shared" si="630"/>
        <v>4.9814417458426352E-2</v>
      </c>
      <c r="T631" s="17">
        <f t="shared" si="631"/>
        <v>9.9544294926234705E-2</v>
      </c>
      <c r="U631" s="17">
        <f t="shared" si="632"/>
        <v>5.0686371029539032E-2</v>
      </c>
      <c r="V631" s="17">
        <f t="shared" si="633"/>
        <v>1.0888676031920187E-2</v>
      </c>
      <c r="W631" s="17">
        <f t="shared" si="634"/>
        <v>6.5165884839709545E-2</v>
      </c>
      <c r="X631" s="17">
        <f t="shared" si="635"/>
        <v>6.5221228275484003E-2</v>
      </c>
      <c r="Y631" s="17">
        <f t="shared" si="636"/>
        <v>3.2638309356391094E-2</v>
      </c>
      <c r="Z631" s="17">
        <f t="shared" si="637"/>
        <v>8.6028978692279049E-3</v>
      </c>
      <c r="AA631" s="17">
        <f t="shared" si="638"/>
        <v>1.6909805815854346E-2</v>
      </c>
      <c r="AB631" s="17">
        <f t="shared" si="639"/>
        <v>1.6618907784125787E-2</v>
      </c>
      <c r="AC631" s="17">
        <f t="shared" si="640"/>
        <v>1.338805919545736E-3</v>
      </c>
      <c r="AD631" s="17">
        <f t="shared" si="641"/>
        <v>3.2022420677554585E-2</v>
      </c>
      <c r="AE631" s="17">
        <f t="shared" si="642"/>
        <v>3.2049616361100819E-2</v>
      </c>
      <c r="AF631" s="17">
        <f t="shared" si="643"/>
        <v>1.6038417570563596E-2</v>
      </c>
      <c r="AG631" s="17">
        <f t="shared" si="644"/>
        <v>5.3506795062081463E-3</v>
      </c>
      <c r="AH631" s="17">
        <f t="shared" si="645"/>
        <v>2.1525510132323132E-3</v>
      </c>
      <c r="AI631" s="17">
        <f t="shared" si="646"/>
        <v>4.2310417019684665E-3</v>
      </c>
      <c r="AJ631" s="17">
        <f t="shared" si="647"/>
        <v>4.1582554312881671E-3</v>
      </c>
      <c r="AK631" s="17">
        <f t="shared" si="648"/>
        <v>2.724480864652152E-3</v>
      </c>
      <c r="AL631" s="17">
        <f t="shared" si="649"/>
        <v>1.0535135974034064E-4</v>
      </c>
      <c r="AM631" s="17">
        <f t="shared" si="650"/>
        <v>1.2588616618312691E-2</v>
      </c>
      <c r="AN631" s="17">
        <f t="shared" si="651"/>
        <v>1.2599307753667004E-2</v>
      </c>
      <c r="AO631" s="17">
        <f t="shared" si="652"/>
        <v>6.3050039843413081E-3</v>
      </c>
      <c r="AP631" s="17">
        <f t="shared" si="653"/>
        <v>2.1034528785117699E-3</v>
      </c>
      <c r="AQ631" s="17">
        <f t="shared" si="654"/>
        <v>5.2630981952286003E-4</v>
      </c>
      <c r="AR631" s="17">
        <f t="shared" si="655"/>
        <v>4.3087582207768842E-4</v>
      </c>
      <c r="AS631" s="17">
        <f t="shared" si="656"/>
        <v>8.4692699981270671E-4</v>
      </c>
      <c r="AT631" s="17">
        <f t="shared" si="657"/>
        <v>8.3235738263636426E-4</v>
      </c>
      <c r="AU631" s="17">
        <f t="shared" si="658"/>
        <v>5.453589369429886E-4</v>
      </c>
      <c r="AV631" s="17">
        <f t="shared" si="659"/>
        <v>2.6798858546935039E-4</v>
      </c>
      <c r="AW631" s="17">
        <f t="shared" si="660"/>
        <v>5.7570522966178225E-6</v>
      </c>
      <c r="AX631" s="17">
        <f t="shared" si="661"/>
        <v>4.1240185524642247E-3</v>
      </c>
      <c r="AY631" s="17">
        <f t="shared" si="662"/>
        <v>4.1275209580012998E-3</v>
      </c>
      <c r="AZ631" s="17">
        <f t="shared" si="663"/>
        <v>2.0655131690132896E-3</v>
      </c>
      <c r="BA631" s="17">
        <f t="shared" si="664"/>
        <v>6.8908911584436843E-4</v>
      </c>
      <c r="BB631" s="17">
        <f t="shared" si="665"/>
        <v>1.7241858465202E-4</v>
      </c>
      <c r="BC631" s="17">
        <f t="shared" si="666"/>
        <v>3.4513002919198554E-5</v>
      </c>
      <c r="BD631" s="17">
        <f t="shared" si="667"/>
        <v>7.1873625336425851E-5</v>
      </c>
      <c r="BE631" s="17">
        <f t="shared" si="668"/>
        <v>1.4127437826127619E-4</v>
      </c>
      <c r="BF631" s="17">
        <f t="shared" si="669"/>
        <v>1.3884404647524528E-4</v>
      </c>
      <c r="BG631" s="17">
        <f t="shared" si="670"/>
        <v>9.0970348994528892E-5</v>
      </c>
      <c r="BH631" s="17">
        <f t="shared" si="671"/>
        <v>4.4702696692482188E-5</v>
      </c>
      <c r="BI631" s="17">
        <f t="shared" si="672"/>
        <v>1.7573471916219531E-5</v>
      </c>
      <c r="BJ631" s="18">
        <f t="shared" si="673"/>
        <v>0.59402721810954551</v>
      </c>
      <c r="BK631" s="18">
        <f t="shared" si="674"/>
        <v>0.21904759297489068</v>
      </c>
      <c r="BL631" s="18">
        <f t="shared" si="675"/>
        <v>0.1782267781640598</v>
      </c>
      <c r="BM631" s="18">
        <f t="shared" si="676"/>
        <v>0.56503268157692899</v>
      </c>
      <c r="BN631" s="18">
        <f t="shared" si="677"/>
        <v>0.4307500416350899</v>
      </c>
    </row>
    <row r="632" spans="1:66" x14ac:dyDescent="0.25">
      <c r="A632" t="s">
        <v>40</v>
      </c>
      <c r="B632" t="s">
        <v>41</v>
      </c>
      <c r="C632" t="s">
        <v>320</v>
      </c>
      <c r="D632" t="s">
        <v>498</v>
      </c>
      <c r="E632" s="14">
        <f>VLOOKUP(A632,home!$A$2:$E$405,3,FALSE)</f>
        <v>1.488</v>
      </c>
      <c r="F632" s="14">
        <f>VLOOKUP(B632,home!$B$2:$E$405,3,FALSE)</f>
        <v>0.78</v>
      </c>
      <c r="G632" s="14">
        <f>VLOOKUP(C632,away!$B$2:$E$405,4,FALSE)</f>
        <v>1.06</v>
      </c>
      <c r="H632" s="14">
        <f>VLOOKUP(A632,away!$A$2:$E$405,3,FALSE)</f>
        <v>1.18</v>
      </c>
      <c r="I632" s="14">
        <f>VLOOKUP(C632,away!$B$2:$E$405,3,FALSE)</f>
        <v>1.46</v>
      </c>
      <c r="J632" s="14">
        <f>VLOOKUP(B632,home!$B$2:$E$405,4,FALSE)</f>
        <v>1.55</v>
      </c>
      <c r="K632" s="16">
        <f t="shared" si="678"/>
        <v>1.2302784000000002</v>
      </c>
      <c r="L632" s="16">
        <f t="shared" si="679"/>
        <v>2.6703399999999999</v>
      </c>
      <c r="M632" s="17">
        <f t="shared" si="624"/>
        <v>2.0229397717409912E-2</v>
      </c>
      <c r="N632" s="17">
        <f t="shared" si="625"/>
        <v>2.4887791056738721E-2</v>
      </c>
      <c r="O632" s="17">
        <f t="shared" si="626"/>
        <v>5.4019369900708374E-2</v>
      </c>
      <c r="P632" s="17">
        <f t="shared" si="627"/>
        <v>6.645886397045167E-2</v>
      </c>
      <c r="Q632" s="17">
        <f t="shared" si="628"/>
        <v>1.5309455880409419E-2</v>
      </c>
      <c r="R632" s="17">
        <f t="shared" si="629"/>
        <v>7.2125042110328816E-2</v>
      </c>
      <c r="S632" s="17">
        <f t="shared" si="630"/>
        <v>5.4583688821860141E-2</v>
      </c>
      <c r="T632" s="17">
        <f t="shared" si="631"/>
        <v>4.0881452415692486E-2</v>
      </c>
      <c r="U632" s="17">
        <f t="shared" si="632"/>
        <v>8.8733881407427967E-2</v>
      </c>
      <c r="V632" s="17">
        <f t="shared" si="633"/>
        <v>1.9924633123272712E-2</v>
      </c>
      <c r="W632" s="17">
        <f t="shared" si="634"/>
        <v>6.2782976284735644E-3</v>
      </c>
      <c r="X632" s="17">
        <f t="shared" si="635"/>
        <v>1.6765189289218097E-2</v>
      </c>
      <c r="Y632" s="17">
        <f t="shared" si="636"/>
        <v>2.2384377783285329E-2</v>
      </c>
      <c r="Z632" s="17">
        <f t="shared" si="637"/>
        <v>6.4199461649631806E-2</v>
      </c>
      <c r="AA632" s="17">
        <f t="shared" si="638"/>
        <v>7.8983210959170394E-2</v>
      </c>
      <c r="AB632" s="17">
        <f t="shared" si="639"/>
        <v>4.8585669202855335E-2</v>
      </c>
      <c r="AC632" s="17">
        <f t="shared" si="640"/>
        <v>4.0911020340867769E-3</v>
      </c>
      <c r="AD632" s="17">
        <f t="shared" si="641"/>
        <v>1.9310134902705636E-3</v>
      </c>
      <c r="AE632" s="17">
        <f t="shared" si="642"/>
        <v>5.1564625636090966E-3</v>
      </c>
      <c r="AF632" s="17">
        <f t="shared" si="643"/>
        <v>6.8847541210539584E-3</v>
      </c>
      <c r="AG632" s="17">
        <f t="shared" si="644"/>
        <v>6.1282114398717412E-3</v>
      </c>
      <c r="AH632" s="17">
        <f t="shared" si="645"/>
        <v>4.2858597605369454E-2</v>
      </c>
      <c r="AI632" s="17">
        <f t="shared" si="646"/>
        <v>5.2728006888177768E-2</v>
      </c>
      <c r="AJ632" s="17">
        <f t="shared" si="647"/>
        <v>3.2435063974788181E-2</v>
      </c>
      <c r="AK632" s="17">
        <f t="shared" si="648"/>
        <v>1.3301386203600015E-2</v>
      </c>
      <c r="AL632" s="17">
        <f t="shared" si="649"/>
        <v>5.3761362027820699E-4</v>
      </c>
      <c r="AM632" s="17">
        <f t="shared" si="650"/>
        <v>4.7513683743769663E-4</v>
      </c>
      <c r="AN632" s="17">
        <f t="shared" si="651"/>
        <v>1.2687769024833787E-3</v>
      </c>
      <c r="AO632" s="17">
        <f t="shared" si="652"/>
        <v>1.694032856888733E-3</v>
      </c>
      <c r="AP632" s="17">
        <f t="shared" si="653"/>
        <v>1.5078812330214196E-3</v>
      </c>
      <c r="AQ632" s="17">
        <f t="shared" si="654"/>
        <v>1.0066388929466045E-3</v>
      </c>
      <c r="AR632" s="17">
        <f t="shared" si="655"/>
        <v>2.2889405505904445E-2</v>
      </c>
      <c r="AS632" s="17">
        <f t="shared" si="656"/>
        <v>2.8160341182755313E-2</v>
      </c>
      <c r="AT632" s="17">
        <f t="shared" si="657"/>
        <v>1.7322529746887166E-2</v>
      </c>
      <c r="AU632" s="17">
        <f t="shared" si="658"/>
        <v>7.1038447269842504E-3</v>
      </c>
      <c r="AV632" s="17">
        <f t="shared" si="659"/>
        <v>2.1849266811406558E-3</v>
      </c>
      <c r="AW632" s="17">
        <f t="shared" si="660"/>
        <v>4.9061149847698638E-5</v>
      </c>
      <c r="AX632" s="17">
        <f t="shared" si="661"/>
        <v>9.7425098023984976E-5</v>
      </c>
      <c r="AY632" s="17">
        <f t="shared" si="662"/>
        <v>2.6015813625736799E-4</v>
      </c>
      <c r="AZ632" s="17">
        <f t="shared" si="663"/>
        <v>3.473553387867501E-4</v>
      </c>
      <c r="BA632" s="17">
        <f t="shared" si="664"/>
        <v>3.0918561845860341E-4</v>
      </c>
      <c r="BB632" s="17">
        <f t="shared" si="665"/>
        <v>2.0640768109868676E-4</v>
      </c>
      <c r="BC632" s="17">
        <f t="shared" si="666"/>
        <v>1.1023573742901339E-4</v>
      </c>
      <c r="BD632" s="17">
        <f t="shared" si="667"/>
        <v>1.0187082516439485E-2</v>
      </c>
      <c r="BE632" s="17">
        <f t="shared" si="668"/>
        <v>1.2532947578993146E-2</v>
      </c>
      <c r="BF632" s="17">
        <f t="shared" si="669"/>
        <v>7.7095073473837841E-3</v>
      </c>
      <c r="BG632" s="17">
        <f t="shared" si="670"/>
        <v>3.1616134547091893E-3</v>
      </c>
      <c r="BH632" s="17">
        <f t="shared" si="671"/>
        <v>9.724161856195238E-4</v>
      </c>
      <c r="BI632" s="17">
        <f t="shared" si="672"/>
        <v>2.3926852579561801E-4</v>
      </c>
      <c r="BJ632" s="18">
        <f t="shared" si="673"/>
        <v>0.15389024000145524</v>
      </c>
      <c r="BK632" s="18">
        <f t="shared" si="674"/>
        <v>0.16608545742361683</v>
      </c>
      <c r="BL632" s="18">
        <f t="shared" si="675"/>
        <v>0.59623411170503882</v>
      </c>
      <c r="BM632" s="18">
        <f t="shared" si="676"/>
        <v>0.72716825315728595</v>
      </c>
      <c r="BN632" s="18">
        <f t="shared" si="677"/>
        <v>0.2530299206360469</v>
      </c>
    </row>
    <row r="633" spans="1:66" x14ac:dyDescent="0.25">
      <c r="A633" t="s">
        <v>40</v>
      </c>
      <c r="B633" t="s">
        <v>238</v>
      </c>
      <c r="C633" t="s">
        <v>318</v>
      </c>
      <c r="D633" t="s">
        <v>498</v>
      </c>
      <c r="E633" s="14">
        <f>VLOOKUP(A633,home!$A$2:$E$405,3,FALSE)</f>
        <v>1.488</v>
      </c>
      <c r="F633" s="14">
        <f>VLOOKUP(B633,home!$B$2:$E$405,3,FALSE)</f>
        <v>0.78</v>
      </c>
      <c r="G633" s="14">
        <f>VLOOKUP(C633,away!$B$2:$E$405,4,FALSE)</f>
        <v>1.06</v>
      </c>
      <c r="H633" s="14">
        <f>VLOOKUP(A633,away!$A$2:$E$405,3,FALSE)</f>
        <v>1.18</v>
      </c>
      <c r="I633" s="14">
        <f>VLOOKUP(C633,away!$B$2:$E$405,3,FALSE)</f>
        <v>0.78</v>
      </c>
      <c r="J633" s="14">
        <f>VLOOKUP(B633,home!$B$2:$E$405,4,FALSE)</f>
        <v>1.06</v>
      </c>
      <c r="K633" s="16">
        <f t="shared" si="678"/>
        <v>1.2302784000000002</v>
      </c>
      <c r="L633" s="16">
        <f t="shared" si="679"/>
        <v>0.97562400000000005</v>
      </c>
      <c r="M633" s="17">
        <f t="shared" si="624"/>
        <v>0.110151080106872</v>
      </c>
      <c r="N633" s="17">
        <f t="shared" si="625"/>
        <v>0.13551649459215434</v>
      </c>
      <c r="O633" s="17">
        <f t="shared" si="626"/>
        <v>0.10746603737818688</v>
      </c>
      <c r="P633" s="17">
        <f t="shared" si="627"/>
        <v>0.13221314451997596</v>
      </c>
      <c r="Q633" s="17">
        <f t="shared" si="628"/>
        <v>8.336150807022219E-2</v>
      </c>
      <c r="R633" s="17">
        <f t="shared" si="629"/>
        <v>5.2423222625528093E-2</v>
      </c>
      <c r="S633" s="17">
        <f t="shared" si="630"/>
        <v>3.9673500175622683E-2</v>
      </c>
      <c r="T633" s="17">
        <f t="shared" si="631"/>
        <v>8.1329487949502441E-2</v>
      </c>
      <c r="U633" s="17">
        <f t="shared" si="632"/>
        <v>6.4495158454578511E-2</v>
      </c>
      <c r="V633" s="17">
        <f t="shared" si="633"/>
        <v>5.2910745730557675E-3</v>
      </c>
      <c r="W633" s="17">
        <f t="shared" si="634"/>
        <v>3.4185954256740016E-2</v>
      </c>
      <c r="X633" s="17">
        <f t="shared" si="635"/>
        <v>3.3352637435777717E-2</v>
      </c>
      <c r="Y633" s="17">
        <f t="shared" si="636"/>
        <v>1.6269816772821598E-2</v>
      </c>
      <c r="Z633" s="17">
        <f t="shared" si="637"/>
        <v>1.7048451383602743E-2</v>
      </c>
      <c r="AA633" s="17">
        <f t="shared" si="638"/>
        <v>2.0974341490696574E-2</v>
      </c>
      <c r="AB633" s="17">
        <f t="shared" si="639"/>
        <v>1.2902139645113903E-2</v>
      </c>
      <c r="AC633" s="17">
        <f t="shared" si="640"/>
        <v>3.9692620723434337E-4</v>
      </c>
      <c r="AD633" s="17">
        <f t="shared" si="641"/>
        <v>1.0514560276363829E-2</v>
      </c>
      <c r="AE633" s="17">
        <f t="shared" si="642"/>
        <v>1.0258257355067182E-2</v>
      </c>
      <c r="AF633" s="17">
        <f t="shared" si="643"/>
        <v>5.0041010368900322E-3</v>
      </c>
      <c r="AG633" s="17">
        <f t="shared" si="644"/>
        <v>1.6273736900049339E-3</v>
      </c>
      <c r="AH633" s="17">
        <f t="shared" si="645"/>
        <v>4.1582195831690108E-3</v>
      </c>
      <c r="AI633" s="17">
        <f t="shared" si="646"/>
        <v>5.1157677356298385E-3</v>
      </c>
      <c r="AJ633" s="17">
        <f t="shared" si="647"/>
        <v>3.1469092722811519E-3</v>
      </c>
      <c r="AK633" s="17">
        <f t="shared" si="648"/>
        <v>1.2905248348157401E-3</v>
      </c>
      <c r="AL633" s="17">
        <f t="shared" si="649"/>
        <v>1.9057048537308406E-5</v>
      </c>
      <c r="AM633" s="17">
        <f t="shared" si="650"/>
        <v>2.5871672787016881E-3</v>
      </c>
      <c r="AN633" s="17">
        <f t="shared" si="651"/>
        <v>2.5241024891160557E-3</v>
      </c>
      <c r="AO633" s="17">
        <f t="shared" si="652"/>
        <v>1.2312874834206813E-3</v>
      </c>
      <c r="AP633" s="17">
        <f t="shared" si="653"/>
        <v>4.0042453990827296E-4</v>
      </c>
      <c r="AQ633" s="17">
        <f t="shared" si="654"/>
        <v>9.7665947830867227E-5</v>
      </c>
      <c r="AR633" s="17">
        <f t="shared" si="655"/>
        <v>8.1137176452193683E-4</v>
      </c>
      <c r="AS633" s="17">
        <f t="shared" si="656"/>
        <v>9.9821315626122528E-4</v>
      </c>
      <c r="AT633" s="17">
        <f t="shared" si="657"/>
        <v>6.1404004237200548E-4</v>
      </c>
      <c r="AU633" s="17">
        <f t="shared" si="658"/>
        <v>2.5181340028845438E-4</v>
      </c>
      <c r="AV633" s="17">
        <f t="shared" si="659"/>
        <v>7.7450146801359831E-5</v>
      </c>
      <c r="AW633" s="17">
        <f t="shared" si="660"/>
        <v>6.3538800778156662E-7</v>
      </c>
      <c r="AX633" s="17">
        <f t="shared" si="661"/>
        <v>5.3048933669557819E-4</v>
      </c>
      <c r="AY633" s="17">
        <f t="shared" si="662"/>
        <v>5.1755812862428667E-4</v>
      </c>
      <c r="AZ633" s="17">
        <f t="shared" si="663"/>
        <v>2.5247106584047054E-4</v>
      </c>
      <c r="BA633" s="17">
        <f t="shared" si="664"/>
        <v>8.2105610379847754E-5</v>
      </c>
      <c r="BB633" s="17">
        <f t="shared" si="665"/>
        <v>2.0026051005307146E-5</v>
      </c>
      <c r="BC633" s="17">
        <f t="shared" si="666"/>
        <v>3.9075791972003566E-6</v>
      </c>
      <c r="BD633" s="17">
        <f t="shared" si="667"/>
        <v>1.3193229439832497E-4</v>
      </c>
      <c r="BE633" s="17">
        <f t="shared" si="668"/>
        <v>1.6231345206070024E-4</v>
      </c>
      <c r="BF633" s="17">
        <f t="shared" si="669"/>
        <v>9.9845367049857539E-5</v>
      </c>
      <c r="BG633" s="17">
        <f t="shared" si="670"/>
        <v>4.0945866140503824E-5</v>
      </c>
      <c r="BH633" s="17">
        <f t="shared" si="671"/>
        <v>1.2593703670488309E-5</v>
      </c>
      <c r="BI633" s="17">
        <f t="shared" si="672"/>
        <v>3.0987523203604952E-6</v>
      </c>
      <c r="BJ633" s="18">
        <f t="shared" si="673"/>
        <v>0.41966739694626459</v>
      </c>
      <c r="BK633" s="18">
        <f t="shared" si="674"/>
        <v>0.28826234075992241</v>
      </c>
      <c r="BL633" s="18">
        <f t="shared" si="675"/>
        <v>0.2751759389658851</v>
      </c>
      <c r="BM633" s="18">
        <f t="shared" si="676"/>
        <v>0.37850571802211885</v>
      </c>
      <c r="BN633" s="18">
        <f t="shared" si="677"/>
        <v>0.62113148729293943</v>
      </c>
    </row>
    <row r="634" spans="1:66" x14ac:dyDescent="0.25">
      <c r="A634" t="s">
        <v>340</v>
      </c>
      <c r="B634" t="s">
        <v>354</v>
      </c>
      <c r="C634" t="s">
        <v>153</v>
      </c>
      <c r="D634" t="s">
        <v>502</v>
      </c>
      <c r="E634" s="14">
        <f>VLOOKUP(A634,home!$A$2:$E$405,3,FALSE)</f>
        <v>1.3672566371681401</v>
      </c>
      <c r="F634" s="14">
        <f>VLOOKUP(B634,home!$B$2:$E$405,3,FALSE)</f>
        <v>1.86</v>
      </c>
      <c r="G634" s="14">
        <f>VLOOKUP(C634,away!$B$2:$E$405,4,FALSE)</f>
        <v>0.54</v>
      </c>
      <c r="H634" s="14">
        <f>VLOOKUP(A634,away!$A$2:$E$405,3,FALSE)</f>
        <v>1.15486725663717</v>
      </c>
      <c r="I634" s="14">
        <f>VLOOKUP(C634,away!$B$2:$E$405,3,FALSE)</f>
        <v>1.38</v>
      </c>
      <c r="J634" s="14">
        <f>VLOOKUP(B634,home!$B$2:$E$405,4,FALSE)</f>
        <v>0.94</v>
      </c>
      <c r="K634" s="16">
        <f t="shared" ref="K634" si="680">E634*F634*G634</f>
        <v>1.37327256637168</v>
      </c>
      <c r="L634" s="16">
        <f t="shared" ref="L634" si="681">H634*I634*J634</f>
        <v>1.4980938053097368</v>
      </c>
      <c r="M634" s="17">
        <f t="shared" ref="M634" si="682">_xlfn.POISSON.DIST(0,K634,FALSE) * _xlfn.POISSON.DIST(0,L634,FALSE)</f>
        <v>5.6621507675745475E-2</v>
      </c>
      <c r="N634" s="17">
        <f t="shared" ref="N634" si="683">_xlfn.POISSON.DIST(1,K634,FALSE) * _xlfn.POISSON.DIST(0,L634,FALSE)</f>
        <v>7.7756763157704745E-2</v>
      </c>
      <c r="O634" s="17">
        <f t="shared" ref="O634" si="684">_xlfn.POISSON.DIST(0,K634,FALSE) * _xlfn.POISSON.DIST(1,L634,FALSE)</f>
        <v>8.4824329896331999E-2</v>
      </c>
      <c r="P634" s="17">
        <f t="shared" ref="P634" si="685">_xlfn.POISSON.DIST(1,K634,FALSE) * _xlfn.POISSON.DIST(1,L634,FALSE)</f>
        <v>0.11648692520749385</v>
      </c>
      <c r="Q634" s="17">
        <f t="shared" ref="Q634" si="686">_xlfn.POISSON.DIST(2,K634,FALSE) * _xlfn.POISSON.DIST(0,L634,FALSE)</f>
        <v>5.3390614847168068E-2</v>
      </c>
      <c r="R634" s="17">
        <f t="shared" ref="R634" si="687">_xlfn.POISSON.DIST(0,K634,FALSE) * _xlfn.POISSON.DIST(2,L634,FALSE)</f>
        <v>6.3537401578622255E-2</v>
      </c>
      <c r="S634" s="17">
        <f t="shared" ref="S634" si="688">_xlfn.POISSON.DIST(2,K634,FALSE) * _xlfn.POISSON.DIST(2,L634,FALSE)</f>
        <v>5.9911879342753778E-2</v>
      </c>
      <c r="T634" s="17">
        <f t="shared" ref="T634" si="689">_xlfn.POISSON.DIST(2,K634,FALSE) * _xlfn.POISSON.DIST(1,L634,FALSE)</f>
        <v>7.9984149364220547E-2</v>
      </c>
      <c r="U634" s="17">
        <f t="shared" ref="U634" si="690">_xlfn.POISSON.DIST(1,K634,FALSE) * _xlfn.POISSON.DIST(2,L634,FALSE)</f>
        <v>8.7254170526462602E-2</v>
      </c>
      <c r="V634" s="17">
        <f t="shared" ref="V634" si="691">_xlfn.POISSON.DIST(3,K634,FALSE) * _xlfn.POISSON.DIST(3,L634,FALSE)</f>
        <v>1.3695130848326577E-2</v>
      </c>
      <c r="W634" s="17">
        <f t="shared" ref="W634" si="692">_xlfn.POISSON.DIST(3,K634,FALSE) * _xlfn.POISSON.DIST(0,L634,FALSE)</f>
        <v>2.4439955557110815E-2</v>
      </c>
      <c r="X634" s="17">
        <f t="shared" ref="X634" si="693">_xlfn.POISSON.DIST(3,K634,FALSE) * _xlfn.POISSON.DIST(1,L634,FALSE)</f>
        <v>3.6613346022152986E-2</v>
      </c>
      <c r="Y634" s="17">
        <f t="shared" ref="Y634" si="694">_xlfn.POISSON.DIST(3,K634,FALSE) * _xlfn.POISSON.DIST(2,L634,FALSE)</f>
        <v>2.7425113433724651E-2</v>
      </c>
      <c r="Z634" s="17">
        <f t="shared" ref="Z634" si="695">_xlfn.POISSON.DIST(0,K634,FALSE) * _xlfn.POISSON.DIST(3,L634,FALSE)</f>
        <v>3.1728329236803687E-2</v>
      </c>
      <c r="AA634" s="17">
        <f t="shared" ref="AA634" si="696">_xlfn.POISSON.DIST(1,K634,FALSE) * _xlfn.POISSON.DIST(3,L634,FALSE)</f>
        <v>4.3571644117711E-2</v>
      </c>
      <c r="AB634" s="17">
        <f t="shared" ref="AB634" si="697">_xlfn.POISSON.DIST(2,K634,FALSE) * _xlfn.POISSON.DIST(3,L634,FALSE)</f>
        <v>2.9917871769281262E-2</v>
      </c>
      <c r="AC634" s="17">
        <f t="shared" ref="AC634" si="698">_xlfn.POISSON.DIST(4,K634,FALSE) * _xlfn.POISSON.DIST(4,L634,FALSE)</f>
        <v>1.76092944660235E-3</v>
      </c>
      <c r="AD634" s="17">
        <f t="shared" ref="AD634" si="699">_xlfn.POISSON.DIST(4,K634,FALSE) * _xlfn.POISSON.DIST(0,L634,FALSE)</f>
        <v>8.3906801224808356E-3</v>
      </c>
      <c r="AE634" s="17">
        <f t="shared" ref="AE634" si="700">_xlfn.POISSON.DIST(4,K634,FALSE) * _xlfn.POISSON.DIST(1,L634,FALSE)</f>
        <v>1.2570025913824081E-2</v>
      </c>
      <c r="AF634" s="17">
        <f t="shared" ref="AF634" si="701">_xlfn.POISSON.DIST(4,K634,FALSE) * _xlfn.POISSON.DIST(2,L634,FALSE)</f>
        <v>9.4155389770413621E-3</v>
      </c>
      <c r="AG634" s="17">
        <f t="shared" ref="AG634" si="702">_xlfn.POISSON.DIST(4,K634,FALSE) * _xlfn.POISSON.DIST(3,L634,FALSE)</f>
        <v>4.7017868717193455E-3</v>
      </c>
      <c r="AH634" s="17">
        <f t="shared" ref="AH634" si="703">_xlfn.POISSON.DIST(0,K634,FALSE) * _xlfn.POISSON.DIST(4,L634,FALSE)</f>
        <v>1.1883003370620857E-2</v>
      </c>
      <c r="AI634" s="17">
        <f t="shared" ref="AI634" si="704">_xlfn.POISSON.DIST(1,K634,FALSE) * _xlfn.POISSON.DIST(4,L634,FALSE)</f>
        <v>1.6318602534975826E-2</v>
      </c>
      <c r="AJ634" s="17">
        <f t="shared" ref="AJ634" si="705">_xlfn.POISSON.DIST(2,K634,FALSE) * _xlfn.POISSON.DIST(4,L634,FALSE)</f>
        <v>1.1204944591402833E-2</v>
      </c>
      <c r="AK634" s="17">
        <f t="shared" ref="AK634" si="706">_xlfn.POISSON.DIST(3,K634,FALSE) * _xlfn.POISSON.DIST(4,L634,FALSE)</f>
        <v>5.129147671696083E-3</v>
      </c>
      <c r="AL634" s="17">
        <f t="shared" ref="AL634" si="707">_xlfn.POISSON.DIST(5,K634,FALSE) * _xlfn.POISSON.DIST(5,L634,FALSE)</f>
        <v>1.4490978086753364E-4</v>
      </c>
      <c r="AM634" s="17">
        <f t="shared" ref="AM634" si="708">_xlfn.POISSON.DIST(5,K634,FALSE) * _xlfn.POISSON.DIST(0,L634,FALSE)</f>
        <v>2.304538165080619E-3</v>
      </c>
      <c r="AN634" s="17">
        <f t="shared" ref="AN634" si="709">_xlfn.POISSON.DIST(5,K634,FALSE) * _xlfn.POISSON.DIST(1,L634,FALSE)</f>
        <v>3.4524143492071428E-3</v>
      </c>
      <c r="AO634" s="17">
        <f t="shared" ref="AO634" si="710">_xlfn.POISSON.DIST(5,K634,FALSE) * _xlfn.POISSON.DIST(2,L634,FALSE)</f>
        <v>2.5860202749548341E-3</v>
      </c>
      <c r="AP634" s="17">
        <f t="shared" ref="AP634" si="711">_xlfn.POISSON.DIST(5,K634,FALSE) * _xlfn.POISSON.DIST(3,L634,FALSE)</f>
        <v>1.2913669847717394E-3</v>
      </c>
      <c r="AQ634" s="17">
        <f t="shared" ref="AQ634" si="712">_xlfn.POISSON.DIST(5,K634,FALSE) * _xlfn.POISSON.DIST(4,L634,FALSE)</f>
        <v>4.8364722006701417E-4</v>
      </c>
      <c r="AR634" s="17">
        <f t="shared" ref="AR634" si="713">_xlfn.POISSON.DIST(0,K634,FALSE) * _xlfn.POISSON.DIST(5,L634,FALSE)</f>
        <v>3.560370747600362E-3</v>
      </c>
      <c r="AS634" s="17">
        <f t="shared" ref="AS634" si="714">_xlfn.POISSON.DIST(1,K634,FALSE) * _xlfn.POISSON.DIST(5,L634,FALSE)</f>
        <v>4.8893594737918055E-3</v>
      </c>
      <c r="AT634" s="17">
        <f t="shared" ref="AT634" si="715">_xlfn.POISSON.DIST(2,K634,FALSE) * _xlfn.POISSON.DIST(5,L634,FALSE)</f>
        <v>3.3572116162438811E-3</v>
      </c>
      <c r="AU634" s="17">
        <f t="shared" ref="AU634" si="716">_xlfn.POISSON.DIST(3,K634,FALSE) * _xlfn.POISSON.DIST(5,L634,FALSE)</f>
        <v>1.5367888706973507E-3</v>
      </c>
      <c r="AV634" s="17">
        <f t="shared" ref="AV634" si="717">_xlfn.POISSON.DIST(4,K634,FALSE) * _xlfn.POISSON.DIST(5,L634,FALSE)</f>
        <v>5.276074991084961E-4</v>
      </c>
      <c r="AW634" s="17">
        <f t="shared" ref="AW634" si="718">_xlfn.POISSON.DIST(6,K634,FALSE) * _xlfn.POISSON.DIST(6,L634,FALSE)</f>
        <v>8.2811557238490845E-6</v>
      </c>
      <c r="AX634" s="17">
        <f t="shared" ref="AX634" si="719">_xlfn.POISSON.DIST(6,K634,FALSE) * _xlfn.POISSON.DIST(0,L634,FALSE)</f>
        <v>5.2745984004362427E-4</v>
      </c>
      <c r="AY634" s="17">
        <f t="shared" ref="AY634" si="720">_xlfn.POISSON.DIST(6,K634,FALSE) * _xlfn.POISSON.DIST(1,L634,FALSE)</f>
        <v>7.9018431891901813E-4</v>
      </c>
      <c r="AZ634" s="17">
        <f t="shared" ref="AZ634" si="721">_xlfn.POISSON.DIST(6,K634,FALSE) * _xlfn.POISSON.DIST(2,L634,FALSE)</f>
        <v>5.9188511661273748E-4</v>
      </c>
      <c r="BA634" s="17">
        <f t="shared" ref="BA634" si="722">_xlfn.POISSON.DIST(6,K634,FALSE) * _xlfn.POISSON.DIST(3,L634,FALSE)</f>
        <v>2.9556647555085763E-4</v>
      </c>
      <c r="BB634" s="17">
        <f t="shared" ref="BB634" si="723">_xlfn.POISSON.DIST(6,K634,FALSE) * _xlfn.POISSON.DIST(4,L634,FALSE)</f>
        <v>1.1069657651999293E-4</v>
      </c>
      <c r="BC634" s="17">
        <f t="shared" ref="BC634" si="724">_xlfn.POISSON.DIST(6,K634,FALSE) * _xlfn.POISSON.DIST(5,L634,FALSE)</f>
        <v>3.3166771110719298E-5</v>
      </c>
      <c r="BD634" s="17">
        <f t="shared" ref="BD634" si="725">_xlfn.POISSON.DIST(0,K634,FALSE) * _xlfn.POISSON.DIST(6,L634,FALSE)</f>
        <v>8.8896156026434952E-4</v>
      </c>
      <c r="BE634" s="17">
        <f t="shared" ref="BE634" si="726">_xlfn.POISSON.DIST(1,K634,FALSE) * _xlfn.POISSON.DIST(6,L634,FALSE)</f>
        <v>1.2207865232699961E-3</v>
      </c>
      <c r="BF634" s="17">
        <f t="shared" ref="BF634" si="727">_xlfn.POISSON.DIST(2,K634,FALSE) * _xlfn.POISSON.DIST(6,L634,FALSE)</f>
        <v>8.3823632090147435E-4</v>
      </c>
      <c r="BG634" s="17">
        <f t="shared" ref="BG634" si="728">_xlfn.POISSON.DIST(3,K634,FALSE) * _xlfn.POISSON.DIST(6,L634,FALSE)</f>
        <v>3.8370898121010776E-4</v>
      </c>
      <c r="BH634" s="17">
        <f t="shared" ref="BH634" si="729">_xlfn.POISSON.DIST(4,K634,FALSE) * _xlfn.POISSON.DIST(6,L634,FALSE)</f>
        <v>1.3173425434156671E-4</v>
      </c>
      <c r="BI634" s="17">
        <f t="shared" ref="BI634" si="730">_xlfn.POISSON.DIST(5,K634,FALSE) * _xlfn.POISSON.DIST(6,L634,FALSE)</f>
        <v>3.6181407507740583E-5</v>
      </c>
      <c r="BJ634" s="18">
        <f t="shared" ref="BJ634" si="731">SUM(N634,Q634,T634,W634,X634,Y634,AD634,AE634,AF634,AG634,AM634,AN634,AO634,AP634,AQ634,AX634,AY634,AZ634,BA634,BB634,BC634)</f>
        <v>0.34715492035998569</v>
      </c>
      <c r="BK634" s="18">
        <f t="shared" ref="BK634" si="732">SUM(M634,P634,S634,V634,AC634,AL634,AY634)</f>
        <v>0.24941146662070859</v>
      </c>
      <c r="BL634" s="18">
        <f t="shared" ref="BL634" si="733">SUM(O634,R634,U634,AA634,AB634,AH634,AI634,AJ634,AK634,AR634,AS634,AT634,AU634,AV634,BD634,BE634,BF634,BG634,BH634,BI634)</f>
        <v>0.37101206331204184</v>
      </c>
      <c r="BM634" s="18">
        <f t="shared" ref="BM634" si="734">SUM(S634:BI634)</f>
        <v>0.54590733400327818</v>
      </c>
      <c r="BN634" s="18">
        <f t="shared" ref="BN634" si="735">SUM(M634:R634)</f>
        <v>0.45261754236306639</v>
      </c>
    </row>
    <row r="635" spans="1:66" s="10" customFormat="1" x14ac:dyDescent="0.25">
      <c r="A635" s="10" t="s">
        <v>21</v>
      </c>
      <c r="B635" s="10" t="s">
        <v>354</v>
      </c>
      <c r="C635" s="10" t="s">
        <v>153</v>
      </c>
      <c r="D635" s="10" t="s">
        <v>503</v>
      </c>
      <c r="E635" s="10">
        <f>VLOOKUP(A635,home!$A$2:$E$405,3,FALSE)</f>
        <v>1.3927125506072899</v>
      </c>
      <c r="F635" s="10">
        <f>VLOOKUP(B635,home!$B$2:$E$405,3,FALSE)</f>
        <v>1.86</v>
      </c>
      <c r="G635" s="10">
        <f>VLOOKUP(C635,away!$B$2:$E$405,4,FALSE)</f>
        <v>0.54</v>
      </c>
      <c r="H635" s="10">
        <f>VLOOKUP(A635,away!$A$2:$E$405,3,FALSE)</f>
        <v>1.33198380566802</v>
      </c>
      <c r="I635" s="10">
        <f>VLOOKUP(C635,away!$B$2:$E$405,3,FALSE)</f>
        <v>1.38</v>
      </c>
      <c r="J635" s="10">
        <f>VLOOKUP(B635,home!$B$2:$E$405,4,FALSE)</f>
        <v>0.94</v>
      </c>
      <c r="K635" s="11">
        <f t="shared" ref="K635" si="736">E635*F635*G635</f>
        <v>1.3988404858299621</v>
      </c>
      <c r="L635" s="11">
        <f t="shared" ref="L635" si="737">H635*I635*J635</f>
        <v>1.7278493927125553</v>
      </c>
      <c r="M635" s="12">
        <f t="shared" ref="M635" si="738">_xlfn.POISSON.DIST(0,K635,FALSE) * _xlfn.POISSON.DIST(0,L635,FALSE)</f>
        <v>4.3862748241849638E-2</v>
      </c>
      <c r="N635" s="12">
        <f t="shared" ref="N635" si="739">_xlfn.POISSON.DIST(1,K635,FALSE) * _xlfn.POISSON.DIST(0,L635,FALSE)</f>
        <v>6.1356988060466272E-2</v>
      </c>
      <c r="O635" s="12">
        <f t="shared" ref="O635" si="740">_xlfn.POISSON.DIST(0,K635,FALSE) * _xlfn.POISSON.DIST(1,L635,FALSE)</f>
        <v>7.5788222912383602E-2</v>
      </c>
      <c r="P635" s="12">
        <f t="shared" ref="P635" si="741">_xlfn.POISSON.DIST(1,K635,FALSE) * _xlfn.POISSON.DIST(1,L635,FALSE)</f>
        <v>0.10601563455894814</v>
      </c>
      <c r="Q635" s="12">
        <f t="shared" ref="Q635" si="742">_xlfn.POISSON.DIST(2,K635,FALSE) * _xlfn.POISSON.DIST(0,L635,FALSE)</f>
        <v>4.2914319493782917E-2</v>
      </c>
      <c r="R635" s="12">
        <f t="shared" ref="R635" si="743">_xlfn.POISSON.DIST(0,K635,FALSE) * _xlfn.POISSON.DIST(2,L635,FALSE)</f>
        <v>6.5475317466962904E-2</v>
      </c>
      <c r="S635" s="12">
        <f t="shared" ref="S635" si="744">_xlfn.POISSON.DIST(2,K635,FALSE) * _xlfn.POISSON.DIST(2,L635,FALSE)</f>
        <v>6.405956775077859E-2</v>
      </c>
      <c r="T635" s="12">
        <f t="shared" ref="T635" si="745">_xlfn.POISSON.DIST(2,K635,FALSE) * _xlfn.POISSON.DIST(1,L635,FALSE)</f>
        <v>7.4149480876005383E-2</v>
      </c>
      <c r="U635" s="12">
        <f t="shared" ref="U635" si="746">_xlfn.POISSON.DIST(1,K635,FALSE) * _xlfn.POISSON.DIST(2,L635,FALSE)</f>
        <v>9.1589524895357405E-2</v>
      </c>
      <c r="V635" s="12">
        <f t="shared" ref="V635" si="747">_xlfn.POISSON.DIST(3,K635,FALSE) * _xlfn.POISSON.DIST(3,L635,FALSE)</f>
        <v>1.7203450908134535E-2</v>
      </c>
      <c r="W635" s="12">
        <f t="shared" ref="W635" si="748">_xlfn.POISSON.DIST(3,K635,FALSE) * _xlfn.POISSON.DIST(0,L635,FALSE)</f>
        <v>2.0010095843248504E-2</v>
      </c>
      <c r="X635" s="12">
        <f t="shared" ref="X635" si="749">_xlfn.POISSON.DIST(3,K635,FALSE) * _xlfn.POISSON.DIST(1,L635,FALSE)</f>
        <v>3.4574431950876949E-2</v>
      </c>
      <c r="Y635" s="12">
        <f t="shared" ref="Y635" si="750">_xlfn.POISSON.DIST(3,K635,FALSE) * _xlfn.POISSON.DIST(2,L635,FALSE)</f>
        <v>2.9869705624852166E-2</v>
      </c>
      <c r="Z635" s="12">
        <f t="shared" ref="Z635" si="751">_xlfn.POISSON.DIST(0,K635,FALSE) * _xlfn.POISSON.DIST(3,L635,FALSE)</f>
        <v>3.7710495840984536E-2</v>
      </c>
      <c r="AA635" s="12">
        <f t="shared" ref="AA635" si="752">_xlfn.POISSON.DIST(1,K635,FALSE) * _xlfn.POISSON.DIST(3,L635,FALSE)</f>
        <v>5.2750968323091577E-2</v>
      </c>
      <c r="AB635" s="12">
        <f t="shared" ref="AB635" si="753">_xlfn.POISSON.DIST(2,K635,FALSE) * _xlfn.POISSON.DIST(3,L635,FALSE)</f>
        <v>3.6895095078537193E-2</v>
      </c>
      <c r="AC635" s="12">
        <f t="shared" ref="AC635" si="754">_xlfn.POISSON.DIST(4,K635,FALSE) * _xlfn.POISSON.DIST(4,L635,FALSE)</f>
        <v>2.5987809099611231E-3</v>
      </c>
      <c r="AD635" s="12">
        <f t="shared" ref="AD635" si="755">_xlfn.POISSON.DIST(4,K635,FALSE) * _xlfn.POISSON.DIST(0,L635,FALSE)</f>
        <v>6.9977330477184584E-3</v>
      </c>
      <c r="AE635" s="12">
        <f t="shared" ref="AE635" si="756">_xlfn.POISSON.DIST(4,K635,FALSE) * _xlfn.POISSON.DIST(1,L635,FALSE)</f>
        <v>1.2091028796864916E-2</v>
      </c>
      <c r="AF635" s="12">
        <f t="shared" ref="AF635" si="757">_xlfn.POISSON.DIST(4,K635,FALSE) * _xlfn.POISSON.DIST(2,L635,FALSE)</f>
        <v>1.0445738381966536E-2</v>
      </c>
      <c r="AG635" s="12">
        <f t="shared" ref="AG635" si="758">_xlfn.POISSON.DIST(4,K635,FALSE) * _xlfn.POISSON.DIST(3,L635,FALSE)</f>
        <v>6.0162209065717023E-3</v>
      </c>
      <c r="AH635" s="12">
        <f t="shared" ref="AH635" si="759">_xlfn.POISSON.DIST(0,K635,FALSE) * _xlfn.POISSON.DIST(4,L635,FALSE)</f>
        <v>1.6289514334433618E-2</v>
      </c>
      <c r="AI635" s="12">
        <f t="shared" ref="AI635" si="760">_xlfn.POISSON.DIST(1,K635,FALSE) * _xlfn.POISSON.DIST(4,L635,FALSE)</f>
        <v>2.2786432145513253E-2</v>
      </c>
      <c r="AJ635" s="12">
        <f t="shared" ref="AJ635" si="761">_xlfn.POISSON.DIST(2,K635,FALSE) * _xlfn.POISSON.DIST(4,L635,FALSE)</f>
        <v>1.5937291906380616E-2</v>
      </c>
      <c r="AK635" s="12">
        <f t="shared" ref="AK635" si="762">_xlfn.POISSON.DIST(3,K635,FALSE) * _xlfn.POISSON.DIST(4,L635,FALSE)</f>
        <v>7.4312430510451279E-3</v>
      </c>
      <c r="AL635" s="12">
        <f t="shared" ref="AL635" si="763">_xlfn.POISSON.DIST(5,K635,FALSE) * _xlfn.POISSON.DIST(5,L635,FALSE)</f>
        <v>2.5124865020321964E-4</v>
      </c>
      <c r="AM635" s="12">
        <f t="shared" ref="AM635" si="764">_xlfn.POISSON.DIST(5,K635,FALSE) * _xlfn.POISSON.DIST(0,L635,FALSE)</f>
        <v>1.9577424592357754E-3</v>
      </c>
      <c r="AN635" s="12">
        <f t="shared" ref="AN635" si="765">_xlfn.POISSON.DIST(5,K635,FALSE) * _xlfn.POISSON.DIST(1,L635,FALSE)</f>
        <v>3.382684119278119E-3</v>
      </c>
      <c r="AO635" s="12">
        <f t="shared" ref="AO635" si="766">_xlfn.POISSON.DIST(5,K635,FALSE) * _xlfn.POISSON.DIST(2,L635,FALSE)</f>
        <v>2.9223843506165524E-3</v>
      </c>
      <c r="AP635" s="12">
        <f t="shared" ref="AP635" si="767">_xlfn.POISSON.DIST(5,K635,FALSE) * _xlfn.POISSON.DIST(3,L635,FALSE)</f>
        <v>1.6831466751618283E-3</v>
      </c>
      <c r="AQ635" s="12">
        <f t="shared" ref="AQ635" si="768">_xlfn.POISSON.DIST(5,K635,FALSE) * _xlfn.POISSON.DIST(4,L635,FALSE)</f>
        <v>7.2705599013113029E-4</v>
      </c>
      <c r="AR635" s="12">
        <f t="shared" ref="AR635" si="769">_xlfn.POISSON.DIST(0,K635,FALSE) * _xlfn.POISSON.DIST(5,L635,FALSE)</f>
        <v>5.6291654900667131E-3</v>
      </c>
      <c r="AS635" s="12">
        <f t="shared" ref="AS635" si="770">_xlfn.POISSON.DIST(1,K635,FALSE) * _xlfn.POISSON.DIST(5,L635,FALSE)</f>
        <v>7.8743045889421784E-3</v>
      </c>
      <c r="AT635" s="12">
        <f t="shared" ref="AT635" si="771">_xlfn.POISSON.DIST(2,K635,FALSE) * _xlfn.POISSON.DIST(5,L635,FALSE)</f>
        <v>5.5074480283844899E-3</v>
      </c>
      <c r="AU635" s="12">
        <f t="shared" ref="AU635" si="772">_xlfn.POISSON.DIST(3,K635,FALSE) * _xlfn.POISSON.DIST(5,L635,FALSE)</f>
        <v>2.5680137585695423E-3</v>
      </c>
      <c r="AV635" s="12">
        <f t="shared" ref="AV635" si="773">_xlfn.POISSON.DIST(4,K635,FALSE) * _xlfn.POISSON.DIST(5,L635,FALSE)</f>
        <v>8.9806040341386102E-4</v>
      </c>
      <c r="AW635" s="12">
        <f t="shared" ref="AW635" si="774">_xlfn.POISSON.DIST(6,K635,FALSE) * _xlfn.POISSON.DIST(6,L635,FALSE)</f>
        <v>1.6868455295866491E-5</v>
      </c>
      <c r="AX635" s="12">
        <f t="shared" ref="AX635" si="775">_xlfn.POISSON.DIST(6,K635,FALSE) * _xlfn.POISSON.DIST(0,L635,FALSE)</f>
        <v>4.5642823546788563E-4</v>
      </c>
      <c r="AY635" s="12">
        <f t="shared" ref="AY635" si="776">_xlfn.POISSON.DIST(6,K635,FALSE) * _xlfn.POISSON.DIST(1,L635,FALSE)</f>
        <v>7.8863924947004927E-4</v>
      </c>
      <c r="AZ635" s="12">
        <f t="shared" ref="AZ635" si="777">_xlfn.POISSON.DIST(6,K635,FALSE) * _xlfn.POISSON.DIST(2,L635,FALSE)</f>
        <v>6.8132492413305532E-4</v>
      </c>
      <c r="BA635" s="12">
        <f t="shared" ref="BA635" si="778">_xlfn.POISSON.DIST(6,K635,FALSE) * _xlfn.POISSON.DIST(3,L635,FALSE)</f>
        <v>3.9240895213440909E-4</v>
      </c>
      <c r="BB635" s="12">
        <f t="shared" ref="BB635" si="779">_xlfn.POISSON.DIST(6,K635,FALSE) * _xlfn.POISSON.DIST(4,L635,FALSE)</f>
        <v>1.6950589241010222E-4</v>
      </c>
      <c r="BC635" s="12">
        <f t="shared" ref="BC635" si="780">_xlfn.POISSON.DIST(6,K635,FALSE) * _xlfn.POISSON.DIST(5,L635,FALSE)</f>
        <v>5.8576130652398923E-5</v>
      </c>
      <c r="BD635" s="12">
        <f t="shared" ref="BD635" si="781">_xlfn.POISSON.DIST(0,K635,FALSE) * _xlfn.POISSON.DIST(6,L635,FALSE)</f>
        <v>1.6210583622483768E-3</v>
      </c>
      <c r="BE635" s="12">
        <f t="shared" ref="BE635" si="782">_xlfn.POISSON.DIST(1,K635,FALSE) * _xlfn.POISSON.DIST(6,L635,FALSE)</f>
        <v>2.2676020670062422E-3</v>
      </c>
      <c r="BF635" s="12">
        <f t="shared" ref="BF635" si="783">_xlfn.POISSON.DIST(2,K635,FALSE) * _xlfn.POISSON.DIST(6,L635,FALSE)</f>
        <v>1.5860067885400196E-3</v>
      </c>
      <c r="BG635" s="12">
        <f t="shared" ref="BG635" si="784">_xlfn.POISSON.DIST(3,K635,FALSE) * _xlfn.POISSON.DIST(6,L635,FALSE)</f>
        <v>7.3952350220364625E-4</v>
      </c>
      <c r="BH635" s="12">
        <f t="shared" ref="BH635" si="785">_xlfn.POISSON.DIST(4,K635,FALSE) * _xlfn.POISSON.DIST(6,L635,FALSE)</f>
        <v>2.5861885377630579E-4</v>
      </c>
      <c r="BI635" s="12">
        <f t="shared" ref="BI635" si="786">_xlfn.POISSON.DIST(5,K635,FALSE) * _xlfn.POISSON.DIST(6,L635,FALSE)</f>
        <v>7.2353304612247159E-5</v>
      </c>
      <c r="BJ635" s="13">
        <f t="shared" ref="BJ635" si="787">SUM(N635,Q635,T635,W635,X635,Y635,AD635,AE635,AF635,AG635,AM635,AN635,AO635,AP635,AQ635,AX635,AY635,AZ635,BA635,BB635,BC635)</f>
        <v>0.31164563996104505</v>
      </c>
      <c r="BK635" s="13">
        <f t="shared" ref="BK635" si="788">SUM(M635,P635,S635,V635,AC635,AL635,AY635)</f>
        <v>0.23478007026934528</v>
      </c>
      <c r="BL635" s="13">
        <f t="shared" ref="BL635" si="789">SUM(O635,R635,U635,AA635,AB635,AH635,AI635,AJ635,AK635,AR635,AS635,AT635,AU635,AV635,BD635,BE635,BF635,BG635,BH635,BI635)</f>
        <v>0.41396576526146883</v>
      </c>
      <c r="BM635" s="13">
        <f t="shared" ref="BM635" si="790">SUM(S635:BI635)</f>
        <v>0.60191696980427611</v>
      </c>
      <c r="BN635" s="13">
        <f t="shared" ref="BN635" si="791">SUM(M635:R635)</f>
        <v>0.39541323073439344</v>
      </c>
    </row>
    <row r="636" spans="1:66" x14ac:dyDescent="0.25">
      <c r="A636" t="s">
        <v>122</v>
      </c>
      <c r="B636" t="s">
        <v>131</v>
      </c>
      <c r="C636" t="s">
        <v>144</v>
      </c>
      <c r="D636" s="15">
        <v>44228</v>
      </c>
      <c r="E636" s="14">
        <f>VLOOKUP(A636,home!$A$2:$E$405,3,FALSE)</f>
        <v>1.35015772870662</v>
      </c>
      <c r="F636" s="14">
        <f>VLOOKUP(B636,home!$B$2:$E$405,3,FALSE)</f>
        <v>0.86</v>
      </c>
      <c r="G636" s="14">
        <f>VLOOKUP(C636,away!$B$2:$E$405,4,FALSE)</f>
        <v>1.23</v>
      </c>
      <c r="H636" s="14">
        <f>VLOOKUP(A636,away!$A$2:$E$405,3,FALSE)</f>
        <v>1.15772870662461</v>
      </c>
      <c r="I636" s="14">
        <f>VLOOKUP(C636,away!$B$2:$E$405,3,FALSE)</f>
        <v>1.23</v>
      </c>
      <c r="J636" s="14">
        <f>VLOOKUP(B636,home!$B$2:$E$405,4,FALSE)</f>
        <v>0.72</v>
      </c>
      <c r="K636" s="16">
        <f t="shared" ref="K636:K682" si="792">E636*F636*G636</f>
        <v>1.4281968454258627</v>
      </c>
      <c r="L636" s="16">
        <f t="shared" ref="L636:L682" si="793">H636*I636*J636</f>
        <v>1.0252845425867547</v>
      </c>
      <c r="M636" s="17">
        <f t="shared" ref="M636:M682" si="794">_xlfn.POISSON.DIST(0,K636,FALSE) * _xlfn.POISSON.DIST(0,L636,FALSE)</f>
        <v>8.5993687377269798E-2</v>
      </c>
      <c r="N636" s="17">
        <f t="shared" ref="N636:N682" si="795">_xlfn.POISSON.DIST(1,K636,FALSE) * _xlfn.POISSON.DIST(0,L636,FALSE)</f>
        <v>0.12281591303875455</v>
      </c>
      <c r="O636" s="17">
        <f t="shared" ref="O636:O682" si="796">_xlfn.POISSON.DIST(0,K636,FALSE) * _xlfn.POISSON.DIST(1,L636,FALSE)</f>
        <v>8.8167998427952449E-2</v>
      </c>
      <c r="P636" s="17">
        <f t="shared" ref="P636:P682" si="797">_xlfn.POISSON.DIST(1,K636,FALSE) * _xlfn.POISSON.DIST(1,L636,FALSE)</f>
        <v>0.12592125722231412</v>
      </c>
      <c r="Q636" s="17">
        <f t="shared" ref="Q636:Q682" si="798">_xlfn.POISSON.DIST(2,K636,FALSE) * _xlfn.POISSON.DIST(0,L636,FALSE)</f>
        <v>8.7702649785023179E-2</v>
      </c>
      <c r="R636" s="17">
        <f t="shared" ref="R636:R682" si="799">_xlfn.POISSON.DIST(0,K636,FALSE) * _xlfn.POISSON.DIST(2,L636,FALSE)</f>
        <v>4.5198642969496459E-2</v>
      </c>
      <c r="S636" s="17">
        <f t="shared" ref="S636:S682" si="800">_xlfn.POISSON.DIST(2,K636,FALSE) * _xlfn.POISSON.DIST(2,L636,FALSE)</f>
        <v>4.6096880782900806E-2</v>
      </c>
      <c r="T636" s="17">
        <f t="shared" ref="T636:T682" si="801">_xlfn.POISSON.DIST(2,K636,FALSE) * _xlfn.POISSON.DIST(1,L636,FALSE)</f>
        <v>8.9920171168483831E-2</v>
      </c>
      <c r="U636" s="17">
        <f t="shared" ref="U636:U682" si="802">_xlfn.POISSON.DIST(1,K636,FALSE) * _xlfn.POISSON.DIST(2,L636,FALSE)</f>
        <v>6.45525593065647E-2</v>
      </c>
      <c r="V636" s="17">
        <f t="shared" ref="V636:V682" si="803">_xlfn.POISSON.DIST(3,K636,FALSE) * _xlfn.POISSON.DIST(3,L636,FALSE)</f>
        <v>7.5000042435211618E-3</v>
      </c>
      <c r="W636" s="17">
        <f t="shared" ref="W636:W682" si="804">_xlfn.POISSON.DIST(3,K636,FALSE) * _xlfn.POISSON.DIST(0,L636,FALSE)</f>
        <v>4.1752215919486434E-2</v>
      </c>
      <c r="X636" s="17">
        <f t="shared" ref="X636:X682" si="805">_xlfn.POISSON.DIST(3,K636,FALSE) * _xlfn.POISSON.DIST(1,L636,FALSE)</f>
        <v>4.2807901600994069E-2</v>
      </c>
      <c r="Y636" s="17">
        <f t="shared" ref="Y636:Y682" si="806">_xlfn.POISSON.DIST(3,K636,FALSE) * _xlfn.POISSON.DIST(2,L636,FALSE)</f>
        <v>2.1945139906037001E-2</v>
      </c>
      <c r="Z636" s="17">
        <f t="shared" ref="Z636:Z682" si="807">_xlfn.POISSON.DIST(0,K636,FALSE) * _xlfn.POISSON.DIST(3,L636,FALSE)</f>
        <v>1.544715666084074E-2</v>
      </c>
      <c r="AA636" s="17">
        <f t="shared" ref="AA636:AA682" si="808">_xlfn.POISSON.DIST(1,K636,FALSE) * _xlfn.POISSON.DIST(3,L636,FALSE)</f>
        <v>2.206158041381185E-2</v>
      </c>
      <c r="AB636" s="17">
        <f t="shared" ref="AB636:AB682" si="809">_xlfn.POISSON.DIST(2,K636,FALSE) * _xlfn.POISSON.DIST(3,L636,FALSE)</f>
        <v>1.5754139776057541E-2</v>
      </c>
      <c r="AC636" s="17">
        <f t="shared" ref="AC636:AC682" si="810">_xlfn.POISSON.DIST(4,K636,FALSE) * _xlfn.POISSON.DIST(4,L636,FALSE)</f>
        <v>6.8639483338874289E-4</v>
      </c>
      <c r="AD636" s="17">
        <f t="shared" ref="AD636:AD682" si="811">_xlfn.POISSON.DIST(4,K636,FALSE) * _xlfn.POISSON.DIST(0,L636,FALSE)</f>
        <v>1.490759576643751E-2</v>
      </c>
      <c r="AE636" s="17">
        <f t="shared" ref="AE636:AE682" si="812">_xlfn.POISSON.DIST(4,K636,FALSE) * _xlfn.POISSON.DIST(1,L636,FALSE)</f>
        <v>1.5284527506460125E-2</v>
      </c>
      <c r="AF636" s="17">
        <f t="shared" ref="AF636:AF682" si="813">_xlfn.POISSON.DIST(4,K636,FALSE) * _xlfn.POISSON.DIST(2,L636,FALSE)</f>
        <v>7.8354948965578177E-3</v>
      </c>
      <c r="AG636" s="17">
        <f t="shared" ref="AG636:AG682" si="814">_xlfn.POISSON.DIST(4,K636,FALSE) * _xlfn.POISSON.DIST(3,L636,FALSE)</f>
        <v>2.6778706003193781E-3</v>
      </c>
      <c r="AH636" s="17">
        <f t="shared" ref="AH636:AH682" si="815">_xlfn.POISSON.DIST(0,K636,FALSE) * _xlfn.POISSON.DIST(4,L636,FALSE)</f>
        <v>3.9594327378190087E-3</v>
      </c>
      <c r="AI636" s="17">
        <f t="shared" ref="AI636:AI682" si="816">_xlfn.POISSON.DIST(1,K636,FALSE) * _xlfn.POISSON.DIST(4,L636,FALSE)</f>
        <v>5.6548493458289956E-3</v>
      </c>
      <c r="AJ636" s="17">
        <f t="shared" ref="AJ636:AJ682" si="817">_xlfn.POISSON.DIST(2,K636,FALSE) * _xlfn.POISSON.DIST(4,L636,FALSE)</f>
        <v>4.0381189985357379E-3</v>
      </c>
      <c r="AK636" s="17">
        <f t="shared" ref="AK636:AK682" si="818">_xlfn.POISSON.DIST(3,K636,FALSE) * _xlfn.POISSON.DIST(4,L636,FALSE)</f>
        <v>1.922409605054328E-3</v>
      </c>
      <c r="AL636" s="17">
        <f t="shared" ref="AL636:AL682" si="819">_xlfn.POISSON.DIST(5,K636,FALSE) * _xlfn.POISSON.DIST(5,L636,FALSE)</f>
        <v>4.0203741929111559E-5</v>
      </c>
      <c r="AM636" s="17">
        <f t="shared" ref="AM636:AM682" si="820">_xlfn.POISSON.DIST(5,K636,FALSE) * _xlfn.POISSON.DIST(0,L636,FALSE)</f>
        <v>4.258196249301998E-3</v>
      </c>
      <c r="AN636" s="17">
        <f t="shared" ref="AN636:AN682" si="821">_xlfn.POISSON.DIST(5,K636,FALSE) * _xlfn.POISSON.DIST(1,L636,FALSE)</f>
        <v>4.3658627937102337E-3</v>
      </c>
      <c r="AO636" s="17">
        <f t="shared" ref="AO636:AO682" si="822">_xlfn.POISSON.DIST(5,K636,FALSE) * _xlfn.POISSON.DIST(2,L636,FALSE)</f>
        <v>2.2381258187228639E-3</v>
      </c>
      <c r="AP636" s="17">
        <f t="shared" ref="AP636:AP682" si="823">_xlfn.POISSON.DIST(5,K636,FALSE) * _xlfn.POISSON.DIST(3,L636,FALSE)</f>
        <v>7.6490526876695918E-4</v>
      </c>
      <c r="AQ636" s="17">
        <f t="shared" ref="AQ636:AQ682" si="824">_xlfn.POISSON.DIST(5,K636,FALSE) * _xlfn.POISSON.DIST(4,L636,FALSE)</f>
        <v>1.9606138715248258E-4</v>
      </c>
      <c r="AR636" s="17">
        <f t="shared" ref="AR636:AR682" si="825">_xlfn.POISSON.DIST(0,K636,FALSE) * _xlfn.POISSON.DIST(5,L636,FALSE)</f>
        <v>8.1190903669955722E-4</v>
      </c>
      <c r="AS636" s="17">
        <f t="shared" ref="AS636:AS682" si="826">_xlfn.POISSON.DIST(1,K636,FALSE) * _xlfn.POISSON.DIST(5,L636,FALSE)</f>
        <v>1.1595659249870587E-3</v>
      </c>
      <c r="AT636" s="17">
        <f t="shared" ref="AT636:AT682" si="827">_xlfn.POISSON.DIST(2,K636,FALSE) * _xlfn.POISSON.DIST(5,L636,FALSE)</f>
        <v>8.2804419806491994E-4</v>
      </c>
      <c r="AU636" s="17">
        <f t="shared" ref="AU636:AU682" si="828">_xlfn.POISSON.DIST(3,K636,FALSE) * _xlfn.POISSON.DIST(5,L636,FALSE)</f>
        <v>3.9420337051650228E-4</v>
      </c>
      <c r="AV636" s="17">
        <f t="shared" ref="AV636:AV682" si="829">_xlfn.POISSON.DIST(4,K636,FALSE) * _xlfn.POISSON.DIST(5,L636,FALSE)</f>
        <v>1.4075000255697786E-4</v>
      </c>
      <c r="AW636" s="17">
        <f t="shared" ref="AW636:AW682" si="830">_xlfn.POISSON.DIST(6,K636,FALSE) * _xlfn.POISSON.DIST(6,L636,FALSE)</f>
        <v>1.6352963039617143E-6</v>
      </c>
      <c r="AX636" s="17">
        <f t="shared" ref="AX636:AX682" si="831">_xlfn.POISSON.DIST(6,K636,FALSE) * _xlfn.POISSON.DIST(0,L636,FALSE)</f>
        <v>1.0135904084095579E-3</v>
      </c>
      <c r="AY636" s="17">
        <f t="shared" ref="AY636:AY682" si="832">_xlfn.POISSON.DIST(6,K636,FALSE) * _xlfn.POISSON.DIST(1,L636,FALSE)</f>
        <v>1.0392185782565155E-3</v>
      </c>
      <c r="AZ636" s="17">
        <f t="shared" ref="AZ636:AZ682" si="833">_xlfn.POISSON.DIST(6,K636,FALSE) * _xlfn.POISSON.DIST(2,L636,FALSE)</f>
        <v>5.3274737232769447E-4</v>
      </c>
      <c r="BA636" s="17">
        <f t="shared" ref="BA636:BA682" si="834">_xlfn.POISSON.DIST(6,K636,FALSE) * _xlfn.POISSON.DIST(3,L636,FALSE)</f>
        <v>1.8207254865043194E-4</v>
      </c>
      <c r="BB636" s="17">
        <f t="shared" ref="BB636:BB682" si="835">_xlfn.POISSON.DIST(6,K636,FALSE) * _xlfn.POISSON.DIST(4,L636,FALSE)</f>
        <v>4.6669042440165677E-5</v>
      </c>
      <c r="BC636" s="17">
        <f t="shared" ref="BC636:BC682" si="836">_xlfn.POISSON.DIST(6,K636,FALSE) * _xlfn.POISSON.DIST(5,L636,FALSE)</f>
        <v>9.5698095662454257E-6</v>
      </c>
      <c r="BD636" s="17">
        <f t="shared" ref="BD636:BD682" si="837">_xlfn.POISSON.DIST(0,K636,FALSE) * _xlfn.POISSON.DIST(6,L636,FALSE)</f>
        <v>1.3873963088575962E-4</v>
      </c>
      <c r="BE636" s="17">
        <f t="shared" ref="BE636:BE682" si="838">_xlfn.POISSON.DIST(1,K636,FALSE) * _xlfn.POISSON.DIST(6,L636,FALSE)</f>
        <v>1.981475031665905E-4</v>
      </c>
      <c r="BF636" s="17">
        <f t="shared" ref="BF636:BF682" si="839">_xlfn.POISSON.DIST(2,K636,FALSE) * _xlfn.POISSON.DIST(6,L636,FALSE)</f>
        <v>1.4149681947576786E-4</v>
      </c>
      <c r="BG636" s="17">
        <f t="shared" ref="BG636:BG682" si="840">_xlfn.POISSON.DIST(3,K636,FALSE) * _xlfn.POISSON.DIST(6,L636,FALSE)</f>
        <v>6.7361770404361461E-5</v>
      </c>
      <c r="BH636" s="17">
        <f t="shared" ref="BH636:BH682" si="841">_xlfn.POISSON.DIST(4,K636,FALSE) * _xlfn.POISSON.DIST(6,L636,FALSE)</f>
        <v>2.4051466998452584E-5</v>
      </c>
      <c r="BI636" s="17">
        <f t="shared" ref="BI636:BI682" si="842">_xlfn.POISSON.DIST(5,K636,FALSE) * _xlfn.POISSON.DIST(6,L636,FALSE)</f>
        <v>6.8700458590108419E-6</v>
      </c>
      <c r="BJ636" s="18">
        <f t="shared" ref="BJ636:BJ682" si="843">SUM(N636,Q636,T636,W636,X636,Y636,AD636,AE636,AF636,AG636,AM636,AN636,AO636,AP636,AQ636,AX636,AY636,AZ636,BA636,BB636,BC636)</f>
        <v>0.46229649946585899</v>
      </c>
      <c r="BK636" s="18">
        <f t="shared" ref="BK636:BK682" si="844">SUM(M636,P636,S636,V636,AC636,AL636,AY636)</f>
        <v>0.26727764677958021</v>
      </c>
      <c r="BL636" s="18">
        <f t="shared" ref="BL636:BL682" si="845">SUM(O636,R636,U636,AA636,AB636,AH636,AI636,AJ636,AK636,AR636,AS636,AT636,AU636,AV636,BD636,BE636,BF636,BG636,BH636,BI636)</f>
        <v>0.25522087135073607</v>
      </c>
      <c r="BM636" s="18">
        <f t="shared" ref="BM636:BM682" si="846">SUM(S636:BI636)</f>
        <v>0.44340444215425295</v>
      </c>
      <c r="BN636" s="18">
        <f t="shared" ref="BN636:BN682" si="847">SUM(M636:R636)</f>
        <v>0.55580014882081052</v>
      </c>
    </row>
    <row r="637" spans="1:66" x14ac:dyDescent="0.25">
      <c r="A637" t="s">
        <v>145</v>
      </c>
      <c r="B637" t="s">
        <v>375</v>
      </c>
      <c r="C637" t="s">
        <v>389</v>
      </c>
      <c r="D637" t="s">
        <v>499</v>
      </c>
      <c r="E637" s="14">
        <f>VLOOKUP(A637,home!$A$2:$E$405,3,FALSE)</f>
        <v>1.4394618834080699</v>
      </c>
      <c r="F637" s="14">
        <f>VLOOKUP(B637,home!$B$2:$E$405,3,FALSE)</f>
        <v>0.82</v>
      </c>
      <c r="G637" s="14">
        <f>VLOOKUP(C637,away!$B$2:$E$405,4,FALSE)</f>
        <v>0.69</v>
      </c>
      <c r="H637" s="14">
        <f>VLOOKUP(A637,away!$A$2:$E$405,3,FALSE)</f>
        <v>1.2421524663677099</v>
      </c>
      <c r="I637" s="14">
        <f>VLOOKUP(C637,away!$B$2:$E$405,3,FALSE)</f>
        <v>0.87</v>
      </c>
      <c r="J637" s="14">
        <f>VLOOKUP(B637,home!$B$2:$E$405,4,FALSE)</f>
        <v>0.59</v>
      </c>
      <c r="K637" s="16">
        <f t="shared" si="792"/>
        <v>0.81444753363228584</v>
      </c>
      <c r="L637" s="16">
        <f t="shared" si="793"/>
        <v>0.63759686098654544</v>
      </c>
      <c r="M637" s="17">
        <f t="shared" si="794"/>
        <v>0.23409122372424671</v>
      </c>
      <c r="N637" s="17">
        <f t="shared" si="795"/>
        <v>0.19065501980717633</v>
      </c>
      <c r="O637" s="17">
        <f t="shared" si="796"/>
        <v>0.14925582943107882</v>
      </c>
      <c r="P637" s="17">
        <f t="shared" si="797"/>
        <v>0.12156104216038326</v>
      </c>
      <c r="Q637" s="17">
        <f t="shared" si="798"/>
        <v>7.7639255328284695E-2</v>
      </c>
      <c r="R637" s="17">
        <f t="shared" si="799"/>
        <v>4.7582524164599543E-2</v>
      </c>
      <c r="S637" s="17">
        <f t="shared" si="800"/>
        <v>1.578133380656498E-2</v>
      </c>
      <c r="T637" s="17">
        <f t="shared" si="801"/>
        <v>4.9502545486647231E-2</v>
      </c>
      <c r="U637" s="17">
        <f t="shared" si="802"/>
        <v>3.8753469449856734E-2</v>
      </c>
      <c r="V637" s="17">
        <f t="shared" si="803"/>
        <v>9.105640070503012E-4</v>
      </c>
      <c r="W637" s="17">
        <f t="shared" si="804"/>
        <v>2.1077700005056255E-2</v>
      </c>
      <c r="X637" s="17">
        <f t="shared" si="805"/>
        <v>1.343907536003996E-2</v>
      </c>
      <c r="Y637" s="17">
        <f t="shared" si="806"/>
        <v>4.2843561320615531E-3</v>
      </c>
      <c r="Z637" s="17">
        <f t="shared" si="807"/>
        <v>1.0112822681721706E-2</v>
      </c>
      <c r="AA637" s="17">
        <f t="shared" si="808"/>
        <v>8.2363634911888813E-3</v>
      </c>
      <c r="AB637" s="17">
        <f t="shared" si="809"/>
        <v>3.3540429657488938E-3</v>
      </c>
      <c r="AC637" s="17">
        <f t="shared" si="810"/>
        <v>2.9552877904224114E-5</v>
      </c>
      <c r="AD637" s="17">
        <f t="shared" si="811"/>
        <v>4.2916701959398208E-3</v>
      </c>
      <c r="AE637" s="17">
        <f t="shared" si="812"/>
        <v>2.7363554453207419E-3</v>
      </c>
      <c r="AF637" s="17">
        <f t="shared" si="813"/>
        <v>8.7234582123997279E-4</v>
      </c>
      <c r="AG637" s="17">
        <f t="shared" si="814"/>
        <v>1.8540165243911225E-4</v>
      </c>
      <c r="AH637" s="17">
        <f t="shared" si="815"/>
        <v>1.6119759993948244E-3</v>
      </c>
      <c r="AI637" s="17">
        <f t="shared" si="816"/>
        <v>1.3128698769815537E-3</v>
      </c>
      <c r="AJ637" s="17">
        <f t="shared" si="817"/>
        <v>5.3463181664387442E-4</v>
      </c>
      <c r="AK637" s="17">
        <f t="shared" si="818"/>
        <v>1.4514318815565065E-4</v>
      </c>
      <c r="AL637" s="17">
        <f t="shared" si="819"/>
        <v>6.1385960220497547E-7</v>
      </c>
      <c r="AM637" s="17">
        <f t="shared" si="820"/>
        <v>6.9906804124927533E-4</v>
      </c>
      <c r="AN637" s="17">
        <f t="shared" si="821"/>
        <v>4.457235887165508E-4</v>
      </c>
      <c r="AO637" s="17">
        <f t="shared" si="822"/>
        <v>1.4209598051666538E-4</v>
      </c>
      <c r="AP637" s="17">
        <f t="shared" si="823"/>
        <v>3.0199983712077057E-5</v>
      </c>
      <c r="AQ637" s="17">
        <f t="shared" si="824"/>
        <v>4.8138537041662823E-6</v>
      </c>
      <c r="AR637" s="17">
        <f t="shared" si="825"/>
        <v>2.0555816743995798E-4</v>
      </c>
      <c r="AS637" s="17">
        <f t="shared" si="826"/>
        <v>1.6741634248944621E-4</v>
      </c>
      <c r="AT637" s="17">
        <f t="shared" si="827"/>
        <v>6.8175913615133759E-5</v>
      </c>
      <c r="AU637" s="17">
        <f t="shared" si="828"/>
        <v>1.8508568232324488E-5</v>
      </c>
      <c r="AV637" s="17">
        <f t="shared" si="829"/>
        <v>3.7685644369703884E-6</v>
      </c>
      <c r="AW637" s="17">
        <f t="shared" si="830"/>
        <v>8.8547404484521628E-9</v>
      </c>
      <c r="AX637" s="17">
        <f t="shared" si="831"/>
        <v>9.4892373672770866E-5</v>
      </c>
      <c r="AY637" s="17">
        <f t="shared" si="832"/>
        <v>6.0503079585320999E-5</v>
      </c>
      <c r="AZ637" s="17">
        <f t="shared" si="833"/>
        <v>1.9288286811809903E-5</v>
      </c>
      <c r="BA637" s="17">
        <f t="shared" si="834"/>
        <v>4.0993837083393924E-6</v>
      </c>
      <c r="BB637" s="17">
        <f t="shared" si="835"/>
        <v>6.5343854610414516E-7</v>
      </c>
      <c r="BC637" s="17">
        <f t="shared" si="836"/>
        <v>8.3326073168723035E-8</v>
      </c>
      <c r="BD637" s="17">
        <f t="shared" si="837"/>
        <v>2.1843873718310637E-5</v>
      </c>
      <c r="BE637" s="17">
        <f t="shared" si="838"/>
        <v>1.7790689074853205E-5</v>
      </c>
      <c r="BF637" s="17">
        <f t="shared" si="839"/>
        <v>7.2447914193165235E-6</v>
      </c>
      <c r="BG637" s="17">
        <f t="shared" si="840"/>
        <v>1.96683416771423E-6</v>
      </c>
      <c r="BH637" s="17">
        <f t="shared" si="841"/>
        <v>4.0047080923964098E-7</v>
      </c>
      <c r="BI637" s="17">
        <f t="shared" si="842"/>
        <v>6.5232492575390258E-8</v>
      </c>
      <c r="BJ637" s="18">
        <f t="shared" si="843"/>
        <v>0.36618514657050188</v>
      </c>
      <c r="BK637" s="18">
        <f t="shared" si="844"/>
        <v>0.37243483351533702</v>
      </c>
      <c r="BL637" s="18">
        <f t="shared" si="845"/>
        <v>0.25129958983154466</v>
      </c>
      <c r="BM637" s="18">
        <f t="shared" si="846"/>
        <v>0.17918700375849103</v>
      </c>
      <c r="BN637" s="18">
        <f t="shared" si="847"/>
        <v>0.8207848946157692</v>
      </c>
    </row>
    <row r="638" spans="1:66" x14ac:dyDescent="0.25">
      <c r="A638" t="s">
        <v>80</v>
      </c>
      <c r="B638" t="s">
        <v>88</v>
      </c>
      <c r="C638" t="s">
        <v>95</v>
      </c>
      <c r="D638" t="s">
        <v>500</v>
      </c>
      <c r="E638" s="14">
        <f>VLOOKUP(A638,home!$A$2:$E$405,3,FALSE)</f>
        <v>1.2105263157894699</v>
      </c>
      <c r="F638" s="14">
        <f>VLOOKUP(B638,home!$B$2:$E$405,3,FALSE)</f>
        <v>0.65</v>
      </c>
      <c r="G638" s="14">
        <f>VLOOKUP(C638,away!$B$2:$E$405,4,FALSE)</f>
        <v>0.53</v>
      </c>
      <c r="H638" s="14">
        <f>VLOOKUP(A638,away!$A$2:$E$405,3,FALSE)</f>
        <v>1.0380116959064301</v>
      </c>
      <c r="I638" s="14">
        <f>VLOOKUP(C638,away!$B$2:$E$405,3,FALSE)</f>
        <v>0.41</v>
      </c>
      <c r="J638" s="14">
        <f>VLOOKUP(B638,home!$B$2:$E$405,4,FALSE)</f>
        <v>1.03</v>
      </c>
      <c r="K638" s="16">
        <f t="shared" si="792"/>
        <v>0.41702631578947241</v>
      </c>
      <c r="L638" s="16">
        <f t="shared" si="793"/>
        <v>0.43835233918128541</v>
      </c>
      <c r="M638" s="17">
        <f t="shared" si="794"/>
        <v>0.42512218597260742</v>
      </c>
      <c r="N638" s="17">
        <f t="shared" si="795"/>
        <v>0.17728713897652337</v>
      </c>
      <c r="O638" s="17">
        <f t="shared" si="796"/>
        <v>0.18635330465895386</v>
      </c>
      <c r="P638" s="17">
        <f t="shared" si="797"/>
        <v>7.7714232077116641E-2</v>
      </c>
      <c r="Q638" s="17">
        <f t="shared" si="798"/>
        <v>3.6966701202117855E-2</v>
      </c>
      <c r="R638" s="17">
        <f t="shared" si="799"/>
        <v>4.0844203505707583E-2</v>
      </c>
      <c r="S638" s="17">
        <f t="shared" si="800"/>
        <v>3.5516270772358019E-3</v>
      </c>
      <c r="T638" s="17">
        <f t="shared" si="801"/>
        <v>1.6204439943763995E-2</v>
      </c>
      <c r="U638" s="17">
        <f t="shared" si="802"/>
        <v>1.7033107709340682E-2</v>
      </c>
      <c r="V638" s="17">
        <f t="shared" si="803"/>
        <v>7.2139252624567012E-5</v>
      </c>
      <c r="W638" s="17">
        <f t="shared" si="804"/>
        <v>5.1386957364031576E-3</v>
      </c>
      <c r="X638" s="17">
        <f t="shared" si="805"/>
        <v>2.2525592963932215E-3</v>
      </c>
      <c r="Y638" s="17">
        <f t="shared" si="806"/>
        <v>4.9370731835925955E-4</v>
      </c>
      <c r="Z638" s="17">
        <f t="shared" si="807"/>
        <v>5.9680507162411262E-3</v>
      </c>
      <c r="AA638" s="17">
        <f t="shared" si="808"/>
        <v>2.4888342026387587E-3</v>
      </c>
      <c r="AB638" s="17">
        <f t="shared" si="809"/>
        <v>5.1895467906863527E-4</v>
      </c>
      <c r="AC638" s="17">
        <f t="shared" si="810"/>
        <v>8.2421107468038919E-7</v>
      </c>
      <c r="AD638" s="17">
        <f t="shared" si="811"/>
        <v>5.3574283772881944E-4</v>
      </c>
      <c r="AE638" s="17">
        <f t="shared" si="812"/>
        <v>2.3484412611804776E-4</v>
      </c>
      <c r="AF638" s="17">
        <f t="shared" si="813"/>
        <v>5.1472236013415521E-5</v>
      </c>
      <c r="AG638" s="17">
        <f t="shared" si="814"/>
        <v>7.5209916864572997E-6</v>
      </c>
      <c r="AH638" s="17">
        <f t="shared" si="815"/>
        <v>6.5402724795421061E-4</v>
      </c>
      <c r="AI638" s="17">
        <f t="shared" si="816"/>
        <v>2.727465736402722E-4</v>
      </c>
      <c r="AJ638" s="17">
        <f t="shared" si="817"/>
        <v>5.6871249374702364E-5</v>
      </c>
      <c r="AK638" s="17">
        <f t="shared" si="818"/>
        <v>7.9056025336921546E-6</v>
      </c>
      <c r="AL638" s="17">
        <f t="shared" si="819"/>
        <v>6.026778451159807E-9</v>
      </c>
      <c r="AM638" s="17">
        <f t="shared" si="820"/>
        <v>4.4683772365729356E-5</v>
      </c>
      <c r="AN638" s="17">
        <f t="shared" si="821"/>
        <v>1.9587236139961538E-5</v>
      </c>
      <c r="AO638" s="17">
        <f t="shared" si="822"/>
        <v>4.2930553900241758E-6</v>
      </c>
      <c r="AP638" s="17">
        <f t="shared" si="823"/>
        <v>6.2729029081730786E-7</v>
      </c>
      <c r="AQ638" s="17">
        <f t="shared" si="824"/>
        <v>6.8743541581368898E-8</v>
      </c>
      <c r="AR638" s="17">
        <f t="shared" si="825"/>
        <v>5.7338874805805397E-5</v>
      </c>
      <c r="AS638" s="17">
        <f t="shared" si="826"/>
        <v>2.3911819711778823E-5</v>
      </c>
      <c r="AT638" s="17">
        <f t="shared" si="827"/>
        <v>4.9859290391126028E-6</v>
      </c>
      <c r="AU638" s="17">
        <f t="shared" si="828"/>
        <v>6.9308787265629111E-7</v>
      </c>
      <c r="AV638" s="17">
        <f t="shared" si="829"/>
        <v>7.2258970513053993E-8</v>
      </c>
      <c r="AW638" s="17">
        <f t="shared" si="830"/>
        <v>3.0603388513616754E-11</v>
      </c>
      <c r="AX638" s="17">
        <f t="shared" si="831"/>
        <v>3.1057181608759244E-6</v>
      </c>
      <c r="AY638" s="17">
        <f t="shared" si="832"/>
        <v>1.3613988206577609E-6</v>
      </c>
      <c r="AZ638" s="17">
        <f t="shared" si="833"/>
        <v>2.983861787969864E-7</v>
      </c>
      <c r="BA638" s="17">
        <f t="shared" si="834"/>
        <v>4.359942648500809E-8</v>
      </c>
      <c r="BB638" s="17">
        <f t="shared" si="835"/>
        <v>4.7779776466664441E-9</v>
      </c>
      <c r="BC638" s="17">
        <f t="shared" si="836"/>
        <v>4.1888753559442612E-10</v>
      </c>
      <c r="BD638" s="17">
        <f t="shared" si="837"/>
        <v>4.1891049828579426E-6</v>
      </c>
      <c r="BE638" s="17">
        <f t="shared" si="838"/>
        <v>1.7469670174565684E-6</v>
      </c>
      <c r="BF638" s="17">
        <f t="shared" si="839"/>
        <v>3.6426560954781779E-7</v>
      </c>
      <c r="BG638" s="17">
        <f t="shared" si="840"/>
        <v>5.0636115039510981E-8</v>
      </c>
      <c r="BH638" s="17">
        <f t="shared" si="841"/>
        <v>5.2791481252047877E-9</v>
      </c>
      <c r="BI638" s="17">
        <f t="shared" si="842"/>
        <v>4.4030873863221071E-10</v>
      </c>
      <c r="BJ638" s="18">
        <f t="shared" si="843"/>
        <v>0.23924689706228772</v>
      </c>
      <c r="BK638" s="18">
        <f t="shared" si="844"/>
        <v>0.50646237601625821</v>
      </c>
      <c r="BL638" s="18">
        <f t="shared" si="845"/>
        <v>0.24832331409279401</v>
      </c>
      <c r="BM638" s="18">
        <f t="shared" si="846"/>
        <v>5.5711510126337085E-2</v>
      </c>
      <c r="BN638" s="18">
        <f t="shared" si="847"/>
        <v>0.9442877663930267</v>
      </c>
    </row>
    <row r="639" spans="1:66" x14ac:dyDescent="0.25">
      <c r="A639" t="s">
        <v>80</v>
      </c>
      <c r="B639" t="s">
        <v>84</v>
      </c>
      <c r="C639" t="s">
        <v>416</v>
      </c>
      <c r="D639" t="s">
        <v>500</v>
      </c>
      <c r="E639" s="14">
        <f>VLOOKUP(A639,home!$A$2:$E$405,3,FALSE)</f>
        <v>1.2105263157894699</v>
      </c>
      <c r="F639" s="14">
        <f>VLOOKUP(B639,home!$B$2:$E$405,3,FALSE)</f>
        <v>1.06</v>
      </c>
      <c r="G639" s="14">
        <f>VLOOKUP(C639,away!$B$2:$E$405,4,FALSE)</f>
        <v>1.3</v>
      </c>
      <c r="H639" s="14">
        <f>VLOOKUP(A639,away!$A$2:$E$405,3,FALSE)</f>
        <v>1.0380116959064301</v>
      </c>
      <c r="I639" s="14">
        <f>VLOOKUP(C639,away!$B$2:$E$405,3,FALSE)</f>
        <v>0.53</v>
      </c>
      <c r="J639" s="14">
        <f>VLOOKUP(B639,home!$B$2:$E$405,4,FALSE)</f>
        <v>1.31</v>
      </c>
      <c r="K639" s="16">
        <f t="shared" si="792"/>
        <v>1.6681052631578894</v>
      </c>
      <c r="L639" s="16">
        <f t="shared" si="793"/>
        <v>0.72069152046783447</v>
      </c>
      <c r="M639" s="17">
        <f t="shared" si="794"/>
        <v>9.1740000567630903E-2</v>
      </c>
      <c r="N639" s="17">
        <f t="shared" si="795"/>
        <v>0.15303197778897287</v>
      </c>
      <c r="O639" s="17">
        <f t="shared" si="796"/>
        <v>6.6116240496805909E-2</v>
      </c>
      <c r="P639" s="17">
        <f t="shared" si="797"/>
        <v>0.11028884875293474</v>
      </c>
      <c r="Q639" s="17">
        <f t="shared" si="798"/>
        <v>0.12763672379062346</v>
      </c>
      <c r="R639" s="17">
        <f t="shared" si="799"/>
        <v>2.382470694563003E-2</v>
      </c>
      <c r="S639" s="17">
        <f t="shared" si="800"/>
        <v>3.314701897750879E-2</v>
      </c>
      <c r="T639" s="17">
        <f t="shared" si="801"/>
        <v>9.198670453619745E-2</v>
      </c>
      <c r="U639" s="17">
        <f t="shared" si="802"/>
        <v>3.9742119049199776E-2</v>
      </c>
      <c r="V639" s="17">
        <f t="shared" si="803"/>
        <v>4.4276657946389604E-3</v>
      </c>
      <c r="W639" s="17">
        <f t="shared" si="804"/>
        <v>7.0970496909122924E-2</v>
      </c>
      <c r="X639" s="17">
        <f t="shared" si="805"/>
        <v>5.1147835325793541E-2</v>
      </c>
      <c r="Y639" s="17">
        <f t="shared" si="806"/>
        <v>1.843090560479228E-2</v>
      </c>
      <c r="Z639" s="17">
        <f t="shared" si="807"/>
        <v>5.7234214244488947E-3</v>
      </c>
      <c r="AA639" s="17">
        <f t="shared" si="808"/>
        <v>9.547269401393825E-3</v>
      </c>
      <c r="AB639" s="17">
        <f t="shared" si="809"/>
        <v>7.9629251686256577E-3</v>
      </c>
      <c r="AC639" s="17">
        <f t="shared" si="810"/>
        <v>3.3268078273656552E-4</v>
      </c>
      <c r="AD639" s="17">
        <f t="shared" si="811"/>
        <v>2.9596564855759656E-2</v>
      </c>
      <c r="AE639" s="17">
        <f t="shared" si="812"/>
        <v>2.1329993326522301E-2</v>
      </c>
      <c r="AF639" s="17">
        <f t="shared" si="813"/>
        <v>7.6861726610300586E-3</v>
      </c>
      <c r="AG639" s="17">
        <f t="shared" si="814"/>
        <v>1.8464531538853516E-3</v>
      </c>
      <c r="AH639" s="17">
        <f t="shared" si="815"/>
        <v>1.031205322166063E-3</v>
      </c>
      <c r="AI639" s="17">
        <f t="shared" si="816"/>
        <v>1.7201590253016368E-3</v>
      </c>
      <c r="AJ639" s="17">
        <f t="shared" si="817"/>
        <v>1.4347031617871029E-3</v>
      </c>
      <c r="AK639" s="17">
        <f t="shared" si="818"/>
        <v>7.977452984154436E-4</v>
      </c>
      <c r="AL639" s="17">
        <f t="shared" si="819"/>
        <v>1.5997811337789283E-5</v>
      </c>
      <c r="AM639" s="17">
        <f t="shared" si="820"/>
        <v>9.874037121457303E-3</v>
      </c>
      <c r="AN639" s="17">
        <f t="shared" si="821"/>
        <v>7.1161348262189028E-3</v>
      </c>
      <c r="AO639" s="17">
        <f t="shared" si="822"/>
        <v>2.5642690138809048E-3</v>
      </c>
      <c r="AP639" s="17">
        <f t="shared" si="823"/>
        <v>6.1601564483412796E-4</v>
      </c>
      <c r="AQ639" s="17">
        <f t="shared" si="824"/>
        <v>1.1098931292687028E-4</v>
      </c>
      <c r="AR639" s="17">
        <f t="shared" si="825"/>
        <v>1.486361863092766E-4</v>
      </c>
      <c r="AS639" s="17">
        <f t="shared" si="826"/>
        <v>2.4794080467822096E-4</v>
      </c>
      <c r="AT639" s="17">
        <f t="shared" si="827"/>
        <v>2.0679568061767134E-4</v>
      </c>
      <c r="AU639" s="17">
        <f t="shared" si="828"/>
        <v>1.1498565441221848E-4</v>
      </c>
      <c r="AV639" s="17">
        <f t="shared" si="829"/>
        <v>4.7952043828168943E-5</v>
      </c>
      <c r="AW639" s="17">
        <f t="shared" si="830"/>
        <v>5.342332752266439E-7</v>
      </c>
      <c r="AX639" s="17">
        <f t="shared" si="831"/>
        <v>2.7451555484865504E-3</v>
      </c>
      <c r="AY639" s="17">
        <f t="shared" si="832"/>
        <v>1.9784103261594839E-3</v>
      </c>
      <c r="AZ639" s="17">
        <f t="shared" si="833"/>
        <v>7.1291177303457135E-4</v>
      </c>
      <c r="BA639" s="17">
        <f t="shared" si="834"/>
        <v>1.7126315655590166E-4</v>
      </c>
      <c r="BB639" s="17">
        <f t="shared" si="835"/>
        <v>3.085697617459838E-5</v>
      </c>
      <c r="BC639" s="17">
        <f t="shared" si="836"/>
        <v>4.4476722152622095E-6</v>
      </c>
      <c r="BD639" s="17">
        <f t="shared" si="837"/>
        <v>1.7853473184628812E-5</v>
      </c>
      <c r="BE639" s="17">
        <f t="shared" si="838"/>
        <v>2.9781472584927566E-5</v>
      </c>
      <c r="BF639" s="17">
        <f t="shared" si="839"/>
        <v>2.4839315581755038E-5</v>
      </c>
      <c r="BG639" s="17">
        <f t="shared" si="840"/>
        <v>1.3811531018388448E-5</v>
      </c>
      <c r="BH639" s="17">
        <f t="shared" si="841"/>
        <v>5.7597718960105515E-6</v>
      </c>
      <c r="BI639" s="17">
        <f t="shared" si="842"/>
        <v>1.9215811628648198E-6</v>
      </c>
      <c r="BJ639" s="18">
        <f t="shared" si="843"/>
        <v>0.59958831932464451</v>
      </c>
      <c r="BK639" s="18">
        <f t="shared" si="844"/>
        <v>0.24193062301294724</v>
      </c>
      <c r="BL639" s="18">
        <f t="shared" si="845"/>
        <v>0.15303735138459962</v>
      </c>
      <c r="BM639" s="18">
        <f t="shared" si="846"/>
        <v>0.4256633407111578</v>
      </c>
      <c r="BN639" s="18">
        <f t="shared" si="847"/>
        <v>0.57263849834259795</v>
      </c>
    </row>
    <row r="640" spans="1:66" x14ac:dyDescent="0.25">
      <c r="A640" t="s">
        <v>80</v>
      </c>
      <c r="B640" t="s">
        <v>87</v>
      </c>
      <c r="C640" t="s">
        <v>412</v>
      </c>
      <c r="D640" t="s">
        <v>500</v>
      </c>
      <c r="E640" s="14">
        <f>VLOOKUP(A640,home!$A$2:$E$405,3,FALSE)</f>
        <v>1.2105263157894699</v>
      </c>
      <c r="F640" s="14">
        <f>VLOOKUP(B640,home!$B$2:$E$405,3,FALSE)</f>
        <v>0.83</v>
      </c>
      <c r="G640" s="14">
        <f>VLOOKUP(C640,away!$B$2:$E$405,4,FALSE)</f>
        <v>0.94</v>
      </c>
      <c r="H640" s="14">
        <f>VLOOKUP(A640,away!$A$2:$E$405,3,FALSE)</f>
        <v>1.0380116959064301</v>
      </c>
      <c r="I640" s="14">
        <f>VLOOKUP(C640,away!$B$2:$E$405,3,FALSE)</f>
        <v>1.06</v>
      </c>
      <c r="J640" s="14">
        <f>VLOOKUP(B640,home!$B$2:$E$405,4,FALSE)</f>
        <v>0.89</v>
      </c>
      <c r="K640" s="16">
        <f t="shared" si="792"/>
        <v>0.94445263157894443</v>
      </c>
      <c r="L640" s="16">
        <f t="shared" si="793"/>
        <v>0.97926023391812611</v>
      </c>
      <c r="M640" s="17">
        <f t="shared" si="794"/>
        <v>0.1460636394651732</v>
      </c>
      <c r="N640" s="17">
        <f t="shared" si="795"/>
        <v>0.13795018867088099</v>
      </c>
      <c r="O640" s="17">
        <f t="shared" si="796"/>
        <v>0.14303431374959835</v>
      </c>
      <c r="P640" s="17">
        <f t="shared" si="797"/>
        <v>0.13508913402689657</v>
      </c>
      <c r="Q640" s="17">
        <f t="shared" si="798"/>
        <v>6.5143709358512714E-2</v>
      </c>
      <c r="R640" s="17">
        <f t="shared" si="799"/>
        <v>7.0033907770375159E-2</v>
      </c>
      <c r="S640" s="17">
        <f t="shared" si="800"/>
        <v>3.1234799774532616E-2</v>
      </c>
      <c r="T640" s="17">
        <f t="shared" si="801"/>
        <v>6.3792644064711593E-2</v>
      </c>
      <c r="U640" s="17">
        <f t="shared" si="802"/>
        <v>6.6143708493487899E-2</v>
      </c>
      <c r="V640" s="17">
        <f t="shared" si="803"/>
        <v>3.209774458201291E-3</v>
      </c>
      <c r="W640" s="17">
        <f t="shared" si="804"/>
        <v>2.0508382578153749E-2</v>
      </c>
      <c r="X640" s="17">
        <f t="shared" si="805"/>
        <v>2.0083043520765266E-2</v>
      </c>
      <c r="Y640" s="17">
        <f t="shared" si="806"/>
        <v>9.8332629479662495E-3</v>
      </c>
      <c r="Z640" s="17">
        <f t="shared" si="807"/>
        <v>2.286047363513935E-2</v>
      </c>
      <c r="AA640" s="17">
        <f t="shared" si="808"/>
        <v>2.1590634483848438E-2</v>
      </c>
      <c r="AB640" s="17">
        <f t="shared" si="809"/>
        <v>1.019566577786488E-2</v>
      </c>
      <c r="AC640" s="17">
        <f t="shared" si="810"/>
        <v>1.8553798431960645E-4</v>
      </c>
      <c r="AD640" s="17">
        <f t="shared" si="811"/>
        <v>4.8422989738412716E-3</v>
      </c>
      <c r="AE640" s="17">
        <f t="shared" si="812"/>
        <v>4.7418708258253053E-3</v>
      </c>
      <c r="AF640" s="17">
        <f t="shared" si="813"/>
        <v>2.3217627670536131E-3</v>
      </c>
      <c r="AG640" s="17">
        <f t="shared" si="814"/>
        <v>7.5786998345577232E-4</v>
      </c>
      <c r="AH640" s="17">
        <f t="shared" si="815"/>
        <v>5.596588189856427E-3</v>
      </c>
      <c r="AI640" s="17">
        <f t="shared" si="816"/>
        <v>5.2857124437735437E-3</v>
      </c>
      <c r="AJ640" s="17">
        <f t="shared" si="817"/>
        <v>2.4960525136457482E-3</v>
      </c>
      <c r="AK640" s="17">
        <f t="shared" si="818"/>
        <v>7.8580112169065542E-4</v>
      </c>
      <c r="AL640" s="17">
        <f t="shared" si="819"/>
        <v>6.8639028091060976E-6</v>
      </c>
      <c r="AM640" s="17">
        <f t="shared" si="820"/>
        <v>9.1466440174728251E-4</v>
      </c>
      <c r="AN640" s="17">
        <f t="shared" si="821"/>
        <v>8.9569447601162676E-4</v>
      </c>
      <c r="AO640" s="17">
        <f t="shared" si="822"/>
        <v>4.3855899104915954E-4</v>
      </c>
      <c r="AP640" s="17">
        <f t="shared" si="823"/>
        <v>1.431544600538991E-4</v>
      </c>
      <c r="AQ640" s="17">
        <f t="shared" si="824"/>
        <v>3.504636750970106E-5</v>
      </c>
      <c r="AR640" s="17">
        <f t="shared" si="825"/>
        <v>1.0961032519884459E-3</v>
      </c>
      <c r="AS640" s="17">
        <f t="shared" si="826"/>
        <v>1.0352176008227266E-3</v>
      </c>
      <c r="AT640" s="17">
        <f t="shared" si="827"/>
        <v>4.8885699367693259E-4</v>
      </c>
      <c r="AU640" s="17">
        <f t="shared" si="828"/>
        <v>1.5390075804798349E-4</v>
      </c>
      <c r="AV640" s="17">
        <f t="shared" si="829"/>
        <v>3.6337993985103103E-5</v>
      </c>
      <c r="AW640" s="17">
        <f t="shared" si="830"/>
        <v>1.7633841163765311E-7</v>
      </c>
      <c r="AX640" s="17">
        <f t="shared" si="831"/>
        <v>1.4397620020696692E-4</v>
      </c>
      <c r="AY640" s="17">
        <f t="shared" si="832"/>
        <v>1.4099016749331738E-4</v>
      </c>
      <c r="AZ640" s="17">
        <f t="shared" si="833"/>
        <v>6.9033032199830883E-5</v>
      </c>
      <c r="BA640" s="17">
        <f t="shared" si="834"/>
        <v>2.2533767753361309E-5</v>
      </c>
      <c r="BB640" s="17">
        <f t="shared" si="835"/>
        <v>5.5166056703033287E-6</v>
      </c>
      <c r="BC640" s="17">
        <f t="shared" si="836"/>
        <v>1.0804385118270602E-6</v>
      </c>
      <c r="BD640" s="17">
        <f t="shared" si="837"/>
        <v>1.7889505449010396E-4</v>
      </c>
      <c r="BE640" s="17">
        <f t="shared" si="838"/>
        <v>1.6895790498963734E-4</v>
      </c>
      <c r="BF640" s="17">
        <f t="shared" si="839"/>
        <v>7.9786368996764118E-5</v>
      </c>
      <c r="BG640" s="17">
        <f t="shared" si="840"/>
        <v>2.5118148721040863E-5</v>
      </c>
      <c r="BH640" s="17">
        <f t="shared" si="841"/>
        <v>5.9307254149945843E-6</v>
      </c>
      <c r="BI640" s="17">
        <f t="shared" si="842"/>
        <v>1.1202578450727529E-6</v>
      </c>
      <c r="BJ640" s="18">
        <f t="shared" si="843"/>
        <v>0.33278528259937379</v>
      </c>
      <c r="BK640" s="18">
        <f t="shared" si="844"/>
        <v>0.31593073977942576</v>
      </c>
      <c r="BL640" s="18">
        <f t="shared" si="845"/>
        <v>0.32843260960311998</v>
      </c>
      <c r="BM640" s="18">
        <f t="shared" si="846"/>
        <v>0.30255339874654008</v>
      </c>
      <c r="BN640" s="18">
        <f t="shared" si="847"/>
        <v>0.69731489304143701</v>
      </c>
    </row>
    <row r="641" spans="1:66" x14ac:dyDescent="0.25">
      <c r="A641" t="s">
        <v>80</v>
      </c>
      <c r="B641" t="s">
        <v>81</v>
      </c>
      <c r="C641" t="s">
        <v>96</v>
      </c>
      <c r="D641" t="s">
        <v>500</v>
      </c>
      <c r="E641" s="14">
        <f>VLOOKUP(A641,home!$A$2:$E$405,3,FALSE)</f>
        <v>1.2105263157894699</v>
      </c>
      <c r="F641" s="14">
        <f>VLOOKUP(B641,home!$B$2:$E$405,3,FALSE)</f>
        <v>0.94</v>
      </c>
      <c r="G641" s="14">
        <f>VLOOKUP(C641,away!$B$2:$E$405,4,FALSE)</f>
        <v>1.53</v>
      </c>
      <c r="H641" s="14">
        <f>VLOOKUP(A641,away!$A$2:$E$405,3,FALSE)</f>
        <v>1.0380116959064301</v>
      </c>
      <c r="I641" s="14">
        <f>VLOOKUP(C641,away!$B$2:$E$405,3,FALSE)</f>
        <v>0.77</v>
      </c>
      <c r="J641" s="14">
        <f>VLOOKUP(B641,home!$B$2:$E$405,4,FALSE)</f>
        <v>0.89</v>
      </c>
      <c r="K641" s="16">
        <f t="shared" si="792"/>
        <v>1.7409789473684156</v>
      </c>
      <c r="L641" s="16">
        <f t="shared" si="793"/>
        <v>0.71134941520467654</v>
      </c>
      <c r="M641" s="17">
        <f t="shared" si="794"/>
        <v>8.6092897471344146E-2</v>
      </c>
      <c r="N641" s="17">
        <f t="shared" si="795"/>
        <v>0.14988592201555764</v>
      </c>
      <c r="O641" s="17">
        <f t="shared" si="796"/>
        <v>6.1242132269516837E-2</v>
      </c>
      <c r="P641" s="17">
        <f t="shared" si="797"/>
        <v>0.10662126297318068</v>
      </c>
      <c r="Q641" s="17">
        <f t="shared" si="798"/>
        <v>0.13047411736799502</v>
      </c>
      <c r="R641" s="17">
        <f t="shared" si="799"/>
        <v>2.1782277487904123E-2</v>
      </c>
      <c r="S641" s="17">
        <f t="shared" si="800"/>
        <v>3.3011125342192145E-2</v>
      </c>
      <c r="T641" s="17">
        <f t="shared" si="801"/>
        <v>9.2812687089069604E-2</v>
      </c>
      <c r="U641" s="17">
        <f t="shared" si="802"/>
        <v>3.792248653217805E-2</v>
      </c>
      <c r="V641" s="17">
        <f t="shared" si="803"/>
        <v>4.5424935409283627E-3</v>
      </c>
      <c r="W641" s="17">
        <f t="shared" si="804"/>
        <v>7.5717563838051685E-2</v>
      </c>
      <c r="X641" s="17">
        <f t="shared" si="805"/>
        <v>5.3861644756920832E-2</v>
      </c>
      <c r="Y641" s="17">
        <f t="shared" si="806"/>
        <v>1.9157224749898831E-2</v>
      </c>
      <c r="Z641" s="17">
        <f t="shared" si="807"/>
        <v>5.1649367842821958E-3</v>
      </c>
      <c r="AA641" s="17">
        <f t="shared" si="808"/>
        <v>8.9920462059240244E-3</v>
      </c>
      <c r="AB641" s="17">
        <f t="shared" si="809"/>
        <v>7.827481569138886E-3</v>
      </c>
      <c r="AC641" s="17">
        <f t="shared" si="810"/>
        <v>3.516015930223111E-4</v>
      </c>
      <c r="AD641" s="17">
        <f t="shared" si="811"/>
        <v>3.2955671147018008E-2</v>
      </c>
      <c r="AE641" s="17">
        <f t="shared" si="812"/>
        <v>2.3442997398108893E-2</v>
      </c>
      <c r="AF641" s="17">
        <f t="shared" si="813"/>
        <v>8.3380812448947562E-3</v>
      </c>
      <c r="AG641" s="17">
        <f t="shared" si="814"/>
        <v>1.9770964058283217E-3</v>
      </c>
      <c r="AH641" s="17">
        <f t="shared" si="815"/>
        <v>9.1851869026706562E-4</v>
      </c>
      <c r="AI641" s="17">
        <f t="shared" si="816"/>
        <v>1.5991217025193712E-3</v>
      </c>
      <c r="AJ641" s="17">
        <f t="shared" si="817"/>
        <v>1.3920186091830825E-3</v>
      </c>
      <c r="AK641" s="17">
        <f t="shared" si="818"/>
        <v>8.0782503097760272E-4</v>
      </c>
      <c r="AL641" s="17">
        <f t="shared" si="819"/>
        <v>1.7417560338888116E-5</v>
      </c>
      <c r="AM641" s="17">
        <f t="shared" si="820"/>
        <v>1.147502593267102E-2</v>
      </c>
      <c r="AN641" s="17">
        <f t="shared" si="821"/>
        <v>8.1627529866640271E-3</v>
      </c>
      <c r="AO641" s="17">
        <f t="shared" si="822"/>
        <v>2.9032847817618409E-3</v>
      </c>
      <c r="AP641" s="17">
        <f t="shared" si="823"/>
        <v>6.8841664389297417E-4</v>
      </c>
      <c r="AQ641" s="17">
        <f t="shared" si="824"/>
        <v>1.224261942626083E-4</v>
      </c>
      <c r="AR641" s="17">
        <f t="shared" si="825"/>
        <v>1.3067754663520856E-4</v>
      </c>
      <c r="AS641" s="17">
        <f t="shared" si="826"/>
        <v>2.2750685758565238E-4</v>
      </c>
      <c r="AT641" s="17">
        <f t="shared" si="827"/>
        <v>1.9804232471928266E-4</v>
      </c>
      <c r="AU641" s="17">
        <f t="shared" si="828"/>
        <v>1.1492917267472353E-4</v>
      </c>
      <c r="AV641" s="17">
        <f t="shared" si="829"/>
        <v>5.0022317516290756E-5</v>
      </c>
      <c r="AW641" s="17">
        <f t="shared" si="830"/>
        <v>5.9918553607293659E-7</v>
      </c>
      <c r="AX641" s="17">
        <f t="shared" si="831"/>
        <v>3.3296297615478089E-3</v>
      </c>
      <c r="AY641" s="17">
        <f t="shared" si="832"/>
        <v>2.3685301837251204E-3</v>
      </c>
      <c r="AZ641" s="17">
        <f t="shared" si="833"/>
        <v>8.4242628054374477E-4</v>
      </c>
      <c r="BA641" s="17">
        <f t="shared" si="834"/>
        <v>1.9975314733928118E-4</v>
      </c>
      <c r="BB641" s="17">
        <f t="shared" si="835"/>
        <v>3.5523571136272809E-5</v>
      </c>
      <c r="BC641" s="17">
        <f t="shared" si="836"/>
        <v>5.0539343107538798E-6</v>
      </c>
      <c r="BD641" s="17">
        <f t="shared" si="837"/>
        <v>1.5492899396556227E-5</v>
      </c>
      <c r="BE641" s="17">
        <f t="shared" si="838"/>
        <v>2.697281168310122E-5</v>
      </c>
      <c r="BF641" s="17">
        <f t="shared" si="839"/>
        <v>2.347954864580604E-5</v>
      </c>
      <c r="BG641" s="17">
        <f t="shared" si="840"/>
        <v>1.3625799962020301E-5</v>
      </c>
      <c r="BH641" s="17">
        <f t="shared" si="841"/>
        <v>5.9305577187326748E-6</v>
      </c>
      <c r="BI641" s="17">
        <f t="shared" si="842"/>
        <v>2.0649952268933694E-6</v>
      </c>
      <c r="BJ641" s="18">
        <f t="shared" si="843"/>
        <v>0.61875582943119889</v>
      </c>
      <c r="BK641" s="18">
        <f t="shared" si="844"/>
        <v>0.23300532866473164</v>
      </c>
      <c r="BL641" s="18">
        <f t="shared" si="845"/>
        <v>0.14329265292937338</v>
      </c>
      <c r="BM641" s="18">
        <f t="shared" si="846"/>
        <v>0.44175220722589881</v>
      </c>
      <c r="BN641" s="18">
        <f t="shared" si="847"/>
        <v>0.5560986095854985</v>
      </c>
    </row>
    <row r="642" spans="1:66" x14ac:dyDescent="0.25">
      <c r="A642" t="s">
        <v>80</v>
      </c>
      <c r="B642" t="s">
        <v>435</v>
      </c>
      <c r="C642" t="s">
        <v>91</v>
      </c>
      <c r="D642" t="s">
        <v>500</v>
      </c>
      <c r="E642" s="14">
        <f>VLOOKUP(A642,home!$A$2:$E$405,3,FALSE)</f>
        <v>1.2105263157894699</v>
      </c>
      <c r="F642" s="14">
        <f>VLOOKUP(B642,home!$B$2:$E$405,3,FALSE)</f>
        <v>0.47</v>
      </c>
      <c r="G642" s="14">
        <f>VLOOKUP(C642,away!$B$2:$E$405,4,FALSE)</f>
        <v>0.83</v>
      </c>
      <c r="H642" s="14">
        <f>VLOOKUP(A642,away!$A$2:$E$405,3,FALSE)</f>
        <v>1.0380116959064301</v>
      </c>
      <c r="I642" s="14">
        <f>VLOOKUP(C642,away!$B$2:$E$405,3,FALSE)</f>
        <v>0.64</v>
      </c>
      <c r="J642" s="14">
        <f>VLOOKUP(B642,home!$B$2:$E$405,4,FALSE)</f>
        <v>1.17</v>
      </c>
      <c r="K642" s="16">
        <f t="shared" si="792"/>
        <v>0.47222631578947222</v>
      </c>
      <c r="L642" s="16">
        <f t="shared" si="793"/>
        <v>0.77726315789473477</v>
      </c>
      <c r="M642" s="17">
        <f t="shared" si="794"/>
        <v>0.28665110244183528</v>
      </c>
      <c r="N642" s="17">
        <f t="shared" si="795"/>
        <v>0.13536419402309843</v>
      </c>
      <c r="O642" s="17">
        <f t="shared" si="796"/>
        <v>0.22280334109794797</v>
      </c>
      <c r="P642" s="17">
        <f t="shared" si="797"/>
        <v>0.10521360091226906</v>
      </c>
      <c r="Q642" s="17">
        <f t="shared" si="798"/>
        <v>3.1961267316669539E-2</v>
      </c>
      <c r="R642" s="17">
        <f t="shared" si="799"/>
        <v>8.6588414245644382E-2</v>
      </c>
      <c r="S642" s="17">
        <f t="shared" si="800"/>
        <v>9.6545083226850983E-3</v>
      </c>
      <c r="T642" s="17">
        <f t="shared" si="801"/>
        <v>2.484231556487234E-2</v>
      </c>
      <c r="U642" s="17">
        <f t="shared" si="802"/>
        <v>4.0889327849273294E-2</v>
      </c>
      <c r="V642" s="17">
        <f t="shared" si="803"/>
        <v>3.9373672074759122E-4</v>
      </c>
      <c r="W642" s="17">
        <f t="shared" si="804"/>
        <v>5.0309838376377761E-3</v>
      </c>
      <c r="X642" s="17">
        <f t="shared" si="805"/>
        <v>3.9103983849597098E-3</v>
      </c>
      <c r="Y642" s="17">
        <f t="shared" si="806"/>
        <v>1.5197042986601272E-3</v>
      </c>
      <c r="Z642" s="17">
        <f t="shared" si="807"/>
        <v>2.2433994764555668E-2</v>
      </c>
      <c r="AA642" s="17">
        <f t="shared" si="808"/>
        <v>1.059392269610643E-2</v>
      </c>
      <c r="AB642" s="17">
        <f t="shared" si="809"/>
        <v>2.5013645422704064E-3</v>
      </c>
      <c r="AC642" s="17">
        <f t="shared" si="810"/>
        <v>9.0324216984409804E-6</v>
      </c>
      <c r="AD642" s="17">
        <f t="shared" si="811"/>
        <v>5.9394074061101668E-4</v>
      </c>
      <c r="AE642" s="17">
        <f t="shared" si="812"/>
        <v>4.6164825564965633E-4</v>
      </c>
      <c r="AF642" s="17">
        <f t="shared" si="813"/>
        <v>1.7941109051142383E-4</v>
      </c>
      <c r="AG642" s="17">
        <f t="shared" si="814"/>
        <v>4.6483210257415796E-5</v>
      </c>
      <c r="AH642" s="17">
        <f t="shared" si="815"/>
        <v>4.3592794037231198E-3</v>
      </c>
      <c r="AI642" s="17">
        <f t="shared" si="816"/>
        <v>2.0585664523170961E-3</v>
      </c>
      <c r="AJ642" s="17">
        <f t="shared" si="817"/>
        <v>4.8605462579275332E-4</v>
      </c>
      <c r="AK642" s="17">
        <f t="shared" si="818"/>
        <v>7.6509261736847509E-5</v>
      </c>
      <c r="AL642" s="17">
        <f t="shared" si="819"/>
        <v>1.3261189003016975E-7</v>
      </c>
      <c r="AM642" s="17">
        <f t="shared" si="820"/>
        <v>5.6094889547202217E-5</v>
      </c>
      <c r="AN642" s="17">
        <f t="shared" si="821"/>
        <v>4.3600490991214743E-5</v>
      </c>
      <c r="AO642" s="17">
        <f t="shared" si="822"/>
        <v>1.694452765679625E-5</v>
      </c>
      <c r="AP642" s="17">
        <f t="shared" si="823"/>
        <v>4.3901190251853753E-6</v>
      </c>
      <c r="AQ642" s="17">
        <f t="shared" si="824"/>
        <v>8.5306944426233462E-7</v>
      </c>
      <c r="AR642" s="17">
        <f t="shared" si="825"/>
        <v>6.7766145509666183E-4</v>
      </c>
      <c r="AS642" s="17">
        <f t="shared" si="826"/>
        <v>3.2000957229282945E-4</v>
      </c>
      <c r="AT642" s="17">
        <f t="shared" si="827"/>
        <v>7.5558470670603821E-5</v>
      </c>
      <c r="AU642" s="17">
        <f t="shared" si="828"/>
        <v>1.189356607715538E-5</v>
      </c>
      <c r="AV642" s="17">
        <f t="shared" si="829"/>
        <v>1.4041137225534321E-6</v>
      </c>
      <c r="AW642" s="17">
        <f t="shared" si="830"/>
        <v>1.3520670594361629E-9</v>
      </c>
      <c r="AX642" s="17">
        <f t="shared" si="831"/>
        <v>4.4149138375821132E-6</v>
      </c>
      <c r="AY642" s="17">
        <f t="shared" si="832"/>
        <v>3.4315498712322351E-6</v>
      </c>
      <c r="AZ642" s="17">
        <f t="shared" si="833"/>
        <v>1.3336086446936188E-6</v>
      </c>
      <c r="BA642" s="17">
        <f t="shared" si="834"/>
        <v>3.4552162219009319E-7</v>
      </c>
      <c r="BB642" s="17">
        <f t="shared" si="835"/>
        <v>6.7140306796095803E-8</v>
      </c>
      <c r="BC642" s="17">
        <f t="shared" si="836"/>
        <v>1.043713737647095E-8</v>
      </c>
      <c r="BD642" s="17">
        <f t="shared" si="837"/>
        <v>8.7786880428662053E-5</v>
      </c>
      <c r="BE642" s="17">
        <f t="shared" si="838"/>
        <v>4.1455275119478003E-5</v>
      </c>
      <c r="BF642" s="17">
        <f t="shared" si="839"/>
        <v>9.7881359198550356E-6</v>
      </c>
      <c r="BG642" s="17">
        <f t="shared" si="840"/>
        <v>1.5407384546265804E-6</v>
      </c>
      <c r="BH642" s="17">
        <f t="shared" si="841"/>
        <v>1.8189431100586868E-7</v>
      </c>
      <c r="BI642" s="17">
        <f t="shared" si="842"/>
        <v>1.717905606987317E-8</v>
      </c>
      <c r="BJ642" s="18">
        <f t="shared" si="843"/>
        <v>0.20404183299101192</v>
      </c>
      <c r="BK642" s="18">
        <f t="shared" si="844"/>
        <v>0.40192554498099675</v>
      </c>
      <c r="BL642" s="18">
        <f t="shared" si="845"/>
        <v>0.37158407745596184</v>
      </c>
      <c r="BM642" s="18">
        <f t="shared" si="846"/>
        <v>0.13140009995725727</v>
      </c>
      <c r="BN642" s="18">
        <f t="shared" si="847"/>
        <v>0.86858192003746471</v>
      </c>
    </row>
    <row r="643" spans="1:66" x14ac:dyDescent="0.25">
      <c r="A643" t="s">
        <v>80</v>
      </c>
      <c r="B643" t="s">
        <v>86</v>
      </c>
      <c r="C643" t="s">
        <v>89</v>
      </c>
      <c r="D643" t="s">
        <v>500</v>
      </c>
      <c r="E643" s="14">
        <f>VLOOKUP(A643,home!$A$2:$E$405,3,FALSE)</f>
        <v>1.2105263157894699</v>
      </c>
      <c r="F643" s="14">
        <f>VLOOKUP(B643,home!$B$2:$E$405,3,FALSE)</f>
        <v>1.02</v>
      </c>
      <c r="G643" s="14">
        <f>VLOOKUP(C643,away!$B$2:$E$405,4,FALSE)</f>
        <v>0.83</v>
      </c>
      <c r="H643" s="14">
        <f>VLOOKUP(A643,away!$A$2:$E$405,3,FALSE)</f>
        <v>1.0380116959064301</v>
      </c>
      <c r="I643" s="14">
        <f>VLOOKUP(C643,away!$B$2:$E$405,3,FALSE)</f>
        <v>1</v>
      </c>
      <c r="J643" s="14">
        <f>VLOOKUP(B643,home!$B$2:$E$405,4,FALSE)</f>
        <v>1.04</v>
      </c>
      <c r="K643" s="16">
        <f t="shared" si="792"/>
        <v>1.0248315789473652</v>
      </c>
      <c r="L643" s="16">
        <f t="shared" si="793"/>
        <v>1.0795321637426873</v>
      </c>
      <c r="M643" s="17">
        <f t="shared" si="794"/>
        <v>0.12192322413823893</v>
      </c>
      <c r="N643" s="17">
        <f t="shared" si="795"/>
        <v>0.12495077030394491</v>
      </c>
      <c r="O643" s="17">
        <f t="shared" si="796"/>
        <v>0.13162004196443772</v>
      </c>
      <c r="P643" s="17">
        <f t="shared" si="797"/>
        <v>0.13488837542753318</v>
      </c>
      <c r="Q643" s="17">
        <f t="shared" si="798"/>
        <v>6.40267476106407E-2</v>
      </c>
      <c r="R643" s="17">
        <f t="shared" si="799"/>
        <v>7.1044034346886373E-2</v>
      </c>
      <c r="S643" s="17">
        <f t="shared" si="800"/>
        <v>3.7308055856629559E-2</v>
      </c>
      <c r="T643" s="17">
        <f t="shared" si="801"/>
        <v>6.91189333855219E-2</v>
      </c>
      <c r="U643" s="17">
        <f t="shared" si="802"/>
        <v>7.2808169894510416E-2</v>
      </c>
      <c r="V643" s="17">
        <f t="shared" si="803"/>
        <v>4.5861493579075529E-3</v>
      </c>
      <c r="W643" s="17">
        <f t="shared" si="804"/>
        <v>2.1872210949559125E-2</v>
      </c>
      <c r="X643" s="17">
        <f t="shared" si="805"/>
        <v>2.361175521221406E-2</v>
      </c>
      <c r="Y643" s="17">
        <f t="shared" si="806"/>
        <v>1.2744824597002059E-2</v>
      </c>
      <c r="Z643" s="17">
        <f t="shared" si="807"/>
        <v>2.5564773373168016E-2</v>
      </c>
      <c r="AA643" s="17">
        <f t="shared" si="808"/>
        <v>2.6199587061455341E-2</v>
      </c>
      <c r="AB643" s="17">
        <f t="shared" si="809"/>
        <v>1.3425082087980116E-2</v>
      </c>
      <c r="AC643" s="17">
        <f t="shared" si="810"/>
        <v>3.1711464362542836E-4</v>
      </c>
      <c r="AD643" s="17">
        <f t="shared" si="811"/>
        <v>5.6038331206266301E-3</v>
      </c>
      <c r="AE643" s="17">
        <f t="shared" si="812"/>
        <v>6.0495180939630017E-3</v>
      </c>
      <c r="AF643" s="17">
        <f t="shared" si="813"/>
        <v>3.2653246787882084E-3</v>
      </c>
      <c r="AG643" s="17">
        <f t="shared" si="814"/>
        <v>1.1750076719382102E-3</v>
      </c>
      <c r="AH643" s="17">
        <f t="shared" si="815"/>
        <v>6.8994987787818762E-3</v>
      </c>
      <c r="AI643" s="17">
        <f t="shared" si="816"/>
        <v>7.0708242274044484E-3</v>
      </c>
      <c r="AJ643" s="17">
        <f t="shared" si="817"/>
        <v>3.623201978715092E-3</v>
      </c>
      <c r="AK643" s="17">
        <f t="shared" si="818"/>
        <v>1.2377239348972688E-3</v>
      </c>
      <c r="AL643" s="17">
        <f t="shared" si="819"/>
        <v>1.4033447492961958E-5</v>
      </c>
      <c r="AM643" s="17">
        <f t="shared" si="820"/>
        <v>1.1485970290338664E-3</v>
      </c>
      <c r="AN643" s="17">
        <f t="shared" si="821"/>
        <v>1.239947436021352E-3</v>
      </c>
      <c r="AO643" s="17">
        <f t="shared" si="822"/>
        <v>6.692815692676638E-4</v>
      </c>
      <c r="AP643" s="17">
        <f t="shared" si="823"/>
        <v>2.4083699354154078E-4</v>
      </c>
      <c r="AQ643" s="17">
        <f t="shared" si="824"/>
        <v>6.4997820186795774E-5</v>
      </c>
      <c r="AR643" s="17">
        <f t="shared" si="825"/>
        <v>1.4896461690796859E-3</v>
      </c>
      <c r="AS643" s="17">
        <f t="shared" si="826"/>
        <v>1.5266364355308285E-3</v>
      </c>
      <c r="AT643" s="17">
        <f t="shared" si="827"/>
        <v>7.822726143518181E-4</v>
      </c>
      <c r="AU643" s="17">
        <f t="shared" si="828"/>
        <v>2.6723255951115242E-4</v>
      </c>
      <c r="AV643" s="17">
        <f t="shared" si="829"/>
        <v>6.8467091477490005E-5</v>
      </c>
      <c r="AW643" s="17">
        <f t="shared" si="830"/>
        <v>4.3127070502147471E-7</v>
      </c>
      <c r="AX643" s="17">
        <f t="shared" si="831"/>
        <v>1.9618641780650491E-4</v>
      </c>
      <c r="AY643" s="17">
        <f t="shared" si="832"/>
        <v>2.1178954811158313E-4</v>
      </c>
      <c r="AZ643" s="17">
        <f t="shared" si="833"/>
        <v>1.1431681456549166E-4</v>
      </c>
      <c r="BA643" s="17">
        <f t="shared" si="834"/>
        <v>4.1136226060018924E-5</v>
      </c>
      <c r="BB643" s="17">
        <f t="shared" si="835"/>
        <v>1.1101969781695135E-5</v>
      </c>
      <c r="BC643" s="17">
        <f t="shared" si="836"/>
        <v>2.3969866920478566E-6</v>
      </c>
      <c r="BD643" s="17">
        <f t="shared" si="837"/>
        <v>2.6802015868626633E-4</v>
      </c>
      <c r="BE643" s="17">
        <f t="shared" si="838"/>
        <v>2.7467552241616967E-4</v>
      </c>
      <c r="BF643" s="17">
        <f t="shared" si="839"/>
        <v>1.4074807466797778E-4</v>
      </c>
      <c r="BG643" s="17">
        <f t="shared" si="840"/>
        <v>4.8081023865261786E-5</v>
      </c>
      <c r="BH643" s="17">
        <f t="shared" si="841"/>
        <v>1.2318737901310543E-5</v>
      </c>
      <c r="BI643" s="17">
        <f t="shared" si="842"/>
        <v>2.524926322807768E-6</v>
      </c>
      <c r="BJ643" s="18">
        <f t="shared" si="843"/>
        <v>0.33635951443526724</v>
      </c>
      <c r="BK643" s="18">
        <f t="shared" si="844"/>
        <v>0.29924874241953919</v>
      </c>
      <c r="BL643" s="18">
        <f t="shared" si="845"/>
        <v>0.3388087875888795</v>
      </c>
      <c r="BM643" s="18">
        <f t="shared" si="846"/>
        <v>0.35131726574776562</v>
      </c>
      <c r="BN643" s="18">
        <f t="shared" si="847"/>
        <v>0.64845319379168176</v>
      </c>
    </row>
    <row r="644" spans="1:66" x14ac:dyDescent="0.25">
      <c r="A644" t="s">
        <v>99</v>
      </c>
      <c r="B644" t="s">
        <v>103</v>
      </c>
      <c r="C644" t="s">
        <v>114</v>
      </c>
      <c r="D644" t="s">
        <v>500</v>
      </c>
      <c r="E644" s="14">
        <f>VLOOKUP(A644,home!$A$2:$E$405,3,FALSE)</f>
        <v>1.3448275862068999</v>
      </c>
      <c r="F644" s="14">
        <f>VLOOKUP(B644,home!$B$2:$E$405,3,FALSE)</f>
        <v>0.85</v>
      </c>
      <c r="G644" s="14">
        <f>VLOOKUP(C644,away!$B$2:$E$405,4,FALSE)</f>
        <v>0.8</v>
      </c>
      <c r="H644" s="14">
        <f>VLOOKUP(A644,away!$A$2:$E$405,3,FALSE)</f>
        <v>1.2884012539184999</v>
      </c>
      <c r="I644" s="14">
        <f>VLOOKUP(C644,away!$B$2:$E$405,3,FALSE)</f>
        <v>0.63</v>
      </c>
      <c r="J644" s="14">
        <f>VLOOKUP(B644,home!$B$2:$E$405,4,FALSE)</f>
        <v>1.1100000000000001</v>
      </c>
      <c r="K644" s="16">
        <f t="shared" si="792"/>
        <v>0.91448275862069195</v>
      </c>
      <c r="L644" s="16">
        <f t="shared" si="793"/>
        <v>0.90097899686520699</v>
      </c>
      <c r="M644" s="17">
        <f t="shared" si="794"/>
        <v>0.16276273445001083</v>
      </c>
      <c r="N644" s="17">
        <f t="shared" si="795"/>
        <v>0.14884371440049302</v>
      </c>
      <c r="O644" s="17">
        <f t="shared" si="796"/>
        <v>0.14664580521180881</v>
      </c>
      <c r="P644" s="17">
        <f t="shared" si="797"/>
        <v>0.13410506049024756</v>
      </c>
      <c r="Q644" s="17">
        <f t="shared" si="798"/>
        <v>6.8057505274156632E-2</v>
      </c>
      <c r="R644" s="17">
        <f t="shared" si="799"/>
        <v>6.606239523711302E-2</v>
      </c>
      <c r="S644" s="17">
        <f t="shared" si="800"/>
        <v>2.762328752626176E-2</v>
      </c>
      <c r="T644" s="17">
        <f t="shared" si="801"/>
        <v>6.1318382831058178E-2</v>
      </c>
      <c r="U644" s="17">
        <f t="shared" si="802"/>
        <v>6.0412921437525566E-2</v>
      </c>
      <c r="V644" s="17">
        <f t="shared" si="803"/>
        <v>2.5288498467596586E-3</v>
      </c>
      <c r="W644" s="17">
        <f t="shared" si="804"/>
        <v>2.0745805055984355E-2</v>
      </c>
      <c r="X644" s="17">
        <f t="shared" si="805"/>
        <v>1.8691534628501923E-2</v>
      </c>
      <c r="Y644" s="17">
        <f t="shared" si="806"/>
        <v>8.4203400597294698E-3</v>
      </c>
      <c r="Z644" s="17">
        <f t="shared" si="807"/>
        <v>1.9840276863748972E-2</v>
      </c>
      <c r="AA644" s="17">
        <f t="shared" si="808"/>
        <v>1.8143591118159452E-2</v>
      </c>
      <c r="AB644" s="17">
        <f t="shared" si="809"/>
        <v>8.2960006285101688E-3</v>
      </c>
      <c r="AC644" s="17">
        <f t="shared" si="810"/>
        <v>1.3022466522220663E-4</v>
      </c>
      <c r="AD644" s="17">
        <f t="shared" si="811"/>
        <v>4.742920259350916E-3</v>
      </c>
      <c r="AE644" s="17">
        <f t="shared" si="812"/>
        <v>4.2732715374816559E-3</v>
      </c>
      <c r="AF644" s="17">
        <f t="shared" si="813"/>
        <v>1.9250639515864315E-3</v>
      </c>
      <c r="AG644" s="17">
        <f t="shared" si="814"/>
        <v>5.7814739600057152E-4</v>
      </c>
      <c r="AH644" s="17">
        <f t="shared" si="815"/>
        <v>4.4689181865571314E-3</v>
      </c>
      <c r="AI644" s="17">
        <f t="shared" si="816"/>
        <v>4.0867486312929453E-3</v>
      </c>
      <c r="AJ644" s="17">
        <f t="shared" si="817"/>
        <v>1.868630581067055E-3</v>
      </c>
      <c r="AK644" s="17">
        <f t="shared" si="818"/>
        <v>5.6961014953906236E-4</v>
      </c>
      <c r="AL644" s="17">
        <f t="shared" si="819"/>
        <v>4.291839078756667E-6</v>
      </c>
      <c r="AM644" s="17">
        <f t="shared" si="820"/>
        <v>8.6746376053783894E-4</v>
      </c>
      <c r="AN644" s="17">
        <f t="shared" si="821"/>
        <v>7.8156662878630225E-4</v>
      </c>
      <c r="AO644" s="17">
        <f t="shared" si="822"/>
        <v>3.5208755859360204E-4</v>
      </c>
      <c r="AP644" s="17">
        <f t="shared" si="823"/>
        <v>1.0574116511679447E-4</v>
      </c>
      <c r="AQ644" s="17">
        <f t="shared" si="824"/>
        <v>2.3817642218571924E-5</v>
      </c>
      <c r="AR644" s="17">
        <f t="shared" si="825"/>
        <v>8.0528028495938488E-4</v>
      </c>
      <c r="AS644" s="17">
        <f t="shared" si="826"/>
        <v>7.3641493645251516E-4</v>
      </c>
      <c r="AT644" s="17">
        <f t="shared" si="827"/>
        <v>3.3671938128828878E-4</v>
      </c>
      <c r="AU644" s="17">
        <f t="shared" si="828"/>
        <v>1.0264135622718899E-4</v>
      </c>
      <c r="AV644" s="17">
        <f t="shared" si="829"/>
        <v>2.3465937647802229E-5</v>
      </c>
      <c r="AW644" s="17">
        <f t="shared" si="830"/>
        <v>9.8227053770414189E-8</v>
      </c>
      <c r="AX644" s="17">
        <f t="shared" si="831"/>
        <v>1.3221344212335366E-4</v>
      </c>
      <c r="AY644" s="17">
        <f t="shared" si="832"/>
        <v>1.1912153445639528E-4</v>
      </c>
      <c r="AZ644" s="17">
        <f t="shared" si="833"/>
        <v>5.3663000309783596E-5</v>
      </c>
      <c r="BA644" s="17">
        <f t="shared" si="834"/>
        <v>1.6116412062628708E-5</v>
      </c>
      <c r="BB644" s="17">
        <f t="shared" si="835"/>
        <v>3.6301371933133839E-6</v>
      </c>
      <c r="BC644" s="17">
        <f t="shared" si="836"/>
        <v>6.541354733829141E-7</v>
      </c>
      <c r="BD644" s="17">
        <f t="shared" si="837"/>
        <v>1.2092343722300575E-4</v>
      </c>
      <c r="BE644" s="17">
        <f t="shared" si="838"/>
        <v>1.1058239845359035E-4</v>
      </c>
      <c r="BF644" s="17">
        <f t="shared" si="839"/>
        <v>5.0562848396365918E-5</v>
      </c>
      <c r="BG644" s="17">
        <f t="shared" si="840"/>
        <v>1.5412951028409514E-5</v>
      </c>
      <c r="BH644" s="17">
        <f t="shared" si="841"/>
        <v>3.5237194937363902E-6</v>
      </c>
      <c r="BI644" s="17">
        <f t="shared" si="842"/>
        <v>6.4447614464751254E-7</v>
      </c>
      <c r="BJ644" s="18">
        <f t="shared" si="843"/>
        <v>0.34005276081121505</v>
      </c>
      <c r="BK644" s="18">
        <f t="shared" si="844"/>
        <v>0.32727357035203714</v>
      </c>
      <c r="BL644" s="18">
        <f t="shared" si="845"/>
        <v>0.31286079290888813</v>
      </c>
      <c r="BM644" s="18">
        <f t="shared" si="846"/>
        <v>0.27343116256465688</v>
      </c>
      <c r="BN644" s="18">
        <f t="shared" si="847"/>
        <v>0.7264772150638299</v>
      </c>
    </row>
    <row r="645" spans="1:66" x14ac:dyDescent="0.25">
      <c r="A645" t="s">
        <v>99</v>
      </c>
      <c r="B645" t="s">
        <v>111</v>
      </c>
      <c r="C645" t="s">
        <v>118</v>
      </c>
      <c r="D645" t="s">
        <v>500</v>
      </c>
      <c r="E645" s="14">
        <f>VLOOKUP(A645,home!$A$2:$E$405,3,FALSE)</f>
        <v>1.3448275862068999</v>
      </c>
      <c r="F645" s="14">
        <f>VLOOKUP(B645,home!$B$2:$E$405,3,FALSE)</f>
        <v>0.97</v>
      </c>
      <c r="G645" s="14">
        <f>VLOOKUP(C645,away!$B$2:$E$405,4,FALSE)</f>
        <v>1.32</v>
      </c>
      <c r="H645" s="14">
        <f>VLOOKUP(A645,away!$A$2:$E$405,3,FALSE)</f>
        <v>1.2884012539184999</v>
      </c>
      <c r="I645" s="14">
        <f>VLOOKUP(C645,away!$B$2:$E$405,3,FALSE)</f>
        <v>1.37</v>
      </c>
      <c r="J645" s="14">
        <f>VLOOKUP(B645,home!$B$2:$E$405,4,FALSE)</f>
        <v>0.78</v>
      </c>
      <c r="K645" s="16">
        <f t="shared" si="792"/>
        <v>1.7219172413793147</v>
      </c>
      <c r="L645" s="16">
        <f t="shared" si="793"/>
        <v>1.3767855799373092</v>
      </c>
      <c r="M645" s="17">
        <f t="shared" si="794"/>
        <v>4.5107677176527319E-2</v>
      </c>
      <c r="N645" s="17">
        <f t="shared" si="795"/>
        <v>7.7671687048834592E-2</v>
      </c>
      <c r="O645" s="17">
        <f t="shared" si="796"/>
        <v>6.2103599481110099E-2</v>
      </c>
      <c r="P645" s="17">
        <f t="shared" si="797"/>
        <v>0.10693725869823893</v>
      </c>
      <c r="Q645" s="17">
        <f t="shared" si="798"/>
        <v>6.6872108548203371E-2</v>
      </c>
      <c r="R645" s="17">
        <f t="shared" si="799"/>
        <v>4.2751670113897279E-2</v>
      </c>
      <c r="S645" s="17">
        <f t="shared" si="800"/>
        <v>6.3379329272162194E-2</v>
      </c>
      <c r="T645" s="17">
        <f t="shared" si="801"/>
        <v>9.2068554749168877E-2</v>
      </c>
      <c r="U645" s="17">
        <f t="shared" si="802"/>
        <v>7.3614837866880486E-2</v>
      </c>
      <c r="V645" s="17">
        <f t="shared" si="803"/>
        <v>1.6694895795858353E-2</v>
      </c>
      <c r="W645" s="17">
        <f t="shared" si="804"/>
        <v>3.8382745558846812E-2</v>
      </c>
      <c r="X645" s="17">
        <f t="shared" si="805"/>
        <v>5.2844810603823088E-2</v>
      </c>
      <c r="Y645" s="17">
        <f t="shared" si="806"/>
        <v>3.6377986606930923E-2</v>
      </c>
      <c r="Z645" s="17">
        <f t="shared" si="807"/>
        <v>1.9619960977016866E-2</v>
      </c>
      <c r="AA645" s="17">
        <f t="shared" si="808"/>
        <v>3.3783949081514678E-2</v>
      </c>
      <c r="AB645" s="17">
        <f t="shared" si="809"/>
        <v>2.9086582202670505E-2</v>
      </c>
      <c r="AC645" s="17">
        <f t="shared" si="810"/>
        <v>2.4736731394900805E-3</v>
      </c>
      <c r="AD645" s="17">
        <f t="shared" si="811"/>
        <v>1.6522977837313404E-2</v>
      </c>
      <c r="AE645" s="17">
        <f t="shared" si="812"/>
        <v>2.2748597624036845E-2</v>
      </c>
      <c r="AF645" s="17">
        <f t="shared" si="813"/>
        <v>1.5659970586285033E-2</v>
      </c>
      <c r="AG645" s="17">
        <f t="shared" si="814"/>
        <v>7.1868072284798808E-3</v>
      </c>
      <c r="AH645" s="17">
        <f t="shared" si="815"/>
        <v>6.7531198380223869E-3</v>
      </c>
      <c r="AI645" s="17">
        <f t="shared" si="816"/>
        <v>1.162831348219143E-2</v>
      </c>
      <c r="AJ645" s="17">
        <f t="shared" si="817"/>
        <v>1.0011496736574484E-2</v>
      </c>
      <c r="AK645" s="17">
        <f t="shared" si="818"/>
        <v>5.7463229475734484E-3</v>
      </c>
      <c r="AL645" s="17">
        <f t="shared" si="819"/>
        <v>2.3457454784675788E-4</v>
      </c>
      <c r="AM645" s="17">
        <f t="shared" si="820"/>
        <v>5.6902400833996492E-3</v>
      </c>
      <c r="AN645" s="17">
        <f t="shared" si="821"/>
        <v>7.8342404932059094E-3</v>
      </c>
      <c r="AO645" s="17">
        <f t="shared" si="822"/>
        <v>5.3930346704034252E-3</v>
      </c>
      <c r="AP645" s="17">
        <f t="shared" si="823"/>
        <v>2.4750174554377985E-3</v>
      </c>
      <c r="AQ645" s="17">
        <f t="shared" si="824"/>
        <v>8.5189208568497347E-4</v>
      </c>
      <c r="AR645" s="17">
        <f t="shared" si="825"/>
        <v>1.8595196025155587E-3</v>
      </c>
      <c r="AS645" s="17">
        <f t="shared" si="826"/>
        <v>3.20193886425435E-3</v>
      </c>
      <c r="AT645" s="17">
        <f t="shared" si="827"/>
        <v>2.7567368681010343E-3</v>
      </c>
      <c r="AU645" s="17">
        <f t="shared" si="828"/>
        <v>1.5822909143763946E-3</v>
      </c>
      <c r="AV645" s="17">
        <f t="shared" si="829"/>
        <v>6.8114350158563852E-4</v>
      </c>
      <c r="AW645" s="17">
        <f t="shared" si="830"/>
        <v>1.5447456125029975E-5</v>
      </c>
      <c r="AX645" s="17">
        <f t="shared" si="831"/>
        <v>1.6330204178655889E-3</v>
      </c>
      <c r="AY645" s="17">
        <f t="shared" si="832"/>
        <v>2.2483189630605419E-3</v>
      </c>
      <c r="AZ645" s="17">
        <f t="shared" si="833"/>
        <v>1.5477265637206792E-3</v>
      </c>
      <c r="BA645" s="17">
        <f t="shared" si="834"/>
        <v>7.102958715388514E-4</v>
      </c>
      <c r="BB645" s="17">
        <f t="shared" si="835"/>
        <v>2.4448127835592355E-4</v>
      </c>
      <c r="BC645" s="17">
        <f t="shared" si="836"/>
        <v>6.7319659721014943E-5</v>
      </c>
      <c r="BD645" s="17">
        <f t="shared" si="837"/>
        <v>4.2669329572569628E-4</v>
      </c>
      <c r="BE645" s="17">
        <f t="shared" si="838"/>
        <v>7.3473054269103898E-4</v>
      </c>
      <c r="BF645" s="17">
        <f t="shared" si="839"/>
        <v>6.3257259461384056E-4</v>
      </c>
      <c r="BG645" s="17">
        <f t="shared" si="840"/>
        <v>3.6307921902987322E-4</v>
      </c>
      <c r="BH645" s="17">
        <f t="shared" si="841"/>
        <v>1.5629809180851877E-4</v>
      </c>
      <c r="BI645" s="17">
        <f t="shared" si="842"/>
        <v>5.3826475815955094E-5</v>
      </c>
      <c r="BJ645" s="18">
        <f t="shared" si="843"/>
        <v>0.45503183393431712</v>
      </c>
      <c r="BK645" s="18">
        <f t="shared" si="844"/>
        <v>0.23707572759318415</v>
      </c>
      <c r="BL645" s="18">
        <f t="shared" si="845"/>
        <v>0.28792872172095269</v>
      </c>
      <c r="BM645" s="18">
        <f t="shared" si="846"/>
        <v>0.59597937165172399</v>
      </c>
      <c r="BN645" s="18">
        <f t="shared" si="847"/>
        <v>0.40144400106681161</v>
      </c>
    </row>
    <row r="646" spans="1:66" x14ac:dyDescent="0.25">
      <c r="A646" t="s">
        <v>99</v>
      </c>
      <c r="B646" t="s">
        <v>104</v>
      </c>
      <c r="C646" t="s">
        <v>109</v>
      </c>
      <c r="D646" t="s">
        <v>500</v>
      </c>
      <c r="E646" s="14">
        <f>VLOOKUP(A646,home!$A$2:$E$405,3,FALSE)</f>
        <v>1.3448275862068999</v>
      </c>
      <c r="F646" s="14">
        <f>VLOOKUP(B646,home!$B$2:$E$405,3,FALSE)</f>
        <v>0.68</v>
      </c>
      <c r="G646" s="14">
        <f>VLOOKUP(C646,away!$B$2:$E$405,4,FALSE)</f>
        <v>0.54</v>
      </c>
      <c r="H646" s="14">
        <f>VLOOKUP(A646,away!$A$2:$E$405,3,FALSE)</f>
        <v>1.2884012539184999</v>
      </c>
      <c r="I646" s="14">
        <f>VLOOKUP(C646,away!$B$2:$E$405,3,FALSE)</f>
        <v>1.49</v>
      </c>
      <c r="J646" s="14">
        <f>VLOOKUP(B646,home!$B$2:$E$405,4,FALSE)</f>
        <v>1.29</v>
      </c>
      <c r="K646" s="16">
        <f t="shared" si="792"/>
        <v>0.49382068965517367</v>
      </c>
      <c r="L646" s="16">
        <f t="shared" si="793"/>
        <v>2.4764360501567491</v>
      </c>
      <c r="M646" s="17">
        <f t="shared" si="794"/>
        <v>5.1290140420366143E-2</v>
      </c>
      <c r="N646" s="17">
        <f t="shared" si="795"/>
        <v>2.5328132514895907E-2</v>
      </c>
      <c r="O646" s="17">
        <f t="shared" si="796"/>
        <v>0.12701675275459653</v>
      </c>
      <c r="P646" s="17">
        <f t="shared" si="797"/>
        <v>6.272350044303554E-2</v>
      </c>
      <c r="Q646" s="17">
        <f t="shared" si="798"/>
        <v>6.2537779330917613E-3</v>
      </c>
      <c r="R646" s="17">
        <f t="shared" si="799"/>
        <v>0.15727443274766473</v>
      </c>
      <c r="S646" s="17">
        <f t="shared" si="800"/>
        <v>1.9176383002576479E-2</v>
      </c>
      <c r="T646" s="17">
        <f t="shared" si="801"/>
        <v>1.5487081123183198E-2</v>
      </c>
      <c r="U646" s="17">
        <f t="shared" si="802"/>
        <v>7.7665368844578031E-2</v>
      </c>
      <c r="V646" s="17">
        <f t="shared" si="803"/>
        <v>2.6056770320114797E-3</v>
      </c>
      <c r="W646" s="17">
        <f t="shared" si="804"/>
        <v>1.0294149772898935E-3</v>
      </c>
      <c r="X646" s="17">
        <f t="shared" si="805"/>
        <v>2.5492803603319831E-3</v>
      </c>
      <c r="Y646" s="17">
        <f t="shared" si="806"/>
        <v>3.1565648931413553E-3</v>
      </c>
      <c r="Z646" s="17">
        <f t="shared" si="807"/>
        <v>0.12982669167475672</v>
      </c>
      <c r="AA646" s="17">
        <f t="shared" si="808"/>
        <v>6.4111106418477948E-2</v>
      </c>
      <c r="AB646" s="17">
        <f t="shared" si="809"/>
        <v>1.5829695393064506E-2</v>
      </c>
      <c r="AC646" s="17">
        <f t="shared" si="810"/>
        <v>1.9915765380572345E-4</v>
      </c>
      <c r="AD646" s="17">
        <f t="shared" si="811"/>
        <v>1.2708660350666499E-4</v>
      </c>
      <c r="AE646" s="17">
        <f t="shared" si="812"/>
        <v>3.1472184641588227E-4</v>
      </c>
      <c r="AF646" s="17">
        <f t="shared" si="813"/>
        <v>3.8969426311809334E-4</v>
      </c>
      <c r="AG646" s="17">
        <f t="shared" si="814"/>
        <v>3.2168430724163863E-4</v>
      </c>
      <c r="AH646" s="17">
        <f t="shared" si="815"/>
        <v>8.0376874883988148E-2</v>
      </c>
      <c r="AI646" s="17">
        <f t="shared" si="816"/>
        <v>3.9691763787538636E-2</v>
      </c>
      <c r="AJ646" s="17">
        <f t="shared" si="817"/>
        <v>9.8003070835962873E-3</v>
      </c>
      <c r="AK646" s="17">
        <f t="shared" si="818"/>
        <v>1.6131981342846675E-3</v>
      </c>
      <c r="AL646" s="17">
        <f t="shared" si="819"/>
        <v>9.7421181414874742E-6</v>
      </c>
      <c r="AM646" s="17">
        <f t="shared" si="820"/>
        <v>1.2551598837918988E-5</v>
      </c>
      <c r="AN646" s="17">
        <f t="shared" si="821"/>
        <v>3.1083231849328134E-5</v>
      </c>
      <c r="AO646" s="17">
        <f t="shared" si="822"/>
        <v>3.848781795352832E-5</v>
      </c>
      <c r="AP646" s="17">
        <f t="shared" si="823"/>
        <v>3.1770873290662565E-5</v>
      </c>
      <c r="AQ646" s="17">
        <f t="shared" si="824"/>
        <v>1.966963399048974E-5</v>
      </c>
      <c r="AR646" s="17">
        <f t="shared" si="825"/>
        <v>3.9809638112329383E-2</v>
      </c>
      <c r="AS646" s="17">
        <f t="shared" si="826"/>
        <v>1.9658822947553382E-2</v>
      </c>
      <c r="AT646" s="17">
        <f t="shared" si="827"/>
        <v>4.8539667528848824E-3</v>
      </c>
      <c r="AU646" s="17">
        <f t="shared" si="828"/>
        <v>7.9899640315763223E-4</v>
      </c>
      <c r="AV646" s="17">
        <f t="shared" si="829"/>
        <v>9.8640238709826243E-5</v>
      </c>
      <c r="AW646" s="17">
        <f t="shared" si="830"/>
        <v>3.3093849712176742E-7</v>
      </c>
      <c r="AX646" s="17">
        <f t="shared" si="831"/>
        <v>1.0330398657360386E-6</v>
      </c>
      <c r="AY646" s="17">
        <f t="shared" si="832"/>
        <v>2.5582571647578135E-6</v>
      </c>
      <c r="AZ646" s="17">
        <f t="shared" si="833"/>
        <v>3.1676801341890221E-6</v>
      </c>
      <c r="BA646" s="17">
        <f t="shared" si="834"/>
        <v>2.6148524265570209E-6</v>
      </c>
      <c r="BB646" s="17">
        <f t="shared" si="835"/>
        <v>1.6188787037414149E-6</v>
      </c>
      <c r="BC646" s="17">
        <f t="shared" si="836"/>
        <v>8.0180991655525388E-7</v>
      </c>
      <c r="BD646" s="17">
        <f t="shared" si="837"/>
        <v>1.6431003827511084E-2</v>
      </c>
      <c r="BE646" s="17">
        <f t="shared" si="838"/>
        <v>8.1139696418283218E-3</v>
      </c>
      <c r="BF646" s="17">
        <f t="shared" si="839"/>
        <v>2.0034230421844021E-3</v>
      </c>
      <c r="BG646" s="17">
        <f t="shared" si="840"/>
        <v>3.2977724945418914E-4</v>
      </c>
      <c r="BH646" s="17">
        <f t="shared" si="841"/>
        <v>4.0712707189513471E-5</v>
      </c>
      <c r="BI646" s="17">
        <f t="shared" si="842"/>
        <v>4.0209554284109387E-6</v>
      </c>
      <c r="BJ646" s="18">
        <f t="shared" si="843"/>
        <v>5.5102796496349832E-2</v>
      </c>
      <c r="BK646" s="18">
        <f t="shared" si="844"/>
        <v>0.13600715892710161</v>
      </c>
      <c r="BL646" s="18">
        <f t="shared" si="845"/>
        <v>0.66552247192602032</v>
      </c>
      <c r="BM646" s="18">
        <f t="shared" si="846"/>
        <v>0.55657015489191042</v>
      </c>
      <c r="BN646" s="18">
        <f t="shared" si="847"/>
        <v>0.42988673681365064</v>
      </c>
    </row>
    <row r="647" spans="1:66" x14ac:dyDescent="0.25">
      <c r="A647" t="s">
        <v>99</v>
      </c>
      <c r="B647" t="s">
        <v>107</v>
      </c>
      <c r="C647" t="s">
        <v>112</v>
      </c>
      <c r="D647" t="s">
        <v>500</v>
      </c>
      <c r="E647" s="14">
        <f>VLOOKUP(A647,home!$A$2:$E$405,3,FALSE)</f>
        <v>1.3448275862068999</v>
      </c>
      <c r="F647" s="14">
        <f>VLOOKUP(B647,home!$B$2:$E$405,3,FALSE)</f>
        <v>0.85</v>
      </c>
      <c r="G647" s="14">
        <f>VLOOKUP(C647,away!$B$2:$E$405,4,FALSE)</f>
        <v>1.32</v>
      </c>
      <c r="H647" s="14">
        <f>VLOOKUP(A647,away!$A$2:$E$405,3,FALSE)</f>
        <v>1.2884012539184999</v>
      </c>
      <c r="I647" s="14">
        <f>VLOOKUP(C647,away!$B$2:$E$405,3,FALSE)</f>
        <v>0.69</v>
      </c>
      <c r="J647" s="14">
        <f>VLOOKUP(B647,home!$B$2:$E$405,4,FALSE)</f>
        <v>0.78</v>
      </c>
      <c r="K647" s="16">
        <f t="shared" si="792"/>
        <v>1.5088965517241417</v>
      </c>
      <c r="L647" s="16">
        <f t="shared" si="793"/>
        <v>0.69341755485893664</v>
      </c>
      <c r="M647" s="17">
        <f t="shared" si="794"/>
        <v>0.1105470444958267</v>
      </c>
      <c r="N647" s="17">
        <f t="shared" si="795"/>
        <v>0.16680405424304814</v>
      </c>
      <c r="O647" s="17">
        <f t="shared" si="796"/>
        <v>7.6655261291178209E-2</v>
      </c>
      <c r="P647" s="17">
        <f t="shared" si="797"/>
        <v>0.11566485943377187</v>
      </c>
      <c r="Q647" s="17">
        <f t="shared" si="798"/>
        <v>0.12584503113047102</v>
      </c>
      <c r="R647" s="17">
        <f t="shared" si="799"/>
        <v>2.6577051925800843E-2</v>
      </c>
      <c r="S647" s="17">
        <f t="shared" si="800"/>
        <v>3.0254901360884549E-2</v>
      </c>
      <c r="T647" s="17">
        <f t="shared" si="801"/>
        <v>8.7263153777637978E-2</v>
      </c>
      <c r="U647" s="17">
        <f t="shared" si="802"/>
        <v>4.0102022005834348E-2</v>
      </c>
      <c r="V647" s="17">
        <f t="shared" si="803"/>
        <v>3.5172847592717313E-3</v>
      </c>
      <c r="W647" s="17">
        <f t="shared" si="804"/>
        <v>6.3295711174795002E-2</v>
      </c>
      <c r="X647" s="17">
        <f t="shared" si="805"/>
        <v>4.3890357275883828E-2</v>
      </c>
      <c r="Y647" s="17">
        <f t="shared" si="806"/>
        <v>1.521717211206425E-2</v>
      </c>
      <c r="Z647" s="17">
        <f t="shared" si="807"/>
        <v>6.1429981205826057E-3</v>
      </c>
      <c r="AA647" s="17">
        <f t="shared" si="808"/>
        <v>9.2691486813949748E-3</v>
      </c>
      <c r="AB647" s="17">
        <f t="shared" si="809"/>
        <v>6.9930932413876275E-3</v>
      </c>
      <c r="AC647" s="17">
        <f t="shared" si="810"/>
        <v>2.3000741964944115E-4</v>
      </c>
      <c r="AD647" s="17">
        <f t="shared" si="811"/>
        <v>2.3876670082643853E-2</v>
      </c>
      <c r="AE647" s="17">
        <f t="shared" si="812"/>
        <v>1.6556502186880425E-2</v>
      </c>
      <c r="AF647" s="17">
        <f t="shared" si="813"/>
        <v>5.7402846317216299E-3</v>
      </c>
      <c r="AG647" s="17">
        <f t="shared" si="814"/>
        <v>1.3268047111742482E-3</v>
      </c>
      <c r="AH647" s="17">
        <f t="shared" si="815"/>
        <v>1.0649156840693581E-3</v>
      </c>
      <c r="AI647" s="17">
        <f t="shared" si="816"/>
        <v>1.6068476035692096E-3</v>
      </c>
      <c r="AJ647" s="17">
        <f t="shared" si="817"/>
        <v>1.2122834040858906E-3</v>
      </c>
      <c r="AK647" s="17">
        <f t="shared" si="818"/>
        <v>6.0973674937920164E-4</v>
      </c>
      <c r="AL647" s="17">
        <f t="shared" si="819"/>
        <v>9.6262278141616077E-6</v>
      </c>
      <c r="AM647" s="17">
        <f t="shared" si="820"/>
        <v>7.2054850308712545E-3</v>
      </c>
      <c r="AN647" s="17">
        <f t="shared" si="821"/>
        <v>4.9964098116794141E-3</v>
      </c>
      <c r="AO647" s="17">
        <f t="shared" si="822"/>
        <v>1.7322991373439696E-3</v>
      </c>
      <c r="AP647" s="17">
        <f t="shared" si="823"/>
        <v>4.0040221070043361E-4</v>
      </c>
      <c r="AQ647" s="17">
        <f t="shared" si="824"/>
        <v>6.9411480476001843E-5</v>
      </c>
      <c r="AR647" s="17">
        <f t="shared" si="825"/>
        <v>1.4768624595566128E-4</v>
      </c>
      <c r="AS647" s="17">
        <f t="shared" si="826"/>
        <v>2.2284326725958075E-4</v>
      </c>
      <c r="AT647" s="17">
        <f t="shared" si="827"/>
        <v>1.6812371877146138E-4</v>
      </c>
      <c r="AU647" s="17">
        <f t="shared" si="828"/>
        <v>8.4560433172432497E-5</v>
      </c>
      <c r="AV647" s="17">
        <f t="shared" si="829"/>
        <v>3.1898236506545778E-5</v>
      </c>
      <c r="AW647" s="17">
        <f t="shared" si="830"/>
        <v>2.7977437420934886E-7</v>
      </c>
      <c r="AX647" s="17">
        <f t="shared" si="831"/>
        <v>1.8120552527635921E-3</v>
      </c>
      <c r="AY647" s="17">
        <f t="shared" si="832"/>
        <v>1.2565109226406225E-3</v>
      </c>
      <c r="AZ647" s="17">
        <f t="shared" si="833"/>
        <v>4.3564336581550342E-4</v>
      </c>
      <c r="BA647" s="17">
        <f t="shared" si="834"/>
        <v>1.0069425250476789E-4</v>
      </c>
      <c r="BB647" s="17">
        <f t="shared" si="835"/>
        <v>1.7455790590051122E-5</v>
      </c>
      <c r="BC647" s="17">
        <f t="shared" si="836"/>
        <v>2.4208303258165778E-6</v>
      </c>
      <c r="BD647" s="17">
        <f t="shared" si="837"/>
        <v>1.7068039259478352E-5</v>
      </c>
      <c r="BE647" s="17">
        <f t="shared" si="838"/>
        <v>2.5753905583319154E-5</v>
      </c>
      <c r="BF647" s="17">
        <f t="shared" si="839"/>
        <v>1.9429989664049699E-5</v>
      </c>
      <c r="BG647" s="17">
        <f t="shared" si="840"/>
        <v>9.7726148013734365E-6</v>
      </c>
      <c r="BH647" s="17">
        <f t="shared" si="841"/>
        <v>3.6864661937801714E-6</v>
      </c>
      <c r="BI647" s="17">
        <f t="shared" si="842"/>
        <v>1.1124992255685039E-6</v>
      </c>
      <c r="BJ647" s="18">
        <f t="shared" si="843"/>
        <v>0.56784452941203201</v>
      </c>
      <c r="BK647" s="18">
        <f t="shared" si="844"/>
        <v>0.26148023461985903</v>
      </c>
      <c r="BL647" s="18">
        <f t="shared" si="845"/>
        <v>0.16482229600309289</v>
      </c>
      <c r="BM647" s="18">
        <f t="shared" si="846"/>
        <v>0.37694052448720322</v>
      </c>
      <c r="BN647" s="18">
        <f t="shared" si="847"/>
        <v>0.62209330252009676</v>
      </c>
    </row>
    <row r="648" spans="1:66" x14ac:dyDescent="0.25">
      <c r="A648" t="s">
        <v>122</v>
      </c>
      <c r="B648" t="s">
        <v>127</v>
      </c>
      <c r="C648" t="s">
        <v>138</v>
      </c>
      <c r="D648" t="s">
        <v>500</v>
      </c>
      <c r="E648" s="14">
        <f>VLOOKUP(A648,home!$A$2:$E$405,3,FALSE)</f>
        <v>1.35015772870662</v>
      </c>
      <c r="F648" s="14">
        <f>VLOOKUP(B648,home!$B$2:$E$405,3,FALSE)</f>
        <v>0.74</v>
      </c>
      <c r="G648" s="14">
        <f>VLOOKUP(C648,away!$B$2:$E$405,4,FALSE)</f>
        <v>1.1599999999999999</v>
      </c>
      <c r="H648" s="14">
        <f>VLOOKUP(A648,away!$A$2:$E$405,3,FALSE)</f>
        <v>1.15772870662461</v>
      </c>
      <c r="I648" s="14">
        <f>VLOOKUP(C648,away!$B$2:$E$405,3,FALSE)</f>
        <v>1.01</v>
      </c>
      <c r="J648" s="14">
        <f>VLOOKUP(B648,home!$B$2:$E$405,4,FALSE)</f>
        <v>0.86</v>
      </c>
      <c r="K648" s="16">
        <f t="shared" si="792"/>
        <v>1.1589753943217624</v>
      </c>
      <c r="L648" s="16">
        <f t="shared" si="793"/>
        <v>1.0056031545741362</v>
      </c>
      <c r="M648" s="17">
        <f t="shared" si="794"/>
        <v>0.11479830627634312</v>
      </c>
      <c r="N648" s="17">
        <f t="shared" si="795"/>
        <v>0.13304841228409522</v>
      </c>
      <c r="O648" s="17">
        <f t="shared" si="796"/>
        <v>0.1154415389312585</v>
      </c>
      <c r="P648" s="17">
        <f t="shared" si="797"/>
        <v>0.13379390310396641</v>
      </c>
      <c r="Q648" s="17">
        <f t="shared" si="798"/>
        <v>7.7099918045421864E-2</v>
      </c>
      <c r="R648" s="17">
        <f t="shared" si="799"/>
        <v>5.8044187859083246E-2</v>
      </c>
      <c r="S648" s="17">
        <f t="shared" si="800"/>
        <v>3.8983172070288716E-2</v>
      </c>
      <c r="T648" s="17">
        <f t="shared" si="801"/>
        <v>7.7531920803883589E-2</v>
      </c>
      <c r="U648" s="17">
        <f t="shared" si="802"/>
        <v>6.7271785512067458E-2</v>
      </c>
      <c r="V648" s="17">
        <f t="shared" si="803"/>
        <v>5.0481878617637532E-3</v>
      </c>
      <c r="W648" s="17">
        <f t="shared" si="804"/>
        <v>2.9785635972956113E-2</v>
      </c>
      <c r="X648" s="17">
        <f t="shared" si="805"/>
        <v>2.9952529495401538E-2</v>
      </c>
      <c r="Y648" s="17">
        <f t="shared" si="806"/>
        <v>1.5060179074025322E-2</v>
      </c>
      <c r="Z648" s="17">
        <f t="shared" si="807"/>
        <v>1.9456472805262633E-2</v>
      </c>
      <c r="AA648" s="17">
        <f t="shared" si="808"/>
        <v>2.2549573241589908E-2</v>
      </c>
      <c r="AB648" s="17">
        <f t="shared" si="809"/>
        <v>1.3067200269729568E-2</v>
      </c>
      <c r="AC648" s="17">
        <f t="shared" si="810"/>
        <v>3.6771925232153034E-4</v>
      </c>
      <c r="AD648" s="17">
        <f t="shared" si="811"/>
        <v>8.6302047992203226E-3</v>
      </c>
      <c r="AE648" s="17">
        <f t="shared" si="812"/>
        <v>8.6785611707168066E-3</v>
      </c>
      <c r="AF648" s="17">
        <f t="shared" si="813"/>
        <v>4.3635942452187144E-3</v>
      </c>
      <c r="AG648" s="17">
        <f t="shared" si="814"/>
        <v>1.4626813794244955E-3</v>
      </c>
      <c r="AH648" s="17">
        <f t="shared" si="815"/>
        <v>4.8913726074644977E-3</v>
      </c>
      <c r="AI648" s="17">
        <f t="shared" si="816"/>
        <v>5.6689804965108339E-3</v>
      </c>
      <c r="AJ648" s="17">
        <f t="shared" si="817"/>
        <v>3.2851044531730131E-3</v>
      </c>
      <c r="AK648" s="17">
        <f t="shared" si="818"/>
        <v>1.2691184096681231E-3</v>
      </c>
      <c r="AL648" s="17">
        <f t="shared" si="819"/>
        <v>1.7142620169373788E-5</v>
      </c>
      <c r="AM648" s="17">
        <f t="shared" si="820"/>
        <v>2.0004390020507841E-3</v>
      </c>
      <c r="AN648" s="17">
        <f t="shared" si="821"/>
        <v>2.0116477709954056E-3</v>
      </c>
      <c r="AO648" s="17">
        <f t="shared" si="822"/>
        <v>1.0114596722025047E-3</v>
      </c>
      <c r="AP648" s="17">
        <f t="shared" si="823"/>
        <v>3.3904234569712019E-4</v>
      </c>
      <c r="AQ648" s="17">
        <f t="shared" si="824"/>
        <v>8.5235513091809701E-5</v>
      </c>
      <c r="AR648" s="17">
        <f t="shared" si="825"/>
        <v>9.8375594485276374E-4</v>
      </c>
      <c r="AS648" s="17">
        <f t="shared" si="826"/>
        <v>1.1401489341021098E-3</v>
      </c>
      <c r="AT648" s="17">
        <f t="shared" si="827"/>
        <v>6.6070228024326511E-4</v>
      </c>
      <c r="AU648" s="17">
        <f t="shared" si="828"/>
        <v>2.5524589525807517E-4</v>
      </c>
      <c r="AV648" s="17">
        <f t="shared" si="829"/>
        <v>7.3955928026434744E-5</v>
      </c>
      <c r="AW648" s="17">
        <f t="shared" si="830"/>
        <v>5.549777151396548E-7</v>
      </c>
      <c r="AX648" s="17">
        <f t="shared" si="831"/>
        <v>3.864099302030739E-4</v>
      </c>
      <c r="AY648" s="17">
        <f t="shared" si="832"/>
        <v>3.8857504477098293E-4</v>
      </c>
      <c r="AZ648" s="17">
        <f t="shared" si="833"/>
        <v>1.953761454052433E-4</v>
      </c>
      <c r="BA648" s="17">
        <f t="shared" si="834"/>
        <v>6.549028938268261E-5</v>
      </c>
      <c r="BB648" s="17">
        <f t="shared" si="835"/>
        <v>1.6464310399299668E-5</v>
      </c>
      <c r="BC648" s="17">
        <f t="shared" si="836"/>
        <v>3.3113124950847013E-6</v>
      </c>
      <c r="BD648" s="17">
        <f t="shared" si="837"/>
        <v>1.6487801357916649E-4</v>
      </c>
      <c r="BE648" s="17">
        <f t="shared" si="838"/>
        <v>1.9108956080290338E-4</v>
      </c>
      <c r="BF648" s="17">
        <f t="shared" si="839"/>
        <v>1.1073404954115871E-4</v>
      </c>
      <c r="BG648" s="17">
        <f t="shared" si="840"/>
        <v>4.2779346243936651E-5</v>
      </c>
      <c r="BH648" s="17">
        <f t="shared" si="841"/>
        <v>1.2395052420473423E-5</v>
      </c>
      <c r="BI648" s="17">
        <f t="shared" si="842"/>
        <v>2.8731121533314152E-6</v>
      </c>
      <c r="BJ648" s="18">
        <f t="shared" si="843"/>
        <v>0.39211708860705802</v>
      </c>
      <c r="BK648" s="18">
        <f t="shared" si="844"/>
        <v>0.29339700622962389</v>
      </c>
      <c r="BL648" s="18">
        <f t="shared" si="845"/>
        <v>0.29512741989776881</v>
      </c>
      <c r="BM648" s="18">
        <f t="shared" si="846"/>
        <v>0.36748370097248906</v>
      </c>
      <c r="BN648" s="18">
        <f t="shared" si="847"/>
        <v>0.63222626650016833</v>
      </c>
    </row>
    <row r="649" spans="1:66" x14ac:dyDescent="0.25">
      <c r="A649" t="s">
        <v>122</v>
      </c>
      <c r="B649" t="s">
        <v>128</v>
      </c>
      <c r="C649" t="s">
        <v>141</v>
      </c>
      <c r="D649" t="s">
        <v>500</v>
      </c>
      <c r="E649" s="14">
        <f>VLOOKUP(A649,home!$A$2:$E$405,3,FALSE)</f>
        <v>1.35015772870662</v>
      </c>
      <c r="F649" s="14">
        <f>VLOOKUP(B649,home!$B$2:$E$405,3,FALSE)</f>
        <v>1.23</v>
      </c>
      <c r="G649" s="14">
        <f>VLOOKUP(C649,away!$B$2:$E$405,4,FALSE)</f>
        <v>1.01</v>
      </c>
      <c r="H649" s="14">
        <f>VLOOKUP(A649,away!$A$2:$E$405,3,FALSE)</f>
        <v>1.15772870662461</v>
      </c>
      <c r="I649" s="14">
        <f>VLOOKUP(C649,away!$B$2:$E$405,3,FALSE)</f>
        <v>0.53</v>
      </c>
      <c r="J649" s="14">
        <f>VLOOKUP(B649,home!$B$2:$E$405,4,FALSE)</f>
        <v>1.01</v>
      </c>
      <c r="K649" s="16">
        <f t="shared" si="792"/>
        <v>1.6773009463722341</v>
      </c>
      <c r="L649" s="16">
        <f t="shared" si="793"/>
        <v>0.61973217665615377</v>
      </c>
      <c r="M649" s="17">
        <f t="shared" si="794"/>
        <v>0.1005567410713204</v>
      </c>
      <c r="N649" s="17">
        <f t="shared" si="795"/>
        <v>0.1686639169630334</v>
      </c>
      <c r="O649" s="17">
        <f t="shared" si="796"/>
        <v>6.2318248021578655E-2</v>
      </c>
      <c r="P649" s="17">
        <f t="shared" si="797"/>
        <v>0.10452645638285347</v>
      </c>
      <c r="Q649" s="17">
        <f t="shared" si="798"/>
        <v>0.14145007377047192</v>
      </c>
      <c r="R649" s="17">
        <f t="shared" si="799"/>
        <v>1.931031174590549E-2</v>
      </c>
      <c r="S649" s="17">
        <f t="shared" si="800"/>
        <v>2.7163221400063577E-2</v>
      </c>
      <c r="T649" s="17">
        <f t="shared" si="801"/>
        <v>8.7661162105948098E-2</v>
      </c>
      <c r="U649" s="17">
        <f t="shared" si="802"/>
        <v>3.2389204166150147E-2</v>
      </c>
      <c r="V649" s="17">
        <f t="shared" si="803"/>
        <v>3.1372837604390349E-3</v>
      </c>
      <c r="W649" s="17">
        <f t="shared" si="804"/>
        <v>7.9084780866544968E-2</v>
      </c>
      <c r="X649" s="17">
        <f t="shared" si="805"/>
        <v>4.9011383386798862E-2</v>
      </c>
      <c r="Y649" s="17">
        <f t="shared" si="806"/>
        <v>1.5186965653615053E-2</v>
      </c>
      <c r="Z649" s="17">
        <f t="shared" si="807"/>
        <v>3.989073843399635E-3</v>
      </c>
      <c r="AA649" s="17">
        <f t="shared" si="808"/>
        <v>6.690877332682932E-3</v>
      </c>
      <c r="AB649" s="17">
        <f t="shared" si="809"/>
        <v>5.6113074410848061E-3</v>
      </c>
      <c r="AC649" s="17">
        <f t="shared" si="810"/>
        <v>2.038209663099438E-4</v>
      </c>
      <c r="AD649" s="17">
        <f t="shared" si="811"/>
        <v>3.3162244447774172E-2</v>
      </c>
      <c r="AE649" s="17">
        <f t="shared" si="812"/>
        <v>2.0551709934422541E-2</v>
      </c>
      <c r="AF649" s="17">
        <f t="shared" si="813"/>
        <v>6.3682779658327891E-3</v>
      </c>
      <c r="AG649" s="17">
        <f t="shared" si="814"/>
        <v>1.3155422551056595E-3</v>
      </c>
      <c r="AH649" s="17">
        <f t="shared" si="815"/>
        <v>6.1803935395304604E-4</v>
      </c>
      <c r="AI649" s="17">
        <f t="shared" si="816"/>
        <v>1.036637993280728E-3</v>
      </c>
      <c r="AJ649" s="17">
        <f t="shared" si="817"/>
        <v>8.6937694358758962E-4</v>
      </c>
      <c r="AK649" s="17">
        <f t="shared" si="818"/>
        <v>4.8606892341122149E-4</v>
      </c>
      <c r="AL649" s="17">
        <f t="shared" si="819"/>
        <v>8.474691251100487E-6</v>
      </c>
      <c r="AM649" s="17">
        <f t="shared" si="820"/>
        <v>1.1124612799215797E-2</v>
      </c>
      <c r="AN649" s="17">
        <f t="shared" si="821"/>
        <v>6.8942805045149142E-3</v>
      </c>
      <c r="AO649" s="17">
        <f t="shared" si="822"/>
        <v>2.1363037317705565E-3</v>
      </c>
      <c r="AP649" s="17">
        <f t="shared" si="823"/>
        <v>4.4131205389627705E-4</v>
      </c>
      <c r="AQ649" s="17">
        <f t="shared" si="824"/>
        <v>6.8373819936434386E-5</v>
      </c>
      <c r="AR649" s="17">
        <f t="shared" si="825"/>
        <v>7.6603774816896893E-5</v>
      </c>
      <c r="AS649" s="17">
        <f t="shared" si="826"/>
        <v>1.2848758399606667E-4</v>
      </c>
      <c r="AT649" s="17">
        <f t="shared" si="827"/>
        <v>1.0775617311684229E-4</v>
      </c>
      <c r="AU649" s="17">
        <f t="shared" si="828"/>
        <v>6.0246510382109953E-5</v>
      </c>
      <c r="AV649" s="17">
        <f t="shared" si="829"/>
        <v>2.5262882219884426E-5</v>
      </c>
      <c r="AW649" s="17">
        <f t="shared" si="830"/>
        <v>2.4470138174360678E-7</v>
      </c>
      <c r="AX649" s="17">
        <f t="shared" si="831"/>
        <v>3.1098872626915491E-3</v>
      </c>
      <c r="AY649" s="17">
        <f t="shared" si="832"/>
        <v>1.9272972024630816E-3</v>
      </c>
      <c r="AZ649" s="17">
        <f t="shared" si="833"/>
        <v>5.9720404517288068E-4</v>
      </c>
      <c r="BA649" s="17">
        <f t="shared" si="834"/>
        <v>1.2336885427428312E-4</v>
      </c>
      <c r="BB649" s="17">
        <f t="shared" si="835"/>
        <v>1.9113912147744324E-5</v>
      </c>
      <c r="BC649" s="17">
        <f t="shared" si="836"/>
        <v>2.3691012759472191E-6</v>
      </c>
      <c r="BD649" s="17">
        <f t="shared" si="837"/>
        <v>7.912304017892224E-6</v>
      </c>
      <c r="BE649" s="17">
        <f t="shared" si="838"/>
        <v>1.3271315017195457E-5</v>
      </c>
      <c r="BF649" s="17">
        <f t="shared" si="839"/>
        <v>1.1129994618972993E-5</v>
      </c>
      <c r="BG649" s="17">
        <f t="shared" si="840"/>
        <v>6.222783502507092E-6</v>
      </c>
      <c r="BH649" s="17">
        <f t="shared" si="841"/>
        <v>2.6093701644561689E-6</v>
      </c>
      <c r="BI649" s="17">
        <f t="shared" si="842"/>
        <v>8.7533980925556074E-7</v>
      </c>
      <c r="BJ649" s="18">
        <f t="shared" si="843"/>
        <v>0.628900180636907</v>
      </c>
      <c r="BK649" s="18">
        <f t="shared" si="844"/>
        <v>0.23752329547470058</v>
      </c>
      <c r="BL649" s="18">
        <f t="shared" si="845"/>
        <v>0.12977044995329667</v>
      </c>
      <c r="BM649" s="18">
        <f t="shared" si="846"/>
        <v>0.40143019945205921</v>
      </c>
      <c r="BN649" s="18">
        <f t="shared" si="847"/>
        <v>0.5968257479551633</v>
      </c>
    </row>
    <row r="650" spans="1:66" x14ac:dyDescent="0.25">
      <c r="A650" t="s">
        <v>122</v>
      </c>
      <c r="B650" t="s">
        <v>135</v>
      </c>
      <c r="C650" t="s">
        <v>362</v>
      </c>
      <c r="D650" t="s">
        <v>500</v>
      </c>
      <c r="E650" s="14">
        <f>VLOOKUP(A650,home!$A$2:$E$405,3,FALSE)</f>
        <v>1.35015772870662</v>
      </c>
      <c r="F650" s="14">
        <f>VLOOKUP(B650,home!$B$2:$E$405,3,FALSE)</f>
        <v>0.56000000000000005</v>
      </c>
      <c r="G650" s="14">
        <f>VLOOKUP(C650,away!$B$2:$E$405,4,FALSE)</f>
        <v>0.61</v>
      </c>
      <c r="H650" s="14">
        <f>VLOOKUP(A650,away!$A$2:$E$405,3,FALSE)</f>
        <v>1.15772870662461</v>
      </c>
      <c r="I650" s="14">
        <f>VLOOKUP(C650,away!$B$2:$E$405,3,FALSE)</f>
        <v>0.61</v>
      </c>
      <c r="J650" s="14">
        <f>VLOOKUP(B650,home!$B$2:$E$405,4,FALSE)</f>
        <v>1.08</v>
      </c>
      <c r="K650" s="16">
        <f t="shared" si="792"/>
        <v>0.46121388012618142</v>
      </c>
      <c r="L650" s="16">
        <f t="shared" si="793"/>
        <v>0.76271167192429312</v>
      </c>
      <c r="M650" s="17">
        <f t="shared" si="794"/>
        <v>0.29407349730563204</v>
      </c>
      <c r="N650" s="17">
        <f t="shared" si="795"/>
        <v>0.13563077873460672</v>
      </c>
      <c r="O650" s="17">
        <f t="shared" si="796"/>
        <v>0.22429328879860269</v>
      </c>
      <c r="P650" s="17">
        <f t="shared" si="797"/>
        <v>0.10344717801306574</v>
      </c>
      <c r="Q650" s="17">
        <f t="shared" si="798"/>
        <v>3.1277398862361763E-2</v>
      </c>
      <c r="R650" s="17">
        <f t="shared" si="799"/>
        <v>8.5535554650490273E-2</v>
      </c>
      <c r="S650" s="17">
        <f t="shared" si="800"/>
        <v>9.0974864590951006E-3</v>
      </c>
      <c r="T650" s="17">
        <f t="shared" si="801"/>
        <v>2.3855637179754925E-2</v>
      </c>
      <c r="U650" s="17">
        <f t="shared" si="802"/>
        <v>3.9450185049097662E-2</v>
      </c>
      <c r="V650" s="17">
        <f t="shared" si="803"/>
        <v>3.555835568047228E-4</v>
      </c>
      <c r="W650" s="17">
        <f t="shared" si="804"/>
        <v>4.8085234965213599E-3</v>
      </c>
      <c r="X650" s="17">
        <f t="shared" si="805"/>
        <v>3.6675169955190548E-3</v>
      </c>
      <c r="Y650" s="17">
        <f t="shared" si="806"/>
        <v>1.3986290097315489E-3</v>
      </c>
      <c r="Z650" s="17">
        <f t="shared" si="807"/>
        <v>2.1746321965482401E-2</v>
      </c>
      <c r="AA650" s="17">
        <f t="shared" si="808"/>
        <v>1.0029705532173347E-2</v>
      </c>
      <c r="AB650" s="17">
        <f t="shared" si="809"/>
        <v>2.312919702508348E-3</v>
      </c>
      <c r="AC650" s="17">
        <f t="shared" si="810"/>
        <v>7.8177980667081554E-6</v>
      </c>
      <c r="AD650" s="17">
        <f t="shared" si="811"/>
        <v>5.544394448771322E-4</v>
      </c>
      <c r="AE650" s="17">
        <f t="shared" si="812"/>
        <v>4.228774359830145E-4</v>
      </c>
      <c r="AF650" s="17">
        <f t="shared" si="813"/>
        <v>1.6126677810883157E-4</v>
      </c>
      <c r="AG650" s="17">
        <f t="shared" si="814"/>
        <v>4.1000017985743653E-5</v>
      </c>
      <c r="AH650" s="17">
        <f t="shared" si="815"/>
        <v>4.1465433961242644E-3</v>
      </c>
      <c r="AI650" s="17">
        <f t="shared" si="816"/>
        <v>1.9124433688380658E-3</v>
      </c>
      <c r="AJ650" s="17">
        <f t="shared" si="817"/>
        <v>4.410227133316951E-4</v>
      </c>
      <c r="AK650" s="17">
        <f t="shared" si="818"/>
        <v>6.7801932279829233E-5</v>
      </c>
      <c r="AL650" s="17">
        <f t="shared" si="819"/>
        <v>1.1000367672527036E-7</v>
      </c>
      <c r="AM650" s="17">
        <f t="shared" si="820"/>
        <v>5.1143033533357665E-5</v>
      </c>
      <c r="AN650" s="17">
        <f t="shared" si="821"/>
        <v>3.9007388613507416E-5</v>
      </c>
      <c r="AO650" s="17">
        <f t="shared" si="822"/>
        <v>1.4875695293404434E-5</v>
      </c>
      <c r="AP650" s="17">
        <f t="shared" si="823"/>
        <v>3.7819554760896125E-6</v>
      </c>
      <c r="AQ650" s="17">
        <f t="shared" si="824"/>
        <v>7.2113539607788588E-7</v>
      </c>
      <c r="AR650" s="17">
        <f t="shared" si="825"/>
        <v>6.32523409272915E-4</v>
      </c>
      <c r="AS650" s="17">
        <f t="shared" si="826"/>
        <v>2.917285758614018E-4</v>
      </c>
      <c r="AT650" s="17">
        <f t="shared" si="827"/>
        <v>6.7274634208361087E-5</v>
      </c>
      <c r="AU650" s="17">
        <f t="shared" si="828"/>
        <v>1.0342665025769252E-5</v>
      </c>
      <c r="AV650" s="17">
        <f t="shared" si="829"/>
        <v>1.1925451668450968E-6</v>
      </c>
      <c r="AW650" s="17">
        <f t="shared" si="830"/>
        <v>1.0748985120077661E-9</v>
      </c>
      <c r="AX650" s="17">
        <f t="shared" si="831"/>
        <v>3.9313128228905477E-6</v>
      </c>
      <c r="AY650" s="17">
        <f t="shared" si="832"/>
        <v>2.9984581760042623E-6</v>
      </c>
      <c r="AZ650" s="17">
        <f t="shared" si="833"/>
        <v>1.1434795243076383E-6</v>
      </c>
      <c r="BA650" s="17">
        <f t="shared" si="834"/>
        <v>2.9071505993195819E-7</v>
      </c>
      <c r="BB650" s="17">
        <f t="shared" si="835"/>
        <v>5.543294235356871E-8</v>
      </c>
      <c r="BC650" s="17">
        <f t="shared" si="836"/>
        <v>8.4558704284346708E-9</v>
      </c>
      <c r="BD650" s="17">
        <f t="shared" si="837"/>
        <v>8.0405497836299813E-5</v>
      </c>
      <c r="BE650" s="17">
        <f t="shared" si="838"/>
        <v>3.7084131640557117E-5</v>
      </c>
      <c r="BF650" s="17">
        <f t="shared" si="839"/>
        <v>8.5518581225257217E-6</v>
      </c>
      <c r="BG650" s="17">
        <f t="shared" si="840"/>
        <v>1.3147452223262295E-6</v>
      </c>
      <c r="BH650" s="17">
        <f t="shared" si="841"/>
        <v>1.5159468634160979E-7</v>
      </c>
      <c r="BI650" s="17">
        <f t="shared" si="842"/>
        <v>1.3983514698825065E-8</v>
      </c>
      <c r="BJ650" s="18">
        <f t="shared" si="843"/>
        <v>0.20193602501815841</v>
      </c>
      <c r="BK650" s="18">
        <f t="shared" si="844"/>
        <v>0.40698467159451701</v>
      </c>
      <c r="BL650" s="18">
        <f t="shared" si="845"/>
        <v>0.3693200487840041</v>
      </c>
      <c r="BM650" s="18">
        <f t="shared" si="846"/>
        <v>0.12572637361412539</v>
      </c>
      <c r="BN650" s="18">
        <f t="shared" si="847"/>
        <v>0.87425769636475914</v>
      </c>
    </row>
    <row r="651" spans="1:66" x14ac:dyDescent="0.25">
      <c r="A651" t="s">
        <v>122</v>
      </c>
      <c r="B651" t="s">
        <v>139</v>
      </c>
      <c r="C651" t="s">
        <v>136</v>
      </c>
      <c r="D651" t="s">
        <v>500</v>
      </c>
      <c r="E651" s="14">
        <f>VLOOKUP(A651,home!$A$2:$E$405,3,FALSE)</f>
        <v>1.35015772870662</v>
      </c>
      <c r="F651" s="14">
        <f>VLOOKUP(B651,home!$B$2:$E$405,3,FALSE)</f>
        <v>0.99</v>
      </c>
      <c r="G651" s="14">
        <f>VLOOKUP(C651,away!$B$2:$E$405,4,FALSE)</f>
        <v>1.05</v>
      </c>
      <c r="H651" s="14">
        <f>VLOOKUP(A651,away!$A$2:$E$405,3,FALSE)</f>
        <v>1.15772870662461</v>
      </c>
      <c r="I651" s="14">
        <f>VLOOKUP(C651,away!$B$2:$E$405,3,FALSE)</f>
        <v>1.17</v>
      </c>
      <c r="J651" s="14">
        <f>VLOOKUP(B651,home!$B$2:$E$405,4,FALSE)</f>
        <v>0.79</v>
      </c>
      <c r="K651" s="16">
        <f t="shared" si="792"/>
        <v>1.4034889589905315</v>
      </c>
      <c r="L651" s="16">
        <f t="shared" si="793"/>
        <v>1.0700886435331269</v>
      </c>
      <c r="M651" s="17">
        <f t="shared" si="794"/>
        <v>8.4282788662530209E-2</v>
      </c>
      <c r="N651" s="17">
        <f t="shared" si="795"/>
        <v>0.11828996332079347</v>
      </c>
      <c r="O651" s="17">
        <f t="shared" si="796"/>
        <v>9.0190054993076141E-2</v>
      </c>
      <c r="P651" s="17">
        <f t="shared" si="797"/>
        <v>0.1265807463935312</v>
      </c>
      <c r="Q651" s="17">
        <f t="shared" si="798"/>
        <v>8.3009328740064323E-2</v>
      </c>
      <c r="R651" s="17">
        <f t="shared" si="799"/>
        <v>4.825567680385949E-2</v>
      </c>
      <c r="S651" s="17">
        <f t="shared" si="800"/>
        <v>4.7526563880374774E-2</v>
      </c>
      <c r="T651" s="17">
        <f t="shared" si="801"/>
        <v>8.8827339992050822E-2</v>
      </c>
      <c r="U651" s="17">
        <f t="shared" si="802"/>
        <v>6.7726309602832283E-2</v>
      </c>
      <c r="V651" s="17">
        <f t="shared" si="803"/>
        <v>7.9309034435193632E-3</v>
      </c>
      <c r="W651" s="17">
        <f t="shared" si="804"/>
        <v>3.8834225459965219E-2</v>
      </c>
      <c r="X651" s="17">
        <f t="shared" si="805"/>
        <v>4.15560636451138E-2</v>
      </c>
      <c r="Y651" s="17">
        <f t="shared" si="806"/>
        <v>2.2234335888288059E-2</v>
      </c>
      <c r="Z651" s="17">
        <f t="shared" si="807"/>
        <v>1.7212617244604992E-2</v>
      </c>
      <c r="AA651" s="17">
        <f t="shared" si="808"/>
        <v>2.4157718258133128E-2</v>
      </c>
      <c r="AB651" s="17">
        <f t="shared" si="809"/>
        <v>1.6952545424846914E-2</v>
      </c>
      <c r="AC651" s="17">
        <f t="shared" si="810"/>
        <v>7.4444297390548848E-4</v>
      </c>
      <c r="AD651" s="17">
        <f t="shared" si="811"/>
        <v>1.3625851666002546E-2</v>
      </c>
      <c r="AE651" s="17">
        <f t="shared" si="812"/>
        <v>1.458086912625626E-2</v>
      </c>
      <c r="AF651" s="17">
        <f t="shared" si="813"/>
        <v>7.8014112324248062E-3</v>
      </c>
      <c r="AG651" s="17">
        <f t="shared" si="814"/>
        <v>2.7827338544498537E-3</v>
      </c>
      <c r="AH651" s="17">
        <f t="shared" si="815"/>
        <v>4.6047565597335666E-3</v>
      </c>
      <c r="AI651" s="17">
        <f t="shared" si="816"/>
        <v>6.4627249904252839E-3</v>
      </c>
      <c r="AJ651" s="17">
        <f t="shared" si="817"/>
        <v>4.535181584527038E-3</v>
      </c>
      <c r="AK651" s="17">
        <f t="shared" si="818"/>
        <v>2.1216924269669602E-3</v>
      </c>
      <c r="AL651" s="17">
        <f t="shared" si="819"/>
        <v>4.4721893416072914E-5</v>
      </c>
      <c r="AM651" s="17">
        <f t="shared" si="820"/>
        <v>3.8247464740154631E-3</v>
      </c>
      <c r="AN651" s="17">
        <f t="shared" si="821"/>
        <v>4.0928177662373161E-3</v>
      </c>
      <c r="AO651" s="17">
        <f t="shared" si="822"/>
        <v>2.1898389058505863E-3</v>
      </c>
      <c r="AP651" s="17">
        <f t="shared" si="823"/>
        <v>7.8110724810590698E-4</v>
      </c>
      <c r="AQ651" s="17">
        <f t="shared" si="824"/>
        <v>2.089634988948859E-4</v>
      </c>
      <c r="AR651" s="17">
        <f t="shared" si="825"/>
        <v>9.8549954016111216E-4</v>
      </c>
      <c r="AS651" s="17">
        <f t="shared" si="826"/>
        <v>1.3831377237063667E-3</v>
      </c>
      <c r="AT651" s="17">
        <f t="shared" si="827"/>
        <v>9.7060926199259124E-4</v>
      </c>
      <c r="AU651" s="17">
        <f t="shared" si="828"/>
        <v>4.540797942335166E-4</v>
      </c>
      <c r="AV651" s="17">
        <f t="shared" si="829"/>
        <v>1.5932399442685825E-4</v>
      </c>
      <c r="AW651" s="17">
        <f t="shared" si="830"/>
        <v>1.8657198708231198E-6</v>
      </c>
      <c r="AX651" s="17">
        <f t="shared" si="831"/>
        <v>8.9466490786977739E-4</v>
      </c>
      <c r="AY651" s="17">
        <f t="shared" si="832"/>
        <v>9.5737075767905993E-4</v>
      </c>
      <c r="AZ651" s="17">
        <f t="shared" si="833"/>
        <v>5.1223578772153361E-4</v>
      </c>
      <c r="BA651" s="17">
        <f t="shared" si="834"/>
        <v>1.827125664173529E-4</v>
      </c>
      <c r="BB651" s="17">
        <f t="shared" si="835"/>
        <v>4.8879660588500382E-5</v>
      </c>
      <c r="BC651" s="17">
        <f t="shared" si="836"/>
        <v>1.0461113939101605E-5</v>
      </c>
      <c r="BD651" s="17">
        <f t="shared" si="837"/>
        <v>1.7576197768892073E-4</v>
      </c>
      <c r="BE651" s="17">
        <f t="shared" si="838"/>
        <v>2.4667999509674039E-4</v>
      </c>
      <c r="BF651" s="17">
        <f t="shared" si="839"/>
        <v>1.7310632476105682E-4</v>
      </c>
      <c r="BG651" s="17">
        <f t="shared" si="840"/>
        <v>8.0984271844524168E-5</v>
      </c>
      <c r="BH651" s="17">
        <f t="shared" si="841"/>
        <v>2.8415132846419359E-5</v>
      </c>
      <c r="BI651" s="17">
        <f t="shared" si="842"/>
        <v>7.9760650436397531E-6</v>
      </c>
      <c r="BJ651" s="18">
        <f t="shared" si="843"/>
        <v>0.44524592161272858</v>
      </c>
      <c r="BK651" s="18">
        <f t="shared" si="844"/>
        <v>0.2680675380049562</v>
      </c>
      <c r="BL651" s="18">
        <f t="shared" si="845"/>
        <v>0.26967223472620255</v>
      </c>
      <c r="BM651" s="18">
        <f t="shared" si="846"/>
        <v>0.4486342476368293</v>
      </c>
      <c r="BN651" s="18">
        <f t="shared" si="847"/>
        <v>0.55060855891385474</v>
      </c>
    </row>
    <row r="652" spans="1:66" x14ac:dyDescent="0.25">
      <c r="A652" t="s">
        <v>122</v>
      </c>
      <c r="B652" t="s">
        <v>140</v>
      </c>
      <c r="C652" t="s">
        <v>123</v>
      </c>
      <c r="D652" t="s">
        <v>500</v>
      </c>
      <c r="E652" s="14">
        <f>VLOOKUP(A652,home!$A$2:$E$405,3,FALSE)</f>
        <v>1.35015772870662</v>
      </c>
      <c r="F652" s="14">
        <f>VLOOKUP(B652,home!$B$2:$E$405,3,FALSE)</f>
        <v>1.37</v>
      </c>
      <c r="G652" s="14">
        <f>VLOOKUP(C652,away!$B$2:$E$405,4,FALSE)</f>
        <v>1.1100000000000001</v>
      </c>
      <c r="H652" s="14">
        <f>VLOOKUP(A652,away!$A$2:$E$405,3,FALSE)</f>
        <v>1.15772870662461</v>
      </c>
      <c r="I652" s="14">
        <f>VLOOKUP(C652,away!$B$2:$E$405,3,FALSE)</f>
        <v>0.74</v>
      </c>
      <c r="J652" s="14">
        <f>VLOOKUP(B652,home!$B$2:$E$405,4,FALSE)</f>
        <v>0.66</v>
      </c>
      <c r="K652" s="16">
        <f t="shared" si="792"/>
        <v>2.0531848580441574</v>
      </c>
      <c r="L652" s="16">
        <f t="shared" si="793"/>
        <v>0.56543470031545962</v>
      </c>
      <c r="M652" s="17">
        <f t="shared" si="794"/>
        <v>7.290343233001563E-2</v>
      </c>
      <c r="N652" s="17">
        <f t="shared" si="795"/>
        <v>0.14968422335943496</v>
      </c>
      <c r="O652" s="17">
        <f t="shared" si="796"/>
        <v>4.1222130411490775E-2</v>
      </c>
      <c r="P652" s="17">
        <f t="shared" si="797"/>
        <v>8.4636653977194429E-2</v>
      </c>
      <c r="Q652" s="17">
        <f t="shared" si="798"/>
        <v>0.15366469044484576</v>
      </c>
      <c r="R652" s="17">
        <f t="shared" si="799"/>
        <v>1.1654211477793041E-2</v>
      </c>
      <c r="S652" s="17">
        <f t="shared" si="800"/>
        <v>2.4564560842720642E-2</v>
      </c>
      <c r="T652" s="17">
        <f t="shared" si="801"/>
        <v>8.6887348190749239E-2</v>
      </c>
      <c r="U652" s="17">
        <f t="shared" si="802"/>
        <v>2.3928250538649089E-2</v>
      </c>
      <c r="V652" s="17">
        <f t="shared" si="803"/>
        <v>3.1686699479627168E-3</v>
      </c>
      <c r="W652" s="17">
        <f t="shared" si="804"/>
        <v>0.1051673385458</v>
      </c>
      <c r="X652" s="17">
        <f t="shared" si="805"/>
        <v>5.9465262553618906E-2</v>
      </c>
      <c r="Y652" s="17">
        <f t="shared" si="806"/>
        <v>1.6811861455592814E-2</v>
      </c>
      <c r="Z652" s="17">
        <f t="shared" si="807"/>
        <v>2.196565191452966E-3</v>
      </c>
      <c r="AA652" s="17">
        <f t="shared" si="808"/>
        <v>4.5099543907980953E-3</v>
      </c>
      <c r="AB652" s="17">
        <f t="shared" si="809"/>
        <v>4.6298850328282074E-3</v>
      </c>
      <c r="AC652" s="17">
        <f t="shared" si="810"/>
        <v>2.299151197193002E-4</v>
      </c>
      <c r="AD652" s="17">
        <f t="shared" si="811"/>
        <v>5.3981996765760057E-2</v>
      </c>
      <c r="AE652" s="17">
        <f t="shared" si="812"/>
        <v>3.0523294163677651E-2</v>
      </c>
      <c r="AF652" s="17">
        <f t="shared" si="813"/>
        <v>8.6294648440398431E-3</v>
      </c>
      <c r="AG652" s="17">
        <f t="shared" si="814"/>
        <v>1.6264662893241547E-3</v>
      </c>
      <c r="AH652" s="17">
        <f t="shared" si="815"/>
        <v>3.1050354518814442E-4</v>
      </c>
      <c r="AI652" s="17">
        <f t="shared" si="816"/>
        <v>6.3752117734932787E-4</v>
      </c>
      <c r="AJ652" s="17">
        <f t="shared" si="817"/>
        <v>6.5447441400806215E-4</v>
      </c>
      <c r="AK652" s="17">
        <f t="shared" si="818"/>
        <v>4.4791898560622533E-4</v>
      </c>
      <c r="AL652" s="17">
        <f t="shared" si="819"/>
        <v>1.0676724433889759E-5</v>
      </c>
      <c r="AM652" s="17">
        <f t="shared" si="820"/>
        <v>2.2167003673289457E-2</v>
      </c>
      <c r="AN652" s="17">
        <f t="shared" si="821"/>
        <v>1.2533993078898116E-2</v>
      </c>
      <c r="AO652" s="17">
        <f t="shared" si="822"/>
        <v>3.5435773101614005E-3</v>
      </c>
      <c r="AP652" s="17">
        <f t="shared" si="823"/>
        <v>6.6788719147192472E-4</v>
      </c>
      <c r="AQ652" s="17">
        <f t="shared" si="824"/>
        <v>9.4411648488615415E-5</v>
      </c>
      <c r="AR652" s="17">
        <f t="shared" si="825"/>
        <v>3.5113895804069257E-5</v>
      </c>
      <c r="AS652" s="17">
        <f t="shared" si="826"/>
        <v>7.2095319171855266E-5</v>
      </c>
      <c r="AT652" s="17">
        <f t="shared" si="827"/>
        <v>7.401250882975697E-5</v>
      </c>
      <c r="AU652" s="17">
        <f t="shared" si="828"/>
        <v>5.0653787478372161E-5</v>
      </c>
      <c r="AV652" s="17">
        <f t="shared" si="829"/>
        <v>2.6000397363295116E-5</v>
      </c>
      <c r="AW652" s="17">
        <f t="shared" si="830"/>
        <v>3.4430715119390197E-7</v>
      </c>
      <c r="AX652" s="17">
        <f t="shared" si="831"/>
        <v>7.5854927150345126E-3</v>
      </c>
      <c r="AY652" s="17">
        <f t="shared" si="832"/>
        <v>4.2891008000706422E-3</v>
      </c>
      <c r="AZ652" s="17">
        <f t="shared" si="833"/>
        <v>1.2126032127553706E-3</v>
      </c>
      <c r="BA652" s="17">
        <f t="shared" si="834"/>
        <v>2.2854931140196553E-4</v>
      </c>
      <c r="BB652" s="17">
        <f t="shared" si="835"/>
        <v>3.2307427849968752E-5</v>
      </c>
      <c r="BC652" s="17">
        <f t="shared" si="836"/>
        <v>3.6535481568620843E-6</v>
      </c>
      <c r="BD652" s="17">
        <f t="shared" si="837"/>
        <v>3.3091025251470279E-6</v>
      </c>
      <c r="BE652" s="17">
        <f t="shared" si="838"/>
        <v>6.794199198347563E-6</v>
      </c>
      <c r="BF652" s="17">
        <f t="shared" si="839"/>
        <v>6.9748734582914869E-6</v>
      </c>
      <c r="BG652" s="17">
        <f t="shared" si="840"/>
        <v>4.7735681904460555E-6</v>
      </c>
      <c r="BH652" s="17">
        <f t="shared" si="841"/>
        <v>2.4502544818662725E-6</v>
      </c>
      <c r="BI652" s="17">
        <f t="shared" si="842"/>
        <v>1.0061650801045331E-6</v>
      </c>
      <c r="BJ652" s="18">
        <f t="shared" si="843"/>
        <v>0.71880052653042237</v>
      </c>
      <c r="BK652" s="18">
        <f t="shared" si="844"/>
        <v>0.18980300974211722</v>
      </c>
      <c r="BL652" s="18">
        <f t="shared" si="845"/>
        <v>8.8278034045292525E-2</v>
      </c>
      <c r="BM652" s="18">
        <f t="shared" si="846"/>
        <v>0.48102403701559093</v>
      </c>
      <c r="BN652" s="18">
        <f t="shared" si="847"/>
        <v>0.51376534200077451</v>
      </c>
    </row>
    <row r="653" spans="1:66" x14ac:dyDescent="0.25">
      <c r="A653" t="s">
        <v>122</v>
      </c>
      <c r="B653" t="s">
        <v>143</v>
      </c>
      <c r="C653" t="s">
        <v>126</v>
      </c>
      <c r="D653" t="s">
        <v>500</v>
      </c>
      <c r="E653" s="14">
        <f>VLOOKUP(A653,home!$A$2:$E$405,3,FALSE)</f>
        <v>1.35015772870662</v>
      </c>
      <c r="F653" s="14">
        <f>VLOOKUP(B653,home!$B$2:$E$405,3,FALSE)</f>
        <v>0.79</v>
      </c>
      <c r="G653" s="14">
        <f>VLOOKUP(C653,away!$B$2:$E$405,4,FALSE)</f>
        <v>0.56999999999999995</v>
      </c>
      <c r="H653" s="14">
        <f>VLOOKUP(A653,away!$A$2:$E$405,3,FALSE)</f>
        <v>1.15772870662461</v>
      </c>
      <c r="I653" s="14">
        <f>VLOOKUP(C653,away!$B$2:$E$405,3,FALSE)</f>
        <v>0.85</v>
      </c>
      <c r="J653" s="14">
        <f>VLOOKUP(B653,home!$B$2:$E$405,4,FALSE)</f>
        <v>0.99</v>
      </c>
      <c r="K653" s="16">
        <f t="shared" si="792"/>
        <v>0.60797602523659089</v>
      </c>
      <c r="L653" s="16">
        <f t="shared" si="793"/>
        <v>0.97422870662460936</v>
      </c>
      <c r="M653" s="17">
        <f t="shared" si="794"/>
        <v>0.20552147858182301</v>
      </c>
      <c r="N653" s="17">
        <f t="shared" si="795"/>
        <v>0.12495213164892389</v>
      </c>
      <c r="O653" s="17">
        <f t="shared" si="796"/>
        <v>0.20022492426234673</v>
      </c>
      <c r="P653" s="17">
        <f t="shared" si="797"/>
        <v>0.12173195360631903</v>
      </c>
      <c r="Q653" s="17">
        <f t="shared" si="798"/>
        <v>3.7983950172375991E-2</v>
      </c>
      <c r="R653" s="17">
        <f t="shared" si="799"/>
        <v>9.7532434499058226E-2</v>
      </c>
      <c r="S653" s="17">
        <f t="shared" si="800"/>
        <v>1.8025693264598797E-2</v>
      </c>
      <c r="T653" s="17">
        <f t="shared" si="801"/>
        <v>3.7005054648927463E-2</v>
      </c>
      <c r="U653" s="17">
        <f t="shared" si="802"/>
        <v>5.9297381858385574E-2</v>
      </c>
      <c r="V653" s="17">
        <f t="shared" si="803"/>
        <v>1.1863063177140144E-3</v>
      </c>
      <c r="W653" s="17">
        <f t="shared" si="804"/>
        <v>7.6977770161952945E-3</v>
      </c>
      <c r="X653" s="17">
        <f t="shared" si="805"/>
        <v>7.499395346372585E-3</v>
      </c>
      <c r="Y653" s="17">
        <f t="shared" si="806"/>
        <v>3.6530631143815895E-3</v>
      </c>
      <c r="Z653" s="17">
        <f t="shared" si="807"/>
        <v>3.1672965838655642E-2</v>
      </c>
      <c r="AA653" s="17">
        <f t="shared" si="808"/>
        <v>1.9256403878040184E-2</v>
      </c>
      <c r="AB653" s="17">
        <f t="shared" si="809"/>
        <v>5.8537159450606727E-3</v>
      </c>
      <c r="AC653" s="17">
        <f t="shared" si="810"/>
        <v>4.3916147665970073E-5</v>
      </c>
      <c r="AD653" s="17">
        <f t="shared" si="811"/>
        <v>1.1700159683659995E-3</v>
      </c>
      <c r="AE653" s="17">
        <f t="shared" si="812"/>
        <v>1.1398631435913474E-3</v>
      </c>
      <c r="AF653" s="17">
        <f t="shared" si="813"/>
        <v>5.5524369805502998E-4</v>
      </c>
      <c r="AG653" s="17">
        <f t="shared" si="814"/>
        <v>1.8031144993920566E-4</v>
      </c>
      <c r="AH653" s="17">
        <f t="shared" si="815"/>
        <v>7.7141781359897294E-3</v>
      </c>
      <c r="AI653" s="17">
        <f t="shared" si="816"/>
        <v>4.6900353610860495E-3</v>
      </c>
      <c r="AJ653" s="17">
        <f t="shared" si="817"/>
        <v>1.4257145285260777E-3</v>
      </c>
      <c r="AK653" s="17">
        <f t="shared" si="818"/>
        <v>2.8893341739178173E-4</v>
      </c>
      <c r="AL653" s="17">
        <f t="shared" si="819"/>
        <v>1.0404748909226556E-6</v>
      </c>
      <c r="AM653" s="17">
        <f t="shared" si="820"/>
        <v>1.4226833158210032E-4</v>
      </c>
      <c r="AN653" s="17">
        <f t="shared" si="821"/>
        <v>1.3860189267087065E-4</v>
      </c>
      <c r="AO653" s="17">
        <f t="shared" si="822"/>
        <v>6.7514971316232623E-5</v>
      </c>
      <c r="AP653" s="17">
        <f t="shared" si="823"/>
        <v>2.1925007727736969E-5</v>
      </c>
      <c r="AQ653" s="17">
        <f t="shared" si="824"/>
        <v>5.3399929803319379E-6</v>
      </c>
      <c r="AR653" s="17">
        <f t="shared" si="825"/>
        <v>1.5030747576194232E-3</v>
      </c>
      <c r="AS653" s="17">
        <f t="shared" si="826"/>
        <v>9.138334167709092E-4</v>
      </c>
      <c r="AT653" s="17">
        <f t="shared" si="827"/>
        <v>2.7779440422837516E-4</v>
      </c>
      <c r="AU653" s="17">
        <f t="shared" si="828"/>
        <v>5.6297445905244803E-5</v>
      </c>
      <c r="AV653" s="17">
        <f t="shared" si="829"/>
        <v>8.5568743481106783E-6</v>
      </c>
      <c r="AW653" s="17">
        <f t="shared" si="830"/>
        <v>1.7118924615072463E-8</v>
      </c>
      <c r="AX653" s="17">
        <f t="shared" si="831"/>
        <v>1.4415955792054445E-5</v>
      </c>
      <c r="AY653" s="17">
        <f t="shared" si="832"/>
        <v>1.4044437966050745E-5</v>
      </c>
      <c r="AZ653" s="17">
        <f t="shared" si="833"/>
        <v>6.8412473174675887E-6</v>
      </c>
      <c r="BA653" s="17">
        <f t="shared" si="834"/>
        <v>2.2216465085985094E-6</v>
      </c>
      <c r="BB653" s="17">
        <f t="shared" si="835"/>
        <v>5.4109795116225115E-7</v>
      </c>
      <c r="BC653" s="17">
        <f t="shared" si="836"/>
        <v>1.0543063142360521E-7</v>
      </c>
      <c r="BD653" s="17">
        <f t="shared" si="837"/>
        <v>2.4405642951261141E-4</v>
      </c>
      <c r="BE653" s="17">
        <f t="shared" si="838"/>
        <v>1.483804579485117E-4</v>
      </c>
      <c r="BF653" s="17">
        <f t="shared" si="839"/>
        <v>4.5105880523160633E-5</v>
      </c>
      <c r="BG653" s="17">
        <f t="shared" si="840"/>
        <v>9.1410979850892563E-6</v>
      </c>
      <c r="BH653" s="17">
        <f t="shared" si="841"/>
        <v>1.3893921048181935E-6</v>
      </c>
      <c r="BI653" s="17">
        <f t="shared" si="842"/>
        <v>1.6894341787649335E-7</v>
      </c>
      <c r="BJ653" s="18">
        <f t="shared" si="843"/>
        <v>0.22225062621957242</v>
      </c>
      <c r="BK653" s="18">
        <f t="shared" si="844"/>
        <v>0.34652443283097778</v>
      </c>
      <c r="BL653" s="18">
        <f t="shared" si="845"/>
        <v>0.39949152098624907</v>
      </c>
      <c r="BM653" s="18">
        <f t="shared" si="846"/>
        <v>0.21197864578556672</v>
      </c>
      <c r="BN653" s="18">
        <f t="shared" si="847"/>
        <v>0.78794687277084696</v>
      </c>
    </row>
    <row r="654" spans="1:66" x14ac:dyDescent="0.25">
      <c r="A654" t="s">
        <v>145</v>
      </c>
      <c r="B654" t="s">
        <v>347</v>
      </c>
      <c r="C654" t="s">
        <v>419</v>
      </c>
      <c r="D654" t="s">
        <v>500</v>
      </c>
      <c r="E654" s="14">
        <f>VLOOKUP(A654,home!$A$2:$E$405,3,FALSE)</f>
        <v>1.4394618834080699</v>
      </c>
      <c r="F654" s="14">
        <f>VLOOKUP(B654,home!$B$2:$E$405,3,FALSE)</f>
        <v>0.85</v>
      </c>
      <c r="G654" s="14">
        <f>VLOOKUP(C654,away!$B$2:$E$405,4,FALSE)</f>
        <v>1.04</v>
      </c>
      <c r="H654" s="14">
        <f>VLOOKUP(A654,away!$A$2:$E$405,3,FALSE)</f>
        <v>1.2421524663677099</v>
      </c>
      <c r="I654" s="14">
        <f>VLOOKUP(C654,away!$B$2:$E$405,3,FALSE)</f>
        <v>0.56000000000000005</v>
      </c>
      <c r="J654" s="14">
        <f>VLOOKUP(B654,home!$B$2:$E$405,4,FALSE)</f>
        <v>1.1599999999999999</v>
      </c>
      <c r="K654" s="16">
        <f t="shared" si="792"/>
        <v>1.2724843049327337</v>
      </c>
      <c r="L654" s="16">
        <f t="shared" si="793"/>
        <v>0.80690224215246442</v>
      </c>
      <c r="M654" s="17">
        <f t="shared" si="794"/>
        <v>0.12500687451335851</v>
      </c>
      <c r="N654" s="17">
        <f t="shared" si="795"/>
        <v>0.15906928582694449</v>
      </c>
      <c r="O654" s="17">
        <f t="shared" si="796"/>
        <v>0.10086832732930075</v>
      </c>
      <c r="P654" s="17">
        <f t="shared" si="797"/>
        <v>0.12835336339135273</v>
      </c>
      <c r="Q654" s="17">
        <f t="shared" si="798"/>
        <v>0.1012065848058229</v>
      </c>
      <c r="R654" s="17">
        <f t="shared" si="799"/>
        <v>4.0695439742090743E-2</v>
      </c>
      <c r="S654" s="17">
        <f t="shared" si="800"/>
        <v>3.2947359811224097E-2</v>
      </c>
      <c r="T654" s="17">
        <f t="shared" si="801"/>
        <v>8.1663820200412032E-2</v>
      </c>
      <c r="U654" s="17">
        <f t="shared" si="802"/>
        <v>5.1784308354146283E-2</v>
      </c>
      <c r="V654" s="17">
        <f t="shared" si="803"/>
        <v>3.7588194543508777E-3</v>
      </c>
      <c r="W654" s="17">
        <f t="shared" si="804"/>
        <v>4.2927930240417786E-2</v>
      </c>
      <c r="X654" s="17">
        <f t="shared" si="805"/>
        <v>3.4638643161957694E-2</v>
      </c>
      <c r="Y654" s="17">
        <f t="shared" si="806"/>
        <v>1.3974999416251396E-2</v>
      </c>
      <c r="Z654" s="17">
        <f t="shared" si="807"/>
        <v>1.0945747191091176E-2</v>
      </c>
      <c r="AA654" s="17">
        <f t="shared" si="808"/>
        <v>1.3928291506425076E-2</v>
      </c>
      <c r="AB654" s="17">
        <f t="shared" si="809"/>
        <v>8.8617661682269065E-3</v>
      </c>
      <c r="AC654" s="17">
        <f t="shared" si="810"/>
        <v>2.4121529377131763E-4</v>
      </c>
      <c r="AD654" s="17">
        <f t="shared" si="811"/>
        <v>1.3656279368544725E-2</v>
      </c>
      <c r="AE654" s="17">
        <f t="shared" si="812"/>
        <v>1.101928244193918E-2</v>
      </c>
      <c r="AF654" s="17">
        <f t="shared" si="813"/>
        <v>4.4457418546560035E-3</v>
      </c>
      <c r="AG654" s="17">
        <f t="shared" si="814"/>
        <v>1.1957596901843283E-3</v>
      </c>
      <c r="AH654" s="17">
        <f t="shared" si="815"/>
        <v>2.2080369876313769E-3</v>
      </c>
      <c r="AI654" s="17">
        <f t="shared" si="816"/>
        <v>2.8096924114718795E-3</v>
      </c>
      <c r="AJ654" s="17">
        <f t="shared" si="817"/>
        <v>1.7876447476432857E-3</v>
      </c>
      <c r="AK654" s="17">
        <f t="shared" si="818"/>
        <v>7.5824996139050639E-4</v>
      </c>
      <c r="AL654" s="17">
        <f t="shared" si="819"/>
        <v>9.9069093207904519E-6</v>
      </c>
      <c r="AM654" s="17">
        <f t="shared" si="820"/>
        <v>3.4754802320499734E-3</v>
      </c>
      <c r="AN654" s="17">
        <f t="shared" si="821"/>
        <v>2.8043727917976906E-3</v>
      </c>
      <c r="AO654" s="17">
        <f t="shared" si="822"/>
        <v>1.1314273467664614E-3</v>
      </c>
      <c r="AP654" s="17">
        <f t="shared" si="823"/>
        <v>3.0431708764615723E-4</v>
      </c>
      <c r="AQ654" s="17">
        <f t="shared" si="824"/>
        <v>6.1388535086748065E-5</v>
      </c>
      <c r="AR654" s="17">
        <f t="shared" si="825"/>
        <v>3.5633399921506639E-4</v>
      </c>
      <c r="AS654" s="17">
        <f t="shared" si="826"/>
        <v>4.5342942131508502E-4</v>
      </c>
      <c r="AT654" s="17">
        <f t="shared" si="827"/>
        <v>2.8849091100908883E-4</v>
      </c>
      <c r="AU654" s="17">
        <f t="shared" si="828"/>
        <v>1.2236671879160387E-4</v>
      </c>
      <c r="AV654" s="17">
        <f t="shared" si="829"/>
        <v>3.892743227710833E-5</v>
      </c>
      <c r="AW654" s="17">
        <f t="shared" si="830"/>
        <v>2.8255893416679223E-7</v>
      </c>
      <c r="AX654" s="17">
        <f t="shared" si="831"/>
        <v>7.3708234123126049E-4</v>
      </c>
      <c r="AY654" s="17">
        <f t="shared" si="832"/>
        <v>5.9475339379049192E-4</v>
      </c>
      <c r="AZ654" s="17">
        <f t="shared" si="833"/>
        <v>2.399539234886678E-4</v>
      </c>
      <c r="BA654" s="17">
        <f t="shared" si="834"/>
        <v>6.4539786292095643E-5</v>
      </c>
      <c r="BB654" s="17">
        <f t="shared" si="835"/>
        <v>1.3019324566783214E-5</v>
      </c>
      <c r="BC654" s="17">
        <f t="shared" si="836"/>
        <v>2.1010644368496082E-6</v>
      </c>
      <c r="BD654" s="17">
        <f t="shared" si="837"/>
        <v>4.7921117153631906E-5</v>
      </c>
      <c r="BE654" s="17">
        <f t="shared" si="838"/>
        <v>6.0978869452839401E-5</v>
      </c>
      <c r="BF654" s="17">
        <f t="shared" si="839"/>
        <v>3.8797327155640125E-5</v>
      </c>
      <c r="BG654" s="17">
        <f t="shared" si="840"/>
        <v>1.6456329959630873E-5</v>
      </c>
      <c r="BH654" s="17">
        <f t="shared" si="841"/>
        <v>5.2351053976061521E-6</v>
      </c>
      <c r="BI654" s="17">
        <f t="shared" si="842"/>
        <v>1.3323178906244935E-6</v>
      </c>
      <c r="BJ654" s="18">
        <f t="shared" si="843"/>
        <v>0.47322676283428378</v>
      </c>
      <c r="BK654" s="18">
        <f t="shared" si="844"/>
        <v>0.29091229276716879</v>
      </c>
      <c r="BL654" s="18">
        <f t="shared" si="845"/>
        <v>0.22513202675794469</v>
      </c>
      <c r="BM654" s="18">
        <f t="shared" si="846"/>
        <v>0.3444224831067621</v>
      </c>
      <c r="BN654" s="18">
        <f t="shared" si="847"/>
        <v>0.65519987560887016</v>
      </c>
    </row>
    <row r="655" spans="1:66" x14ac:dyDescent="0.25">
      <c r="A655" t="s">
        <v>145</v>
      </c>
      <c r="B655" t="s">
        <v>355</v>
      </c>
      <c r="C655" t="s">
        <v>388</v>
      </c>
      <c r="D655" t="s">
        <v>500</v>
      </c>
      <c r="E655" s="14">
        <f>VLOOKUP(A655,home!$A$2:$E$405,3,FALSE)</f>
        <v>1.4394618834080699</v>
      </c>
      <c r="F655" s="14">
        <f>VLOOKUP(B655,home!$B$2:$E$405,3,FALSE)</f>
        <v>0.35</v>
      </c>
      <c r="G655" s="14">
        <f>VLOOKUP(C655,away!$B$2:$E$405,4,FALSE)</f>
        <v>0.76</v>
      </c>
      <c r="H655" s="14">
        <f>VLOOKUP(A655,away!$A$2:$E$405,3,FALSE)</f>
        <v>1.2421524663677099</v>
      </c>
      <c r="I655" s="14">
        <f>VLOOKUP(C655,away!$B$2:$E$405,3,FALSE)</f>
        <v>0.88</v>
      </c>
      <c r="J655" s="14">
        <f>VLOOKUP(B655,home!$B$2:$E$405,4,FALSE)</f>
        <v>1.53</v>
      </c>
      <c r="K655" s="16">
        <f t="shared" si="792"/>
        <v>0.38289686098654657</v>
      </c>
      <c r="L655" s="16">
        <f t="shared" si="793"/>
        <v>1.6724340807174849</v>
      </c>
      <c r="M655" s="17">
        <f t="shared" si="794"/>
        <v>0.12805045132999612</v>
      </c>
      <c r="N655" s="17">
        <f t="shared" si="795"/>
        <v>4.9030115862166081E-2</v>
      </c>
      <c r="O655" s="17">
        <f t="shared" si="796"/>
        <v>0.2141559388555411</v>
      </c>
      <c r="P655" s="17">
        <f t="shared" si="797"/>
        <v>8.1999636749413504E-2</v>
      </c>
      <c r="Q655" s="17">
        <f t="shared" si="798"/>
        <v>9.3867387287150366E-3</v>
      </c>
      <c r="R655" s="17">
        <f t="shared" si="799"/>
        <v>0.17908084536502844</v>
      </c>
      <c r="S655" s="17">
        <f t="shared" si="800"/>
        <v>1.3127521920457038E-2</v>
      </c>
      <c r="T655" s="17">
        <f t="shared" si="801"/>
        <v>1.5698701756693745E-2</v>
      </c>
      <c r="U655" s="17">
        <f t="shared" si="802"/>
        <v>6.8569493553086544E-2</v>
      </c>
      <c r="V655" s="17">
        <f t="shared" si="803"/>
        <v>9.3405200642652098E-4</v>
      </c>
      <c r="W655" s="17">
        <f t="shared" si="804"/>
        <v>1.1980509313752781E-3</v>
      </c>
      <c r="X655" s="17">
        <f t="shared" si="805"/>
        <v>2.0036612080673397E-3</v>
      </c>
      <c r="Y655" s="17">
        <f t="shared" si="806"/>
        <v>1.6754956452916937E-3</v>
      </c>
      <c r="Z655" s="17">
        <f t="shared" si="807"/>
        <v>9.9833636330723799E-2</v>
      </c>
      <c r="AA655" s="17">
        <f t="shared" si="808"/>
        <v>3.8225985971906601E-2</v>
      </c>
      <c r="AB655" s="17">
        <f t="shared" si="809"/>
        <v>7.3183050183793985E-3</v>
      </c>
      <c r="AC655" s="17">
        <f t="shared" si="810"/>
        <v>3.7383666182212474E-5</v>
      </c>
      <c r="AD655" s="17">
        <f t="shared" si="811"/>
        <v>1.1468248523140062E-4</v>
      </c>
      <c r="AE655" s="17">
        <f t="shared" si="812"/>
        <v>1.9179889676237402E-4</v>
      </c>
      <c r="AF655" s="17">
        <f t="shared" si="813"/>
        <v>1.6038550579470444E-4</v>
      </c>
      <c r="AG655" s="17">
        <f t="shared" si="814"/>
        <v>8.9411395314725116E-5</v>
      </c>
      <c r="AH655" s="17">
        <f t="shared" si="815"/>
        <v>4.1741293950364432E-2</v>
      </c>
      <c r="AI655" s="17">
        <f t="shared" si="816"/>
        <v>1.5982610427111268E-2</v>
      </c>
      <c r="AJ655" s="17">
        <f t="shared" si="817"/>
        <v>3.0598456814558759E-3</v>
      </c>
      <c r="AK655" s="17">
        <f t="shared" si="818"/>
        <v>3.9053510217756514E-4</v>
      </c>
      <c r="AL655" s="17">
        <f t="shared" si="819"/>
        <v>9.5757477321274145E-7</v>
      </c>
      <c r="AM655" s="17">
        <f t="shared" si="820"/>
        <v>8.7823127210478604E-6</v>
      </c>
      <c r="AN655" s="17">
        <f t="shared" si="821"/>
        <v>1.4687839102199152E-5</v>
      </c>
      <c r="AO655" s="17">
        <f t="shared" si="822"/>
        <v>1.2282221343306387E-5</v>
      </c>
      <c r="AP655" s="17">
        <f t="shared" si="823"/>
        <v>6.8470685204870958E-6</v>
      </c>
      <c r="AQ655" s="17">
        <f t="shared" si="824"/>
        <v>2.862817686667616E-6</v>
      </c>
      <c r="AR655" s="17">
        <f t="shared" si="825"/>
        <v>1.3961912515167199E-2</v>
      </c>
      <c r="AS655" s="17">
        <f t="shared" si="826"/>
        <v>5.3459724754262999E-3</v>
      </c>
      <c r="AT655" s="17">
        <f t="shared" si="827"/>
        <v>1.023478039880604E-3</v>
      </c>
      <c r="AU655" s="17">
        <f t="shared" si="828"/>
        <v>1.3062884291964894E-4</v>
      </c>
      <c r="AV655" s="17">
        <f t="shared" si="829"/>
        <v>1.250434347705956E-5</v>
      </c>
      <c r="AW655" s="17">
        <f t="shared" si="830"/>
        <v>1.7033386873058099E-8</v>
      </c>
      <c r="AX655" s="17">
        <f t="shared" si="831"/>
        <v>5.6045332884857335E-7</v>
      </c>
      <c r="AY655" s="17">
        <f t="shared" si="832"/>
        <v>9.3732124781791799E-7</v>
      </c>
      <c r="AZ655" s="17">
        <f t="shared" si="833"/>
        <v>7.8380399971566303E-7</v>
      </c>
      <c r="BA655" s="17">
        <f t="shared" si="834"/>
        <v>4.3695350724238416E-7</v>
      </c>
      <c r="BB655" s="17">
        <f t="shared" si="835"/>
        <v>1.8269398430029939E-7</v>
      </c>
      <c r="BC655" s="17">
        <f t="shared" si="836"/>
        <v>6.1108729137177109E-8</v>
      </c>
      <c r="BD655" s="17">
        <f t="shared" si="837"/>
        <v>3.8917297203936007E-3</v>
      </c>
      <c r="BE655" s="17">
        <f t="shared" si="838"/>
        <v>1.4901310937467604E-3</v>
      </c>
      <c r="BF655" s="17">
        <f t="shared" si="839"/>
        <v>2.8528325912704187E-4</v>
      </c>
      <c r="BG655" s="17">
        <f t="shared" si="840"/>
        <v>3.6411354803918634E-5</v>
      </c>
      <c r="BH655" s="17">
        <f t="shared" si="841"/>
        <v>3.4854483646719642E-6</v>
      </c>
      <c r="BI655" s="17">
        <f t="shared" si="842"/>
        <v>2.6691344759271756E-7</v>
      </c>
      <c r="BJ655" s="18">
        <f t="shared" si="843"/>
        <v>7.9597467009583131E-2</v>
      </c>
      <c r="BK655" s="18">
        <f t="shared" si="844"/>
        <v>0.22415094056849644</v>
      </c>
      <c r="BL655" s="18">
        <f t="shared" si="845"/>
        <v>0.59470665793180566</v>
      </c>
      <c r="BM655" s="18">
        <f t="shared" si="846"/>
        <v>0.33658405466188768</v>
      </c>
      <c r="BN655" s="18">
        <f t="shared" si="847"/>
        <v>0.66170372689086032</v>
      </c>
    </row>
    <row r="656" spans="1:66" x14ac:dyDescent="0.25">
      <c r="A656" t="s">
        <v>145</v>
      </c>
      <c r="B656" t="s">
        <v>371</v>
      </c>
      <c r="C656" t="s">
        <v>360</v>
      </c>
      <c r="D656" t="s">
        <v>500</v>
      </c>
      <c r="E656" s="14">
        <f>VLOOKUP(A656,home!$A$2:$E$405,3,FALSE)</f>
        <v>1.4394618834080699</v>
      </c>
      <c r="F656" s="14">
        <f>VLOOKUP(B656,home!$B$2:$E$405,3,FALSE)</f>
        <v>0.61</v>
      </c>
      <c r="G656" s="14">
        <f>VLOOKUP(C656,away!$B$2:$E$405,4,FALSE)</f>
        <v>0.6</v>
      </c>
      <c r="H656" s="14">
        <f>VLOOKUP(A656,away!$A$2:$E$405,3,FALSE)</f>
        <v>1.2421524663677099</v>
      </c>
      <c r="I656" s="14">
        <f>VLOOKUP(C656,away!$B$2:$E$405,3,FALSE)</f>
        <v>1.19</v>
      </c>
      <c r="J656" s="14">
        <f>VLOOKUP(B656,home!$B$2:$E$405,4,FALSE)</f>
        <v>0.91</v>
      </c>
      <c r="K656" s="16">
        <f t="shared" si="792"/>
        <v>0.52684304932735349</v>
      </c>
      <c r="L656" s="16">
        <f t="shared" si="793"/>
        <v>1.3451269058295929</v>
      </c>
      <c r="M656" s="17">
        <f t="shared" si="794"/>
        <v>0.15382034397209685</v>
      </c>
      <c r="N656" s="17">
        <f t="shared" si="795"/>
        <v>8.1039179066841896E-2</v>
      </c>
      <c r="O656" s="17">
        <f t="shared" si="796"/>
        <v>0.2069078833408303</v>
      </c>
      <c r="P656" s="17">
        <f t="shared" si="797"/>
        <v>0.10900798018915135</v>
      </c>
      <c r="Q656" s="17">
        <f t="shared" si="798"/>
        <v>2.1347464107280209E-2</v>
      </c>
      <c r="R656" s="17">
        <f t="shared" si="799"/>
        <v>0.13915868045500074</v>
      </c>
      <c r="S656" s="17">
        <f t="shared" si="800"/>
        <v>1.9312692063466513E-2</v>
      </c>
      <c r="T656" s="17">
        <f t="shared" si="801"/>
        <v>2.8715048341934116E-2</v>
      </c>
      <c r="U656" s="17">
        <f t="shared" si="802"/>
        <v>7.3314783551283375E-2</v>
      </c>
      <c r="V656" s="17">
        <f t="shared" si="803"/>
        <v>1.520704464189319E-3</v>
      </c>
      <c r="W656" s="17">
        <f t="shared" si="804"/>
        <v>3.7489210285619121E-3</v>
      </c>
      <c r="X656" s="17">
        <f t="shared" si="805"/>
        <v>5.0427745433489794E-3</v>
      </c>
      <c r="Y656" s="17">
        <f t="shared" si="806"/>
        <v>3.3915858591456261E-3</v>
      </c>
      <c r="Z656" s="17">
        <f t="shared" si="807"/>
        <v>6.2395361753254719E-2</v>
      </c>
      <c r="AA656" s="17">
        <f t="shared" si="808"/>
        <v>3.2872562649968046E-2</v>
      </c>
      <c r="AB656" s="17">
        <f t="shared" si="809"/>
        <v>8.6593405728568155E-3</v>
      </c>
      <c r="AC656" s="17">
        <f t="shared" si="810"/>
        <v>6.7354924349267964E-5</v>
      </c>
      <c r="AD656" s="17">
        <f t="shared" si="811"/>
        <v>4.9377324659374898E-4</v>
      </c>
      <c r="AE656" s="17">
        <f t="shared" si="812"/>
        <v>6.6418767937208214E-4</v>
      </c>
      <c r="AF656" s="17">
        <f t="shared" si="813"/>
        <v>4.4670835902195337E-4</v>
      </c>
      <c r="AG656" s="17">
        <f t="shared" si="814"/>
        <v>2.0029314425980499E-4</v>
      </c>
      <c r="AH656" s="17">
        <f t="shared" si="815"/>
        <v>2.0982419973318418E-2</v>
      </c>
      <c r="AI656" s="17">
        <f t="shared" si="816"/>
        <v>1.1054442121010243E-2</v>
      </c>
      <c r="AJ656" s="17">
        <f t="shared" si="817"/>
        <v>2.9119779978228869E-3</v>
      </c>
      <c r="AK656" s="17">
        <f t="shared" si="818"/>
        <v>5.1138512264905709E-4</v>
      </c>
      <c r="AL656" s="17">
        <f t="shared" si="819"/>
        <v>1.9092986192876205E-6</v>
      </c>
      <c r="AM656" s="17">
        <f t="shared" si="820"/>
        <v>5.2028200582343619E-5</v>
      </c>
      <c r="AN656" s="17">
        <f t="shared" si="821"/>
        <v>6.9984532465209293E-5</v>
      </c>
      <c r="AO656" s="17">
        <f t="shared" si="822"/>
        <v>4.706903880542884E-5</v>
      </c>
      <c r="AP656" s="17">
        <f t="shared" si="823"/>
        <v>2.1104610176239843E-5</v>
      </c>
      <c r="AQ656" s="17">
        <f t="shared" si="824"/>
        <v>7.0970947462763119E-6</v>
      </c>
      <c r="AR656" s="17">
        <f t="shared" si="825"/>
        <v>5.6448035311053631E-3</v>
      </c>
      <c r="AS656" s="17">
        <f t="shared" si="826"/>
        <v>2.9739255051813621E-3</v>
      </c>
      <c r="AT656" s="17">
        <f t="shared" si="827"/>
        <v>7.8339599081106946E-4</v>
      </c>
      <c r="AU656" s="17">
        <f t="shared" si="828"/>
        <v>1.3757557754324242E-4</v>
      </c>
      <c r="AV656" s="17">
        <f t="shared" si="829"/>
        <v>1.8120184196463403E-5</v>
      </c>
      <c r="AW656" s="17">
        <f t="shared" si="830"/>
        <v>3.7585114031223592E-8</v>
      </c>
      <c r="AX656" s="17">
        <f t="shared" si="831"/>
        <v>4.5684493076361823E-6</v>
      </c>
      <c r="AY656" s="17">
        <f t="shared" si="832"/>
        <v>6.1451440816200027E-6</v>
      </c>
      <c r="AZ656" s="17">
        <f t="shared" si="833"/>
        <v>4.1329993221932759E-6</v>
      </c>
      <c r="BA656" s="17">
        <f t="shared" si="834"/>
        <v>1.8531361966858819E-6</v>
      </c>
      <c r="BB656" s="17">
        <f t="shared" si="835"/>
        <v>6.2317583958222519E-7</v>
      </c>
      <c r="BC656" s="17">
        <f t="shared" si="836"/>
        <v>1.6765011777699925E-7</v>
      </c>
      <c r="BD656" s="17">
        <f t="shared" si="837"/>
        <v>1.2654961846352848E-3</v>
      </c>
      <c r="BE656" s="17">
        <f t="shared" si="838"/>
        <v>6.6671786882538495E-4</v>
      </c>
      <c r="BF656" s="17">
        <f t="shared" si="839"/>
        <v>1.7562783752650014E-4</v>
      </c>
      <c r="BG656" s="17">
        <f t="shared" si="840"/>
        <v>3.0842768489743447E-5</v>
      </c>
      <c r="BH656" s="17">
        <f t="shared" si="841"/>
        <v>4.0623245502085128E-6</v>
      </c>
      <c r="BI656" s="17">
        <f t="shared" si="842"/>
        <v>4.2804149067784465E-7</v>
      </c>
      <c r="BJ656" s="18">
        <f t="shared" si="843"/>
        <v>0.1453047094080013</v>
      </c>
      <c r="BK656" s="18">
        <f t="shared" si="844"/>
        <v>0.28373713005595419</v>
      </c>
      <c r="BL656" s="18">
        <f t="shared" si="845"/>
        <v>0.50807447159909536</v>
      </c>
      <c r="BM656" s="18">
        <f t="shared" si="846"/>
        <v>0.28822403412613634</v>
      </c>
      <c r="BN656" s="18">
        <f t="shared" si="847"/>
        <v>0.71128153113120129</v>
      </c>
    </row>
    <row r="657" spans="1:66" x14ac:dyDescent="0.25">
      <c r="A657" t="s">
        <v>145</v>
      </c>
      <c r="B657" t="s">
        <v>148</v>
      </c>
      <c r="C657" t="s">
        <v>434</v>
      </c>
      <c r="D657" t="s">
        <v>500</v>
      </c>
      <c r="E657" s="14">
        <f>VLOOKUP(A657,home!$A$2:$E$405,3,FALSE)</f>
        <v>1.4394618834080699</v>
      </c>
      <c r="F657" s="14">
        <f>VLOOKUP(B657,home!$B$2:$E$405,3,FALSE)</f>
        <v>0.93</v>
      </c>
      <c r="G657" s="14">
        <f>VLOOKUP(C657,away!$B$2:$E$405,4,FALSE)</f>
        <v>1.3</v>
      </c>
      <c r="H657" s="14">
        <f>VLOOKUP(A657,away!$A$2:$E$405,3,FALSE)</f>
        <v>1.2421524663677099</v>
      </c>
      <c r="I657" s="14">
        <f>VLOOKUP(C657,away!$B$2:$E$405,3,FALSE)</f>
        <v>0.87</v>
      </c>
      <c r="J657" s="14">
        <f>VLOOKUP(B657,home!$B$2:$E$405,4,FALSE)</f>
        <v>0.54</v>
      </c>
      <c r="K657" s="16">
        <f t="shared" si="792"/>
        <v>1.7403094170403566</v>
      </c>
      <c r="L657" s="16">
        <f t="shared" si="793"/>
        <v>0.58356322869955013</v>
      </c>
      <c r="M657" s="17">
        <f t="shared" si="794"/>
        <v>9.7893742794765259E-2</v>
      </c>
      <c r="N657" s="17">
        <f t="shared" si="795"/>
        <v>0.17036540245505655</v>
      </c>
      <c r="O657" s="17">
        <f t="shared" si="796"/>
        <v>5.7127188614796542E-2</v>
      </c>
      <c r="P657" s="17">
        <f t="shared" si="797"/>
        <v>9.9418984315371065E-2</v>
      </c>
      <c r="Q657" s="17">
        <f t="shared" si="798"/>
        <v>0.14824425711520262</v>
      </c>
      <c r="R657" s="17">
        <f t="shared" si="799"/>
        <v>1.6668663317289424E-2</v>
      </c>
      <c r="S657" s="17">
        <f t="shared" si="800"/>
        <v>2.5241997496770904E-2</v>
      </c>
      <c r="T657" s="17">
        <f t="shared" si="801"/>
        <v>8.6509897318313905E-2</v>
      </c>
      <c r="U657" s="17">
        <f t="shared" si="802"/>
        <v>2.9008631740553931E-2</v>
      </c>
      <c r="V657" s="17">
        <f t="shared" si="803"/>
        <v>2.8483647241448916E-3</v>
      </c>
      <c r="W657" s="17">
        <f t="shared" si="804"/>
        <v>8.5996958893246336E-2</v>
      </c>
      <c r="X657" s="17">
        <f t="shared" si="805"/>
        <v>5.0184662990085331E-2</v>
      </c>
      <c r="Y657" s="17">
        <f t="shared" si="806"/>
        <v>1.4642961982846505E-2</v>
      </c>
      <c r="Z657" s="17">
        <f t="shared" si="807"/>
        <v>3.242406327847724E-3</v>
      </c>
      <c r="AA657" s="17">
        <f t="shared" si="808"/>
        <v>5.6427902662246352E-3</v>
      </c>
      <c r="AB657" s="17">
        <f t="shared" si="809"/>
        <v>4.9101005193471978E-3</v>
      </c>
      <c r="AC657" s="17">
        <f t="shared" si="810"/>
        <v>1.8079649407975226E-4</v>
      </c>
      <c r="AD657" s="17">
        <f t="shared" si="811"/>
        <v>3.7415329349687262E-2</v>
      </c>
      <c r="AE657" s="17">
        <f t="shared" si="812"/>
        <v>2.1834210398160539E-2</v>
      </c>
      <c r="AF657" s="17">
        <f t="shared" si="813"/>
        <v>6.3708211580279263E-3</v>
      </c>
      <c r="AG657" s="17">
        <f t="shared" si="814"/>
        <v>1.239258988148728E-3</v>
      </c>
      <c r="AH657" s="17">
        <f t="shared" si="815"/>
        <v>4.7303727635866728E-4</v>
      </c>
      <c r="AI657" s="17">
        <f t="shared" si="816"/>
        <v>8.2323122665811026E-4</v>
      </c>
      <c r="AJ657" s="17">
        <f t="shared" si="817"/>
        <v>7.1633852807739698E-4</v>
      </c>
      <c r="AK657" s="17">
        <f t="shared" si="818"/>
        <v>4.1555022873397397E-4</v>
      </c>
      <c r="AL657" s="17">
        <f t="shared" si="819"/>
        <v>7.3445363497329183E-6</v>
      </c>
      <c r="AM657" s="17">
        <f t="shared" si="820"/>
        <v>1.3022850001785428E-2</v>
      </c>
      <c r="AN657" s="17">
        <f t="shared" si="821"/>
        <v>7.5996563939118474E-3</v>
      </c>
      <c r="AO657" s="17">
        <f t="shared" si="822"/>
        <v>2.2174400111191887E-3</v>
      </c>
      <c r="AP657" s="17">
        <f t="shared" si="823"/>
        <v>4.313388174454268E-4</v>
      </c>
      <c r="AQ657" s="17">
        <f t="shared" si="824"/>
        <v>6.2928368242974746E-5</v>
      </c>
      <c r="AR657" s="17">
        <f t="shared" si="825"/>
        <v>5.5209432057421063E-5</v>
      </c>
      <c r="AS657" s="17">
        <f t="shared" si="826"/>
        <v>9.6081494518979616E-5</v>
      </c>
      <c r="AT657" s="17">
        <f t="shared" si="827"/>
        <v>8.3605764857345831E-5</v>
      </c>
      <c r="AU657" s="17">
        <f t="shared" si="828"/>
        <v>4.8499966633366894E-5</v>
      </c>
      <c r="AV657" s="17">
        <f t="shared" si="829"/>
        <v>2.1101237164547868E-5</v>
      </c>
      <c r="AW657" s="17">
        <f t="shared" si="830"/>
        <v>2.0719356953085177E-7</v>
      </c>
      <c r="AX657" s="17">
        <f t="shared" si="831"/>
        <v>3.7772980824685404E-3</v>
      </c>
      <c r="AY657" s="17">
        <f t="shared" si="832"/>
        <v>2.2042922647659609E-3</v>
      </c>
      <c r="AZ657" s="17">
        <f t="shared" si="833"/>
        <v>6.4317195551213382E-4</v>
      </c>
      <c r="BA657" s="17">
        <f t="shared" si="834"/>
        <v>1.2511050098922143E-4</v>
      </c>
      <c r="BB657" s="17">
        <f t="shared" si="835"/>
        <v>1.8252471975372075E-5</v>
      </c>
      <c r="BC657" s="17">
        <f t="shared" si="836"/>
        <v>2.1302942955392372E-6</v>
      </c>
      <c r="BD657" s="17">
        <f t="shared" si="837"/>
        <v>5.3696990710161793E-6</v>
      </c>
      <c r="BE657" s="17">
        <f t="shared" si="838"/>
        <v>9.3449378599623111E-6</v>
      </c>
      <c r="BF657" s="17">
        <f t="shared" si="839"/>
        <v>8.1315416796746855E-6</v>
      </c>
      <c r="BG657" s="17">
        <f t="shared" si="840"/>
        <v>4.7171328533980053E-6</v>
      </c>
      <c r="BH657" s="17">
        <f t="shared" si="841"/>
        <v>2.0523176815497488E-6</v>
      </c>
      <c r="BI657" s="17">
        <f t="shared" si="842"/>
        <v>7.1433355759189154E-7</v>
      </c>
      <c r="BJ657" s="18">
        <f t="shared" si="843"/>
        <v>0.65290822981128704</v>
      </c>
      <c r="BK657" s="18">
        <f t="shared" si="844"/>
        <v>0.22779552262624758</v>
      </c>
      <c r="BL657" s="18">
        <f t="shared" si="845"/>
        <v>0.11612035957597473</v>
      </c>
      <c r="BM657" s="18">
        <f t="shared" si="846"/>
        <v>0.40814419465767948</v>
      </c>
      <c r="BN657" s="18">
        <f t="shared" si="847"/>
        <v>0.58971823861248152</v>
      </c>
    </row>
    <row r="658" spans="1:66" x14ac:dyDescent="0.25">
      <c r="A658" t="s">
        <v>145</v>
      </c>
      <c r="B658" t="s">
        <v>357</v>
      </c>
      <c r="C658" t="s">
        <v>147</v>
      </c>
      <c r="D658" t="s">
        <v>500</v>
      </c>
      <c r="E658" s="14">
        <f>VLOOKUP(A658,home!$A$2:$E$405,3,FALSE)</f>
        <v>1.4394618834080699</v>
      </c>
      <c r="F658" s="14">
        <f>VLOOKUP(B658,home!$B$2:$E$405,3,FALSE)</f>
        <v>0.52</v>
      </c>
      <c r="G658" s="14">
        <f>VLOOKUP(C658,away!$B$2:$E$405,4,FALSE)</f>
        <v>1.18</v>
      </c>
      <c r="H658" s="14">
        <f>VLOOKUP(A658,away!$A$2:$E$405,3,FALSE)</f>
        <v>1.2421524663677099</v>
      </c>
      <c r="I658" s="14">
        <f>VLOOKUP(C658,away!$B$2:$E$405,3,FALSE)</f>
        <v>0.83</v>
      </c>
      <c r="J658" s="14">
        <f>VLOOKUP(B658,home!$B$2:$E$405,4,FALSE)</f>
        <v>0.6</v>
      </c>
      <c r="K658" s="16">
        <f t="shared" si="792"/>
        <v>0.8832538116591917</v>
      </c>
      <c r="L658" s="16">
        <f t="shared" si="793"/>
        <v>0.61859192825111942</v>
      </c>
      <c r="M658" s="17">
        <f t="shared" si="794"/>
        <v>0.2227186997479032</v>
      </c>
      <c r="N658" s="17">
        <f t="shared" si="795"/>
        <v>0.19671714048011454</v>
      </c>
      <c r="O658" s="17">
        <f t="shared" si="796"/>
        <v>0.13777198993463757</v>
      </c>
      <c r="P658" s="17">
        <f t="shared" si="797"/>
        <v>0.12168763524964041</v>
      </c>
      <c r="Q658" s="17">
        <f t="shared" si="798"/>
        <v>8.6875582073878924E-2</v>
      </c>
      <c r="R658" s="17">
        <f t="shared" si="799"/>
        <v>4.2612320456330628E-2</v>
      </c>
      <c r="S658" s="17">
        <f t="shared" si="800"/>
        <v>1.6621730224505915E-2</v>
      </c>
      <c r="T658" s="17">
        <f t="shared" si="801"/>
        <v>5.3740533833019147E-2</v>
      </c>
      <c r="U658" s="17">
        <f t="shared" si="802"/>
        <v>3.7637494466696966E-2</v>
      </c>
      <c r="V658" s="17">
        <f t="shared" si="803"/>
        <v>1.009075098402435E-3</v>
      </c>
      <c r="W658" s="17">
        <f t="shared" si="804"/>
        <v>2.557772966895484E-2</v>
      </c>
      <c r="X658" s="17">
        <f t="shared" si="805"/>
        <v>1.5822177116204643E-2</v>
      </c>
      <c r="Y658" s="17">
        <f t="shared" si="806"/>
        <v>4.8937355257218824E-3</v>
      </c>
      <c r="Z658" s="17">
        <f t="shared" si="807"/>
        <v>8.7865458261120622E-3</v>
      </c>
      <c r="AA658" s="17">
        <f t="shared" si="808"/>
        <v>7.7607500922316393E-3</v>
      </c>
      <c r="AB658" s="17">
        <f t="shared" si="809"/>
        <v>3.4273560501490094E-3</v>
      </c>
      <c r="AC658" s="17">
        <f t="shared" si="810"/>
        <v>3.445825458663762E-5</v>
      </c>
      <c r="AD658" s="17">
        <f t="shared" si="811"/>
        <v>5.6479068059231878E-3</v>
      </c>
      <c r="AE658" s="17">
        <f t="shared" si="812"/>
        <v>3.4937495616586458E-3</v>
      </c>
      <c r="AF658" s="17">
        <f t="shared" si="813"/>
        <v>1.0806026390864623E-3</v>
      </c>
      <c r="AG658" s="17">
        <f t="shared" si="814"/>
        <v>2.2281735672858107E-4</v>
      </c>
      <c r="AH658" s="17">
        <f t="shared" si="815"/>
        <v>1.3588215813103712E-3</v>
      </c>
      <c r="AI658" s="17">
        <f t="shared" si="816"/>
        <v>1.2001843410571556E-3</v>
      </c>
      <c r="AJ658" s="17">
        <f t="shared" si="817"/>
        <v>5.30033696966204E-4</v>
      </c>
      <c r="AK658" s="17">
        <f t="shared" si="818"/>
        <v>1.5605142771773757E-4</v>
      </c>
      <c r="AL658" s="17">
        <f t="shared" si="819"/>
        <v>7.5308333251303233E-7</v>
      </c>
      <c r="AM658" s="17">
        <f t="shared" si="820"/>
        <v>9.9770704284550971E-4</v>
      </c>
      <c r="AN658" s="17">
        <f t="shared" si="821"/>
        <v>6.1717352346352615E-4</v>
      </c>
      <c r="AO658" s="17">
        <f t="shared" si="822"/>
        <v>1.9088927997242003E-4</v>
      </c>
      <c r="AP658" s="17">
        <f t="shared" si="823"/>
        <v>3.9360855926869036E-5</v>
      </c>
      <c r="AQ658" s="17">
        <f t="shared" si="824"/>
        <v>6.0870769413541045E-6</v>
      </c>
      <c r="AR658" s="17">
        <f t="shared" si="825"/>
        <v>1.6811121242640357E-4</v>
      </c>
      <c r="AS658" s="17">
        <f t="shared" si="826"/>
        <v>1.4848486915826901E-4</v>
      </c>
      <c r="AT658" s="17">
        <f t="shared" si="827"/>
        <v>6.5574913328878719E-5</v>
      </c>
      <c r="AU658" s="17">
        <f t="shared" si="828"/>
        <v>1.9306430715651094E-5</v>
      </c>
      <c r="AV658" s="17">
        <f t="shared" si="829"/>
        <v>4.26311962978323E-6</v>
      </c>
      <c r="AW658" s="17">
        <f t="shared" si="830"/>
        <v>1.1429580849839143E-8</v>
      </c>
      <c r="AX658" s="17">
        <f t="shared" si="831"/>
        <v>1.4687142475208612E-4</v>
      </c>
      <c r="AY658" s="17">
        <f t="shared" si="832"/>
        <v>9.0853477842382151E-5</v>
      </c>
      <c r="AZ658" s="17">
        <f t="shared" si="833"/>
        <v>2.8100614023419761E-5</v>
      </c>
      <c r="BA658" s="17">
        <f t="shared" si="834"/>
        <v>5.7942710045958928E-6</v>
      </c>
      <c r="BB658" s="17">
        <f t="shared" si="835"/>
        <v>8.9607231838563096E-7</v>
      </c>
      <c r="BC658" s="17">
        <f t="shared" si="836"/>
        <v>1.108606206565237E-7</v>
      </c>
      <c r="BD658" s="17">
        <f t="shared" si="837"/>
        <v>1.7332039842580416E-5</v>
      </c>
      <c r="BE658" s="17">
        <f t="shared" si="838"/>
        <v>1.5308590254788131E-5</v>
      </c>
      <c r="BF658" s="17">
        <f t="shared" si="839"/>
        <v>6.7606853468351858E-6</v>
      </c>
      <c r="BG658" s="17">
        <f t="shared" si="840"/>
        <v>1.9904670340068744E-6</v>
      </c>
      <c r="BH658" s="17">
        <f t="shared" si="841"/>
        <v>4.395218986921343E-7</v>
      </c>
      <c r="BI658" s="17">
        <f t="shared" si="842"/>
        <v>7.7641878465502582E-8</v>
      </c>
      <c r="BJ658" s="18">
        <f t="shared" si="843"/>
        <v>0.39619581956100203</v>
      </c>
      <c r="BK658" s="18">
        <f t="shared" si="844"/>
        <v>0.36216320513621347</v>
      </c>
      <c r="BL658" s="18">
        <f t="shared" si="845"/>
        <v>0.23290265153861159</v>
      </c>
      <c r="BM658" s="18">
        <f t="shared" si="846"/>
        <v>0.19157401207117244</v>
      </c>
      <c r="BN658" s="18">
        <f t="shared" si="847"/>
        <v>0.80838336794250532</v>
      </c>
    </row>
    <row r="659" spans="1:66" x14ac:dyDescent="0.25">
      <c r="A659" t="s">
        <v>145</v>
      </c>
      <c r="B659" t="s">
        <v>391</v>
      </c>
      <c r="C659" t="s">
        <v>404</v>
      </c>
      <c r="D659" t="s">
        <v>500</v>
      </c>
      <c r="E659" s="14">
        <f>VLOOKUP(A659,home!$A$2:$E$405,3,FALSE)</f>
        <v>1.4394618834080699</v>
      </c>
      <c r="F659" s="14">
        <f>VLOOKUP(B659,home!$B$2:$E$405,3,FALSE)</f>
        <v>0.85</v>
      </c>
      <c r="G659" s="14">
        <f>VLOOKUP(C659,away!$B$2:$E$405,4,FALSE)</f>
        <v>0.5</v>
      </c>
      <c r="H659" s="14">
        <f>VLOOKUP(A659,away!$A$2:$E$405,3,FALSE)</f>
        <v>1.2421524663677099</v>
      </c>
      <c r="I659" s="14">
        <f>VLOOKUP(C659,away!$B$2:$E$405,3,FALSE)</f>
        <v>0.6</v>
      </c>
      <c r="J659" s="14">
        <f>VLOOKUP(B659,home!$B$2:$E$405,4,FALSE)</f>
        <v>1.52</v>
      </c>
      <c r="K659" s="16">
        <f t="shared" si="792"/>
        <v>0.61177130044842964</v>
      </c>
      <c r="L659" s="16">
        <f t="shared" si="793"/>
        <v>1.1328430493273514</v>
      </c>
      <c r="M659" s="17">
        <f t="shared" si="794"/>
        <v>0.17471235383476796</v>
      </c>
      <c r="N659" s="17">
        <f t="shared" si="795"/>
        <v>0.10688400390990216</v>
      </c>
      <c r="O659" s="17">
        <f t="shared" si="796"/>
        <v>0.19792167567333771</v>
      </c>
      <c r="P659" s="17">
        <f t="shared" si="797"/>
        <v>0.12108280091361009</v>
      </c>
      <c r="Q659" s="17">
        <f t="shared" si="798"/>
        <v>3.2694283034547945E-2</v>
      </c>
      <c r="R659" s="17">
        <f t="shared" si="799"/>
        <v>0.11210709729888146</v>
      </c>
      <c r="S659" s="17">
        <f t="shared" si="800"/>
        <v>2.0978832285309435E-2</v>
      </c>
      <c r="T659" s="17">
        <f t="shared" si="801"/>
        <v>3.703749128842878E-2</v>
      </c>
      <c r="U659" s="17">
        <f t="shared" si="802"/>
        <v>6.8583904704035331E-2</v>
      </c>
      <c r="V659" s="17">
        <f t="shared" si="803"/>
        <v>1.6154653426667231E-3</v>
      </c>
      <c r="W659" s="17">
        <f t="shared" si="804"/>
        <v>6.6671413497581431E-3</v>
      </c>
      <c r="X659" s="17">
        <f t="shared" si="805"/>
        <v>7.5528247369564868E-3</v>
      </c>
      <c r="Y659" s="17">
        <f t="shared" si="806"/>
        <v>4.278082503024418E-3</v>
      </c>
      <c r="Z659" s="17">
        <f t="shared" si="807"/>
        <v>4.2333248651767644E-2</v>
      </c>
      <c r="AA659" s="17">
        <f t="shared" si="808"/>
        <v>2.5898266579898618E-2</v>
      </c>
      <c r="AB659" s="17">
        <f t="shared" si="809"/>
        <v>7.9219081124723405E-3</v>
      </c>
      <c r="AC659" s="17">
        <f t="shared" si="810"/>
        <v>6.997396870327458E-5</v>
      </c>
      <c r="AD659" s="17">
        <f t="shared" si="811"/>
        <v>1.0196914334537593E-3</v>
      </c>
      <c r="AE659" s="17">
        <f t="shared" si="812"/>
        <v>1.1551503528467344E-3</v>
      </c>
      <c r="AF659" s="17">
        <f t="shared" si="813"/>
        <v>6.5430202407523025E-4</v>
      </c>
      <c r="AG659" s="17">
        <f t="shared" si="814"/>
        <v>2.4707383337814725E-4</v>
      </c>
      <c r="AH659" s="17">
        <f t="shared" si="815"/>
        <v>1.1989231622650361E-2</v>
      </c>
      <c r="AI659" s="17">
        <f t="shared" si="816"/>
        <v>7.3346678211662466E-3</v>
      </c>
      <c r="AJ659" s="17">
        <f t="shared" si="817"/>
        <v>2.2435696356560625E-3</v>
      </c>
      <c r="AK659" s="17">
        <f t="shared" si="818"/>
        <v>4.5751717121730634E-4</v>
      </c>
      <c r="AL659" s="17">
        <f t="shared" si="819"/>
        <v>1.9397927932781868E-6</v>
      </c>
      <c r="AM659" s="17">
        <f t="shared" si="820"/>
        <v>1.2476359086002598E-4</v>
      </c>
      <c r="AN659" s="17">
        <f t="shared" si="821"/>
        <v>1.4133756671490187E-4</v>
      </c>
      <c r="AO659" s="17">
        <f t="shared" si="822"/>
        <v>8.0056640030908691E-5</v>
      </c>
      <c r="AP659" s="17">
        <f t="shared" si="823"/>
        <v>3.0230536070505565E-5</v>
      </c>
      <c r="AQ659" s="17">
        <f t="shared" si="824"/>
        <v>8.5616131662280035E-6</v>
      </c>
      <c r="AR659" s="17">
        <f t="shared" si="825"/>
        <v>2.7163835420990299E-3</v>
      </c>
      <c r="AS659" s="17">
        <f t="shared" si="826"/>
        <v>1.6618054920666348E-3</v>
      </c>
      <c r="AT659" s="17">
        <f t="shared" si="827"/>
        <v>5.0832245348697385E-4</v>
      </c>
      <c r="AU659" s="17">
        <f t="shared" si="828"/>
        <v>1.0365902947228748E-4</v>
      </c>
      <c r="AV659" s="17">
        <f t="shared" si="829"/>
        <v>1.5853904815870847E-5</v>
      </c>
      <c r="AW659" s="17">
        <f t="shared" si="830"/>
        <v>3.7343213231295433E-8</v>
      </c>
      <c r="AX659" s="17">
        <f t="shared" si="831"/>
        <v>1.272113070484231E-5</v>
      </c>
      <c r="AY659" s="17">
        <f t="shared" si="832"/>
        <v>1.4411044498565361E-5</v>
      </c>
      <c r="AZ659" s="17">
        <f t="shared" si="833"/>
        <v>8.1627257968734661E-6</v>
      </c>
      <c r="BA659" s="17">
        <f t="shared" si="834"/>
        <v>3.0823623941843903E-6</v>
      </c>
      <c r="BB659" s="17">
        <f t="shared" si="835"/>
        <v>8.7295820343995013E-7</v>
      </c>
      <c r="BC659" s="17">
        <f t="shared" si="836"/>
        <v>1.9778492662404794E-7</v>
      </c>
      <c r="BD659" s="17">
        <f t="shared" si="837"/>
        <v>5.1287270249568201E-4</v>
      </c>
      <c r="BE659" s="17">
        <f t="shared" si="838"/>
        <v>3.1376080017028388E-4</v>
      </c>
      <c r="BF659" s="17">
        <f t="shared" si="839"/>
        <v>9.5974926374957226E-5</v>
      </c>
      <c r="BG659" s="17">
        <f t="shared" si="840"/>
        <v>1.9571568506283292E-5</v>
      </c>
      <c r="BH659" s="17">
        <f t="shared" si="841"/>
        <v>2.9933309792261146E-6</v>
      </c>
      <c r="BI659" s="17">
        <f t="shared" si="842"/>
        <v>3.6624679716674639E-7</v>
      </c>
      <c r="BJ659" s="18">
        <f t="shared" si="843"/>
        <v>0.19861444241973894</v>
      </c>
      <c r="BK659" s="18">
        <f t="shared" si="844"/>
        <v>0.31847577718234932</v>
      </c>
      <c r="BL659" s="18">
        <f t="shared" si="845"/>
        <v>0.44040940261657985</v>
      </c>
      <c r="BM659" s="18">
        <f t="shared" si="846"/>
        <v>0.25441628250410309</v>
      </c>
      <c r="BN659" s="18">
        <f t="shared" si="847"/>
        <v>0.7454022146650473</v>
      </c>
    </row>
    <row r="660" spans="1:66" x14ac:dyDescent="0.25">
      <c r="A660" t="s">
        <v>145</v>
      </c>
      <c r="B660" t="s">
        <v>146</v>
      </c>
      <c r="C660" t="s">
        <v>423</v>
      </c>
      <c r="D660" t="s">
        <v>500</v>
      </c>
      <c r="E660" s="14">
        <f>VLOOKUP(A660,home!$A$2:$E$405,3,FALSE)</f>
        <v>1.4394618834080699</v>
      </c>
      <c r="F660" s="14">
        <f>VLOOKUP(B660,home!$B$2:$E$405,3,FALSE)</f>
        <v>1.48</v>
      </c>
      <c r="G660" s="14">
        <f>VLOOKUP(C660,away!$B$2:$E$405,4,FALSE)</f>
        <v>0.83</v>
      </c>
      <c r="H660" s="14">
        <f>VLOOKUP(A660,away!$A$2:$E$405,3,FALSE)</f>
        <v>1.2421524663677099</v>
      </c>
      <c r="I660" s="14">
        <f>VLOOKUP(C660,away!$B$2:$E$405,3,FALSE)</f>
        <v>1.25</v>
      </c>
      <c r="J660" s="14">
        <f>VLOOKUP(B660,home!$B$2:$E$405,4,FALSE)</f>
        <v>1.41</v>
      </c>
      <c r="K660" s="16">
        <f t="shared" si="792"/>
        <v>1.7682349775784731</v>
      </c>
      <c r="L660" s="16">
        <f t="shared" si="793"/>
        <v>2.1892937219730886</v>
      </c>
      <c r="M660" s="17">
        <f t="shared" si="794"/>
        <v>1.9110283234818035E-2</v>
      </c>
      <c r="N660" s="17">
        <f t="shared" si="795"/>
        <v>3.3791471247236735E-2</v>
      </c>
      <c r="O660" s="17">
        <f t="shared" si="796"/>
        <v>4.1838023111114689E-2</v>
      </c>
      <c r="P660" s="17">
        <f t="shared" si="797"/>
        <v>7.3979455857809517E-2</v>
      </c>
      <c r="Q660" s="17">
        <f t="shared" si="798"/>
        <v>2.9875630701600642E-2</v>
      </c>
      <c r="R660" s="17">
        <f t="shared" si="799"/>
        <v>4.5797860668464196E-2</v>
      </c>
      <c r="S660" s="17">
        <f t="shared" si="800"/>
        <v>7.1597053557088522E-2</v>
      </c>
      <c r="T660" s="17">
        <f t="shared" si="801"/>
        <v>6.5406530735000745E-2</v>
      </c>
      <c r="U660" s="17">
        <f t="shared" si="802"/>
        <v>8.0981379132243819E-2</v>
      </c>
      <c r="V660" s="17">
        <f t="shared" si="803"/>
        <v>3.0796165825094719E-2</v>
      </c>
      <c r="W660" s="17">
        <f t="shared" si="804"/>
        <v>1.760904506126252E-2</v>
      </c>
      <c r="X660" s="17">
        <f t="shared" si="805"/>
        <v>3.8551371802563253E-2</v>
      </c>
      <c r="Y660" s="17">
        <f t="shared" si="806"/>
        <v>4.2200138130401049E-2</v>
      </c>
      <c r="Z660" s="17">
        <f t="shared" si="807"/>
        <v>3.3421656280422297E-2</v>
      </c>
      <c r="AA660" s="17">
        <f t="shared" si="808"/>
        <v>5.9097341643647959E-2</v>
      </c>
      <c r="AB660" s="17">
        <f t="shared" si="809"/>
        <v>5.2248993288101619E-2</v>
      </c>
      <c r="AC660" s="17">
        <f t="shared" si="810"/>
        <v>7.4511048654176074E-3</v>
      </c>
      <c r="AD660" s="17">
        <f t="shared" si="811"/>
        <v>7.7842323497699685E-3</v>
      </c>
      <c r="AE660" s="17">
        <f t="shared" si="812"/>
        <v>1.7041971013731214E-2</v>
      </c>
      <c r="AF660" s="17">
        <f t="shared" si="813"/>
        <v>1.8654940075204556E-2</v>
      </c>
      <c r="AG660" s="17">
        <f t="shared" si="814"/>
        <v>1.3613714396809834E-2</v>
      </c>
      <c r="AH660" s="17">
        <f t="shared" si="815"/>
        <v>1.8292455568167752E-2</v>
      </c>
      <c r="AI660" s="17">
        <f t="shared" si="816"/>
        <v>3.2345359761434316E-2</v>
      </c>
      <c r="AJ660" s="17">
        <f t="shared" si="817"/>
        <v>2.8597098246263736E-2</v>
      </c>
      <c r="AK660" s="17">
        <f t="shared" si="818"/>
        <v>1.6855463125430518E-2</v>
      </c>
      <c r="AL660" s="17">
        <f t="shared" si="819"/>
        <v>1.1537844347147277E-3</v>
      </c>
      <c r="AM660" s="17">
        <f t="shared" si="820"/>
        <v>2.7528703828922241E-3</v>
      </c>
      <c r="AN660" s="17">
        <f t="shared" si="821"/>
        <v>6.0268418466715981E-3</v>
      </c>
      <c r="AO660" s="17">
        <f t="shared" si="822"/>
        <v>6.5972635091214142E-3</v>
      </c>
      <c r="AP660" s="17">
        <f t="shared" si="823"/>
        <v>4.8144491942405526E-3</v>
      </c>
      <c r="AQ660" s="17">
        <f t="shared" si="824"/>
        <v>2.6350608489273102E-3</v>
      </c>
      <c r="AR660" s="17">
        <f t="shared" si="825"/>
        <v>8.0095116269722662E-3</v>
      </c>
      <c r="AS660" s="17">
        <f t="shared" si="826"/>
        <v>1.4162698612133824E-2</v>
      </c>
      <c r="AT660" s="17">
        <f t="shared" si="827"/>
        <v>1.2521489531438567E-2</v>
      </c>
      <c r="AU660" s="17">
        <f t="shared" si="828"/>
        <v>7.3803119202907868E-3</v>
      </c>
      <c r="AV660" s="17">
        <f t="shared" si="829"/>
        <v>3.2625314207243815E-3</v>
      </c>
      <c r="AW660" s="17">
        <f t="shared" si="830"/>
        <v>1.2406982903827207E-4</v>
      </c>
      <c r="AX660" s="17">
        <f t="shared" si="831"/>
        <v>8.1128694996164606E-4</v>
      </c>
      <c r="AY660" s="17">
        <f t="shared" si="832"/>
        <v>1.7761454262697268E-3</v>
      </c>
      <c r="AZ660" s="17">
        <f t="shared" si="833"/>
        <v>1.9442520155217647E-3</v>
      </c>
      <c r="BA660" s="17">
        <f t="shared" si="834"/>
        <v>1.4188462438384408E-3</v>
      </c>
      <c r="BB660" s="17">
        <f t="shared" si="835"/>
        <v>7.7656779352014936E-4</v>
      </c>
      <c r="BC660" s="17">
        <f t="shared" si="836"/>
        <v>3.4002699900803141E-4</v>
      </c>
      <c r="BD660" s="17">
        <f t="shared" si="837"/>
        <v>2.9225289201668054E-3</v>
      </c>
      <c r="BE660" s="17">
        <f t="shared" si="838"/>
        <v>5.1677178596235907E-3</v>
      </c>
      <c r="BF660" s="17">
        <f t="shared" si="839"/>
        <v>4.5688697368216988E-3</v>
      </c>
      <c r="BG660" s="17">
        <f t="shared" si="840"/>
        <v>2.6929450922159601E-3</v>
      </c>
      <c r="BH660" s="17">
        <f t="shared" si="841"/>
        <v>1.1904399261886377E-3</v>
      </c>
      <c r="BI660" s="17">
        <f t="shared" si="842"/>
        <v>4.2099550323853685E-4</v>
      </c>
      <c r="BJ660" s="18">
        <f t="shared" si="843"/>
        <v>0.31442265672355335</v>
      </c>
      <c r="BK660" s="18">
        <f t="shared" si="844"/>
        <v>0.20586399320121287</v>
      </c>
      <c r="BL660" s="18">
        <f t="shared" si="845"/>
        <v>0.4383540146946836</v>
      </c>
      <c r="BM660" s="18">
        <f t="shared" si="846"/>
        <v>0.74601752048159653</v>
      </c>
      <c r="BN660" s="18">
        <f t="shared" si="847"/>
        <v>0.24439272482104382</v>
      </c>
    </row>
    <row r="661" spans="1:66" x14ac:dyDescent="0.25">
      <c r="A661" t="s">
        <v>32</v>
      </c>
      <c r="B661" t="s">
        <v>211</v>
      </c>
      <c r="C661" t="s">
        <v>313</v>
      </c>
      <c r="D661" t="s">
        <v>500</v>
      </c>
      <c r="E661" s="14">
        <f>VLOOKUP(A661,home!$A$2:$E$405,3,FALSE)</f>
        <v>1.2307692307692299</v>
      </c>
      <c r="F661" s="14">
        <f>VLOOKUP(B661,home!$B$2:$E$405,3,FALSE)</f>
        <v>0.9</v>
      </c>
      <c r="G661" s="14">
        <f>VLOOKUP(C661,away!$B$2:$E$405,4,FALSE)</f>
        <v>1.26</v>
      </c>
      <c r="H661" s="14">
        <f>VLOOKUP(A661,away!$A$2:$E$405,3,FALSE)</f>
        <v>1.14201183431953</v>
      </c>
      <c r="I661" s="14">
        <f>VLOOKUP(C661,away!$B$2:$E$405,3,FALSE)</f>
        <v>0.99</v>
      </c>
      <c r="J661" s="14">
        <f>VLOOKUP(B661,home!$B$2:$E$405,4,FALSE)</f>
        <v>0.78</v>
      </c>
      <c r="K661" s="16">
        <f t="shared" si="792"/>
        <v>1.3956923076923069</v>
      </c>
      <c r="L661" s="16">
        <f t="shared" si="793"/>
        <v>0.88186153846154114</v>
      </c>
      <c r="M661" s="17">
        <f t="shared" si="794"/>
        <v>0.10253471588826982</v>
      </c>
      <c r="N661" s="17">
        <f t="shared" si="795"/>
        <v>0.14310691423667435</v>
      </c>
      <c r="O661" s="17">
        <f t="shared" si="796"/>
        <v>9.0421422298946647E-2</v>
      </c>
      <c r="P661" s="17">
        <f t="shared" si="797"/>
        <v>0.12620048355323746</v>
      </c>
      <c r="Q661" s="17">
        <f t="shared" si="798"/>
        <v>9.9866609688854566E-2</v>
      </c>
      <c r="R661" s="17">
        <f t="shared" si="799"/>
        <v>3.9869587289214886E-2</v>
      </c>
      <c r="S661" s="17">
        <f t="shared" si="800"/>
        <v>3.8832121177440622E-2</v>
      </c>
      <c r="T661" s="17">
        <f t="shared" si="801"/>
        <v>8.8068522061151525E-2</v>
      </c>
      <c r="U661" s="17">
        <f t="shared" si="802"/>
        <v>5.564567629042419E-2</v>
      </c>
      <c r="V661" s="17">
        <f t="shared" si="803"/>
        <v>5.310540085576747E-3</v>
      </c>
      <c r="W661" s="17">
        <f t="shared" si="804"/>
        <v>4.6461019646014748E-2</v>
      </c>
      <c r="X661" s="17">
        <f t="shared" si="805"/>
        <v>4.0972186263526451E-2</v>
      </c>
      <c r="Y661" s="17">
        <f t="shared" si="806"/>
        <v>1.8065897606243126E-2</v>
      </c>
      <c r="Z661" s="17">
        <f t="shared" si="807"/>
        <v>1.1719818528231252E-2</v>
      </c>
      <c r="AA661" s="17">
        <f t="shared" si="808"/>
        <v>1.6357260567402131E-2</v>
      </c>
      <c r="AB661" s="17">
        <f t="shared" si="809"/>
        <v>1.141485137442093E-2</v>
      </c>
      <c r="AC661" s="17">
        <f t="shared" si="810"/>
        <v>4.0851574081683071E-4</v>
      </c>
      <c r="AD661" s="17">
        <f t="shared" si="811"/>
        <v>1.6211321931870998E-2</v>
      </c>
      <c r="AE661" s="17">
        <f t="shared" si="812"/>
        <v>1.4296141299335079E-2</v>
      </c>
      <c r="AF661" s="17">
        <f t="shared" si="813"/>
        <v>6.3036085801476032E-3</v>
      </c>
      <c r="AG661" s="17">
        <f t="shared" si="814"/>
        <v>1.8529699867827791E-3</v>
      </c>
      <c r="AH661" s="17">
        <f t="shared" si="815"/>
        <v>2.583814299449021E-3</v>
      </c>
      <c r="AI661" s="17">
        <f t="shared" si="816"/>
        <v>3.606209742246385E-3</v>
      </c>
      <c r="AJ661" s="17">
        <f t="shared" si="817"/>
        <v>2.5165795985891688E-3</v>
      </c>
      <c r="AK661" s="17">
        <f t="shared" si="818"/>
        <v>1.1707902624820982E-3</v>
      </c>
      <c r="AL661" s="17">
        <f t="shared" si="819"/>
        <v>2.0112167311750876E-5</v>
      </c>
      <c r="AM661" s="17">
        <f t="shared" si="820"/>
        <v>4.5252034635671883E-3</v>
      </c>
      <c r="AN661" s="17">
        <f t="shared" si="821"/>
        <v>3.9906028882328555E-3</v>
      </c>
      <c r="AO661" s="17">
        <f t="shared" si="822"/>
        <v>1.759579601203047E-3</v>
      </c>
      <c r="AP661" s="17">
        <f t="shared" si="823"/>
        <v>5.1723519138748822E-4</v>
      </c>
      <c r="AQ661" s="17">
        <f t="shared" si="824"/>
        <v>1.1403245540585498E-4</v>
      </c>
      <c r="AR661" s="17">
        <f t="shared" si="825"/>
        <v>4.5571329064220871E-4</v>
      </c>
      <c r="AS661" s="17">
        <f t="shared" si="826"/>
        <v>6.3603553426247927E-4</v>
      </c>
      <c r="AT661" s="17">
        <f t="shared" si="827"/>
        <v>4.4385495129455461E-4</v>
      </c>
      <c r="AU661" s="17">
        <f t="shared" si="828"/>
        <v>2.0649498041765103E-4</v>
      </c>
      <c r="AV661" s="17">
        <f t="shared" si="829"/>
        <v>7.2050863936497323E-5</v>
      </c>
      <c r="AW661" s="17">
        <f t="shared" si="830"/>
        <v>6.8761676853058487E-7</v>
      </c>
      <c r="AX661" s="17">
        <f t="shared" si="831"/>
        <v>1.0526319441405507E-3</v>
      </c>
      <c r="AY661" s="17">
        <f t="shared" si="832"/>
        <v>9.2827562569354905E-4</v>
      </c>
      <c r="AZ661" s="17">
        <f t="shared" si="833"/>
        <v>4.0930528569523136E-4</v>
      </c>
      <c r="BA661" s="17">
        <f t="shared" si="834"/>
        <v>1.2031686298121248E-4</v>
      </c>
      <c r="BB661" s="17">
        <f t="shared" si="835"/>
        <v>2.6525703472869615E-5</v>
      </c>
      <c r="BC661" s="17">
        <f t="shared" si="836"/>
        <v>4.6783995346718904E-6</v>
      </c>
      <c r="BD661" s="17">
        <f t="shared" si="837"/>
        <v>6.6979337263851568E-5</v>
      </c>
      <c r="BE661" s="17">
        <f t="shared" si="838"/>
        <v>9.3482545793486317E-5</v>
      </c>
      <c r="BF661" s="17">
        <f t="shared" si="839"/>
        <v>6.5236435033731353E-5</v>
      </c>
      <c r="BG661" s="17">
        <f t="shared" si="840"/>
        <v>3.0349996852615909E-5</v>
      </c>
      <c r="BH661" s="17">
        <f t="shared" si="841"/>
        <v>1.0589814286420445E-5</v>
      </c>
      <c r="BI661" s="17">
        <f t="shared" si="842"/>
        <v>2.9560244678894228E-6</v>
      </c>
      <c r="BJ661" s="18">
        <f t="shared" si="843"/>
        <v>0.48865357872191567</v>
      </c>
      <c r="BK661" s="18">
        <f t="shared" si="844"/>
        <v>0.27423476423834675</v>
      </c>
      <c r="BL661" s="18">
        <f t="shared" si="845"/>
        <v>0.22566993549742684</v>
      </c>
      <c r="BM661" s="18">
        <f t="shared" si="846"/>
        <v>0.39735077602179786</v>
      </c>
      <c r="BN661" s="18">
        <f t="shared" si="847"/>
        <v>0.6019997329551976</v>
      </c>
    </row>
    <row r="662" spans="1:66" x14ac:dyDescent="0.25">
      <c r="A662" t="s">
        <v>10</v>
      </c>
      <c r="B662" t="s">
        <v>47</v>
      </c>
      <c r="C662" t="s">
        <v>11</v>
      </c>
      <c r="D662" t="s">
        <v>501</v>
      </c>
      <c r="E662" s="14">
        <f>VLOOKUP(A662,home!$A$2:$E$405,3,FALSE)</f>
        <v>1.50416666666667</v>
      </c>
      <c r="F662" s="14">
        <f>VLOOKUP(B662,home!$B$2:$E$405,3,FALSE)</f>
        <v>0.72</v>
      </c>
      <c r="G662" s="14">
        <f>VLOOKUP(C662,away!$B$2:$E$405,4,FALSE)</f>
        <v>1.02</v>
      </c>
      <c r="H662" s="14">
        <f>VLOOKUP(A662,away!$A$2:$E$405,3,FALSE)</f>
        <v>1.4125000000000001</v>
      </c>
      <c r="I662" s="14">
        <f>VLOOKUP(C662,away!$B$2:$E$405,3,FALSE)</f>
        <v>0.72</v>
      </c>
      <c r="J662" s="14">
        <f>VLOOKUP(B662,home!$B$2:$E$405,4,FALSE)</f>
        <v>1.71</v>
      </c>
      <c r="K662" s="16">
        <f t="shared" si="792"/>
        <v>1.1046600000000024</v>
      </c>
      <c r="L662" s="16">
        <f t="shared" si="793"/>
        <v>1.7390700000000001</v>
      </c>
      <c r="M662" s="17">
        <f t="shared" si="794"/>
        <v>5.8208144160813491E-2</v>
      </c>
      <c r="N662" s="17">
        <f t="shared" si="795"/>
        <v>6.4300208528684372E-2</v>
      </c>
      <c r="O662" s="17">
        <f t="shared" si="796"/>
        <v>0.10122803726574593</v>
      </c>
      <c r="P662" s="17">
        <f t="shared" si="797"/>
        <v>0.11182256364597914</v>
      </c>
      <c r="Q662" s="17">
        <f t="shared" si="798"/>
        <v>3.5514934176648326E-2</v>
      </c>
      <c r="R662" s="17">
        <f t="shared" si="799"/>
        <v>8.8021321383870407E-2</v>
      </c>
      <c r="S662" s="17">
        <f t="shared" si="800"/>
        <v>5.3705052448558888E-2</v>
      </c>
      <c r="T662" s="17">
        <f t="shared" si="801"/>
        <v>6.1762956578583807E-2</v>
      </c>
      <c r="U662" s="17">
        <f t="shared" si="802"/>
        <v>9.7233632879906509E-2</v>
      </c>
      <c r="V662" s="17">
        <f t="shared" si="803"/>
        <v>1.1463528824244965E-2</v>
      </c>
      <c r="W662" s="17">
        <f t="shared" si="804"/>
        <v>1.3077309062525475E-2</v>
      </c>
      <c r="X662" s="17">
        <f t="shared" si="805"/>
        <v>2.2742355871366176E-2</v>
      </c>
      <c r="Y662" s="17">
        <f t="shared" si="806"/>
        <v>1.9775274412608394E-2</v>
      </c>
      <c r="Z662" s="17">
        <f t="shared" si="807"/>
        <v>5.1025079793015855E-2</v>
      </c>
      <c r="AA662" s="17">
        <f t="shared" si="808"/>
        <v>5.6365364644153017E-2</v>
      </c>
      <c r="AB662" s="17">
        <f t="shared" si="809"/>
        <v>3.1132281853905108E-2</v>
      </c>
      <c r="AC662" s="17">
        <f t="shared" si="810"/>
        <v>1.3763980110059377E-3</v>
      </c>
      <c r="AD662" s="17">
        <f t="shared" si="811"/>
        <v>3.6114950572523558E-3</v>
      </c>
      <c r="AE662" s="17">
        <f t="shared" si="812"/>
        <v>6.2806427092158548E-3</v>
      </c>
      <c r="AF662" s="17">
        <f t="shared" si="813"/>
        <v>5.4612386581580101E-3</v>
      </c>
      <c r="AG662" s="17">
        <f t="shared" si="814"/>
        <v>3.1658254377476174E-3</v>
      </c>
      <c r="AH662" s="17">
        <f t="shared" si="815"/>
        <v>2.2184046378910024E-2</v>
      </c>
      <c r="AI662" s="17">
        <f t="shared" si="816"/>
        <v>2.4505828672926801E-2</v>
      </c>
      <c r="AJ662" s="17">
        <f t="shared" si="817"/>
        <v>1.3535304350917692E-2</v>
      </c>
      <c r="AK662" s="17">
        <f t="shared" si="818"/>
        <v>4.9839697680949232E-3</v>
      </c>
      <c r="AL662" s="17">
        <f t="shared" si="819"/>
        <v>1.0576688633995398E-4</v>
      </c>
      <c r="AM662" s="17">
        <f t="shared" si="820"/>
        <v>7.978948259888787E-4</v>
      </c>
      <c r="AN662" s="17">
        <f t="shared" si="821"/>
        <v>1.3875949550324793E-3</v>
      </c>
      <c r="AO662" s="17">
        <f t="shared" si="822"/>
        <v>1.2065623792241673E-3</v>
      </c>
      <c r="AP662" s="17">
        <f t="shared" si="823"/>
        <v>6.9943214561245769E-4</v>
      </c>
      <c r="AQ662" s="17">
        <f t="shared" si="824"/>
        <v>3.040903653675643E-4</v>
      </c>
      <c r="AR662" s="17">
        <f t="shared" si="825"/>
        <v>7.7159219072342093E-3</v>
      </c>
      <c r="AS662" s="17">
        <f t="shared" si="826"/>
        <v>8.523470294045361E-3</v>
      </c>
      <c r="AT662" s="17">
        <f t="shared" si="827"/>
        <v>4.7077683475100851E-3</v>
      </c>
      <c r="AU662" s="17">
        <f t="shared" si="828"/>
        <v>1.7334944609201672E-3</v>
      </c>
      <c r="AV662" s="17">
        <f t="shared" si="829"/>
        <v>4.7873049780001905E-4</v>
      </c>
      <c r="AW662" s="17">
        <f t="shared" si="830"/>
        <v>5.6440767438503744E-6</v>
      </c>
      <c r="AX662" s="17">
        <f t="shared" si="831"/>
        <v>1.4690041641281275E-4</v>
      </c>
      <c r="AY662" s="17">
        <f t="shared" si="832"/>
        <v>2.5547010717103029E-4</v>
      </c>
      <c r="AZ662" s="17">
        <f t="shared" si="833"/>
        <v>2.2214019963896187E-4</v>
      </c>
      <c r="BA662" s="17">
        <f t="shared" si="834"/>
        <v>1.2877245232870984E-4</v>
      </c>
      <c r="BB662" s="17">
        <f t="shared" si="835"/>
        <v>5.5986077167822366E-5</v>
      </c>
      <c r="BC662" s="17">
        <f t="shared" si="836"/>
        <v>1.9472741444048965E-5</v>
      </c>
      <c r="BD662" s="17">
        <f t="shared" si="837"/>
        <v>2.2364213852023003E-3</v>
      </c>
      <c r="BE662" s="17">
        <f t="shared" si="838"/>
        <v>2.4704852473775786E-3</v>
      </c>
      <c r="BF662" s="17">
        <f t="shared" si="839"/>
        <v>1.3645231166840611E-3</v>
      </c>
      <c r="BG662" s="17">
        <f t="shared" si="840"/>
        <v>5.0244470202540602E-4</v>
      </c>
      <c r="BH662" s="17">
        <f t="shared" si="841"/>
        <v>1.3875764113484659E-4</v>
      </c>
      <c r="BI662" s="17">
        <f t="shared" si="842"/>
        <v>3.0656003171203974E-5</v>
      </c>
      <c r="BJ662" s="18">
        <f t="shared" si="843"/>
        <v>0.24091655715817936</v>
      </c>
      <c r="BK662" s="18">
        <f t="shared" si="844"/>
        <v>0.2369369240841134</v>
      </c>
      <c r="BL662" s="18">
        <f t="shared" si="845"/>
        <v>0.46909246080153566</v>
      </c>
      <c r="BM662" s="18">
        <f t="shared" si="846"/>
        <v>0.53862598664467554</v>
      </c>
      <c r="BN662" s="18">
        <f t="shared" si="847"/>
        <v>0.45909520916174168</v>
      </c>
    </row>
    <row r="663" spans="1:66" x14ac:dyDescent="0.25">
      <c r="A663" t="s">
        <v>10</v>
      </c>
      <c r="B663" t="s">
        <v>43</v>
      </c>
      <c r="C663" t="s">
        <v>46</v>
      </c>
      <c r="D663" t="s">
        <v>501</v>
      </c>
      <c r="E663" s="14">
        <f>VLOOKUP(A663,home!$A$2:$E$405,3,FALSE)</f>
        <v>1.50416666666667</v>
      </c>
      <c r="F663" s="14">
        <f>VLOOKUP(B663,home!$B$2:$E$405,3,FALSE)</f>
        <v>1.38</v>
      </c>
      <c r="G663" s="14">
        <f>VLOOKUP(C663,away!$B$2:$E$405,4,FALSE)</f>
        <v>0.97</v>
      </c>
      <c r="H663" s="14">
        <f>VLOOKUP(A663,away!$A$2:$E$405,3,FALSE)</f>
        <v>1.4125000000000001</v>
      </c>
      <c r="I663" s="14">
        <f>VLOOKUP(C663,away!$B$2:$E$405,3,FALSE)</f>
        <v>1.07</v>
      </c>
      <c r="J663" s="14">
        <f>VLOOKUP(B663,home!$B$2:$E$405,4,FALSE)</f>
        <v>0.93</v>
      </c>
      <c r="K663" s="16">
        <f t="shared" si="792"/>
        <v>2.013477500000004</v>
      </c>
      <c r="L663" s="16">
        <f t="shared" si="793"/>
        <v>1.4055787500000001</v>
      </c>
      <c r="M663" s="17">
        <f t="shared" si="794"/>
        <v>3.2743321871972368E-2</v>
      </c>
      <c r="N663" s="17">
        <f t="shared" si="795"/>
        <v>6.5927941864474385E-2</v>
      </c>
      <c r="O663" s="17">
        <f t="shared" si="796"/>
        <v>4.6023317427654593E-2</v>
      </c>
      <c r="P663" s="17">
        <f t="shared" si="797"/>
        <v>9.266691411594058E-2</v>
      </c>
      <c r="Q663" s="17">
        <f t="shared" si="798"/>
        <v>6.6372213782713754E-2</v>
      </c>
      <c r="R663" s="17">
        <f t="shared" si="799"/>
        <v>3.2344698490407983E-2</v>
      </c>
      <c r="S663" s="17">
        <f t="shared" si="800"/>
        <v>6.5564185922760213E-2</v>
      </c>
      <c r="T663" s="17">
        <f t="shared" si="801"/>
        <v>9.3291373283439574E-2</v>
      </c>
      <c r="U663" s="17">
        <f t="shared" si="802"/>
        <v>6.5125322654720583E-2</v>
      </c>
      <c r="V663" s="17">
        <f t="shared" si="803"/>
        <v>2.061703116047069E-2</v>
      </c>
      <c r="W663" s="17">
        <f t="shared" si="804"/>
        <v>4.4546319692228102E-2</v>
      </c>
      <c r="X663" s="17">
        <f t="shared" si="805"/>
        <v>6.2613360350102357E-2</v>
      </c>
      <c r="Y663" s="17">
        <f t="shared" si="806"/>
        <v>4.4004004387098235E-2</v>
      </c>
      <c r="Z663" s="17">
        <f t="shared" si="807"/>
        <v>1.5154340291091519E-2</v>
      </c>
      <c r="AA663" s="17">
        <f t="shared" si="808"/>
        <v>3.0512923203456287E-2</v>
      </c>
      <c r="AB663" s="17">
        <f t="shared" si="809"/>
        <v>3.0718542164693642E-2</v>
      </c>
      <c r="AC663" s="17">
        <f t="shared" si="810"/>
        <v>3.6467677732561769E-3</v>
      </c>
      <c r="AD663" s="17">
        <f t="shared" si="811"/>
        <v>2.2423253102027099E-2</v>
      </c>
      <c r="AE663" s="17">
        <f t="shared" si="812"/>
        <v>3.1517648066080879E-2</v>
      </c>
      <c r="AF663" s="17">
        <f t="shared" si="813"/>
        <v>2.2150268185830945E-2</v>
      </c>
      <c r="AG663" s="17">
        <f t="shared" si="814"/>
        <v>1.0377982089601678E-2</v>
      </c>
      <c r="AH663" s="17">
        <f t="shared" si="815"/>
        <v>5.3251546708567611E-3</v>
      </c>
      <c r="AI663" s="17">
        <f t="shared" si="816"/>
        <v>1.0722079113790016E-2</v>
      </c>
      <c r="AJ663" s="17">
        <f t="shared" si="817"/>
        <v>1.0794332524418091E-2</v>
      </c>
      <c r="AK663" s="17">
        <f t="shared" si="818"/>
        <v>7.2447152218113571E-3</v>
      </c>
      <c r="AL663" s="17">
        <f t="shared" si="819"/>
        <v>4.1282887224020472E-4</v>
      </c>
      <c r="AM663" s="17">
        <f t="shared" si="820"/>
        <v>9.0297431195473666E-3</v>
      </c>
      <c r="AN663" s="17">
        <f t="shared" si="821"/>
        <v>1.2692015046794489E-2</v>
      </c>
      <c r="AO663" s="17">
        <f t="shared" si="822"/>
        <v>8.9198133222272973E-3</v>
      </c>
      <c r="AP663" s="17">
        <f t="shared" si="823"/>
        <v>4.1791666865631984E-3</v>
      </c>
      <c r="AQ663" s="17">
        <f t="shared" si="824"/>
        <v>1.4685369718352849E-3</v>
      </c>
      <c r="AR663" s="17">
        <f t="shared" si="825"/>
        <v>1.4969848491639005E-3</v>
      </c>
      <c r="AS663" s="17">
        <f t="shared" si="826"/>
        <v>3.0141453116324136E-3</v>
      </c>
      <c r="AT663" s="17">
        <f t="shared" si="827"/>
        <v>3.034456883351183E-3</v>
      </c>
      <c r="AU663" s="17">
        <f t="shared" si="828"/>
        <v>2.0366035531159147E-3</v>
      </c>
      <c r="AV663" s="17">
        <f t="shared" si="829"/>
        <v>1.0251638576547395E-3</v>
      </c>
      <c r="AW663" s="17">
        <f t="shared" si="830"/>
        <v>3.2454096711218499E-5</v>
      </c>
      <c r="AX663" s="17">
        <f t="shared" si="831"/>
        <v>3.0301974336647444E-3</v>
      </c>
      <c r="AY663" s="17">
        <f t="shared" si="832"/>
        <v>4.2591811210636998E-3</v>
      </c>
      <c r="AZ663" s="17">
        <f t="shared" si="833"/>
        <v>2.9933072380841576E-3</v>
      </c>
      <c r="BA663" s="17">
        <f t="shared" si="834"/>
        <v>1.402443015357428E-3</v>
      </c>
      <c r="BB663" s="17">
        <f t="shared" si="835"/>
        <v>4.9281102511808091E-4</v>
      </c>
      <c r="BC663" s="17">
        <f t="shared" si="836"/>
        <v>1.3853694093433807E-4</v>
      </c>
      <c r="BD663" s="17">
        <f t="shared" si="837"/>
        <v>3.5068834884278944E-4</v>
      </c>
      <c r="BE663" s="17">
        <f t="shared" si="838"/>
        <v>7.0610309990710909E-4</v>
      </c>
      <c r="BF663" s="17">
        <f t="shared" si="839"/>
        <v>7.1086135217160961E-4</v>
      </c>
      <c r="BG663" s="17">
        <f t="shared" si="840"/>
        <v>4.7710111273903833E-4</v>
      </c>
      <c r="BH663" s="17">
        <f t="shared" si="841"/>
        <v>2.4015808893125478E-4</v>
      </c>
      <c r="BI663" s="17">
        <f t="shared" si="842"/>
        <v>9.6710581701216236E-5</v>
      </c>
      <c r="BJ663" s="18">
        <f t="shared" si="843"/>
        <v>0.51183011672478707</v>
      </c>
      <c r="BK663" s="18">
        <f t="shared" si="844"/>
        <v>0.21991023083770392</v>
      </c>
      <c r="BL663" s="18">
        <f t="shared" si="845"/>
        <v>0.25200006251102053</v>
      </c>
      <c r="BM663" s="18">
        <f t="shared" si="846"/>
        <v>0.65858961578708708</v>
      </c>
      <c r="BN663" s="18">
        <f t="shared" si="847"/>
        <v>0.33607840755316365</v>
      </c>
    </row>
    <row r="664" spans="1:66" x14ac:dyDescent="0.25">
      <c r="A664" t="s">
        <v>69</v>
      </c>
      <c r="B664" t="s">
        <v>75</v>
      </c>
      <c r="C664" t="s">
        <v>76</v>
      </c>
      <c r="D664" t="s">
        <v>501</v>
      </c>
      <c r="E664" s="14">
        <f>VLOOKUP(A664,home!$A$2:$E$405,3,FALSE)</f>
        <v>1.36170212765957</v>
      </c>
      <c r="F664" s="14">
        <f>VLOOKUP(B664,home!$B$2:$E$405,3,FALSE)</f>
        <v>0.6</v>
      </c>
      <c r="G664" s="14">
        <f>VLOOKUP(C664,away!$B$2:$E$405,4,FALSE)</f>
        <v>0.93</v>
      </c>
      <c r="H664" s="14">
        <f>VLOOKUP(A664,away!$A$2:$E$405,3,FALSE)</f>
        <v>1.3574468085106399</v>
      </c>
      <c r="I664" s="14">
        <f>VLOOKUP(C664,away!$B$2:$E$405,3,FALSE)</f>
        <v>0.8</v>
      </c>
      <c r="J664" s="14">
        <f>VLOOKUP(B664,home!$B$2:$E$405,4,FALSE)</f>
        <v>0.87</v>
      </c>
      <c r="K664" s="16">
        <f t="shared" si="792"/>
        <v>0.75982978723404004</v>
      </c>
      <c r="L664" s="16">
        <f t="shared" si="793"/>
        <v>0.94478297872340544</v>
      </c>
      <c r="M664" s="17">
        <f t="shared" si="794"/>
        <v>0.18184278826145345</v>
      </c>
      <c r="N664" s="17">
        <f t="shared" si="795"/>
        <v>0.13816956711474479</v>
      </c>
      <c r="O664" s="17">
        <f t="shared" si="796"/>
        <v>0.17180197115302548</v>
      </c>
      <c r="P664" s="17">
        <f t="shared" si="797"/>
        <v>0.13054025518759205</v>
      </c>
      <c r="Q664" s="17">
        <f t="shared" si="798"/>
        <v>5.2492676391507967E-2</v>
      </c>
      <c r="R664" s="17">
        <f t="shared" si="799"/>
        <v>8.115778902825399E-2</v>
      </c>
      <c r="S664" s="17">
        <f t="shared" si="800"/>
        <v>2.3427871937297364E-2</v>
      </c>
      <c r="T664" s="17">
        <f t="shared" si="801"/>
        <v>4.9594187162332673E-2</v>
      </c>
      <c r="U664" s="17">
        <f t="shared" si="802"/>
        <v>6.1666105569723337E-2</v>
      </c>
      <c r="V664" s="17">
        <f t="shared" si="803"/>
        <v>1.8686962210210773E-3</v>
      </c>
      <c r="W664" s="17">
        <f t="shared" si="804"/>
        <v>1.3295166377968274E-2</v>
      </c>
      <c r="X664" s="17">
        <f t="shared" si="805"/>
        <v>1.2561046893200135E-2</v>
      </c>
      <c r="Y664" s="17">
        <f t="shared" si="806"/>
        <v>5.9337316498209993E-3</v>
      </c>
      <c r="Z664" s="17">
        <f t="shared" si="807"/>
        <v>2.5558832554906513E-2</v>
      </c>
      <c r="AA664" s="17">
        <f t="shared" si="808"/>
        <v>1.9420362302145073E-2</v>
      </c>
      <c r="AB664" s="17">
        <f t="shared" si="809"/>
        <v>7.37808487802343E-3</v>
      </c>
      <c r="AC664" s="17">
        <f t="shared" si="810"/>
        <v>8.3843056099591962E-5</v>
      </c>
      <c r="AD664" s="17">
        <f t="shared" si="811"/>
        <v>2.5255158600531982E-3</v>
      </c>
      <c r="AE664" s="17">
        <f t="shared" si="812"/>
        <v>2.3860643970742639E-3</v>
      </c>
      <c r="AF664" s="17">
        <f t="shared" si="813"/>
        <v>1.1271565142468446E-3</v>
      </c>
      <c r="AG664" s="17">
        <f t="shared" si="814"/>
        <v>3.549727630058749E-4</v>
      </c>
      <c r="AH664" s="17">
        <f t="shared" si="815"/>
        <v>6.0368874884793285E-3</v>
      </c>
      <c r="AI664" s="17">
        <f t="shared" si="816"/>
        <v>4.5870069359270869E-3</v>
      </c>
      <c r="AJ664" s="17">
        <f t="shared" si="817"/>
        <v>1.742672252083272E-3</v>
      </c>
      <c r="AK664" s="17">
        <f t="shared" si="818"/>
        <v>4.4137809550636603E-4</v>
      </c>
      <c r="AL664" s="17">
        <f t="shared" si="819"/>
        <v>2.4075508396212615E-6</v>
      </c>
      <c r="AM664" s="17">
        <f t="shared" si="820"/>
        <v>3.8379243572008321E-4</v>
      </c>
      <c r="AN664" s="17">
        <f t="shared" si="821"/>
        <v>3.6260056063113134E-4</v>
      </c>
      <c r="AO664" s="17">
        <f t="shared" si="822"/>
        <v>1.712894188799285E-4</v>
      </c>
      <c r="AP664" s="17">
        <f t="shared" si="823"/>
        <v>5.3943775797726666E-5</v>
      </c>
      <c r="AQ664" s="17">
        <f t="shared" si="824"/>
        <v>1.2741290295440934E-5</v>
      </c>
      <c r="AR664" s="17">
        <f t="shared" si="825"/>
        <v>1.1407097087167118E-3</v>
      </c>
      <c r="AS664" s="17">
        <f t="shared" si="826"/>
        <v>8.6674521527002298E-4</v>
      </c>
      <c r="AT664" s="17">
        <f t="shared" si="827"/>
        <v>3.2928941625237184E-4</v>
      </c>
      <c r="AU664" s="17">
        <f t="shared" si="828"/>
        <v>8.3401302363153663E-5</v>
      </c>
      <c r="AV664" s="17">
        <f t="shared" si="829"/>
        <v>1.5842698457409221E-5</v>
      </c>
      <c r="AW664" s="17">
        <f t="shared" si="830"/>
        <v>4.800885423948763E-8</v>
      </c>
      <c r="AX664" s="17">
        <f t="shared" si="831"/>
        <v>4.8602820795870778E-5</v>
      </c>
      <c r="AY664" s="17">
        <f t="shared" si="832"/>
        <v>4.5919117805882669E-5</v>
      </c>
      <c r="AZ664" s="17">
        <f t="shared" si="833"/>
        <v>2.1691800450496392E-5</v>
      </c>
      <c r="BA664" s="17">
        <f t="shared" si="834"/>
        <v>6.8313479478312321E-6</v>
      </c>
      <c r="BB664" s="17">
        <f t="shared" si="835"/>
        <v>1.6135353157120032E-6</v>
      </c>
      <c r="BC664" s="17">
        <f t="shared" si="836"/>
        <v>3.048881403707594E-7</v>
      </c>
      <c r="BD664" s="17">
        <f t="shared" si="837"/>
        <v>1.7962051941001382E-4</v>
      </c>
      <c r="BE664" s="17">
        <f t="shared" si="838"/>
        <v>1.3648102104617859E-4</v>
      </c>
      <c r="BF664" s="17">
        <f t="shared" si="839"/>
        <v>5.1851172591501199E-5</v>
      </c>
      <c r="BG664" s="17">
        <f t="shared" si="840"/>
        <v>1.3132688479345284E-5</v>
      </c>
      <c r="BH664" s="17">
        <f t="shared" si="841"/>
        <v>2.4946519732679633E-6</v>
      </c>
      <c r="BI664" s="17">
        <f t="shared" si="842"/>
        <v>3.791021756142351E-7</v>
      </c>
      <c r="BJ664" s="18">
        <f t="shared" si="843"/>
        <v>0.27954941611573542</v>
      </c>
      <c r="BK664" s="18">
        <f t="shared" si="844"/>
        <v>0.33781178133210904</v>
      </c>
      <c r="BL664" s="18">
        <f t="shared" si="845"/>
        <v>0.35705220519990294</v>
      </c>
      <c r="BM664" s="18">
        <f t="shared" si="846"/>
        <v>0.24392131695712474</v>
      </c>
      <c r="BN664" s="18">
        <f t="shared" si="847"/>
        <v>0.75600504713657768</v>
      </c>
    </row>
    <row r="665" spans="1:66" x14ac:dyDescent="0.25">
      <c r="A665" t="s">
        <v>69</v>
      </c>
      <c r="B665" t="s">
        <v>381</v>
      </c>
      <c r="C665" t="s">
        <v>262</v>
      </c>
      <c r="D665" t="s">
        <v>501</v>
      </c>
      <c r="E665" s="14">
        <f>VLOOKUP(A665,home!$A$2:$E$405,3,FALSE)</f>
        <v>1.36170212765957</v>
      </c>
      <c r="F665" s="14">
        <f>VLOOKUP(B665,home!$B$2:$E$405,3,FALSE)</f>
        <v>1.07</v>
      </c>
      <c r="G665" s="14">
        <f>VLOOKUP(C665,away!$B$2:$E$405,4,FALSE)</f>
        <v>0.47</v>
      </c>
      <c r="H665" s="14">
        <f>VLOOKUP(A665,away!$A$2:$E$405,3,FALSE)</f>
        <v>1.3574468085106399</v>
      </c>
      <c r="I665" s="14">
        <f>VLOOKUP(C665,away!$B$2:$E$405,3,FALSE)</f>
        <v>1.4</v>
      </c>
      <c r="J665" s="14">
        <f>VLOOKUP(B665,home!$B$2:$E$405,4,FALSE)</f>
        <v>1.1399999999999999</v>
      </c>
      <c r="K665" s="16">
        <f t="shared" si="792"/>
        <v>0.68479999999999774</v>
      </c>
      <c r="L665" s="16">
        <f t="shared" si="793"/>
        <v>2.1664851063829809</v>
      </c>
      <c r="M665" s="17">
        <f t="shared" si="794"/>
        <v>5.7770032513310865E-2</v>
      </c>
      <c r="N665" s="17">
        <f t="shared" si="795"/>
        <v>3.9560918265115146E-2</v>
      </c>
      <c r="O665" s="17">
        <f t="shared" si="796"/>
        <v>0.12515791503534854</v>
      </c>
      <c r="P665" s="17">
        <f t="shared" si="797"/>
        <v>8.5708140216206388E-2</v>
      </c>
      <c r="Q665" s="17">
        <f t="shared" si="798"/>
        <v>1.3545658413975382E-2</v>
      </c>
      <c r="R665" s="17">
        <f t="shared" si="799"/>
        <v>0.1355763794350146</v>
      </c>
      <c r="S665" s="17">
        <f t="shared" si="800"/>
        <v>3.1789342067742143E-2</v>
      </c>
      <c r="T665" s="17">
        <f t="shared" si="801"/>
        <v>2.9346467210028971E-2</v>
      </c>
      <c r="U665" s="17">
        <f t="shared" si="802"/>
        <v>9.2842704637097692E-2</v>
      </c>
      <c r="V665" s="17">
        <f t="shared" si="803"/>
        <v>5.2403282247595016E-3</v>
      </c>
      <c r="W665" s="17">
        <f t="shared" si="804"/>
        <v>3.0920222939634376E-3</v>
      </c>
      <c r="X665" s="17">
        <f t="shared" si="805"/>
        <v>6.698820248475925E-3</v>
      </c>
      <c r="Y665" s="17">
        <f t="shared" si="806"/>
        <v>7.2564471493299174E-3</v>
      </c>
      <c r="Z665" s="17">
        <f t="shared" si="807"/>
        <v>9.7908068941095674E-2</v>
      </c>
      <c r="AA665" s="17">
        <f t="shared" si="808"/>
        <v>6.7047445610862094E-2</v>
      </c>
      <c r="AB665" s="17">
        <f t="shared" si="809"/>
        <v>2.2957045377159105E-2</v>
      </c>
      <c r="AC665" s="17">
        <f t="shared" si="810"/>
        <v>4.8591238260419081E-4</v>
      </c>
      <c r="AD665" s="17">
        <f t="shared" si="811"/>
        <v>5.2935421672653863E-4</v>
      </c>
      <c r="AE665" s="17">
        <f t="shared" si="812"/>
        <v>1.1468380265390744E-3</v>
      </c>
      <c r="AF665" s="17">
        <f t="shared" si="813"/>
        <v>1.2423037519652775E-3</v>
      </c>
      <c r="AG665" s="17">
        <f t="shared" si="814"/>
        <v>8.9714419207882355E-4</v>
      </c>
      <c r="AH665" s="17">
        <f t="shared" si="815"/>
        <v>5.3029093288900465E-2</v>
      </c>
      <c r="AI665" s="17">
        <f t="shared" si="816"/>
        <v>3.6314323084238917E-2</v>
      </c>
      <c r="AJ665" s="17">
        <f t="shared" si="817"/>
        <v>1.2434024224043364E-2</v>
      </c>
      <c r="AK665" s="17">
        <f t="shared" si="818"/>
        <v>2.8382732628749563E-3</v>
      </c>
      <c r="AL665" s="17">
        <f t="shared" si="819"/>
        <v>2.883615937826249E-5</v>
      </c>
      <c r="AM665" s="17">
        <f t="shared" si="820"/>
        <v>7.2500353522866499E-5</v>
      </c>
      <c r="AN665" s="17">
        <f t="shared" si="821"/>
        <v>1.5707093611479114E-4</v>
      </c>
      <c r="AO665" s="17">
        <f t="shared" si="822"/>
        <v>1.7014592186916387E-4</v>
      </c>
      <c r="AP665" s="17">
        <f t="shared" si="823"/>
        <v>1.228728685471153E-4</v>
      </c>
      <c r="AQ665" s="17">
        <f t="shared" si="824"/>
        <v>6.6550559921469763E-5</v>
      </c>
      <c r="AR665" s="17">
        <f t="shared" si="825"/>
        <v>2.2977348163079319E-2</v>
      </c>
      <c r="AS665" s="17">
        <f t="shared" si="826"/>
        <v>1.5734888022076666E-2</v>
      </c>
      <c r="AT665" s="17">
        <f t="shared" si="827"/>
        <v>5.3876256587590326E-3</v>
      </c>
      <c r="AU665" s="17">
        <f t="shared" si="828"/>
        <v>1.2298153503727245E-3</v>
      </c>
      <c r="AV665" s="17">
        <f t="shared" si="829"/>
        <v>2.1054438798380972E-4</v>
      </c>
      <c r="AW665" s="17">
        <f t="shared" si="830"/>
        <v>1.1883773778768308E-6</v>
      </c>
      <c r="AX665" s="17">
        <f t="shared" si="831"/>
        <v>8.2747070154098008E-6</v>
      </c>
      <c r="AY665" s="17">
        <f t="shared" si="832"/>
        <v>1.7927029508568098E-5</v>
      </c>
      <c r="AZ665" s="17">
        <f t="shared" si="833"/>
        <v>1.9419321216000503E-5</v>
      </c>
      <c r="BA665" s="17">
        <f t="shared" si="834"/>
        <v>1.4023890063510709E-5</v>
      </c>
      <c r="BB665" s="17">
        <f t="shared" si="835"/>
        <v>7.5956372390370558E-6</v>
      </c>
      <c r="BC665" s="17">
        <f t="shared" si="836"/>
        <v>3.291166990372347E-6</v>
      </c>
      <c r="BD665" s="17">
        <f t="shared" si="837"/>
        <v>8.2966804299146098E-3</v>
      </c>
      <c r="BE665" s="17">
        <f t="shared" si="838"/>
        <v>5.6815667584055058E-3</v>
      </c>
      <c r="BF665" s="17">
        <f t="shared" si="839"/>
        <v>1.9453684580780389E-3</v>
      </c>
      <c r="BG665" s="17">
        <f t="shared" si="840"/>
        <v>4.4406277336394559E-4</v>
      </c>
      <c r="BH665" s="17">
        <f t="shared" si="841"/>
        <v>7.602354679990722E-5</v>
      </c>
      <c r="BI665" s="17">
        <f t="shared" si="842"/>
        <v>1.0412184969715261E-5</v>
      </c>
      <c r="BJ665" s="18">
        <f t="shared" si="843"/>
        <v>0.10397564616020681</v>
      </c>
      <c r="BK665" s="18">
        <f t="shared" si="844"/>
        <v>0.18104051859350992</v>
      </c>
      <c r="BL665" s="18">
        <f t="shared" si="845"/>
        <v>0.61019153968934303</v>
      </c>
      <c r="BM665" s="18">
        <f t="shared" si="846"/>
        <v>0.53577999085305372</v>
      </c>
      <c r="BN665" s="18">
        <f t="shared" si="847"/>
        <v>0.45731904387897093</v>
      </c>
    </row>
    <row r="666" spans="1:66" x14ac:dyDescent="0.25">
      <c r="A666" t="s">
        <v>80</v>
      </c>
      <c r="B666" t="s">
        <v>369</v>
      </c>
      <c r="C666" t="s">
        <v>90</v>
      </c>
      <c r="D666" t="s">
        <v>501</v>
      </c>
      <c r="E666" s="14">
        <f>VLOOKUP(A666,home!$A$2:$E$405,3,FALSE)</f>
        <v>1.2105263157894699</v>
      </c>
      <c r="F666" s="14">
        <f>VLOOKUP(B666,home!$B$2:$E$405,3,FALSE)</f>
        <v>0.89</v>
      </c>
      <c r="G666" s="14">
        <f>VLOOKUP(C666,away!$B$2:$E$405,4,FALSE)</f>
        <v>0.89</v>
      </c>
      <c r="H666" s="14">
        <f>VLOOKUP(A666,away!$A$2:$E$405,3,FALSE)</f>
        <v>1.0380116959064301</v>
      </c>
      <c r="I666" s="14">
        <f>VLOOKUP(C666,away!$B$2:$E$405,3,FALSE)</f>
        <v>1.06</v>
      </c>
      <c r="J666" s="14">
        <f>VLOOKUP(B666,home!$B$2:$E$405,4,FALSE)</f>
        <v>1.03</v>
      </c>
      <c r="K666" s="16">
        <f t="shared" si="792"/>
        <v>0.95885789473683913</v>
      </c>
      <c r="L666" s="16">
        <f t="shared" si="793"/>
        <v>1.1333011695906403</v>
      </c>
      <c r="M666" s="17">
        <f t="shared" si="794"/>
        <v>0.12342037541480451</v>
      </c>
      <c r="N666" s="17">
        <f t="shared" si="795"/>
        <v>0.11834260133786979</v>
      </c>
      <c r="O666" s="17">
        <f t="shared" si="796"/>
        <v>0.13987245580891383</v>
      </c>
      <c r="P666" s="17">
        <f t="shared" si="797"/>
        <v>0.13411780850860669</v>
      </c>
      <c r="Q666" s="17">
        <f t="shared" si="798"/>
        <v>5.6736868788255436E-2</v>
      </c>
      <c r="R666" s="17">
        <f t="shared" si="799"/>
        <v>7.9258808880878648E-2</v>
      </c>
      <c r="S666" s="17">
        <f t="shared" si="800"/>
        <v>3.6435609798415952E-2</v>
      </c>
      <c r="T666" s="17">
        <f t="shared" si="801"/>
        <v>6.4299959756640573E-2</v>
      </c>
      <c r="U666" s="17">
        <f t="shared" si="802"/>
        <v>7.5997934622868787E-2</v>
      </c>
      <c r="V666" s="17">
        <f t="shared" si="803"/>
        <v>4.3992953364238412E-3</v>
      </c>
      <c r="W666" s="17">
        <f t="shared" si="804"/>
        <v>1.8134198186755629E-2</v>
      </c>
      <c r="X666" s="17">
        <f t="shared" si="805"/>
        <v>2.0551508014638623E-2</v>
      </c>
      <c r="Y666" s="17">
        <f t="shared" si="806"/>
        <v>1.164552403492069E-2</v>
      </c>
      <c r="Z666" s="17">
        <f t="shared" si="807"/>
        <v>2.9941366935020246E-2</v>
      </c>
      <c r="AA666" s="17">
        <f t="shared" si="808"/>
        <v>2.8709516064856722E-2</v>
      </c>
      <c r="AB666" s="17">
        <f t="shared" si="809"/>
        <v>1.3764173066430989E-2</v>
      </c>
      <c r="AC666" s="17">
        <f t="shared" si="810"/>
        <v>2.9878770397527723E-4</v>
      </c>
      <c r="AD666" s="17">
        <f t="shared" si="811"/>
        <v>4.3470297740232757E-3</v>
      </c>
      <c r="AE666" s="17">
        <f t="shared" si="812"/>
        <v>4.9264939271459144E-3</v>
      </c>
      <c r="AF666" s="17">
        <f t="shared" si="813"/>
        <v>2.7916006648078273E-3</v>
      </c>
      <c r="AG666" s="17">
        <f t="shared" si="814"/>
        <v>1.0545747661522393E-3</v>
      </c>
      <c r="AH666" s="17">
        <f t="shared" si="815"/>
        <v>8.4831465416502442E-3</v>
      </c>
      <c r="AI666" s="17">
        <f t="shared" si="816"/>
        <v>8.1341320336708513E-3</v>
      </c>
      <c r="AJ666" s="17">
        <f t="shared" si="817"/>
        <v>3.8997383586585584E-3</v>
      </c>
      <c r="AK666" s="17">
        <f t="shared" si="818"/>
        <v>1.2464316375359475E-3</v>
      </c>
      <c r="AL666" s="17">
        <f t="shared" si="819"/>
        <v>1.298740242259082E-5</v>
      </c>
      <c r="AM666" s="17">
        <f t="shared" si="820"/>
        <v>8.3363676349566341E-4</v>
      </c>
      <c r="AN666" s="17">
        <f t="shared" si="821"/>
        <v>9.447615190833912E-4</v>
      </c>
      <c r="AO666" s="17">
        <f t="shared" si="822"/>
        <v>5.3534966728071892E-4</v>
      </c>
      <c r="AP666" s="17">
        <f t="shared" si="823"/>
        <v>2.0223746802306618E-4</v>
      </c>
      <c r="AQ666" s="17">
        <f t="shared" si="824"/>
        <v>5.729898976139767E-5</v>
      </c>
      <c r="AR666" s="17">
        <f t="shared" si="825"/>
        <v>1.9227919794922036E-3</v>
      </c>
      <c r="AS666" s="17">
        <f t="shared" si="826"/>
        <v>1.8436842694727739E-3</v>
      </c>
      <c r="AT666" s="17">
        <f t="shared" si="827"/>
        <v>8.8391560859304562E-4</v>
      </c>
      <c r="AU666" s="17">
        <f t="shared" si="828"/>
        <v>2.8251648652685327E-4</v>
      </c>
      <c r="AV666" s="17">
        <f t="shared" si="829"/>
        <v>6.7723290874896748E-5</v>
      </c>
      <c r="AW666" s="17">
        <f t="shared" si="830"/>
        <v>3.9203007185876323E-7</v>
      </c>
      <c r="AX666" s="17">
        <f t="shared" si="831"/>
        <v>1.3322319867011396E-4</v>
      </c>
      <c r="AY666" s="17">
        <f t="shared" si="832"/>
        <v>1.5098200686944636E-4</v>
      </c>
      <c r="AZ666" s="17">
        <f t="shared" si="833"/>
        <v>8.5554042486142874E-5</v>
      </c>
      <c r="BA666" s="17">
        <f t="shared" si="834"/>
        <v>3.2319498804250996E-5</v>
      </c>
      <c r="BB666" s="17">
        <f t="shared" si="835"/>
        <v>9.1569314488602417E-6</v>
      </c>
      <c r="BC666" s="17">
        <f t="shared" si="836"/>
        <v>2.0755122241709255E-6</v>
      </c>
      <c r="BD666" s="17">
        <f t="shared" si="837"/>
        <v>3.6318373320633581E-4</v>
      </c>
      <c r="BE666" s="17">
        <f t="shared" si="838"/>
        <v>3.4824158982489303E-4</v>
      </c>
      <c r="BF666" s="17">
        <f t="shared" si="839"/>
        <v>1.6695709883965342E-4</v>
      </c>
      <c r="BG666" s="17">
        <f t="shared" si="840"/>
        <v>5.3362710768253486E-5</v>
      </c>
      <c r="BH666" s="17">
        <f t="shared" si="841"/>
        <v>1.2791814126174592E-5</v>
      </c>
      <c r="BI666" s="17">
        <f t="shared" si="842"/>
        <v>2.4531063925777465E-6</v>
      </c>
      <c r="BJ666" s="18">
        <f t="shared" si="843"/>
        <v>0.30581695484935734</v>
      </c>
      <c r="BK666" s="18">
        <f t="shared" si="844"/>
        <v>0.29883584617151843</v>
      </c>
      <c r="BL666" s="18">
        <f t="shared" si="845"/>
        <v>0.36531395870358213</v>
      </c>
      <c r="BM666" s="18">
        <f t="shared" si="846"/>
        <v>0.34800861794335153</v>
      </c>
      <c r="BN666" s="18">
        <f t="shared" si="847"/>
        <v>0.65174891873932894</v>
      </c>
    </row>
    <row r="667" spans="1:66" x14ac:dyDescent="0.25">
      <c r="A667" t="s">
        <v>80</v>
      </c>
      <c r="B667" t="s">
        <v>94</v>
      </c>
      <c r="C667" t="s">
        <v>82</v>
      </c>
      <c r="D667" t="s">
        <v>501</v>
      </c>
      <c r="E667" s="14">
        <f>VLOOKUP(A667,home!$A$2:$E$405,3,FALSE)</f>
        <v>1.2105263157894699</v>
      </c>
      <c r="F667" s="14">
        <f>VLOOKUP(B667,home!$B$2:$E$405,3,FALSE)</f>
        <v>0.77</v>
      </c>
      <c r="G667" s="14">
        <f>VLOOKUP(C667,away!$B$2:$E$405,4,FALSE)</f>
        <v>0.65</v>
      </c>
      <c r="H667" s="14">
        <f>VLOOKUP(A667,away!$A$2:$E$405,3,FALSE)</f>
        <v>1.0380116959064301</v>
      </c>
      <c r="I667" s="14">
        <f>VLOOKUP(C667,away!$B$2:$E$405,3,FALSE)</f>
        <v>0.71</v>
      </c>
      <c r="J667" s="14">
        <f>VLOOKUP(B667,home!$B$2:$E$405,4,FALSE)</f>
        <v>0.89</v>
      </c>
      <c r="K667" s="16">
        <f t="shared" si="792"/>
        <v>0.60586842105262972</v>
      </c>
      <c r="L667" s="16">
        <f t="shared" si="793"/>
        <v>0.6559195906432731</v>
      </c>
      <c r="M667" s="17">
        <f t="shared" si="794"/>
        <v>0.2831473029316311</v>
      </c>
      <c r="N667" s="17">
        <f t="shared" si="795"/>
        <v>0.17155000935249792</v>
      </c>
      <c r="O667" s="17">
        <f t="shared" si="796"/>
        <v>0.18572186303066229</v>
      </c>
      <c r="P667" s="17">
        <f t="shared" si="797"/>
        <v>0.11252301190934012</v>
      </c>
      <c r="Q667" s="17">
        <f t="shared" si="798"/>
        <v>5.1968366648980892E-2</v>
      </c>
      <c r="R667" s="17">
        <f t="shared" si="799"/>
        <v>6.0909304186289023E-2</v>
      </c>
      <c r="S667" s="17">
        <f t="shared" si="800"/>
        <v>1.1179188427769287E-2</v>
      </c>
      <c r="T667" s="17">
        <f t="shared" si="801"/>
        <v>3.4087069778799078E-2</v>
      </c>
      <c r="U667" s="17">
        <f t="shared" si="802"/>
        <v>3.6903023954761256E-2</v>
      </c>
      <c r="V667" s="17">
        <f t="shared" si="803"/>
        <v>4.936244764829383E-4</v>
      </c>
      <c r="W667" s="17">
        <f t="shared" si="804"/>
        <v>1.0495330748767398E-2</v>
      </c>
      <c r="X667" s="17">
        <f t="shared" si="805"/>
        <v>6.8840930483972688E-3</v>
      </c>
      <c r="Y667" s="17">
        <f t="shared" si="806"/>
        <v>2.2577057471274693E-3</v>
      </c>
      <c r="Z667" s="17">
        <f t="shared" si="807"/>
        <v>1.3317201956079102E-2</v>
      </c>
      <c r="AA667" s="17">
        <f t="shared" si="808"/>
        <v>8.0684721219686367E-3</v>
      </c>
      <c r="AB667" s="17">
        <f t="shared" si="809"/>
        <v>2.4442162324221496E-3</v>
      </c>
      <c r="AC667" s="17">
        <f t="shared" si="810"/>
        <v>1.226042775945211E-5</v>
      </c>
      <c r="AD667" s="17">
        <f t="shared" si="811"/>
        <v>1.5896973672952044E-3</v>
      </c>
      <c r="AE667" s="17">
        <f t="shared" si="812"/>
        <v>1.0427136464029596E-3</v>
      </c>
      <c r="AF667" s="17">
        <f t="shared" si="813"/>
        <v>3.419681540533919E-4</v>
      </c>
      <c r="AG667" s="17">
        <f t="shared" si="814"/>
        <v>7.4767870539912208E-5</v>
      </c>
      <c r="AH667" s="17">
        <f t="shared" si="815"/>
        <v>2.1837534138862994E-3</v>
      </c>
      <c r="AI667" s="17">
        <f t="shared" si="816"/>
        <v>1.3230672328395819E-3</v>
      </c>
      <c r="AJ667" s="17">
        <f t="shared" si="817"/>
        <v>4.0080232765349474E-4</v>
      </c>
      <c r="AK667" s="17">
        <f t="shared" si="818"/>
        <v>8.0944491136547206E-5</v>
      </c>
      <c r="AL667" s="17">
        <f t="shared" si="819"/>
        <v>1.9489223376053833E-7</v>
      </c>
      <c r="AM667" s="17">
        <f t="shared" si="820"/>
        <v>1.9262948677493364E-4</v>
      </c>
      <c r="AN667" s="17">
        <f t="shared" si="821"/>
        <v>1.2634945411123827E-4</v>
      </c>
      <c r="AO667" s="17">
        <f t="shared" si="822"/>
        <v>4.1437541109322209E-5</v>
      </c>
      <c r="AP667" s="17">
        <f t="shared" si="823"/>
        <v>9.0598983338968106E-6</v>
      </c>
      <c r="AQ667" s="17">
        <f t="shared" si="824"/>
        <v>1.4856412016098166E-6</v>
      </c>
      <c r="AR667" s="17">
        <f t="shared" si="825"/>
        <v>2.8647332906043047E-4</v>
      </c>
      <c r="AS667" s="17">
        <f t="shared" si="826"/>
        <v>1.7356514355153341E-4</v>
      </c>
      <c r="AT667" s="17">
        <f t="shared" si="827"/>
        <v>5.2578819736670284E-5</v>
      </c>
      <c r="AU667" s="17">
        <f t="shared" si="828"/>
        <v>1.0618615498222423E-5</v>
      </c>
      <c r="AV667" s="17">
        <f t="shared" si="829"/>
        <v>1.6083709514182506E-6</v>
      </c>
      <c r="AW667" s="17">
        <f t="shared" si="830"/>
        <v>2.1513989472989111E-9</v>
      </c>
      <c r="AX667" s="17">
        <f t="shared" si="831"/>
        <v>1.9451353833417895E-5</v>
      </c>
      <c r="AY667" s="17">
        <f t="shared" si="832"/>
        <v>1.2758524043872928E-5</v>
      </c>
      <c r="AZ667" s="17">
        <f t="shared" si="833"/>
        <v>4.1842829340347436E-6</v>
      </c>
      <c r="BA667" s="17">
        <f t="shared" si="834"/>
        <v>9.1485104974256785E-7</v>
      </c>
      <c r="BB667" s="17">
        <f t="shared" si="835"/>
        <v>1.500171815116784E-7</v>
      </c>
      <c r="BC667" s="17">
        <f t="shared" si="836"/>
        <v>1.9679841657319547E-8</v>
      </c>
      <c r="BD667" s="17">
        <f t="shared" si="837"/>
        <v>3.1317244787922197E-5</v>
      </c>
      <c r="BE667" s="17">
        <f t="shared" si="838"/>
        <v>1.8974129651377113E-5</v>
      </c>
      <c r="BF667" s="17">
        <f t="shared" si="839"/>
        <v>5.7479129863638684E-6</v>
      </c>
      <c r="BG667" s="17">
        <f t="shared" si="840"/>
        <v>1.1608263217987273E-6</v>
      </c>
      <c r="BH667" s="17">
        <f t="shared" si="841"/>
        <v>1.7582700267613173E-7</v>
      </c>
      <c r="BI667" s="17">
        <f t="shared" si="842"/>
        <v>2.1305605697960891E-8</v>
      </c>
      <c r="BJ667" s="18">
        <f t="shared" si="843"/>
        <v>0.28070016309327667</v>
      </c>
      <c r="BK667" s="18">
        <f t="shared" si="844"/>
        <v>0.40736834158926044</v>
      </c>
      <c r="BL667" s="18">
        <f t="shared" si="845"/>
        <v>0.29861768851677351</v>
      </c>
      <c r="BM667" s="18">
        <f t="shared" si="846"/>
        <v>0.13417078072334343</v>
      </c>
      <c r="BN667" s="18">
        <f t="shared" si="847"/>
        <v>0.86581985805940131</v>
      </c>
    </row>
    <row r="668" spans="1:66" x14ac:dyDescent="0.25">
      <c r="A668" t="s">
        <v>80</v>
      </c>
      <c r="B668" t="s">
        <v>410</v>
      </c>
      <c r="C668" t="s">
        <v>359</v>
      </c>
      <c r="D668" t="s">
        <v>501</v>
      </c>
      <c r="E668" s="14">
        <f>VLOOKUP(A668,home!$A$2:$E$405,3,FALSE)</f>
        <v>1.2105263157894699</v>
      </c>
      <c r="F668" s="14">
        <f>VLOOKUP(B668,home!$B$2:$E$405,3,FALSE)</f>
        <v>0.76</v>
      </c>
      <c r="G668" s="14">
        <f>VLOOKUP(C668,away!$B$2:$E$405,4,FALSE)</f>
        <v>0.77</v>
      </c>
      <c r="H668" s="14">
        <f>VLOOKUP(A668,away!$A$2:$E$405,3,FALSE)</f>
        <v>1.0380116959064301</v>
      </c>
      <c r="I668" s="14">
        <f>VLOOKUP(C668,away!$B$2:$E$405,3,FALSE)</f>
        <v>1.53</v>
      </c>
      <c r="J668" s="14">
        <f>VLOOKUP(B668,home!$B$2:$E$405,4,FALSE)</f>
        <v>1.04</v>
      </c>
      <c r="K668" s="16">
        <f t="shared" si="792"/>
        <v>0.70839999999999781</v>
      </c>
      <c r="L668" s="16">
        <f t="shared" si="793"/>
        <v>1.6516842105263116</v>
      </c>
      <c r="M668" s="17">
        <f t="shared" si="794"/>
        <v>9.4412272354389704E-2</v>
      </c>
      <c r="N668" s="17">
        <f t="shared" si="795"/>
        <v>6.6881653735849464E-2</v>
      </c>
      <c r="O668" s="17">
        <f t="shared" si="796"/>
        <v>0.15593925952765531</v>
      </c>
      <c r="P668" s="17">
        <f t="shared" si="797"/>
        <v>0.11046737144939067</v>
      </c>
      <c r="Q668" s="17">
        <f t="shared" si="798"/>
        <v>2.36894817532378E-2</v>
      </c>
      <c r="R668" s="17">
        <f t="shared" si="799"/>
        <v>0.12878120638149651</v>
      </c>
      <c r="S668" s="17">
        <f t="shared" si="800"/>
        <v>3.2313172457950776E-2</v>
      </c>
      <c r="T668" s="17">
        <f t="shared" si="801"/>
        <v>3.912754296737405E-2</v>
      </c>
      <c r="U668" s="17">
        <f t="shared" si="802"/>
        <v>9.1228606600651838E-2</v>
      </c>
      <c r="V668" s="17">
        <f t="shared" si="803"/>
        <v>4.2009030483544868E-3</v>
      </c>
      <c r="W668" s="17">
        <f t="shared" si="804"/>
        <v>5.5938762913312033E-3</v>
      </c>
      <c r="X668" s="17">
        <f t="shared" si="805"/>
        <v>9.2393171460292307E-3</v>
      </c>
      <c r="Y668" s="17">
        <f t="shared" si="806"/>
        <v>7.630217123070754E-3</v>
      </c>
      <c r="Z668" s="17">
        <f t="shared" si="807"/>
        <v>7.0901961730949328E-2</v>
      </c>
      <c r="AA668" s="17">
        <f t="shared" si="808"/>
        <v>5.0226949690204345E-2</v>
      </c>
      <c r="AB668" s="17">
        <f t="shared" si="809"/>
        <v>1.7790385580270324E-2</v>
      </c>
      <c r="AC668" s="17">
        <f t="shared" si="810"/>
        <v>3.072049757760357E-4</v>
      </c>
      <c r="AD668" s="17">
        <f t="shared" si="811"/>
        <v>9.9067549119475273E-4</v>
      </c>
      <c r="AE668" s="17">
        <f t="shared" si="812"/>
        <v>1.6362830665617714E-3</v>
      </c>
      <c r="AF668" s="17">
        <f t="shared" si="813"/>
        <v>1.351311452495826E-3</v>
      </c>
      <c r="AG668" s="17">
        <f t="shared" si="814"/>
        <v>7.4397992986357706E-4</v>
      </c>
      <c r="AH668" s="17">
        <f t="shared" si="815"/>
        <v>2.9276912671587448E-2</v>
      </c>
      <c r="AI668" s="17">
        <f t="shared" si="816"/>
        <v>2.0739764936552482E-2</v>
      </c>
      <c r="AJ668" s="17">
        <f t="shared" si="817"/>
        <v>7.346024740526866E-3</v>
      </c>
      <c r="AK668" s="17">
        <f t="shared" si="818"/>
        <v>1.7346413087297389E-3</v>
      </c>
      <c r="AL668" s="17">
        <f t="shared" si="819"/>
        <v>1.437784530501221E-5</v>
      </c>
      <c r="AM668" s="17">
        <f t="shared" si="820"/>
        <v>1.4035890359247218E-4</v>
      </c>
      <c r="AN668" s="17">
        <f t="shared" si="821"/>
        <v>2.3182858487047112E-4</v>
      </c>
      <c r="AO668" s="17">
        <f t="shared" si="822"/>
        <v>1.914538065896081E-4</v>
      </c>
      <c r="AP668" s="17">
        <f t="shared" si="823"/>
        <v>1.0540707646307131E-4</v>
      </c>
      <c r="AQ668" s="17">
        <f t="shared" si="824"/>
        <v>4.3524800967948622E-5</v>
      </c>
      <c r="AR668" s="17">
        <f t="shared" si="825"/>
        <v>9.6712428785237347E-3</v>
      </c>
      <c r="AS668" s="17">
        <f t="shared" si="826"/>
        <v>6.8511084551461932E-3</v>
      </c>
      <c r="AT668" s="17">
        <f t="shared" si="827"/>
        <v>2.4266626148127736E-3</v>
      </c>
      <c r="AU668" s="17">
        <f t="shared" si="828"/>
        <v>5.7301593211112121E-4</v>
      </c>
      <c r="AV668" s="17">
        <f t="shared" si="829"/>
        <v>1.0148112157687923E-4</v>
      </c>
      <c r="AW668" s="17">
        <f t="shared" si="830"/>
        <v>4.6730117763269496E-7</v>
      </c>
      <c r="AX668" s="17">
        <f t="shared" si="831"/>
        <v>1.6571707884151159E-5</v>
      </c>
      <c r="AY668" s="17">
        <f t="shared" si="832"/>
        <v>2.7371228253706866E-5</v>
      </c>
      <c r="AZ668" s="17">
        <f t="shared" si="833"/>
        <v>2.2604312764679653E-5</v>
      </c>
      <c r="BA668" s="17">
        <f t="shared" si="834"/>
        <v>1.2445062161073242E-5</v>
      </c>
      <c r="BB668" s="17">
        <f t="shared" si="835"/>
        <v>5.1388281676157828E-6</v>
      </c>
      <c r="BC668" s="17">
        <f t="shared" si="836"/>
        <v>1.6975442690117691E-6</v>
      </c>
      <c r="BD668" s="17">
        <f t="shared" si="837"/>
        <v>2.6623065264371158E-3</v>
      </c>
      <c r="BE668" s="17">
        <f t="shared" si="838"/>
        <v>1.885977943328047E-3</v>
      </c>
      <c r="BF668" s="17">
        <f t="shared" si="839"/>
        <v>6.6801338752679208E-4</v>
      </c>
      <c r="BG668" s="17">
        <f t="shared" si="840"/>
        <v>1.5774022790799271E-4</v>
      </c>
      <c r="BH668" s="17">
        <f t="shared" si="841"/>
        <v>2.7935794362505417E-5</v>
      </c>
      <c r="BI668" s="17">
        <f t="shared" si="842"/>
        <v>3.9579433452797562E-6</v>
      </c>
      <c r="BJ668" s="18">
        <f t="shared" si="843"/>
        <v>0.15768274081299227</v>
      </c>
      <c r="BK668" s="18">
        <f t="shared" si="844"/>
        <v>0.24174267335942043</v>
      </c>
      <c r="BL668" s="18">
        <f t="shared" si="845"/>
        <v>0.52809319426275314</v>
      </c>
      <c r="BM668" s="18">
        <f t="shared" si="846"/>
        <v>0.41822242103701979</v>
      </c>
      <c r="BN668" s="18">
        <f t="shared" si="847"/>
        <v>0.58017124520201946</v>
      </c>
    </row>
    <row r="669" spans="1:66" x14ac:dyDescent="0.25">
      <c r="A669" t="s">
        <v>80</v>
      </c>
      <c r="B669" t="s">
        <v>98</v>
      </c>
      <c r="C669" t="s">
        <v>93</v>
      </c>
      <c r="D669" t="s">
        <v>501</v>
      </c>
      <c r="E669" s="14">
        <f>VLOOKUP(A669,home!$A$2:$E$405,3,FALSE)</f>
        <v>1.2105263157894699</v>
      </c>
      <c r="F669" s="14">
        <f>VLOOKUP(B669,home!$B$2:$E$405,3,FALSE)</f>
        <v>1.06</v>
      </c>
      <c r="G669" s="14">
        <f>VLOOKUP(C669,away!$B$2:$E$405,4,FALSE)</f>
        <v>0.94</v>
      </c>
      <c r="H669" s="14">
        <f>VLOOKUP(A669,away!$A$2:$E$405,3,FALSE)</f>
        <v>1.0380116959064301</v>
      </c>
      <c r="I669" s="14">
        <f>VLOOKUP(C669,away!$B$2:$E$405,3,FALSE)</f>
        <v>0.65</v>
      </c>
      <c r="J669" s="14">
        <f>VLOOKUP(B669,home!$B$2:$E$405,4,FALSE)</f>
        <v>0.41</v>
      </c>
      <c r="K669" s="16">
        <f t="shared" si="792"/>
        <v>1.2061684210526278</v>
      </c>
      <c r="L669" s="16">
        <f t="shared" si="793"/>
        <v>0.27663011695906364</v>
      </c>
      <c r="M669" s="17">
        <f t="shared" si="794"/>
        <v>0.22700152623714356</v>
      </c>
      <c r="N669" s="17">
        <f t="shared" si="795"/>
        <v>0.2738020724779921</v>
      </c>
      <c r="O669" s="17">
        <f t="shared" si="796"/>
        <v>6.2795458752866976E-2</v>
      </c>
      <c r="P669" s="17">
        <f t="shared" si="797"/>
        <v>7.5741899333220966E-2</v>
      </c>
      <c r="Q669" s="17">
        <f t="shared" si="798"/>
        <v>0.16512570672085847</v>
      </c>
      <c r="R669" s="17">
        <f t="shared" si="799"/>
        <v>8.6855575496518241E-3</v>
      </c>
      <c r="S669" s="17">
        <f t="shared" si="800"/>
        <v>6.318058087207124E-3</v>
      </c>
      <c r="T669" s="17">
        <f t="shared" si="801"/>
        <v>4.5678743563139113E-2</v>
      </c>
      <c r="U669" s="17">
        <f t="shared" si="802"/>
        <v>1.047624523562527E-2</v>
      </c>
      <c r="V669" s="17">
        <f t="shared" si="803"/>
        <v>2.3423323649705952E-4</v>
      </c>
      <c r="W669" s="17">
        <f t="shared" si="804"/>
        <v>6.6389804316899073E-2</v>
      </c>
      <c r="X669" s="17">
        <f t="shared" si="805"/>
        <v>1.8365419333073136E-2</v>
      </c>
      <c r="Y669" s="17">
        <f t="shared" si="806"/>
        <v>2.5402140490551352E-3</v>
      </c>
      <c r="Z669" s="17">
        <f t="shared" si="807"/>
        <v>8.0089560027162053E-4</v>
      </c>
      <c r="AA669" s="17">
        <f t="shared" si="808"/>
        <v>9.6601498160761698E-4</v>
      </c>
      <c r="AB669" s="17">
        <f t="shared" si="809"/>
        <v>5.8258838253942146E-4</v>
      </c>
      <c r="AC669" s="17">
        <f t="shared" si="810"/>
        <v>4.8846781212609833E-6</v>
      </c>
      <c r="AD669" s="17">
        <f t="shared" si="811"/>
        <v>2.0019321361726766E-2</v>
      </c>
      <c r="AE669" s="17">
        <f t="shared" si="812"/>
        <v>5.5379472097355558E-3</v>
      </c>
      <c r="AF669" s="17">
        <f t="shared" si="813"/>
        <v>7.6598149217113349E-4</v>
      </c>
      <c r="AG669" s="17">
        <f t="shared" si="814"/>
        <v>7.063118325592623E-5</v>
      </c>
      <c r="AH669" s="17">
        <f t="shared" si="815"/>
        <v>5.538796089378448E-5</v>
      </c>
      <c r="AI669" s="17">
        <f t="shared" si="816"/>
        <v>6.6807209336580716E-5</v>
      </c>
      <c r="AJ669" s="17">
        <f t="shared" si="817"/>
        <v>4.0290373100217973E-5</v>
      </c>
      <c r="AK669" s="17">
        <f t="shared" si="818"/>
        <v>1.61989919019704E-5</v>
      </c>
      <c r="AL669" s="17">
        <f t="shared" si="819"/>
        <v>6.5193358770501292E-8</v>
      </c>
      <c r="AM669" s="17">
        <f t="shared" si="820"/>
        <v>4.8293346474838229E-3</v>
      </c>
      <c r="AN669" s="17">
        <f t="shared" si="821"/>
        <v>1.3359394083679082E-3</v>
      </c>
      <c r="AO669" s="17">
        <f t="shared" si="822"/>
        <v>1.8478053739351836E-4</v>
      </c>
      <c r="AP669" s="17">
        <f t="shared" si="823"/>
        <v>1.7038620556975867E-5</v>
      </c>
      <c r="AQ669" s="17">
        <f t="shared" si="824"/>
        <v>1.1783488993743352E-6</v>
      </c>
      <c r="AR669" s="17">
        <f t="shared" si="825"/>
        <v>3.0643956200343303E-6</v>
      </c>
      <c r="AS669" s="17">
        <f t="shared" si="826"/>
        <v>3.696177226497396E-6</v>
      </c>
      <c r="AT669" s="17">
        <f t="shared" si="827"/>
        <v>2.2291061246075231E-6</v>
      </c>
      <c r="AU669" s="17">
        <f t="shared" si="828"/>
        <v>8.9622580489219971E-7</v>
      </c>
      <c r="AV669" s="17">
        <f t="shared" si="829"/>
        <v>2.7024981599836115E-7</v>
      </c>
      <c r="AW669" s="17">
        <f t="shared" si="830"/>
        <v>6.0423832814422203E-10</v>
      </c>
      <c r="AX669" s="17">
        <f t="shared" si="831"/>
        <v>9.7083182441505176E-4</v>
      </c>
      <c r="AY669" s="17">
        <f t="shared" si="832"/>
        <v>2.6856132113551689E-4</v>
      </c>
      <c r="AZ669" s="17">
        <f t="shared" si="833"/>
        <v>3.7146074838199345E-5</v>
      </c>
      <c r="BA669" s="17">
        <f t="shared" si="834"/>
        <v>3.4252410090204044E-6</v>
      </c>
      <c r="BB669" s="17">
        <f t="shared" si="835"/>
        <v>2.3688120523457393E-7</v>
      </c>
      <c r="BC669" s="17">
        <f t="shared" si="836"/>
        <v>1.3105695101888836E-8</v>
      </c>
      <c r="BD669" s="17">
        <f t="shared" si="837"/>
        <v>1.412840197964897E-7</v>
      </c>
      <c r="BE669" s="17">
        <f t="shared" si="838"/>
        <v>1.7041232307790018E-7</v>
      </c>
      <c r="BF669" s="17">
        <f t="shared" si="839"/>
        <v>1.0277298132739058E-7</v>
      </c>
      <c r="BG669" s="17">
        <f t="shared" si="840"/>
        <v>4.1320508204843316E-8</v>
      </c>
      <c r="BH669" s="17">
        <f t="shared" si="841"/>
        <v>1.2459873034631999E-8</v>
      </c>
      <c r="BI669" s="17">
        <f t="shared" si="842"/>
        <v>3.0057410769396582E-9</v>
      </c>
      <c r="BJ669" s="18">
        <f t="shared" si="843"/>
        <v>0.60594432771890616</v>
      </c>
      <c r="BK669" s="18">
        <f t="shared" si="844"/>
        <v>0.3095692280866843</v>
      </c>
      <c r="BL669" s="18">
        <f t="shared" si="845"/>
        <v>8.3695176847562197E-2</v>
      </c>
      <c r="BM669" s="18">
        <f t="shared" si="846"/>
        <v>0.1865888464647931</v>
      </c>
      <c r="BN669" s="18">
        <f t="shared" si="847"/>
        <v>0.8131522210717339</v>
      </c>
    </row>
    <row r="670" spans="1:66" x14ac:dyDescent="0.25">
      <c r="A670" t="s">
        <v>80</v>
      </c>
      <c r="B670" t="s">
        <v>97</v>
      </c>
      <c r="C670" t="s">
        <v>83</v>
      </c>
      <c r="D670" t="s">
        <v>501</v>
      </c>
      <c r="E670" s="14">
        <f>VLOOKUP(A670,home!$A$2:$E$405,3,FALSE)</f>
        <v>1.2105263157894699</v>
      </c>
      <c r="F670" s="14">
        <f>VLOOKUP(B670,home!$B$2:$E$405,3,FALSE)</f>
        <v>1.02</v>
      </c>
      <c r="G670" s="14">
        <f>VLOOKUP(C670,away!$B$2:$E$405,4,FALSE)</f>
        <v>0.94</v>
      </c>
      <c r="H670" s="14">
        <f>VLOOKUP(A670,away!$A$2:$E$405,3,FALSE)</f>
        <v>1.0380116959064301</v>
      </c>
      <c r="I670" s="14">
        <f>VLOOKUP(C670,away!$B$2:$E$405,3,FALSE)</f>
        <v>1.24</v>
      </c>
      <c r="J670" s="14">
        <f>VLOOKUP(B670,home!$B$2:$E$405,4,FALSE)</f>
        <v>1.1100000000000001</v>
      </c>
      <c r="K670" s="16">
        <f t="shared" si="792"/>
        <v>1.1606526315789438</v>
      </c>
      <c r="L670" s="16">
        <f t="shared" si="793"/>
        <v>1.4287192982456105</v>
      </c>
      <c r="M670" s="17">
        <f t="shared" si="794"/>
        <v>7.5067172734821636E-2</v>
      </c>
      <c r="N670" s="17">
        <f t="shared" si="795"/>
        <v>8.7126911579861868E-2</v>
      </c>
      <c r="O670" s="17">
        <f t="shared" si="796"/>
        <v>0.10724991835097637</v>
      </c>
      <c r="P670" s="17">
        <f t="shared" si="797"/>
        <v>0.12447989997068759</v>
      </c>
      <c r="Q670" s="17">
        <f t="shared" si="798"/>
        <v>5.056203960325633E-2</v>
      </c>
      <c r="R670" s="17">
        <f t="shared" si="799"/>
        <v>7.6615014041653023E-2</v>
      </c>
      <c r="S670" s="17">
        <f t="shared" si="800"/>
        <v>5.1604599361461542E-2</v>
      </c>
      <c r="T670" s="17">
        <f t="shared" si="801"/>
        <v>7.2238961739831145E-2</v>
      </c>
      <c r="U670" s="17">
        <f t="shared" si="802"/>
        <v>8.892341766590231E-2</v>
      </c>
      <c r="V670" s="17">
        <f t="shared" si="803"/>
        <v>9.508129160286722E-3</v>
      </c>
      <c r="W670" s="17">
        <f t="shared" si="804"/>
        <v>1.9561654774506086E-2</v>
      </c>
      <c r="X670" s="17">
        <f t="shared" si="805"/>
        <v>2.7948113681955225E-2</v>
      </c>
      <c r="Y670" s="17">
        <f t="shared" si="806"/>
        <v>1.9965004683485815E-2</v>
      </c>
      <c r="Z670" s="17">
        <f t="shared" si="807"/>
        <v>3.6487116365556016E-2</v>
      </c>
      <c r="AA670" s="17">
        <f t="shared" si="808"/>
        <v>4.2348867628409739E-2</v>
      </c>
      <c r="AB670" s="17">
        <f t="shared" si="809"/>
        <v>2.457616232865106E-2</v>
      </c>
      <c r="AC670" s="17">
        <f t="shared" si="810"/>
        <v>9.8542655502849687E-4</v>
      </c>
      <c r="AD670" s="17">
        <f t="shared" si="811"/>
        <v>5.6760715230173278E-3</v>
      </c>
      <c r="AE670" s="17">
        <f t="shared" si="812"/>
        <v>8.1095129231572097E-3</v>
      </c>
      <c r="AF670" s="17">
        <f t="shared" si="813"/>
        <v>5.7931088063434407E-3</v>
      </c>
      <c r="AG670" s="17">
        <f t="shared" si="814"/>
        <v>2.7589087828198211E-3</v>
      </c>
      <c r="AH670" s="17">
        <f t="shared" si="815"/>
        <v>1.3032461822200785E-2</v>
      </c>
      <c r="AI670" s="17">
        <f t="shared" si="816"/>
        <v>1.5126161109889458E-2</v>
      </c>
      <c r="AJ670" s="17">
        <f t="shared" si="817"/>
        <v>8.7781093489401399E-3</v>
      </c>
      <c r="AK670" s="17">
        <f t="shared" si="818"/>
        <v>3.3961119053783689E-3</v>
      </c>
      <c r="AL670" s="17">
        <f t="shared" si="819"/>
        <v>6.5363217784545705E-5</v>
      </c>
      <c r="AM670" s="17">
        <f t="shared" si="820"/>
        <v>1.3175894700440717E-3</v>
      </c>
      <c r="AN670" s="17">
        <f t="shared" si="821"/>
        <v>1.8824655030171718E-3</v>
      </c>
      <c r="AO670" s="17">
        <f t="shared" si="822"/>
        <v>1.3447573962211323E-3</v>
      </c>
      <c r="AP670" s="17">
        <f t="shared" si="823"/>
        <v>6.4042694781321651E-4</v>
      </c>
      <c r="AQ670" s="17">
        <f t="shared" si="824"/>
        <v>2.2874758486431931E-4</v>
      </c>
      <c r="AR670" s="17">
        <f t="shared" si="825"/>
        <v>3.7239459418054832E-3</v>
      </c>
      <c r="AS670" s="17">
        <f t="shared" si="826"/>
        <v>4.322207657214262E-3</v>
      </c>
      <c r="AT670" s="17">
        <f t="shared" si="827"/>
        <v>2.508290845788198E-3</v>
      </c>
      <c r="AU670" s="17">
        <f t="shared" si="828"/>
        <v>9.7041812364314923E-4</v>
      </c>
      <c r="AV670" s="17">
        <f t="shared" si="829"/>
        <v>2.8157958723458069E-4</v>
      </c>
      <c r="AW670" s="17">
        <f t="shared" si="830"/>
        <v>3.0107874332783533E-6</v>
      </c>
      <c r="AX670" s="17">
        <f t="shared" si="831"/>
        <v>2.5487728095789294E-4</v>
      </c>
      <c r="AY670" s="17">
        <f t="shared" si="832"/>
        <v>3.6414808998891011E-4</v>
      </c>
      <c r="AZ670" s="17">
        <f t="shared" si="833"/>
        <v>2.6013270179321761E-4</v>
      </c>
      <c r="BA670" s="17">
        <f t="shared" si="834"/>
        <v>1.2388553705224679E-4</v>
      </c>
      <c r="BB670" s="17">
        <f t="shared" si="835"/>
        <v>4.4249414390016661E-5</v>
      </c>
      <c r="BC670" s="17">
        <f t="shared" si="836"/>
        <v>1.2643998455016766E-5</v>
      </c>
      <c r="BD670" s="17">
        <f t="shared" si="837"/>
        <v>8.8674557211348569E-4</v>
      </c>
      <c r="BE670" s="17">
        <f t="shared" si="838"/>
        <v>1.0292035818144933E-3</v>
      </c>
      <c r="BF670" s="17">
        <f t="shared" si="839"/>
        <v>5.9727392283173328E-4</v>
      </c>
      <c r="BG670" s="17">
        <f t="shared" si="840"/>
        <v>2.3107585010271017E-4</v>
      </c>
      <c r="BH670" s="17">
        <f t="shared" si="841"/>
        <v>6.7049698379013068E-5</v>
      </c>
      <c r="BI670" s="17">
        <f t="shared" si="842"/>
        <v>1.5564281774035178E-5</v>
      </c>
      <c r="BJ670" s="18">
        <f t="shared" si="843"/>
        <v>0.30621421202283144</v>
      </c>
      <c r="BK670" s="18">
        <f t="shared" si="844"/>
        <v>0.26207473909005941</v>
      </c>
      <c r="BL670" s="18">
        <f t="shared" si="845"/>
        <v>0.39467957926470237</v>
      </c>
      <c r="BM670" s="18">
        <f t="shared" si="846"/>
        <v>0.47799355315933678</v>
      </c>
      <c r="BN670" s="18">
        <f t="shared" si="847"/>
        <v>0.52110095628125686</v>
      </c>
    </row>
    <row r="671" spans="1:66" x14ac:dyDescent="0.25">
      <c r="A671" t="s">
        <v>80</v>
      </c>
      <c r="B671" t="s">
        <v>85</v>
      </c>
      <c r="C671" t="s">
        <v>92</v>
      </c>
      <c r="D671" t="s">
        <v>501</v>
      </c>
      <c r="E671" s="14">
        <f>VLOOKUP(A671,home!$A$2:$E$405,3,FALSE)</f>
        <v>1.2105263157894699</v>
      </c>
      <c r="F671" s="14">
        <f>VLOOKUP(B671,home!$B$2:$E$405,3,FALSE)</f>
        <v>1.48</v>
      </c>
      <c r="G671" s="14">
        <f>VLOOKUP(C671,away!$B$2:$E$405,4,FALSE)</f>
        <v>1.1399999999999999</v>
      </c>
      <c r="H671" s="14">
        <f>VLOOKUP(A671,away!$A$2:$E$405,3,FALSE)</f>
        <v>1.0380116959064301</v>
      </c>
      <c r="I671" s="14">
        <f>VLOOKUP(C671,away!$B$2:$E$405,3,FALSE)</f>
        <v>0.83</v>
      </c>
      <c r="J671" s="14">
        <f>VLOOKUP(B671,home!$B$2:$E$405,4,FALSE)</f>
        <v>0.96</v>
      </c>
      <c r="K671" s="16">
        <f t="shared" si="792"/>
        <v>2.0423999999999936</v>
      </c>
      <c r="L671" s="16">
        <f t="shared" si="793"/>
        <v>0.82708771929824343</v>
      </c>
      <c r="M671" s="17">
        <f t="shared" si="794"/>
        <v>5.67279797868077E-2</v>
      </c>
      <c r="N671" s="17">
        <f t="shared" si="795"/>
        <v>0.11586122591657565</v>
      </c>
      <c r="O671" s="17">
        <f t="shared" si="796"/>
        <v>4.6919015422267632E-2</v>
      </c>
      <c r="P671" s="17">
        <f t="shared" si="797"/>
        <v>9.5827397098439085E-2</v>
      </c>
      <c r="Q671" s="17">
        <f t="shared" si="798"/>
        <v>0.11831748390600673</v>
      </c>
      <c r="R671" s="17">
        <f t="shared" si="799"/>
        <v>1.9403070728661223E-2</v>
      </c>
      <c r="S671" s="17">
        <f t="shared" si="800"/>
        <v>4.0468962887329242E-2</v>
      </c>
      <c r="T671" s="17">
        <f t="shared" si="801"/>
        <v>9.7858937916925723E-2</v>
      </c>
      <c r="U671" s="17">
        <f t="shared" si="802"/>
        <v>3.9628831656217549E-2</v>
      </c>
      <c r="V671" s="17">
        <f t="shared" si="803"/>
        <v>7.5957723377429879E-3</v>
      </c>
      <c r="W671" s="17">
        <f t="shared" si="804"/>
        <v>8.0550543043209133E-2</v>
      </c>
      <c r="X671" s="17">
        <f t="shared" si="805"/>
        <v>6.6622364933842826E-2</v>
      </c>
      <c r="Y671" s="17">
        <f t="shared" si="806"/>
        <v>2.7551269933693664E-2</v>
      </c>
      <c r="Z671" s="17">
        <f t="shared" si="807"/>
        <v>5.3493471721169725E-3</v>
      </c>
      <c r="AA671" s="17">
        <f t="shared" si="808"/>
        <v>1.0925506664331669E-2</v>
      </c>
      <c r="AB671" s="17">
        <f t="shared" si="809"/>
        <v>1.1157127405615469E-2</v>
      </c>
      <c r="AC671" s="17">
        <f t="shared" si="810"/>
        <v>8.0194453294226526E-4</v>
      </c>
      <c r="AD671" s="17">
        <f t="shared" si="811"/>
        <v>4.1129107277862453E-2</v>
      </c>
      <c r="AE671" s="17">
        <f t="shared" si="812"/>
        <v>3.4017379535220042E-2</v>
      </c>
      <c r="AF671" s="17">
        <f t="shared" si="813"/>
        <v>1.4067678428143941E-2</v>
      </c>
      <c r="AG671" s="17">
        <f t="shared" si="814"/>
        <v>3.8784013556515569E-3</v>
      </c>
      <c r="AH671" s="17">
        <f t="shared" si="815"/>
        <v>1.1060948380801836E-3</v>
      </c>
      <c r="AI671" s="17">
        <f t="shared" si="816"/>
        <v>2.2590880972949592E-3</v>
      </c>
      <c r="AJ671" s="17">
        <f t="shared" si="817"/>
        <v>2.3069807649576061E-3</v>
      </c>
      <c r="AK671" s="17">
        <f t="shared" si="818"/>
        <v>1.5705925047831333E-3</v>
      </c>
      <c r="AL671" s="17">
        <f t="shared" si="819"/>
        <v>5.4187198273577239E-5</v>
      </c>
      <c r="AM671" s="17">
        <f t="shared" si="820"/>
        <v>1.6800417740861204E-2</v>
      </c>
      <c r="AN671" s="17">
        <f t="shared" si="821"/>
        <v>1.3895419192546639E-2</v>
      </c>
      <c r="AO671" s="17">
        <f t="shared" si="822"/>
        <v>5.7463652843282196E-3</v>
      </c>
      <c r="AP671" s="17">
        <f t="shared" si="823"/>
        <v>1.5842493857565433E-3</v>
      </c>
      <c r="AQ671" s="17">
        <f t="shared" si="824"/>
        <v>3.2757830281625555E-4</v>
      </c>
      <c r="AR671" s="17">
        <f t="shared" si="825"/>
        <v>1.8296749139105981E-4</v>
      </c>
      <c r="AS671" s="17">
        <f t="shared" si="826"/>
        <v>3.736928044170993E-4</v>
      </c>
      <c r="AT671" s="17">
        <f t="shared" si="827"/>
        <v>3.8161509187074075E-4</v>
      </c>
      <c r="AU671" s="17">
        <f t="shared" si="828"/>
        <v>2.5980355454559946E-4</v>
      </c>
      <c r="AV671" s="17">
        <f t="shared" si="829"/>
        <v>1.3265569495098266E-4</v>
      </c>
      <c r="AW671" s="17">
        <f t="shared" si="830"/>
        <v>2.5426499244134387E-6</v>
      </c>
      <c r="AX671" s="17">
        <f t="shared" si="831"/>
        <v>5.718862198989128E-3</v>
      </c>
      <c r="AY671" s="17">
        <f t="shared" si="832"/>
        <v>4.7300006931428554E-3</v>
      </c>
      <c r="AZ671" s="17">
        <f t="shared" si="833"/>
        <v>1.9560627427853174E-3</v>
      </c>
      <c r="BA671" s="17">
        <f t="shared" si="834"/>
        <v>5.3927849091152489E-4</v>
      </c>
      <c r="BB671" s="17">
        <f t="shared" si="835"/>
        <v>1.1150765427865289E-4</v>
      </c>
      <c r="BC671" s="17">
        <f t="shared" si="836"/>
        <v>1.844532229232561E-5</v>
      </c>
      <c r="BD671" s="17">
        <f t="shared" si="837"/>
        <v>2.5221694193392099E-5</v>
      </c>
      <c r="BE671" s="17">
        <f t="shared" si="838"/>
        <v>5.1512788220583852E-5</v>
      </c>
      <c r="BF671" s="17">
        <f t="shared" si="839"/>
        <v>5.2604859330860078E-5</v>
      </c>
      <c r="BG671" s="17">
        <f t="shared" si="840"/>
        <v>3.5813388232449428E-5</v>
      </c>
      <c r="BH671" s="17">
        <f t="shared" si="841"/>
        <v>1.8286316031488621E-5</v>
      </c>
      <c r="BI671" s="17">
        <f t="shared" si="842"/>
        <v>7.46959437254245E-6</v>
      </c>
      <c r="BJ671" s="18">
        <f t="shared" si="843"/>
        <v>0.65128257925584043</v>
      </c>
      <c r="BK671" s="18">
        <f t="shared" si="844"/>
        <v>0.20620624453467773</v>
      </c>
      <c r="BL671" s="18">
        <f t="shared" si="845"/>
        <v>0.13679795135976627</v>
      </c>
      <c r="BM671" s="18">
        <f t="shared" si="846"/>
        <v>0.54185249142042513</v>
      </c>
      <c r="BN671" s="18">
        <f t="shared" si="847"/>
        <v>0.45305617285875799</v>
      </c>
    </row>
    <row r="672" spans="1:66" x14ac:dyDescent="0.25">
      <c r="A672" t="s">
        <v>99</v>
      </c>
      <c r="B672" t="s">
        <v>119</v>
      </c>
      <c r="C672" t="s">
        <v>110</v>
      </c>
      <c r="D672" t="s">
        <v>501</v>
      </c>
      <c r="E672" s="14">
        <f>VLOOKUP(A672,home!$A$2:$E$405,3,FALSE)</f>
        <v>1.3448275862068999</v>
      </c>
      <c r="F672" s="14">
        <f>VLOOKUP(B672,home!$B$2:$E$405,3,FALSE)</f>
        <v>0.8</v>
      </c>
      <c r="G672" s="14">
        <f>VLOOKUP(C672,away!$B$2:$E$405,4,FALSE)</f>
        <v>0.85</v>
      </c>
      <c r="H672" s="14">
        <f>VLOOKUP(A672,away!$A$2:$E$405,3,FALSE)</f>
        <v>1.2884012539184999</v>
      </c>
      <c r="I672" s="14">
        <f>VLOOKUP(C672,away!$B$2:$E$405,3,FALSE)</f>
        <v>1.38</v>
      </c>
      <c r="J672" s="14">
        <f>VLOOKUP(B672,home!$B$2:$E$405,4,FALSE)</f>
        <v>1.61</v>
      </c>
      <c r="K672" s="16">
        <f t="shared" si="792"/>
        <v>0.91448275862069206</v>
      </c>
      <c r="L672" s="16">
        <f t="shared" si="793"/>
        <v>2.8625699059561232</v>
      </c>
      <c r="M672" s="17">
        <f t="shared" si="794"/>
        <v>2.2890056777361393E-2</v>
      </c>
      <c r="N672" s="17">
        <f t="shared" si="795"/>
        <v>2.0932562266745714E-2</v>
      </c>
      <c r="O672" s="17">
        <f t="shared" si="796"/>
        <v>6.5524387676501719E-2</v>
      </c>
      <c r="P672" s="17">
        <f t="shared" si="797"/>
        <v>5.9920922799338978E-2</v>
      </c>
      <c r="Q672" s="17">
        <f t="shared" si="798"/>
        <v>9.5712336433465134E-3</v>
      </c>
      <c r="R672" s="17">
        <f t="shared" si="799"/>
        <v>9.3784070134478051E-2</v>
      </c>
      <c r="S672" s="17">
        <f t="shared" si="800"/>
        <v>3.9214810867959665E-2</v>
      </c>
      <c r="T672" s="17">
        <f t="shared" si="801"/>
        <v>2.7398325390318511E-2</v>
      </c>
      <c r="U672" s="17">
        <f t="shared" si="802"/>
        <v>8.5763915171253952E-2</v>
      </c>
      <c r="V672" s="17">
        <f t="shared" si="803"/>
        <v>1.1406154196920733E-2</v>
      </c>
      <c r="W672" s="17">
        <f t="shared" si="804"/>
        <v>2.9175760485235661E-3</v>
      </c>
      <c r="X672" s="17">
        <f t="shared" si="805"/>
        <v>8.3517653948419427E-3</v>
      </c>
      <c r="Y672" s="17">
        <f t="shared" si="806"/>
        <v>1.1953756140440152E-2</v>
      </c>
      <c r="Z672" s="17">
        <f t="shared" si="807"/>
        <v>8.9487818941678426E-2</v>
      </c>
      <c r="AA672" s="17">
        <f t="shared" si="808"/>
        <v>8.1835067528735123E-2</v>
      </c>
      <c r="AB672" s="17">
        <f t="shared" si="809"/>
        <v>3.7418379152794154E-2</v>
      </c>
      <c r="AC672" s="17">
        <f t="shared" si="810"/>
        <v>1.8661686046662703E-3</v>
      </c>
      <c r="AD672" s="17">
        <f t="shared" si="811"/>
        <v>6.67018248334872E-4</v>
      </c>
      <c r="AE672" s="17">
        <f t="shared" si="812"/>
        <v>1.9093863644069726E-3</v>
      </c>
      <c r="AF672" s="17">
        <f t="shared" si="813"/>
        <v>2.7328759727971857E-3</v>
      </c>
      <c r="AG672" s="17">
        <f t="shared" si="814"/>
        <v>2.6076828388132633E-3</v>
      </c>
      <c r="AH672" s="17">
        <f t="shared" si="815"/>
        <v>6.4041284363024767E-2</v>
      </c>
      <c r="AI672" s="17">
        <f t="shared" si="816"/>
        <v>5.8564650389911085E-2</v>
      </c>
      <c r="AJ672" s="17">
        <f t="shared" si="817"/>
        <v>2.6778181523111136E-2</v>
      </c>
      <c r="AK672" s="17">
        <f t="shared" si="818"/>
        <v>8.1627284367001077E-3</v>
      </c>
      <c r="AL672" s="17">
        <f t="shared" si="819"/>
        <v>1.9540806906403468E-4</v>
      </c>
      <c r="AM672" s="17">
        <f t="shared" si="820"/>
        <v>1.2199533755752318E-4</v>
      </c>
      <c r="AN672" s="17">
        <f t="shared" si="821"/>
        <v>3.4922018195912465E-4</v>
      </c>
      <c r="AO672" s="17">
        <f t="shared" si="822"/>
        <v>4.9983359171435588E-4</v>
      </c>
      <c r="AP672" s="17">
        <f t="shared" si="823"/>
        <v>4.7693619920915835E-4</v>
      </c>
      <c r="AQ672" s="17">
        <f t="shared" si="824"/>
        <v>3.4131580272930791E-4</v>
      </c>
      <c r="AR672" s="17">
        <f t="shared" si="825"/>
        <v>3.6664530671274627E-2</v>
      </c>
      <c r="AS672" s="17">
        <f t="shared" si="826"/>
        <v>3.35290811518002E-2</v>
      </c>
      <c r="AT672" s="17">
        <f t="shared" si="827"/>
        <v>1.5330883312857646E-2</v>
      </c>
      <c r="AU672" s="17">
        <f t="shared" si="828"/>
        <v>4.6732761546779992E-3</v>
      </c>
      <c r="AV672" s="17">
        <f t="shared" si="829"/>
        <v>1.0684076174315587E-3</v>
      </c>
      <c r="AW672" s="17">
        <f t="shared" si="830"/>
        <v>1.4209265056586006E-5</v>
      </c>
      <c r="AX672" s="17">
        <f t="shared" si="831"/>
        <v>1.8593772138077709E-5</v>
      </c>
      <c r="AY672" s="17">
        <f t="shared" si="832"/>
        <v>5.3225972560666692E-5</v>
      </c>
      <c r="AZ672" s="17">
        <f t="shared" si="833"/>
        <v>7.6181533633705429E-5</v>
      </c>
      <c r="BA672" s="17">
        <f t="shared" si="834"/>
        <v>7.2691655189809795E-5</v>
      </c>
      <c r="BB672" s="17">
        <f t="shared" si="835"/>
        <v>5.2021236140122202E-5</v>
      </c>
      <c r="BC672" s="17">
        <f t="shared" si="836"/>
        <v>2.9782885009070173E-5</v>
      </c>
      <c r="BD672" s="17">
        <f t="shared" si="837"/>
        <v>1.7492463685932665E-2</v>
      </c>
      <c r="BE672" s="17">
        <f t="shared" si="838"/>
        <v>1.5996556446583984E-2</v>
      </c>
      <c r="BF672" s="17">
        <f t="shared" si="839"/>
        <v>7.3142875338518681E-3</v>
      </c>
      <c r="BG672" s="17">
        <f t="shared" si="840"/>
        <v>2.2295966137672652E-3</v>
      </c>
      <c r="BH672" s="17">
        <f t="shared" si="841"/>
        <v>5.0973191549231046E-4</v>
      </c>
      <c r="BI672" s="17">
        <f t="shared" si="842"/>
        <v>9.3228209647283565E-5</v>
      </c>
      <c r="BJ672" s="18">
        <f t="shared" si="843"/>
        <v>9.113398047640961E-2</v>
      </c>
      <c r="BK672" s="18">
        <f t="shared" si="844"/>
        <v>0.13554674728787175</v>
      </c>
      <c r="BL672" s="18">
        <f t="shared" si="845"/>
        <v>0.6567747076898276</v>
      </c>
      <c r="BM672" s="18">
        <f t="shared" si="846"/>
        <v>0.70028100439051111</v>
      </c>
      <c r="BN672" s="18">
        <f t="shared" si="847"/>
        <v>0.27262323329777233</v>
      </c>
    </row>
    <row r="673" spans="1:66" x14ac:dyDescent="0.25">
      <c r="A673" t="s">
        <v>99</v>
      </c>
      <c r="B673" t="s">
        <v>121</v>
      </c>
      <c r="C673" t="s">
        <v>102</v>
      </c>
      <c r="D673" t="s">
        <v>501</v>
      </c>
      <c r="E673" s="14">
        <f>VLOOKUP(A673,home!$A$2:$E$405,3,FALSE)</f>
        <v>1.3448275862068999</v>
      </c>
      <c r="F673" s="14">
        <f>VLOOKUP(B673,home!$B$2:$E$405,3,FALSE)</f>
        <v>1.43</v>
      </c>
      <c r="G673" s="14">
        <f>VLOOKUP(C673,away!$B$2:$E$405,4,FALSE)</f>
        <v>1.1200000000000001</v>
      </c>
      <c r="H673" s="14">
        <f>VLOOKUP(A673,away!$A$2:$E$405,3,FALSE)</f>
        <v>1.2884012539184999</v>
      </c>
      <c r="I673" s="14">
        <f>VLOOKUP(C673,away!$B$2:$E$405,3,FALSE)</f>
        <v>1.24</v>
      </c>
      <c r="J673" s="14">
        <f>VLOOKUP(B673,home!$B$2:$E$405,4,FALSE)</f>
        <v>0.78</v>
      </c>
      <c r="K673" s="16">
        <f t="shared" si="792"/>
        <v>2.1538758620689711</v>
      </c>
      <c r="L673" s="16">
        <f t="shared" si="793"/>
        <v>1.2461416927899731</v>
      </c>
      <c r="M673" s="17">
        <f t="shared" si="794"/>
        <v>3.3372684102421758E-2</v>
      </c>
      <c r="N673" s="17">
        <f t="shared" si="795"/>
        <v>7.1880618740659125E-2</v>
      </c>
      <c r="O673" s="17">
        <f t="shared" si="796"/>
        <v>4.1587093060336873E-2</v>
      </c>
      <c r="P673" s="17">
        <f t="shared" si="797"/>
        <v>8.9573435916275618E-2</v>
      </c>
      <c r="Q673" s="17">
        <f t="shared" si="798"/>
        <v>7.7410964828044118E-2</v>
      </c>
      <c r="R673" s="17">
        <f t="shared" si="799"/>
        <v>2.5911705272211177E-2</v>
      </c>
      <c r="S673" s="17">
        <f t="shared" si="800"/>
        <v>6.0104548357745848E-2</v>
      </c>
      <c r="T673" s="17">
        <f t="shared" si="801"/>
        <v>9.6465030751323969E-2</v>
      </c>
      <c r="U673" s="17">
        <f t="shared" si="802"/>
        <v>5.5810596530860956E-2</v>
      </c>
      <c r="V673" s="17">
        <f t="shared" si="803"/>
        <v>1.7924742463281525E-2</v>
      </c>
      <c r="W673" s="17">
        <f t="shared" si="804"/>
        <v>5.5577869534198097E-2</v>
      </c>
      <c r="X673" s="17">
        <f t="shared" si="805"/>
        <v>6.9257900423005891E-2</v>
      </c>
      <c r="Y673" s="17">
        <f t="shared" si="806"/>
        <v>4.3152578636101994E-2</v>
      </c>
      <c r="Z673" s="17">
        <f t="shared" si="807"/>
        <v>1.0763218756996037E-2</v>
      </c>
      <c r="AA673" s="17">
        <f t="shared" si="808"/>
        <v>2.318263707886176E-2</v>
      </c>
      <c r="AB673" s="17">
        <f t="shared" si="809"/>
        <v>2.4966261211632739E-2</v>
      </c>
      <c r="AC673" s="17">
        <f t="shared" si="810"/>
        <v>3.0069142128014725E-3</v>
      </c>
      <c r="AD673" s="17">
        <f t="shared" si="811"/>
        <v>2.9926957913731938E-2</v>
      </c>
      <c r="AE673" s="17">
        <f t="shared" si="812"/>
        <v>3.7293229994672203E-2</v>
      </c>
      <c r="AF673" s="17">
        <f t="shared" si="813"/>
        <v>2.3236324377583314E-2</v>
      </c>
      <c r="AG673" s="17">
        <f t="shared" si="814"/>
        <v>9.6519175313661987E-3</v>
      </c>
      <c r="AH673" s="17">
        <f t="shared" si="815"/>
        <v>3.3531239104279569E-3</v>
      </c>
      <c r="AI673" s="17">
        <f t="shared" si="816"/>
        <v>7.2222126531970958E-3</v>
      </c>
      <c r="AJ673" s="17">
        <f t="shared" si="817"/>
        <v>7.7778747522251647E-3</v>
      </c>
      <c r="AK673" s="17">
        <f t="shared" si="818"/>
        <v>5.5841922290044864E-3</v>
      </c>
      <c r="AL673" s="17">
        <f t="shared" si="819"/>
        <v>3.2282646096969516E-4</v>
      </c>
      <c r="AM673" s="17">
        <f t="shared" si="820"/>
        <v>1.2891790455108224E-2</v>
      </c>
      <c r="AN673" s="17">
        <f t="shared" si="821"/>
        <v>1.606499758082218E-2</v>
      </c>
      <c r="AO673" s="17">
        <f t="shared" si="822"/>
        <v>1.0009631640016291E-2</v>
      </c>
      <c r="AP673" s="17">
        <f t="shared" si="823"/>
        <v>4.157806438697992E-3</v>
      </c>
      <c r="AQ673" s="17">
        <f t="shared" si="824"/>
        <v>1.295303988453041E-3</v>
      </c>
      <c r="AR673" s="17">
        <f t="shared" si="825"/>
        <v>8.3569350117504546E-4</v>
      </c>
      <c r="AS673" s="17">
        <f t="shared" si="826"/>
        <v>1.7999800602688377E-3</v>
      </c>
      <c r="AT673" s="17">
        <f t="shared" si="827"/>
        <v>1.9384668020092513E-3</v>
      </c>
      <c r="AU673" s="17">
        <f t="shared" si="828"/>
        <v>1.3917389514232523E-3</v>
      </c>
      <c r="AV673" s="17">
        <f t="shared" si="829"/>
        <v>7.4940823344293102E-4</v>
      </c>
      <c r="AW673" s="17">
        <f t="shared" si="830"/>
        <v>2.4068815635932947E-5</v>
      </c>
      <c r="AX673" s="17">
        <f t="shared" si="831"/>
        <v>4.6278860466847996E-3</v>
      </c>
      <c r="AY673" s="17">
        <f t="shared" si="832"/>
        <v>5.7670017522548928E-3</v>
      </c>
      <c r="AZ673" s="17">
        <f t="shared" si="833"/>
        <v>3.5932506629388281E-3</v>
      </c>
      <c r="BA673" s="17">
        <f t="shared" si="834"/>
        <v>1.4925664879110948E-3</v>
      </c>
      <c r="BB673" s="17">
        <f t="shared" si="835"/>
        <v>4.6498733246177907E-4</v>
      </c>
      <c r="BC673" s="17">
        <f t="shared" si="836"/>
        <v>1.1588802031996304E-4</v>
      </c>
      <c r="BD673" s="17">
        <f t="shared" si="837"/>
        <v>1.7356541903464193E-4</v>
      </c>
      <c r="BE673" s="17">
        <f t="shared" si="838"/>
        <v>3.7383836654860162E-4</v>
      </c>
      <c r="BF673" s="17">
        <f t="shared" si="839"/>
        <v>4.0260071701216272E-4</v>
      </c>
      <c r="BG673" s="17">
        <f t="shared" si="840"/>
        <v>2.8905065547471927E-4</v>
      </c>
      <c r="BH673" s="17">
        <f t="shared" si="841"/>
        <v>1.5564480743555305E-4</v>
      </c>
      <c r="BI673" s="17">
        <f t="shared" si="842"/>
        <v>6.7047918758362084E-5</v>
      </c>
      <c r="BJ673" s="18">
        <f t="shared" si="843"/>
        <v>0.57433450313635592</v>
      </c>
      <c r="BK673" s="18">
        <f t="shared" si="844"/>
        <v>0.21007215326575079</v>
      </c>
      <c r="BL673" s="18">
        <f t="shared" si="845"/>
        <v>0.20357273213134158</v>
      </c>
      <c r="BM673" s="18">
        <f t="shared" si="846"/>
        <v>0.65326317243387666</v>
      </c>
      <c r="BN673" s="18">
        <f t="shared" si="847"/>
        <v>0.33973650191994864</v>
      </c>
    </row>
    <row r="674" spans="1:66" x14ac:dyDescent="0.25">
      <c r="A674" t="s">
        <v>122</v>
      </c>
      <c r="B674" t="s">
        <v>401</v>
      </c>
      <c r="C674" t="s">
        <v>125</v>
      </c>
      <c r="D674" t="s">
        <v>501</v>
      </c>
      <c r="E674" s="14">
        <f>VLOOKUP(A674,home!$A$2:$E$405,3,FALSE)</f>
        <v>1.35015772870662</v>
      </c>
      <c r="F674" s="14">
        <f>VLOOKUP(B674,home!$B$2:$E$405,3,FALSE)</f>
        <v>0.99</v>
      </c>
      <c r="G674" s="14">
        <f>VLOOKUP(C674,away!$B$2:$E$405,4,FALSE)</f>
        <v>1.23</v>
      </c>
      <c r="H674" s="14">
        <f>VLOOKUP(A674,away!$A$2:$E$405,3,FALSE)</f>
        <v>1.15772870662461</v>
      </c>
      <c r="I674" s="14">
        <f>VLOOKUP(C674,away!$B$2:$E$405,3,FALSE)</f>
        <v>0.99</v>
      </c>
      <c r="J674" s="14">
        <f>VLOOKUP(B674,home!$B$2:$E$405,4,FALSE)</f>
        <v>1.22</v>
      </c>
      <c r="K674" s="16">
        <f t="shared" si="792"/>
        <v>1.6440870662460512</v>
      </c>
      <c r="L674" s="16">
        <f t="shared" si="793"/>
        <v>1.3983047318612041</v>
      </c>
      <c r="M674" s="17">
        <f t="shared" si="794"/>
        <v>4.7720614811507842E-2</v>
      </c>
      <c r="N674" s="17">
        <f t="shared" si="795"/>
        <v>7.84568456049098E-2</v>
      </c>
      <c r="O674" s="17">
        <f t="shared" si="796"/>
        <v>6.6727961498257285E-2</v>
      </c>
      <c r="P674" s="17">
        <f t="shared" si="797"/>
        <v>0.10970657845624929</v>
      </c>
      <c r="Q674" s="17">
        <f t="shared" si="798"/>
        <v>6.449494255874777E-2</v>
      </c>
      <c r="R674" s="17">
        <f t="shared" si="799"/>
        <v>4.6653012155232695E-2</v>
      </c>
      <c r="S674" s="17">
        <f t="shared" si="800"/>
        <v>6.3052065674952321E-2</v>
      </c>
      <c r="T674" s="17">
        <f t="shared" si="801"/>
        <v>9.0183583361013578E-2</v>
      </c>
      <c r="U674" s="17">
        <f t="shared" si="802"/>
        <v>7.6701613885837905E-2</v>
      </c>
      <c r="V674" s="17">
        <f t="shared" si="803"/>
        <v>1.610584258005374E-2</v>
      </c>
      <c r="W674" s="17">
        <f t="shared" si="804"/>
        <v>3.534510029970641E-2</v>
      </c>
      <c r="X674" s="17">
        <f t="shared" si="805"/>
        <v>4.9423220997188336E-2</v>
      </c>
      <c r="Y674" s="17">
        <f t="shared" si="806"/>
        <v>3.455436189209523E-2</v>
      </c>
      <c r="Z674" s="17">
        <f t="shared" si="807"/>
        <v>2.1745042550746711E-2</v>
      </c>
      <c r="AA674" s="17">
        <f t="shared" si="808"/>
        <v>3.5750743212652716E-2</v>
      </c>
      <c r="AB674" s="17">
        <f t="shared" si="809"/>
        <v>2.9388667262303068E-2</v>
      </c>
      <c r="AC674" s="17">
        <f t="shared" si="810"/>
        <v>2.3141425482360047E-3</v>
      </c>
      <c r="AD674" s="17">
        <f t="shared" si="811"/>
        <v>1.4527605564479183E-2</v>
      </c>
      <c r="AE674" s="17">
        <f t="shared" si="812"/>
        <v>2.0314019603424403E-2</v>
      </c>
      <c r="AF674" s="17">
        <f t="shared" si="813"/>
        <v>1.4202594867294801E-2</v>
      </c>
      <c r="AG674" s="17">
        <f t="shared" si="814"/>
        <v>6.6198518692153216E-3</v>
      </c>
      <c r="AH674" s="17">
        <f t="shared" si="815"/>
        <v>7.6015489733080874E-3</v>
      </c>
      <c r="AI674" s="17">
        <f t="shared" si="816"/>
        <v>1.2497608350451777E-2</v>
      </c>
      <c r="AJ674" s="17">
        <f t="shared" si="817"/>
        <v>1.0273578123993208E-2</v>
      </c>
      <c r="AK674" s="17">
        <f t="shared" si="818"/>
        <v>5.6302189725752011E-3</v>
      </c>
      <c r="AL674" s="17">
        <f t="shared" si="819"/>
        <v>2.1280250644698369E-4</v>
      </c>
      <c r="AM674" s="17">
        <f t="shared" si="820"/>
        <v>4.7769296824168757E-3</v>
      </c>
      <c r="AN674" s="17">
        <f t="shared" si="821"/>
        <v>6.679603378691756E-3</v>
      </c>
      <c r="AO674" s="17">
        <f t="shared" si="822"/>
        <v>4.6700605056903847E-3</v>
      </c>
      <c r="AP674" s="17">
        <f t="shared" si="823"/>
        <v>2.1767225677283299E-3</v>
      </c>
      <c r="AQ674" s="17">
        <f t="shared" si="824"/>
        <v>7.6093036660089845E-4</v>
      </c>
      <c r="AR674" s="17">
        <f t="shared" si="825"/>
        <v>2.1258563797702779E-3</v>
      </c>
      <c r="AS674" s="17">
        <f t="shared" si="826"/>
        <v>3.495092978676968E-3</v>
      </c>
      <c r="AT674" s="17">
        <f t="shared" si="827"/>
        <v>2.8731185807850945E-3</v>
      </c>
      <c r="AU674" s="17">
        <f t="shared" si="828"/>
        <v>1.574552366153328E-3</v>
      </c>
      <c r="AV674" s="17">
        <f t="shared" si="829"/>
        <v>6.4717529507995087E-4</v>
      </c>
      <c r="AW674" s="17">
        <f t="shared" si="830"/>
        <v>1.3589418652613314E-5</v>
      </c>
      <c r="AX674" s="17">
        <f t="shared" si="831"/>
        <v>1.3089480512047422E-3</v>
      </c>
      <c r="AY674" s="17">
        <f t="shared" si="832"/>
        <v>1.8303082537600927E-3</v>
      </c>
      <c r="AZ674" s="17">
        <f t="shared" si="833"/>
        <v>1.2796643459986774E-3</v>
      </c>
      <c r="BA674" s="17">
        <f t="shared" si="834"/>
        <v>5.9645357006800771E-4</v>
      </c>
      <c r="BB674" s="17">
        <f t="shared" si="835"/>
        <v>2.0850596234040083E-4</v>
      </c>
      <c r="BC674" s="17">
        <f t="shared" si="836"/>
        <v>5.8310974752371378E-5</v>
      </c>
      <c r="BD674" s="17">
        <f t="shared" si="837"/>
        <v>4.9543250584835016E-4</v>
      </c>
      <c r="BE674" s="17">
        <f t="shared" si="838"/>
        <v>8.1453417506314367E-4</v>
      </c>
      <c r="BF674" s="17">
        <f t="shared" si="839"/>
        <v>6.6958255111835576E-4</v>
      </c>
      <c r="BG674" s="17">
        <f t="shared" si="840"/>
        <v>3.6695067069257467E-4</v>
      </c>
      <c r="BH674" s="17">
        <f t="shared" si="841"/>
        <v>1.50824712908994E-4</v>
      </c>
      <c r="BI674" s="17">
        <f t="shared" si="842"/>
        <v>4.9593791952790149E-5</v>
      </c>
      <c r="BJ674" s="18">
        <f t="shared" si="843"/>
        <v>0.43246856427732733</v>
      </c>
      <c r="BK674" s="18">
        <f t="shared" si="844"/>
        <v>0.24094235483120624</v>
      </c>
      <c r="BL674" s="18">
        <f t="shared" si="845"/>
        <v>0.30448766644266179</v>
      </c>
      <c r="BM674" s="18">
        <f t="shared" si="846"/>
        <v>0.58406695418193</v>
      </c>
      <c r="BN674" s="18">
        <f t="shared" si="847"/>
        <v>0.41375995508490465</v>
      </c>
    </row>
    <row r="675" spans="1:66" x14ac:dyDescent="0.25">
      <c r="A675" t="s">
        <v>21</v>
      </c>
      <c r="B675" t="s">
        <v>150</v>
      </c>
      <c r="C675" t="s">
        <v>268</v>
      </c>
      <c r="D675" t="s">
        <v>501</v>
      </c>
      <c r="E675" s="14">
        <f>VLOOKUP(A675,home!$A$2:$E$405,3,FALSE)</f>
        <v>1.3927125506072899</v>
      </c>
      <c r="F675" s="14">
        <f>VLOOKUP(B675,home!$B$2:$E$405,3,FALSE)</f>
        <v>0.98</v>
      </c>
      <c r="G675" s="14">
        <f>VLOOKUP(C675,away!$B$2:$E$405,4,FALSE)</f>
        <v>0.66</v>
      </c>
      <c r="H675" s="14">
        <f>VLOOKUP(A675,away!$A$2:$E$405,3,FALSE)</f>
        <v>1.33198380566802</v>
      </c>
      <c r="I675" s="14">
        <f>VLOOKUP(C675,away!$B$2:$E$405,3,FALSE)</f>
        <v>0.9</v>
      </c>
      <c r="J675" s="14">
        <f>VLOOKUP(B675,home!$B$2:$E$405,4,FALSE)</f>
        <v>0.96</v>
      </c>
      <c r="K675" s="16">
        <f t="shared" si="792"/>
        <v>0.90080647773279521</v>
      </c>
      <c r="L675" s="16">
        <f t="shared" si="793"/>
        <v>1.1508340080971693</v>
      </c>
      <c r="M675" s="17">
        <f t="shared" si="794"/>
        <v>0.12852388893324537</v>
      </c>
      <c r="N675" s="17">
        <f t="shared" si="795"/>
        <v>0.11577515169447775</v>
      </c>
      <c r="O675" s="17">
        <f t="shared" si="796"/>
        <v>0.14790966223728222</v>
      </c>
      <c r="P675" s="17">
        <f t="shared" si="797"/>
        <v>0.13323798186261362</v>
      </c>
      <c r="Q675" s="17">
        <f t="shared" si="798"/>
        <v>5.2145503303441268E-2</v>
      </c>
      <c r="R675" s="17">
        <f t="shared" si="799"/>
        <v>8.510973471441502E-2</v>
      </c>
      <c r="S675" s="17">
        <f t="shared" si="800"/>
        <v>3.4531245432595482E-2</v>
      </c>
      <c r="T675" s="17">
        <f t="shared" si="801"/>
        <v>6.0010818570943501E-2</v>
      </c>
      <c r="U675" s="17">
        <f t="shared" si="802"/>
        <v>7.6667400348864795E-2</v>
      </c>
      <c r="V675" s="17">
        <f t="shared" si="803"/>
        <v>3.9775341817593372E-3</v>
      </c>
      <c r="W675" s="17">
        <f t="shared" si="804"/>
        <v>1.5657669053458924E-2</v>
      </c>
      <c r="X675" s="17">
        <f t="shared" si="805"/>
        <v>1.8019378034251146E-2</v>
      </c>
      <c r="Y675" s="17">
        <f t="shared" si="806"/>
        <v>1.0368656523287671E-2</v>
      </c>
      <c r="Z675" s="17">
        <f t="shared" si="807"/>
        <v>3.2649059043159012E-2</v>
      </c>
      <c r="AA675" s="17">
        <f t="shared" si="808"/>
        <v>2.9410483877958134E-2</v>
      </c>
      <c r="AB675" s="17">
        <f t="shared" si="809"/>
        <v>1.324657719526031E-2</v>
      </c>
      <c r="AC675" s="17">
        <f t="shared" si="810"/>
        <v>2.577140675781457E-4</v>
      </c>
      <c r="AD675" s="17">
        <f t="shared" si="811"/>
        <v>3.5261324273880303E-3</v>
      </c>
      <c r="AE675" s="17">
        <f t="shared" si="812"/>
        <v>4.057993114492368E-3</v>
      </c>
      <c r="AF675" s="17">
        <f t="shared" si="813"/>
        <v>2.3350382403909838E-3</v>
      </c>
      <c r="AG675" s="17">
        <f t="shared" si="814"/>
        <v>8.9574713908310594E-4</v>
      </c>
      <c r="AH675" s="17">
        <f t="shared" si="815"/>
        <v>9.3934118698099488E-3</v>
      </c>
      <c r="AI675" s="17">
        <f t="shared" si="816"/>
        <v>8.4616462603369288E-3</v>
      </c>
      <c r="AJ675" s="17">
        <f t="shared" si="817"/>
        <v>3.8111528817974935E-3</v>
      </c>
      <c r="AK675" s="17">
        <f t="shared" si="818"/>
        <v>1.1443704011843976E-3</v>
      </c>
      <c r="AL675" s="17">
        <f t="shared" si="819"/>
        <v>1.0686667683873775E-5</v>
      </c>
      <c r="AM675" s="17">
        <f t="shared" si="820"/>
        <v>6.3527258638696078E-4</v>
      </c>
      <c r="AN675" s="17">
        <f t="shared" si="821"/>
        <v>7.3109329682596142E-4</v>
      </c>
      <c r="AO675" s="17">
        <f t="shared" si="822"/>
        <v>4.2068351453959733E-4</v>
      </c>
      <c r="AP675" s="17">
        <f t="shared" si="823"/>
        <v>1.6137896505933624E-4</v>
      </c>
      <c r="AQ675" s="17">
        <f t="shared" si="824"/>
        <v>4.6430100295452208E-5</v>
      </c>
      <c r="AR675" s="17">
        <f t="shared" si="825"/>
        <v>2.1620515663681836E-3</v>
      </c>
      <c r="AS675" s="17">
        <f t="shared" si="826"/>
        <v>1.947590056176796E-3</v>
      </c>
      <c r="AT675" s="17">
        <f t="shared" si="827"/>
        <v>8.7720086928601802E-4</v>
      </c>
      <c r="AU675" s="17">
        <f t="shared" si="828"/>
        <v>2.6339607510856135E-4</v>
      </c>
      <c r="AV675" s="17">
        <f t="shared" si="829"/>
        <v>5.9317222666796474E-5</v>
      </c>
      <c r="AW675" s="17">
        <f t="shared" si="830"/>
        <v>3.0774002985703982E-7</v>
      </c>
      <c r="AX675" s="17">
        <f t="shared" si="831"/>
        <v>9.5376276823906791E-5</v>
      </c>
      <c r="AY675" s="17">
        <f t="shared" si="832"/>
        <v>1.0976226293464182E-4</v>
      </c>
      <c r="AZ675" s="17">
        <f t="shared" si="833"/>
        <v>6.3159072495444607E-5</v>
      </c>
      <c r="BA675" s="17">
        <f t="shared" si="834"/>
        <v>2.4228536182544069E-5</v>
      </c>
      <c r="BB675" s="17">
        <f t="shared" si="835"/>
        <v>6.9707558513211164E-6</v>
      </c>
      <c r="BC675" s="17">
        <f t="shared" si="836"/>
        <v>1.6044365791685363E-6</v>
      </c>
      <c r="BD675" s="17">
        <f t="shared" si="837"/>
        <v>4.1469374497271014E-4</v>
      </c>
      <c r="BE675" s="17">
        <f t="shared" si="838"/>
        <v>3.7355881174668909E-4</v>
      </c>
      <c r="BF675" s="17">
        <f t="shared" si="839"/>
        <v>1.6825209871779162E-4</v>
      </c>
      <c r="BG675" s="17">
        <f t="shared" si="840"/>
        <v>5.0520860139041478E-5</v>
      </c>
      <c r="BH675" s="17">
        <f t="shared" si="841"/>
        <v>1.1377379518470281E-5</v>
      </c>
      <c r="BI675" s="17">
        <f t="shared" si="842"/>
        <v>2.0497634339724926E-6</v>
      </c>
      <c r="BJ675" s="18">
        <f t="shared" si="843"/>
        <v>0.28508804790518905</v>
      </c>
      <c r="BK675" s="18">
        <f t="shared" si="844"/>
        <v>0.30064881340841049</v>
      </c>
      <c r="BL675" s="18">
        <f t="shared" si="845"/>
        <v>0.38148444823504418</v>
      </c>
      <c r="BM675" s="18">
        <f t="shared" si="846"/>
        <v>0.33705899132342265</v>
      </c>
      <c r="BN675" s="18">
        <f t="shared" si="847"/>
        <v>0.66270192274547512</v>
      </c>
    </row>
    <row r="676" spans="1:66" x14ac:dyDescent="0.25">
      <c r="A676" t="s">
        <v>175</v>
      </c>
      <c r="B676" t="s">
        <v>179</v>
      </c>
      <c r="C676" t="s">
        <v>281</v>
      </c>
      <c r="D676" t="s">
        <v>501</v>
      </c>
      <c r="E676" s="14">
        <f>VLOOKUP(A676,home!$A$2:$E$405,3,FALSE)</f>
        <v>1.1721854304635799</v>
      </c>
      <c r="F676" s="14">
        <f>VLOOKUP(B676,home!$B$2:$E$405,3,FALSE)</f>
        <v>1.02</v>
      </c>
      <c r="G676" s="14">
        <f>VLOOKUP(C676,away!$B$2:$E$405,4,FALSE)</f>
        <v>1.23</v>
      </c>
      <c r="H676" s="14">
        <f>VLOOKUP(A676,away!$A$2:$E$405,3,FALSE)</f>
        <v>1.1192052980132501</v>
      </c>
      <c r="I676" s="14">
        <f>VLOOKUP(C676,away!$B$2:$E$405,3,FALSE)</f>
        <v>0.28000000000000003</v>
      </c>
      <c r="J676" s="14">
        <f>VLOOKUP(B676,home!$B$2:$E$405,4,FALSE)</f>
        <v>1.7</v>
      </c>
      <c r="K676" s="16">
        <f t="shared" si="792"/>
        <v>1.4706238410596073</v>
      </c>
      <c r="L676" s="16">
        <f t="shared" si="793"/>
        <v>0.53274172185430702</v>
      </c>
      <c r="M676" s="17">
        <f t="shared" si="794"/>
        <v>0.1348805694395657</v>
      </c>
      <c r="N676" s="17">
        <f t="shared" si="795"/>
        <v>0.1983585811135212</v>
      </c>
      <c r="O676" s="17">
        <f t="shared" si="796"/>
        <v>7.1856506807923659E-2</v>
      </c>
      <c r="P676" s="17">
        <f t="shared" si="797"/>
        <v>0.10567389204699451</v>
      </c>
      <c r="Q676" s="17">
        <f t="shared" si="798"/>
        <v>0.14585542923215014</v>
      </c>
      <c r="R676" s="17">
        <f t="shared" si="799"/>
        <v>1.9140479581644488E-2</v>
      </c>
      <c r="S676" s="17">
        <f t="shared" si="800"/>
        <v>2.0697887595594894E-2</v>
      </c>
      <c r="T676" s="17">
        <f t="shared" si="801"/>
        <v>7.7703272510934701E-2</v>
      </c>
      <c r="U676" s="17">
        <f t="shared" si="802"/>
        <v>2.8148445602081004E-2</v>
      </c>
      <c r="V676" s="17">
        <f t="shared" si="803"/>
        <v>1.8017802699790359E-3</v>
      </c>
      <c r="W676" s="17">
        <f t="shared" si="804"/>
        <v>7.1499490525594095E-2</v>
      </c>
      <c r="X676" s="17">
        <f t="shared" si="805"/>
        <v>3.8090761694310714E-2</v>
      </c>
      <c r="Y676" s="17">
        <f t="shared" si="806"/>
        <v>1.0146268985884582E-2</v>
      </c>
      <c r="Z676" s="17">
        <f t="shared" si="807"/>
        <v>3.3989773498141643E-3</v>
      </c>
      <c r="AA676" s="17">
        <f t="shared" si="808"/>
        <v>4.9986171258583111E-3</v>
      </c>
      <c r="AB676" s="17">
        <f t="shared" si="809"/>
        <v>3.6755427588080428E-3</v>
      </c>
      <c r="AC676" s="17">
        <f t="shared" si="810"/>
        <v>8.8226724637439333E-5</v>
      </c>
      <c r="AD676" s="17">
        <f t="shared" si="811"/>
        <v>2.6287213847638553E-2</v>
      </c>
      <c r="AE676" s="17">
        <f t="shared" si="812"/>
        <v>1.4004295567943347E-2</v>
      </c>
      <c r="AF676" s="17">
        <f t="shared" si="813"/>
        <v>3.7303362671113889E-3</v>
      </c>
      <c r="AG676" s="17">
        <f t="shared" si="814"/>
        <v>6.6243525534549666E-4</v>
      </c>
      <c r="AH676" s="17">
        <f t="shared" si="815"/>
        <v>4.5269426147094669E-4</v>
      </c>
      <c r="AI676" s="17">
        <f t="shared" si="816"/>
        <v>6.6574297363004582E-4</v>
      </c>
      <c r="AJ676" s="17">
        <f t="shared" si="817"/>
        <v>4.8952874451913149E-4</v>
      </c>
      <c r="AK676" s="17">
        <f t="shared" si="818"/>
        <v>2.3997088085793737E-4</v>
      </c>
      <c r="AL676" s="17">
        <f t="shared" si="819"/>
        <v>2.7648938357052339E-6</v>
      </c>
      <c r="AM676" s="17">
        <f t="shared" si="820"/>
        <v>7.7317206798739012E-3</v>
      </c>
      <c r="AN676" s="17">
        <f t="shared" si="821"/>
        <v>4.1190101878925758E-3</v>
      </c>
      <c r="AO676" s="17">
        <f t="shared" si="822"/>
        <v>1.0971842899166616E-3</v>
      </c>
      <c r="AP676" s="17">
        <f t="shared" si="823"/>
        <v>1.948386159338992E-4</v>
      </c>
      <c r="AQ676" s="17">
        <f t="shared" si="824"/>
        <v>2.594966493408386E-5</v>
      </c>
      <c r="AR676" s="17">
        <f t="shared" si="825"/>
        <v>4.8233824065919205E-5</v>
      </c>
      <c r="AS676" s="17">
        <f t="shared" si="826"/>
        <v>7.0933811616815428E-5</v>
      </c>
      <c r="AT676" s="17">
        <f t="shared" si="827"/>
        <v>5.2158477250459859E-5</v>
      </c>
      <c r="AU676" s="17">
        <f t="shared" si="828"/>
        <v>2.5568500052630464E-5</v>
      </c>
      <c r="AV676" s="17">
        <f t="shared" si="829"/>
        <v>9.4004114393830498E-6</v>
      </c>
      <c r="AW676" s="17">
        <f t="shared" si="830"/>
        <v>6.0171975748150817E-8</v>
      </c>
      <c r="AX676" s="17">
        <f t="shared" si="831"/>
        <v>1.8950754607060267E-3</v>
      </c>
      <c r="AY676" s="17">
        <f t="shared" si="832"/>
        <v>1.0095857639803728E-3</v>
      </c>
      <c r="AZ676" s="17">
        <f t="shared" si="833"/>
        <v>2.6892422913124986E-4</v>
      </c>
      <c r="BA676" s="17">
        <f t="shared" si="834"/>
        <v>4.7755718958574755E-5</v>
      </c>
      <c r="BB676" s="17">
        <f t="shared" si="835"/>
        <v>6.3603659865953703E-6</v>
      </c>
      <c r="BC676" s="17">
        <f t="shared" si="836"/>
        <v>6.7768646546447731E-7</v>
      </c>
      <c r="BD676" s="17">
        <f t="shared" si="837"/>
        <v>4.2826950807492502E-6</v>
      </c>
      <c r="BE676" s="17">
        <f t="shared" si="838"/>
        <v>6.2982334897385483E-6</v>
      </c>
      <c r="BF676" s="17">
        <f t="shared" si="839"/>
        <v>4.6311661632847801E-6</v>
      </c>
      <c r="BG676" s="17">
        <f t="shared" si="840"/>
        <v>2.2702344572117149E-6</v>
      </c>
      <c r="BH676" s="17">
        <f t="shared" si="841"/>
        <v>8.3466522939264149E-7</v>
      </c>
      <c r="BI676" s="17">
        <f t="shared" si="842"/>
        <v>2.4549571712966089E-7</v>
      </c>
      <c r="BJ676" s="18">
        <f t="shared" si="843"/>
        <v>0.60273516766421364</v>
      </c>
      <c r="BK676" s="18">
        <f t="shared" si="844"/>
        <v>0.26415470673458763</v>
      </c>
      <c r="BL676" s="18">
        <f t="shared" si="845"/>
        <v>0.12989238625135627</v>
      </c>
      <c r="BM676" s="18">
        <f t="shared" si="846"/>
        <v>0.32340625418616742</v>
      </c>
      <c r="BN676" s="18">
        <f t="shared" si="847"/>
        <v>0.67576545822179968</v>
      </c>
    </row>
    <row r="677" spans="1:66" x14ac:dyDescent="0.25">
      <c r="A677" t="s">
        <v>32</v>
      </c>
      <c r="B677" t="s">
        <v>209</v>
      </c>
      <c r="C677" t="s">
        <v>210</v>
      </c>
      <c r="D677" t="s">
        <v>501</v>
      </c>
      <c r="E677" s="14">
        <f>VLOOKUP(A677,home!$A$2:$E$405,3,FALSE)</f>
        <v>1.2307692307692299</v>
      </c>
      <c r="F677" s="14">
        <f>VLOOKUP(B677,home!$B$2:$E$405,3,FALSE)</f>
        <v>0.81</v>
      </c>
      <c r="G677" s="14">
        <f>VLOOKUP(C677,away!$B$2:$E$405,4,FALSE)</f>
        <v>1.42</v>
      </c>
      <c r="H677" s="14">
        <f>VLOOKUP(A677,away!$A$2:$E$405,3,FALSE)</f>
        <v>1.14201183431953</v>
      </c>
      <c r="I677" s="14">
        <f>VLOOKUP(C677,away!$B$2:$E$405,3,FALSE)</f>
        <v>0.61</v>
      </c>
      <c r="J677" s="14">
        <f>VLOOKUP(B677,home!$B$2:$E$405,4,FALSE)</f>
        <v>1.26</v>
      </c>
      <c r="K677" s="16">
        <f t="shared" si="792"/>
        <v>1.4156307692307684</v>
      </c>
      <c r="L677" s="16">
        <f t="shared" si="793"/>
        <v>0.8777502958579908</v>
      </c>
      <c r="M677" s="17">
        <f t="shared" si="794"/>
        <v>0.10092465152215675</v>
      </c>
      <c r="N677" s="17">
        <f t="shared" si="795"/>
        <v>0.142872042068658</v>
      </c>
      <c r="O677" s="17">
        <f t="shared" si="796"/>
        <v>8.8586642732937718E-2</v>
      </c>
      <c r="P677" s="17">
        <f t="shared" si="797"/>
        <v>0.12540597719559987</v>
      </c>
      <c r="Q677" s="17">
        <f t="shared" si="798"/>
        <v>0.10112702940761252</v>
      </c>
      <c r="R677" s="17">
        <f t="shared" si="799"/>
        <v>3.88784759339511E-2</v>
      </c>
      <c r="S677" s="17">
        <f t="shared" si="800"/>
        <v>3.8956436507810784E-2</v>
      </c>
      <c r="T677" s="17">
        <f t="shared" si="801"/>
        <v>8.8764279981771624E-2</v>
      </c>
      <c r="U677" s="17">
        <f t="shared" si="802"/>
        <v>5.5037566792899111E-2</v>
      </c>
      <c r="V677" s="17">
        <f t="shared" si="803"/>
        <v>5.3784568923874974E-3</v>
      </c>
      <c r="W677" s="17">
        <f t="shared" si="804"/>
        <v>4.7719511476773682E-2</v>
      </c>
      <c r="X677" s="17">
        <f t="shared" si="805"/>
        <v>4.1885815316936886E-2</v>
      </c>
      <c r="Y677" s="17">
        <f t="shared" si="806"/>
        <v>1.8382643393347255E-2</v>
      </c>
      <c r="Z677" s="17">
        <f t="shared" si="807"/>
        <v>1.1375197917844452E-2</v>
      </c>
      <c r="AA677" s="17">
        <f t="shared" si="808"/>
        <v>1.6103080178590374E-2</v>
      </c>
      <c r="AB677" s="17">
        <f t="shared" si="809"/>
        <v>1.1398007890101317E-2</v>
      </c>
      <c r="AC677" s="17">
        <f t="shared" si="810"/>
        <v>4.1769443355855156E-4</v>
      </c>
      <c r="AD677" s="17">
        <f t="shared" si="811"/>
        <v>1.6888302184795406E-2</v>
      </c>
      <c r="AE677" s="17">
        <f t="shared" si="812"/>
        <v>1.4823712239243319E-2</v>
      </c>
      <c r="AF677" s="17">
        <f t="shared" si="813"/>
        <v>6.5057589018547709E-3</v>
      </c>
      <c r="AG677" s="17">
        <f t="shared" si="814"/>
        <v>1.9034772669612608E-3</v>
      </c>
      <c r="AH677" s="17">
        <f t="shared" si="815"/>
        <v>2.4961458344577919E-3</v>
      </c>
      <c r="AI677" s="17">
        <f t="shared" si="816"/>
        <v>3.5336208477456622E-3</v>
      </c>
      <c r="AJ677" s="17">
        <f t="shared" si="817"/>
        <v>2.5011511994320361E-3</v>
      </c>
      <c r="AK677" s="17">
        <f t="shared" si="818"/>
        <v>1.1802355321381441E-3</v>
      </c>
      <c r="AL677" s="17">
        <f t="shared" si="819"/>
        <v>2.0760588347663721E-5</v>
      </c>
      <c r="AM677" s="17">
        <f t="shared" si="820"/>
        <v>4.7815200425727162E-3</v>
      </c>
      <c r="AN677" s="17">
        <f t="shared" si="821"/>
        <v>4.1969806320191153E-3</v>
      </c>
      <c r="AO677" s="17">
        <f t="shared" si="822"/>
        <v>1.8419504957325175E-3</v>
      </c>
      <c r="AP677" s="17">
        <f t="shared" si="823"/>
        <v>5.3892419752833004E-4</v>
      </c>
      <c r="AQ677" s="17">
        <f t="shared" si="824"/>
        <v>1.1826021845638049E-4</v>
      </c>
      <c r="AR677" s="17">
        <f t="shared" si="825"/>
        <v>4.3819854894000369E-4</v>
      </c>
      <c r="AS677" s="17">
        <f t="shared" si="826"/>
        <v>6.2032734891174395E-4</v>
      </c>
      <c r="AT677" s="17">
        <f t="shared" si="827"/>
        <v>4.3907724105740772E-4</v>
      </c>
      <c r="AU677" s="17">
        <f t="shared" si="828"/>
        <v>2.0719041750327384E-4</v>
      </c>
      <c r="AV677" s="17">
        <f t="shared" si="829"/>
        <v>7.3326282526850922E-5</v>
      </c>
      <c r="AW677" s="17">
        <f t="shared" si="830"/>
        <v>7.165691956072753E-7</v>
      </c>
      <c r="AX677" s="17">
        <f t="shared" si="831"/>
        <v>1.1281444826599248E-3</v>
      </c>
      <c r="AY677" s="17">
        <f t="shared" si="832"/>
        <v>9.9022915342530916E-4</v>
      </c>
      <c r="AZ677" s="17">
        <f t="shared" si="833"/>
        <v>4.3458696619313634E-4</v>
      </c>
      <c r="BA677" s="17">
        <f t="shared" si="834"/>
        <v>1.2715294605068403E-4</v>
      </c>
      <c r="BB677" s="17">
        <f t="shared" si="835"/>
        <v>2.790213400380076E-5</v>
      </c>
      <c r="BC677" s="17">
        <f t="shared" si="836"/>
        <v>4.8982212753810854E-6</v>
      </c>
      <c r="BD677" s="17">
        <f t="shared" si="837"/>
        <v>6.4104817662771741E-5</v>
      </c>
      <c r="BE677" s="17">
        <f t="shared" si="838"/>
        <v>9.07487523393477E-5</v>
      </c>
      <c r="BF677" s="17">
        <f t="shared" si="839"/>
        <v>6.4233363040441642E-5</v>
      </c>
      <c r="BG677" s="17">
        <f t="shared" si="840"/>
        <v>3.0310241710406535E-5</v>
      </c>
      <c r="BH677" s="17">
        <f t="shared" si="841"/>
        <v>1.0727027697018333E-5</v>
      </c>
      <c r="BI677" s="17">
        <f t="shared" si="842"/>
        <v>3.037102094057964E-6</v>
      </c>
      <c r="BJ677" s="18">
        <f t="shared" si="843"/>
        <v>0.49506312172787204</v>
      </c>
      <c r="BK677" s="18">
        <f t="shared" si="844"/>
        <v>0.27209420629328634</v>
      </c>
      <c r="BL677" s="18">
        <f t="shared" si="845"/>
        <v>0.22175620808573659</v>
      </c>
      <c r="BM677" s="18">
        <f t="shared" si="846"/>
        <v>0.40150440257959386</v>
      </c>
      <c r="BN677" s="18">
        <f t="shared" si="847"/>
        <v>0.5977948188609159</v>
      </c>
    </row>
    <row r="678" spans="1:66" x14ac:dyDescent="0.25">
      <c r="A678" t="s">
        <v>213</v>
      </c>
      <c r="B678" t="s">
        <v>214</v>
      </c>
      <c r="C678" t="s">
        <v>221</v>
      </c>
      <c r="D678" t="s">
        <v>501</v>
      </c>
      <c r="E678" s="14">
        <f>VLOOKUP(A678,home!$A$2:$E$405,3,FALSE)</f>
        <v>1.23668639053254</v>
      </c>
      <c r="F678" s="14">
        <f>VLOOKUP(B678,home!$B$2:$E$405,3,FALSE)</f>
        <v>1.62</v>
      </c>
      <c r="G678" s="14">
        <f>VLOOKUP(C678,away!$B$2:$E$405,4,FALSE)</f>
        <v>0.75</v>
      </c>
      <c r="H678" s="14">
        <f>VLOOKUP(A678,away!$A$2:$E$405,3,FALSE)</f>
        <v>1.2307692307692299</v>
      </c>
      <c r="I678" s="14">
        <f>VLOOKUP(C678,away!$B$2:$E$405,3,FALSE)</f>
        <v>0.62</v>
      </c>
      <c r="J678" s="14">
        <f>VLOOKUP(B678,home!$B$2:$E$405,4,FALSE)</f>
        <v>0.57999999999999996</v>
      </c>
      <c r="K678" s="16">
        <f t="shared" si="792"/>
        <v>1.5025739644970362</v>
      </c>
      <c r="L678" s="16">
        <f t="shared" si="793"/>
        <v>0.44258461538461502</v>
      </c>
      <c r="M678" s="17">
        <f t="shared" si="794"/>
        <v>0.14296455023893451</v>
      </c>
      <c r="N678" s="17">
        <f t="shared" si="795"/>
        <v>0.21481481103505154</v>
      </c>
      <c r="O678" s="17">
        <f t="shared" si="796"/>
        <v>6.3273910481133303E-2</v>
      </c>
      <c r="P678" s="17">
        <f t="shared" si="797"/>
        <v>9.5073730520867025E-2</v>
      </c>
      <c r="Q678" s="17">
        <f t="shared" si="798"/>
        <v>0.16138757112480953</v>
      </c>
      <c r="R678" s="17">
        <f t="shared" si="799"/>
        <v>1.4002029667086469E-2</v>
      </c>
      <c r="S678" s="17">
        <f t="shared" si="800"/>
        <v>1.5806390850122764E-2</v>
      </c>
      <c r="T678" s="17">
        <f t="shared" si="801"/>
        <v>7.1427656094131028E-2</v>
      </c>
      <c r="U678" s="17">
        <f t="shared" si="802"/>
        <v>2.1039085227879232E-2</v>
      </c>
      <c r="V678" s="17">
        <f t="shared" si="803"/>
        <v>1.1679449685491261E-3</v>
      </c>
      <c r="W678" s="17">
        <f t="shared" si="804"/>
        <v>8.0832254188517499E-2</v>
      </c>
      <c r="X678" s="17">
        <f t="shared" si="805"/>
        <v>3.5775112130696451E-2</v>
      </c>
      <c r="Y678" s="17">
        <f t="shared" si="806"/>
        <v>7.9167571213528808E-3</v>
      </c>
      <c r="Z678" s="17">
        <f t="shared" si="807"/>
        <v>2.0656943049371453E-3</v>
      </c>
      <c r="AA678" s="17">
        <f t="shared" si="808"/>
        <v>3.1038584812083563E-3</v>
      </c>
      <c r="AB678" s="17">
        <f t="shared" si="809"/>
        <v>2.3318884716734948E-3</v>
      </c>
      <c r="AC678" s="17">
        <f t="shared" si="810"/>
        <v>4.8543889471839857E-5</v>
      </c>
      <c r="AD678" s="17">
        <f t="shared" si="811"/>
        <v>3.036411015881824E-2</v>
      </c>
      <c r="AE678" s="17">
        <f t="shared" si="812"/>
        <v>1.3438688016136652E-2</v>
      </c>
      <c r="AF678" s="17">
        <f t="shared" si="813"/>
        <v>2.9738782834478374E-3</v>
      </c>
      <c r="AG678" s="17">
        <f t="shared" si="814"/>
        <v>4.3873092542680688E-4</v>
      </c>
      <c r="AH678" s="17">
        <f t="shared" si="815"/>
        <v>2.2856112986319893E-4</v>
      </c>
      <c r="AI678" s="17">
        <f t="shared" si="816"/>
        <v>3.4343000302846873E-4</v>
      </c>
      <c r="AJ678" s="17">
        <f t="shared" si="817"/>
        <v>2.5801449058885772E-4</v>
      </c>
      <c r="AK678" s="17">
        <f t="shared" si="818"/>
        <v>1.2922861867392774E-4</v>
      </c>
      <c r="AL678" s="17">
        <f t="shared" si="819"/>
        <v>1.2912987613690405E-6</v>
      </c>
      <c r="AM678" s="17">
        <f t="shared" si="820"/>
        <v>9.1248642759520389E-3</v>
      </c>
      <c r="AN678" s="17">
        <f t="shared" si="821"/>
        <v>4.0385245460090469E-3</v>
      </c>
      <c r="AO678" s="17">
        <f t="shared" si="822"/>
        <v>8.9369441645837039E-4</v>
      </c>
      <c r="AP678" s="17">
        <f t="shared" si="823"/>
        <v>1.3184513319320197E-4</v>
      </c>
      <c r="AQ678" s="17">
        <f t="shared" si="824"/>
        <v>1.4588156891161651E-5</v>
      </c>
      <c r="AR678" s="17">
        <f t="shared" si="825"/>
        <v>2.0231527950475394E-5</v>
      </c>
      <c r="AS678" s="17">
        <f t="shared" si="826"/>
        <v>3.039936716037841E-5</v>
      </c>
      <c r="AT678" s="17">
        <f t="shared" si="827"/>
        <v>2.2838648816185396E-5</v>
      </c>
      <c r="AU678" s="17">
        <f t="shared" si="828"/>
        <v>1.143891969849708E-5</v>
      </c>
      <c r="AV678" s="17">
        <f t="shared" si="829"/>
        <v>4.2969557302335022E-6</v>
      </c>
      <c r="AW678" s="17">
        <f t="shared" si="830"/>
        <v>2.3853735896056539E-8</v>
      </c>
      <c r="AX678" s="17">
        <f t="shared" si="831"/>
        <v>2.2851305817691101E-3</v>
      </c>
      <c r="AY678" s="17">
        <f t="shared" si="832"/>
        <v>1.0113636396359032E-3</v>
      </c>
      <c r="AZ678" s="17">
        <f t="shared" si="833"/>
        <v>2.2380699373112026E-4</v>
      </c>
      <c r="BA678" s="17">
        <f t="shared" si="834"/>
        <v>3.301784408029161E-5</v>
      </c>
      <c r="BB678" s="17">
        <f t="shared" si="835"/>
        <v>3.6532974557762608E-6</v>
      </c>
      <c r="BC678" s="17">
        <f t="shared" si="836"/>
        <v>3.2337864987006589E-7</v>
      </c>
      <c r="BD678" s="17">
        <f t="shared" si="837"/>
        <v>1.4923605027673737E-6</v>
      </c>
      <c r="BE678" s="17">
        <f t="shared" si="838"/>
        <v>2.2423820371019631E-6</v>
      </c>
      <c r="BF678" s="17">
        <f t="shared" si="839"/>
        <v>1.6846724337026185E-6</v>
      </c>
      <c r="BG678" s="17">
        <f t="shared" si="840"/>
        <v>8.4378164586247127E-7</v>
      </c>
      <c r="BH678" s="17">
        <f t="shared" si="841"/>
        <v>3.169610831983521E-7</v>
      </c>
      <c r="BI678" s="17">
        <f t="shared" si="842"/>
        <v>9.5251494274524453E-8</v>
      </c>
      <c r="BJ678" s="18">
        <f t="shared" si="843"/>
        <v>0.63713038134221456</v>
      </c>
      <c r="BK678" s="18">
        <f t="shared" si="844"/>
        <v>0.2560738154063425</v>
      </c>
      <c r="BL678" s="18">
        <f t="shared" si="845"/>
        <v>0.10480588739968798</v>
      </c>
      <c r="BM678" s="18">
        <f t="shared" si="846"/>
        <v>0.30754783559939969</v>
      </c>
      <c r="BN678" s="18">
        <f t="shared" si="847"/>
        <v>0.69151660306788232</v>
      </c>
    </row>
    <row r="679" spans="1:66" x14ac:dyDescent="0.25">
      <c r="A679" t="s">
        <v>213</v>
      </c>
      <c r="B679" t="s">
        <v>223</v>
      </c>
      <c r="C679" t="s">
        <v>216</v>
      </c>
      <c r="D679" t="s">
        <v>501</v>
      </c>
      <c r="E679" s="14">
        <f>VLOOKUP(A679,home!$A$2:$E$405,3,FALSE)</f>
        <v>1.23668639053254</v>
      </c>
      <c r="F679" s="14">
        <f>VLOOKUP(B679,home!$B$2:$E$405,3,FALSE)</f>
        <v>0.68</v>
      </c>
      <c r="G679" s="14">
        <f>VLOOKUP(C679,away!$B$2:$E$405,4,FALSE)</f>
        <v>1.87</v>
      </c>
      <c r="H679" s="14">
        <f>VLOOKUP(A679,away!$A$2:$E$405,3,FALSE)</f>
        <v>1.2307692307692299</v>
      </c>
      <c r="I679" s="14">
        <f>VLOOKUP(C679,away!$B$2:$E$405,3,FALSE)</f>
        <v>1</v>
      </c>
      <c r="J679" s="14">
        <f>VLOOKUP(B679,home!$B$2:$E$405,4,FALSE)</f>
        <v>1.19</v>
      </c>
      <c r="K679" s="16">
        <f t="shared" si="792"/>
        <v>1.5725704142011783</v>
      </c>
      <c r="L679" s="16">
        <f t="shared" si="793"/>
        <v>1.4646153846153835</v>
      </c>
      <c r="M679" s="17">
        <f t="shared" si="794"/>
        <v>4.7969696094300053E-2</v>
      </c>
      <c r="N679" s="17">
        <f t="shared" si="795"/>
        <v>7.5435724856118075E-2</v>
      </c>
      <c r="O679" s="17">
        <f t="shared" si="796"/>
        <v>7.0257154895036339E-2</v>
      </c>
      <c r="P679" s="17">
        <f t="shared" si="797"/>
        <v>0.11048432317388363</v>
      </c>
      <c r="Q679" s="17">
        <f t="shared" si="798"/>
        <v>5.9313994541275873E-2</v>
      </c>
      <c r="R679" s="17">
        <f t="shared" si="799"/>
        <v>5.1449854969288118E-2</v>
      </c>
      <c r="S679" s="17">
        <f t="shared" si="800"/>
        <v>6.3617172199688085E-2</v>
      </c>
      <c r="T679" s="17">
        <f t="shared" si="801"/>
        <v>8.6872188928145522E-2</v>
      </c>
      <c r="U679" s="17">
        <f t="shared" si="802"/>
        <v>8.0908519739643969E-2</v>
      </c>
      <c r="V679" s="17">
        <f t="shared" si="803"/>
        <v>1.6280417719696624E-2</v>
      </c>
      <c r="W679" s="17">
        <f t="shared" si="804"/>
        <v>3.1091810987900214E-2</v>
      </c>
      <c r="X679" s="17">
        <f t="shared" si="805"/>
        <v>4.5537544708432284E-2</v>
      </c>
      <c r="Y679" s="17">
        <f t="shared" si="806"/>
        <v>3.3347494278790392E-2</v>
      </c>
      <c r="Z679" s="17">
        <f t="shared" si="807"/>
        <v>2.5118083041416529E-2</v>
      </c>
      <c r="AA679" s="17">
        <f t="shared" si="808"/>
        <v>3.9499954252379982E-2</v>
      </c>
      <c r="AB679" s="17">
        <f t="shared" si="809"/>
        <v>3.1058229709796398E-2</v>
      </c>
      <c r="AC679" s="17">
        <f t="shared" si="810"/>
        <v>2.3435771424484249E-3</v>
      </c>
      <c r="AD679" s="17">
        <f t="shared" si="811"/>
        <v>1.222351552087675E-2</v>
      </c>
      <c r="AE679" s="17">
        <f t="shared" si="812"/>
        <v>1.7902748885961012E-2</v>
      </c>
      <c r="AF679" s="17">
        <f t="shared" si="813"/>
        <v>1.3110320722642212E-2</v>
      </c>
      <c r="AG679" s="17">
        <f t="shared" si="814"/>
        <v>6.4005258092078828E-3</v>
      </c>
      <c r="AH679" s="17">
        <f t="shared" si="815"/>
        <v>9.1970827136263616E-3</v>
      </c>
      <c r="AI679" s="17">
        <f t="shared" si="816"/>
        <v>1.4463060172409902E-2</v>
      </c>
      <c r="AJ679" s="17">
        <f t="shared" si="817"/>
        <v>1.1372090262971606E-2</v>
      </c>
      <c r="AK679" s="17">
        <f t="shared" si="818"/>
        <v>5.9611375650581487E-3</v>
      </c>
      <c r="AL679" s="17">
        <f t="shared" si="819"/>
        <v>2.1591008946997715E-4</v>
      </c>
      <c r="AM679" s="17">
        <f t="shared" si="820"/>
        <v>3.8444677731319346E-3</v>
      </c>
      <c r="AN679" s="17">
        <f t="shared" si="821"/>
        <v>5.6306666461870755E-3</v>
      </c>
      <c r="AO679" s="17">
        <f t="shared" si="822"/>
        <v>4.1233804978231493E-3</v>
      </c>
      <c r="AP679" s="17">
        <f t="shared" si="823"/>
        <v>2.0130555045782734E-3</v>
      </c>
      <c r="AQ679" s="17">
        <f t="shared" si="824"/>
        <v>7.3708801552250635E-4</v>
      </c>
      <c r="AR679" s="17">
        <f t="shared" si="825"/>
        <v>2.6940377671914742E-3</v>
      </c>
      <c r="AS679" s="17">
        <f t="shared" si="826"/>
        <v>4.2365640874259137E-3</v>
      </c>
      <c r="AT679" s="17">
        <f t="shared" si="827"/>
        <v>3.3311476708766043E-3</v>
      </c>
      <c r="AU679" s="17">
        <f t="shared" si="828"/>
        <v>1.7461547575185709E-3</v>
      </c>
      <c r="AV679" s="17">
        <f t="shared" si="829"/>
        <v>6.8648782757258452E-4</v>
      </c>
      <c r="AW679" s="17">
        <f t="shared" si="830"/>
        <v>1.3813512629242328E-5</v>
      </c>
      <c r="AX679" s="17">
        <f t="shared" si="831"/>
        <v>1.0076160463961951E-3</v>
      </c>
      <c r="AY679" s="17">
        <f t="shared" si="832"/>
        <v>1.4757699633371954E-3</v>
      </c>
      <c r="AZ679" s="17">
        <f t="shared" si="833"/>
        <v>1.0807176962284687E-3</v>
      </c>
      <c r="BA679" s="17">
        <f t="shared" si="834"/>
        <v>5.276119214407697E-4</v>
      </c>
      <c r="BB679" s="17">
        <f t="shared" si="835"/>
        <v>1.9318713431215877E-4</v>
      </c>
      <c r="BC679" s="17">
        <f t="shared" si="836"/>
        <v>5.6588969804669257E-5</v>
      </c>
      <c r="BD679" s="17">
        <f t="shared" si="837"/>
        <v>6.5762152676058486E-4</v>
      </c>
      <c r="BE679" s="17">
        <f t="shared" si="838"/>
        <v>1.0341561567255042E-3</v>
      </c>
      <c r="BF679" s="17">
        <f t="shared" si="839"/>
        <v>8.1314168786526255E-4</v>
      </c>
      <c r="BG679" s="17">
        <f t="shared" si="840"/>
        <v>4.262408536301738E-4</v>
      </c>
      <c r="BH679" s="17">
        <f t="shared" si="841"/>
        <v>1.6757343893566661E-4</v>
      </c>
      <c r="BI679" s="17">
        <f t="shared" si="842"/>
        <v>5.2704206455235397E-5</v>
      </c>
      <c r="BJ679" s="18">
        <f t="shared" si="843"/>
        <v>0.40192601940811257</v>
      </c>
      <c r="BK679" s="18">
        <f t="shared" si="844"/>
        <v>0.24238686638282397</v>
      </c>
      <c r="BL679" s="18">
        <f t="shared" si="845"/>
        <v>0.33001291426116836</v>
      </c>
      <c r="BM679" s="18">
        <f t="shared" si="846"/>
        <v>0.58307117811291165</v>
      </c>
      <c r="BN679" s="18">
        <f t="shared" si="847"/>
        <v>0.41491074852990212</v>
      </c>
    </row>
    <row r="680" spans="1:66" x14ac:dyDescent="0.25">
      <c r="A680" t="s">
        <v>37</v>
      </c>
      <c r="B680" t="s">
        <v>231</v>
      </c>
      <c r="C680" t="s">
        <v>228</v>
      </c>
      <c r="D680" t="s">
        <v>501</v>
      </c>
      <c r="E680" s="14">
        <f>VLOOKUP(A680,home!$A$2:$E$405,3,FALSE)</f>
        <v>1.75</v>
      </c>
      <c r="F680" s="14">
        <f>VLOOKUP(B680,home!$B$2:$E$405,3,FALSE)</f>
        <v>1.03</v>
      </c>
      <c r="G680" s="14">
        <f>VLOOKUP(C680,away!$B$2:$E$405,4,FALSE)</f>
        <v>1.31</v>
      </c>
      <c r="H680" s="14">
        <f>VLOOKUP(A680,away!$A$2:$E$405,3,FALSE)</f>
        <v>1.30555555555556</v>
      </c>
      <c r="I680" s="14">
        <f>VLOOKUP(C680,away!$B$2:$E$405,3,FALSE)</f>
        <v>0.65</v>
      </c>
      <c r="J680" s="14">
        <f>VLOOKUP(B680,home!$B$2:$E$405,4,FALSE)</f>
        <v>0.77</v>
      </c>
      <c r="K680" s="16">
        <f t="shared" si="792"/>
        <v>2.361275</v>
      </c>
      <c r="L680" s="16">
        <f t="shared" si="793"/>
        <v>0.65343055555555785</v>
      </c>
      <c r="M680" s="17">
        <f t="shared" si="794"/>
        <v>4.9060278887084016E-2</v>
      </c>
      <c r="N680" s="17">
        <f t="shared" si="795"/>
        <v>0.11584481002909933</v>
      </c>
      <c r="O680" s="17">
        <f t="shared" si="796"/>
        <v>3.2057485288897916E-2</v>
      </c>
      <c r="P680" s="17">
        <f t="shared" si="797"/>
        <v>7.5696538575542441E-2</v>
      </c>
      <c r="Q680" s="17">
        <f t="shared" si="798"/>
        <v>0.13677072690073078</v>
      </c>
      <c r="R680" s="17">
        <f t="shared" si="799"/>
        <v>1.0473670211019342E-2</v>
      </c>
      <c r="S680" s="17">
        <f t="shared" si="800"/>
        <v>2.9198600590441694E-2</v>
      </c>
      <c r="T680" s="17">
        <f t="shared" si="801"/>
        <v>8.937017206248199E-2</v>
      </c>
      <c r="U680" s="17">
        <f t="shared" si="802"/>
        <v>2.47312156275247E-2</v>
      </c>
      <c r="V680" s="17">
        <f t="shared" si="803"/>
        <v>5.0057082749009555E-3</v>
      </c>
      <c r="W680" s="17">
        <f t="shared" si="804"/>
        <v>0.10765109938750768</v>
      </c>
      <c r="X680" s="17">
        <f t="shared" si="805"/>
        <v>7.0342517678945712E-2</v>
      </c>
      <c r="Y680" s="17">
        <f t="shared" si="806"/>
        <v>2.298197520306507E-2</v>
      </c>
      <c r="Z680" s="17">
        <f t="shared" si="807"/>
        <v>2.281272048230689E-3</v>
      </c>
      <c r="AA680" s="17">
        <f t="shared" si="808"/>
        <v>5.3867106556859208E-3</v>
      </c>
      <c r="AB680" s="17">
        <f t="shared" si="809"/>
        <v>6.3597526017523864E-3</v>
      </c>
      <c r="AC680" s="17">
        <f t="shared" si="810"/>
        <v>4.8271585247335909E-4</v>
      </c>
      <c r="AD680" s="17">
        <f t="shared" si="811"/>
        <v>6.3548462426559302E-2</v>
      </c>
      <c r="AE680" s="17">
        <f t="shared" si="812"/>
        <v>4.1524507108088145E-2</v>
      </c>
      <c r="AF680" s="17">
        <f t="shared" si="813"/>
        <v>1.3566690874404369E-2</v>
      </c>
      <c r="AG680" s="17">
        <f t="shared" si="814"/>
        <v>2.9549634517041885E-3</v>
      </c>
      <c r="AH680" s="17">
        <f t="shared" si="815"/>
        <v>3.7266321546218604E-4</v>
      </c>
      <c r="AI680" s="17">
        <f t="shared" si="816"/>
        <v>8.7996033409047333E-4</v>
      </c>
      <c r="AJ680" s="17">
        <f t="shared" si="817"/>
        <v>1.0389141689397413E-3</v>
      </c>
      <c r="AK680" s="17">
        <f t="shared" si="818"/>
        <v>8.1772068475439584E-4</v>
      </c>
      <c r="AL680" s="17">
        <f t="shared" si="819"/>
        <v>2.979185604050471E-5</v>
      </c>
      <c r="AM680" s="17">
        <f t="shared" si="820"/>
        <v>3.0011079123254764E-2</v>
      </c>
      <c r="AN680" s="17">
        <f t="shared" si="821"/>
        <v>1.9610156104330166E-2</v>
      </c>
      <c r="AO680" s="17">
        <f t="shared" si="822"/>
        <v>6.4069375988918351E-3</v>
      </c>
      <c r="AP680" s="17">
        <f t="shared" si="823"/>
        <v>1.3954962648845615E-3</v>
      </c>
      <c r="AQ680" s="17">
        <f t="shared" si="824"/>
        <v>2.2796497490980619E-4</v>
      </c>
      <c r="AR680" s="17">
        <f t="shared" si="825"/>
        <v>4.8701906382915378E-5</v>
      </c>
      <c r="AS680" s="17">
        <f t="shared" si="826"/>
        <v>1.1499859399431852E-4</v>
      </c>
      <c r="AT680" s="17">
        <f t="shared" si="827"/>
        <v>1.3577165251696724E-4</v>
      </c>
      <c r="AU680" s="17">
        <f t="shared" si="828"/>
        <v>1.0686473626566727E-4</v>
      </c>
      <c r="AV680" s="17">
        <f t="shared" si="829"/>
        <v>6.3084257531428374E-5</v>
      </c>
      <c r="AW680" s="17">
        <f t="shared" si="830"/>
        <v>1.2768534903298624E-6</v>
      </c>
      <c r="AX680" s="17">
        <f t="shared" si="831"/>
        <v>1.1810735142793891E-2</v>
      </c>
      <c r="AY680" s="17">
        <f t="shared" si="832"/>
        <v>7.7174952258753631E-3</v>
      </c>
      <c r="AZ680" s="17">
        <f t="shared" si="833"/>
        <v>2.5214235964705514E-3</v>
      </c>
      <c r="BA680" s="17">
        <f t="shared" si="834"/>
        <v>5.491917404775484E-4</v>
      </c>
      <c r="BB680" s="17">
        <f t="shared" si="835"/>
        <v>8.9714666021692037E-5</v>
      </c>
      <c r="BC680" s="17">
        <f t="shared" si="836"/>
        <v>1.1724460812007117E-5</v>
      </c>
      <c r="BD680" s="17">
        <f t="shared" si="837"/>
        <v>5.3038856240671914E-6</v>
      </c>
      <c r="BE680" s="17">
        <f t="shared" si="838"/>
        <v>1.2523932526969259E-5</v>
      </c>
      <c r="BF680" s="17">
        <f t="shared" si="839"/>
        <v>1.4786224388809669E-5</v>
      </c>
      <c r="BG680" s="17">
        <f t="shared" si="840"/>
        <v>1.1638113997895517E-5</v>
      </c>
      <c r="BH680" s="17">
        <f t="shared" si="841"/>
        <v>6.8701969075951853E-6</v>
      </c>
      <c r="BI680" s="17">
        <f t="shared" si="842"/>
        <v>3.2444848405963642E-6</v>
      </c>
      <c r="BJ680" s="18">
        <f t="shared" si="843"/>
        <v>0.74490784402130872</v>
      </c>
      <c r="BK680" s="18">
        <f t="shared" si="844"/>
        <v>0.16719112926235835</v>
      </c>
      <c r="BL680" s="18">
        <f t="shared" si="845"/>
        <v>8.2641880773104304E-2</v>
      </c>
      <c r="BM680" s="18">
        <f t="shared" si="846"/>
        <v>0.56940239784024316</v>
      </c>
      <c r="BN680" s="18">
        <f t="shared" si="847"/>
        <v>0.41990350989237379</v>
      </c>
    </row>
    <row r="681" spans="1:66" x14ac:dyDescent="0.25">
      <c r="A681" t="s">
        <v>340</v>
      </c>
      <c r="B681" t="s">
        <v>394</v>
      </c>
      <c r="C681" t="s">
        <v>353</v>
      </c>
      <c r="D681" t="s">
        <v>501</v>
      </c>
      <c r="E681" s="14">
        <f>VLOOKUP(A681,home!$A$2:$E$405,3,FALSE)</f>
        <v>1.3672566371681401</v>
      </c>
      <c r="F681" s="14">
        <f>VLOOKUP(B681,home!$B$2:$E$405,3,FALSE)</f>
        <v>1.2</v>
      </c>
      <c r="G681" s="14">
        <f>VLOOKUP(C681,away!$B$2:$E$405,4,FALSE)</f>
        <v>0.59</v>
      </c>
      <c r="H681" s="14">
        <f>VLOOKUP(A681,away!$A$2:$E$405,3,FALSE)</f>
        <v>1.15486725663717</v>
      </c>
      <c r="I681" s="14">
        <f>VLOOKUP(C681,away!$B$2:$E$405,3,FALSE)</f>
        <v>1.32</v>
      </c>
      <c r="J681" s="14">
        <f>VLOOKUP(B681,home!$B$2:$E$405,4,FALSE)</f>
        <v>1.18</v>
      </c>
      <c r="K681" s="16">
        <f t="shared" si="792"/>
        <v>0.96801769911504298</v>
      </c>
      <c r="L681" s="16">
        <f t="shared" si="793"/>
        <v>1.798821238938056</v>
      </c>
      <c r="M681" s="17">
        <f t="shared" si="794"/>
        <v>6.2860396620168749E-2</v>
      </c>
      <c r="N681" s="17">
        <f t="shared" si="795"/>
        <v>6.0849976501714774E-2</v>
      </c>
      <c r="O681" s="17">
        <f t="shared" si="796"/>
        <v>0.11307461652842954</v>
      </c>
      <c r="P681" s="17">
        <f t="shared" si="797"/>
        <v>0.10945823012016617</v>
      </c>
      <c r="Q681" s="17">
        <f t="shared" si="798"/>
        <v>2.9451927122197182E-2</v>
      </c>
      <c r="R681" s="17">
        <f t="shared" si="799"/>
        <v>0.10170051089805761</v>
      </c>
      <c r="S681" s="17">
        <f t="shared" si="800"/>
        <v>4.764965218655301E-2</v>
      </c>
      <c r="T681" s="17">
        <f t="shared" si="801"/>
        <v>5.2978752035064067E-2</v>
      </c>
      <c r="U681" s="17">
        <f t="shared" si="802"/>
        <v>9.8447894558362087E-2</v>
      </c>
      <c r="V681" s="17">
        <f t="shared" si="803"/>
        <v>9.2191000916539284E-3</v>
      </c>
      <c r="W681" s="17">
        <f t="shared" si="804"/>
        <v>9.5033289091110834E-3</v>
      </c>
      <c r="X681" s="17">
        <f t="shared" si="805"/>
        <v>1.7094789882323044E-2</v>
      </c>
      <c r="Y681" s="17">
        <f t="shared" si="806"/>
        <v>1.5375235557753043E-2</v>
      </c>
      <c r="Z681" s="17">
        <f t="shared" si="807"/>
        <v>6.0980346338092434E-2</v>
      </c>
      <c r="AA681" s="17">
        <f t="shared" si="808"/>
        <v>5.9030054553438668E-2</v>
      </c>
      <c r="AB681" s="17">
        <f t="shared" si="809"/>
        <v>2.8571068793727582E-2</v>
      </c>
      <c r="AC681" s="17">
        <f t="shared" si="810"/>
        <v>1.0033208840442315E-3</v>
      </c>
      <c r="AD681" s="17">
        <f t="shared" si="811"/>
        <v>2.2998476461327951E-3</v>
      </c>
      <c r="AE681" s="17">
        <f t="shared" si="812"/>
        <v>4.1370147921853664E-3</v>
      </c>
      <c r="AF681" s="17">
        <f t="shared" si="813"/>
        <v>3.7208750369919726E-3</v>
      </c>
      <c r="AG681" s="17">
        <f t="shared" si="814"/>
        <v>2.2310630146585289E-3</v>
      </c>
      <c r="AH681" s="17">
        <f t="shared" si="815"/>
        <v>2.7423185537689774E-2</v>
      </c>
      <c r="AI681" s="17">
        <f t="shared" si="816"/>
        <v>2.6546128966599379E-2</v>
      </c>
      <c r="AJ681" s="17">
        <f t="shared" si="817"/>
        <v>1.284856134132936E-2</v>
      </c>
      <c r="AK681" s="17">
        <f t="shared" si="818"/>
        <v>4.145878262190714E-3</v>
      </c>
      <c r="AL681" s="17">
        <f t="shared" si="819"/>
        <v>6.9882936866386789E-5</v>
      </c>
      <c r="AM681" s="17">
        <f t="shared" si="820"/>
        <v>4.452586453449233E-4</v>
      </c>
      <c r="AN681" s="17">
        <f t="shared" si="821"/>
        <v>8.0094070806723547E-4</v>
      </c>
      <c r="AO681" s="17">
        <f t="shared" si="822"/>
        <v>7.2037457840071423E-4</v>
      </c>
      <c r="AP681" s="17">
        <f t="shared" si="823"/>
        <v>4.3194169720608424E-4</v>
      </c>
      <c r="AQ681" s="17">
        <f t="shared" si="824"/>
        <v>1.9424647472931364E-4</v>
      </c>
      <c r="AR681" s="17">
        <f t="shared" si="825"/>
        <v>9.8658817169070667E-3</v>
      </c>
      <c r="AS681" s="17">
        <f t="shared" si="826"/>
        <v>9.5503481193415472E-3</v>
      </c>
      <c r="AT681" s="17">
        <f t="shared" si="827"/>
        <v>4.6224530061163413E-3</v>
      </c>
      <c r="AU681" s="17">
        <f t="shared" si="828"/>
        <v>1.4915387744160516E-3</v>
      </c>
      <c r="AV681" s="17">
        <f t="shared" si="829"/>
        <v>3.6095898313777424E-4</v>
      </c>
      <c r="AW681" s="17">
        <f t="shared" si="830"/>
        <v>3.3801809672587965E-6</v>
      </c>
      <c r="AX681" s="17">
        <f t="shared" si="831"/>
        <v>7.1836374896312244E-5</v>
      </c>
      <c r="AY681" s="17">
        <f t="shared" si="832"/>
        <v>1.2922079689180305E-4</v>
      </c>
      <c r="AZ681" s="17">
        <f t="shared" si="833"/>
        <v>1.1622255698073805E-4</v>
      </c>
      <c r="BA681" s="17">
        <f t="shared" si="834"/>
        <v>6.9687867980213351E-5</v>
      </c>
      <c r="BB681" s="17">
        <f t="shared" si="835"/>
        <v>3.1339004254779742E-5</v>
      </c>
      <c r="BC681" s="17">
        <f t="shared" si="836"/>
        <v>1.1274653292133588E-5</v>
      </c>
      <c r="BD681" s="17">
        <f t="shared" si="837"/>
        <v>2.9578262622038482E-3</v>
      </c>
      <c r="BE681" s="17">
        <f t="shared" si="838"/>
        <v>2.8632281727206167E-3</v>
      </c>
      <c r="BF681" s="17">
        <f t="shared" si="839"/>
        <v>1.38582777389919E-3</v>
      </c>
      <c r="BG681" s="17">
        <f t="shared" si="840"/>
        <v>4.471686043532054E-4</v>
      </c>
      <c r="BH681" s="17">
        <f t="shared" si="841"/>
        <v>1.0821678087561869E-4</v>
      </c>
      <c r="BI681" s="17">
        <f t="shared" si="842"/>
        <v>2.0951151845770647E-5</v>
      </c>
      <c r="BJ681" s="18">
        <f t="shared" si="843"/>
        <v>0.20066515385617614</v>
      </c>
      <c r="BK681" s="18">
        <f t="shared" si="844"/>
        <v>0.23038980363634429</v>
      </c>
      <c r="BL681" s="18">
        <f t="shared" si="845"/>
        <v>0.50546229878564164</v>
      </c>
      <c r="BM681" s="18">
        <f t="shared" si="846"/>
        <v>0.51997610420959606</v>
      </c>
      <c r="BN681" s="18">
        <f t="shared" si="847"/>
        <v>0.47739565779073401</v>
      </c>
    </row>
    <row r="682" spans="1:66" x14ac:dyDescent="0.25">
      <c r="A682" t="s">
        <v>342</v>
      </c>
      <c r="B682" t="s">
        <v>393</v>
      </c>
      <c r="C682" t="s">
        <v>348</v>
      </c>
      <c r="D682" t="s">
        <v>501</v>
      </c>
      <c r="E682" s="14">
        <f>VLOOKUP(A682,home!$A$2:$E$405,3,FALSE)</f>
        <v>1.1459854014598501</v>
      </c>
      <c r="F682" s="14">
        <f>VLOOKUP(B682,home!$B$2:$E$405,3,FALSE)</f>
        <v>1.31</v>
      </c>
      <c r="G682" s="14">
        <f>VLOOKUP(C682,away!$B$2:$E$405,4,FALSE)</f>
        <v>0.79</v>
      </c>
      <c r="H682" s="14">
        <f>VLOOKUP(A682,away!$A$2:$E$405,3,FALSE)</f>
        <v>0.86496350364963503</v>
      </c>
      <c r="I682" s="14">
        <f>VLOOKUP(C682,away!$B$2:$E$405,3,FALSE)</f>
        <v>1.1100000000000001</v>
      </c>
      <c r="J682" s="14">
        <f>VLOOKUP(B682,home!$B$2:$E$405,4,FALSE)</f>
        <v>0.67</v>
      </c>
      <c r="K682" s="16">
        <f t="shared" si="792"/>
        <v>1.1859802919707989</v>
      </c>
      <c r="L682" s="16">
        <f t="shared" si="793"/>
        <v>0.64327335766423366</v>
      </c>
      <c r="M682" s="17">
        <f t="shared" si="794"/>
        <v>0.16053333718944082</v>
      </c>
      <c r="N682" s="17">
        <f t="shared" si="795"/>
        <v>0.19038937411097973</v>
      </c>
      <c r="O682" s="17">
        <f t="shared" si="796"/>
        <v>0.1032668188308962</v>
      </c>
      <c r="P682" s="17">
        <f t="shared" si="797"/>
        <v>0.12247241194796187</v>
      </c>
      <c r="Q682" s="17">
        <f t="shared" si="798"/>
        <v>0.11289902274813872</v>
      </c>
      <c r="R682" s="17">
        <f t="shared" si="799"/>
        <v>3.3214396642327351E-2</v>
      </c>
      <c r="S682" s="17">
        <f t="shared" si="800"/>
        <v>2.3358842392111365E-2</v>
      </c>
      <c r="T682" s="17">
        <f t="shared" si="801"/>
        <v>7.2624933440205902E-2</v>
      </c>
      <c r="U682" s="17">
        <f t="shared" si="802"/>
        <v>3.9391619827501313E-2</v>
      </c>
      <c r="V682" s="17">
        <f t="shared" si="803"/>
        <v>1.9800759270180699E-3</v>
      </c>
      <c r="W682" s="17">
        <f t="shared" si="804"/>
        <v>4.4632005320685147E-2</v>
      </c>
      <c r="X682" s="17">
        <f t="shared" si="805"/>
        <v>2.8710579921925078E-2</v>
      </c>
      <c r="Y682" s="17">
        <f t="shared" si="806"/>
        <v>9.2343755734320375E-3</v>
      </c>
      <c r="Z682" s="17">
        <f t="shared" si="807"/>
        <v>7.1219788169671876E-3</v>
      </c>
      <c r="AA682" s="17">
        <f t="shared" si="808"/>
        <v>8.44652651675659E-3</v>
      </c>
      <c r="AB682" s="17">
        <f t="shared" si="809"/>
        <v>5.0087069922410393E-3</v>
      </c>
      <c r="AC682" s="17">
        <f t="shared" si="810"/>
        <v>9.4413674002111832E-5</v>
      </c>
      <c r="AD682" s="17">
        <f t="shared" si="811"/>
        <v>1.32331696753671E-2</v>
      </c>
      <c r="AE682" s="17">
        <f t="shared" si="812"/>
        <v>8.5125454896139117E-3</v>
      </c>
      <c r="AF682" s="17">
        <f t="shared" si="813"/>
        <v>2.7379468596867343E-3</v>
      </c>
      <c r="AG682" s="17">
        <f t="shared" si="814"/>
        <v>5.8708275651230999E-4</v>
      </c>
      <c r="AH682" s="17">
        <f t="shared" si="815"/>
        <v>1.1453448067010072E-3</v>
      </c>
      <c r="AI682" s="17">
        <f t="shared" si="816"/>
        <v>1.3583563682584988E-3</v>
      </c>
      <c r="AJ682" s="17">
        <f t="shared" si="817"/>
        <v>8.0549194111380427E-4</v>
      </c>
      <c r="AK682" s="17">
        <f t="shared" si="818"/>
        <v>3.1843252250075837E-4</v>
      </c>
      <c r="AL682" s="17">
        <f t="shared" si="819"/>
        <v>2.8811636457197588E-6</v>
      </c>
      <c r="AM682" s="17">
        <f t="shared" si="820"/>
        <v>3.138855687058198E-3</v>
      </c>
      <c r="AN682" s="17">
        <f t="shared" si="821"/>
        <v>2.0191422370374021E-3</v>
      </c>
      <c r="AO682" s="17">
        <f t="shared" si="822"/>
        <v>6.4943020321036075E-4</v>
      </c>
      <c r="AP682" s="17">
        <f t="shared" si="823"/>
        <v>1.392537157958981E-4</v>
      </c>
      <c r="AQ682" s="17">
        <f t="shared" si="824"/>
        <v>2.2394551331812072E-5</v>
      </c>
      <c r="AR682" s="17">
        <f t="shared" si="825"/>
        <v>1.4735395989796997E-4</v>
      </c>
      <c r="AS682" s="17">
        <f t="shared" si="826"/>
        <v>1.7475889238284783E-4</v>
      </c>
      <c r="AT682" s="17">
        <f t="shared" si="827"/>
        <v>1.0363030110635167E-4</v>
      </c>
      <c r="AU682" s="17">
        <f t="shared" si="828"/>
        <v>4.0967831587710919E-5</v>
      </c>
      <c r="AV682" s="17">
        <f t="shared" si="829"/>
        <v>1.2146760216950975E-5</v>
      </c>
      <c r="AW682" s="17">
        <f t="shared" si="830"/>
        <v>6.1057421863250644E-8</v>
      </c>
      <c r="AX682" s="17">
        <f t="shared" si="831"/>
        <v>6.2043683069858016E-4</v>
      </c>
      <c r="AY682" s="17">
        <f t="shared" si="832"/>
        <v>3.9911048330203136E-4</v>
      </c>
      <c r="AZ682" s="17">
        <f t="shared" si="833"/>
        <v>1.2836857033634639E-4</v>
      </c>
      <c r="BA682" s="17">
        <f t="shared" si="834"/>
        <v>2.7525360419606295E-5</v>
      </c>
      <c r="BB682" s="17">
        <f t="shared" si="835"/>
        <v>4.4265827545095844E-6</v>
      </c>
      <c r="BC682" s="17">
        <f t="shared" si="836"/>
        <v>5.6950055029439477E-7</v>
      </c>
      <c r="BD682" s="17">
        <f t="shared" si="837"/>
        <v>1.5798146091447991E-5</v>
      </c>
      <c r="BE682" s="17">
        <f t="shared" si="838"/>
        <v>1.8736289914132823E-5</v>
      </c>
      <c r="BF682" s="17">
        <f t="shared" si="839"/>
        <v>1.1110435291406392E-5</v>
      </c>
      <c r="BG682" s="17">
        <f t="shared" si="840"/>
        <v>4.39225243027494E-6</v>
      </c>
      <c r="BH682" s="17">
        <f t="shared" si="841"/>
        <v>1.3022812049167309E-6</v>
      </c>
      <c r="BI682" s="17">
        <f t="shared" si="842"/>
        <v>3.0889596872704549E-7</v>
      </c>
      <c r="BJ682" s="18">
        <f t="shared" si="843"/>
        <v>0.49071054961904159</v>
      </c>
      <c r="BK682" s="18">
        <f t="shared" si="844"/>
        <v>0.30884107277748196</v>
      </c>
      <c r="BL682" s="18">
        <f t="shared" si="845"/>
        <v>0.19348620049438936</v>
      </c>
      <c r="BM682" s="18">
        <f t="shared" si="846"/>
        <v>0.27698539081225509</v>
      </c>
      <c r="BN682" s="18">
        <f t="shared" si="847"/>
        <v>0.72277536146974464</v>
      </c>
    </row>
  </sheetData>
  <conditionalFormatting sqref="BJ2:BL68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2021-02-16T17:25:05Z</dcterms:modified>
</cp:coreProperties>
</file>